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hley.rossin/Downloads/"/>
    </mc:Choice>
  </mc:AlternateContent>
  <xr:revisionPtr revIDLastSave="0" documentId="8_{3183A3E3-ADE1-8840-A58B-B631046EA947}" xr6:coauthVersionLast="47" xr6:coauthVersionMax="47" xr10:uidLastSave="{00000000-0000-0000-0000-000000000000}"/>
  <bookViews>
    <workbookView xWindow="240" yWindow="500" windowWidth="25300" windowHeight="15600" xr2:uid="{00000000-000D-0000-FFFF-FFFF00000000}"/>
  </bookViews>
  <sheets>
    <sheet name="Measure" sheetId="2" r:id="rId1"/>
    <sheet name="RawData" sheetId="3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4198" i="3" l="1"/>
  <c r="L4197" i="3"/>
  <c r="L4196" i="3"/>
  <c r="L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195" i="3"/>
  <c r="H4469" i="2"/>
  <c r="H4466" i="2"/>
  <c r="H4463" i="2"/>
  <c r="H4460" i="2"/>
  <c r="L4166" i="3"/>
  <c r="L4165" i="3"/>
  <c r="L4164" i="3"/>
  <c r="L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63" i="3"/>
  <c r="H4435" i="2"/>
  <c r="L4230" i="3"/>
  <c r="L4229" i="3"/>
  <c r="L4228" i="3"/>
  <c r="L4227" i="3"/>
  <c r="K4227" i="3" a="1"/>
  <c r="K4227" i="3"/>
  <c r="H4432" i="2"/>
  <c r="H4429" i="2"/>
  <c r="H4426" i="2"/>
  <c r="H4423" i="2"/>
  <c r="H4503" i="2"/>
  <c r="H4500" i="2"/>
  <c r="L4134" i="3"/>
  <c r="L4133" i="3"/>
  <c r="L4132" i="3"/>
  <c r="L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31" i="3"/>
  <c r="H4497" i="2"/>
  <c r="H4494" i="2"/>
  <c r="H4401" i="2"/>
  <c r="H4491" i="2"/>
  <c r="H4398" i="2"/>
  <c r="H4395" i="2"/>
  <c r="H4392" i="2"/>
  <c r="H4389" i="2"/>
  <c r="L4102" i="3"/>
  <c r="L4101" i="3"/>
  <c r="L4100" i="3"/>
  <c r="L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099" i="3"/>
  <c r="H4367" i="2"/>
  <c r="H4364" i="2"/>
  <c r="H4361" i="2"/>
  <c r="H4355" i="2"/>
  <c r="L4070" i="3"/>
  <c r="L4069" i="3"/>
  <c r="L4068" i="3"/>
  <c r="L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67" i="3"/>
  <c r="H4333" i="2"/>
  <c r="H4330" i="2"/>
  <c r="H4327" i="2"/>
  <c r="L4006" i="3"/>
  <c r="L4005" i="3"/>
  <c r="L4004" i="3"/>
  <c r="L4003" i="3"/>
  <c r="K4003" i="3" a="1"/>
  <c r="K4003" i="3"/>
  <c r="H4324" i="2"/>
  <c r="H4321" i="2"/>
  <c r="H4265" i="2"/>
  <c r="H4262" i="2"/>
  <c r="H4259" i="2"/>
  <c r="H4256" i="2"/>
  <c r="L4038" i="3"/>
  <c r="L4037" i="3"/>
  <c r="L4036" i="3"/>
  <c r="L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H4253" i="2"/>
  <c r="K4035" i="3"/>
  <c r="L3974" i="3"/>
  <c r="L3973" i="3"/>
  <c r="L3972" i="3"/>
  <c r="L3971" i="3"/>
  <c r="K3971" i="3" a="1"/>
  <c r="K3971" i="3"/>
  <c r="H4299" i="2"/>
  <c r="H4296" i="2"/>
  <c r="H4293" i="2"/>
  <c r="H4231" i="2"/>
  <c r="H4228" i="2"/>
  <c r="H4225" i="2"/>
  <c r="H4222" i="2"/>
  <c r="H4219" i="2"/>
  <c r="L3939" i="3"/>
  <c r="L3942" i="3"/>
  <c r="L3941" i="3"/>
  <c r="L3940" i="3"/>
  <c r="K3939" i="3" a="1"/>
  <c r="K3939" i="3"/>
  <c r="L3910" i="3"/>
  <c r="L3909" i="3"/>
  <c r="L3908" i="3"/>
  <c r="L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07" i="3"/>
  <c r="H4163" i="2"/>
  <c r="H4160" i="2"/>
  <c r="H4157" i="2"/>
  <c r="H4197" i="2"/>
  <c r="H4154" i="2"/>
  <c r="H4194" i="2"/>
  <c r="H4191" i="2"/>
  <c r="H4151" i="2"/>
  <c r="H4188" i="2"/>
  <c r="H4185" i="2"/>
  <c r="L3878" i="3"/>
  <c r="L3877" i="3"/>
  <c r="L3876" i="3"/>
  <c r="L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75" i="3"/>
  <c r="L3814" i="3"/>
  <c r="L3813" i="3"/>
  <c r="L3812" i="3"/>
  <c r="L3811" i="3"/>
  <c r="K3811" i="3" a="1"/>
  <c r="K3811" i="3"/>
  <c r="H4129" i="2"/>
  <c r="H4126" i="2"/>
  <c r="H4061" i="2"/>
  <c r="H4058" i="2"/>
  <c r="H4123" i="2"/>
  <c r="H4055" i="2"/>
  <c r="H4120" i="2"/>
  <c r="H4052" i="2"/>
  <c r="H4049" i="2"/>
  <c r="H4117" i="2"/>
  <c r="L3846" i="3"/>
  <c r="L3845" i="3"/>
  <c r="L3844" i="3"/>
  <c r="L3782" i="3"/>
  <c r="L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L3781" i="3"/>
  <c r="K3843" i="3"/>
  <c r="L3780" i="3"/>
  <c r="L3779" i="3"/>
  <c r="K3779" i="3" a="1"/>
  <c r="K3779" i="3"/>
  <c r="H4027" i="2"/>
  <c r="H4092" i="2"/>
  <c r="H4024" i="2"/>
  <c r="H4089" i="2"/>
  <c r="H4086" i="2"/>
  <c r="H4021" i="2"/>
  <c r="H4018" i="2"/>
  <c r="H4015" i="2"/>
  <c r="L3750" i="3"/>
  <c r="L3749" i="3"/>
  <c r="L3748" i="3"/>
  <c r="L3747" i="3"/>
  <c r="K3747" i="3" a="1"/>
  <c r="K3747" i="3"/>
  <c r="H3993" i="2"/>
  <c r="H3990" i="2"/>
  <c r="H3987" i="2"/>
  <c r="H3984" i="2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15" i="3"/>
  <c r="L3718" i="3"/>
  <c r="L3717" i="3"/>
  <c r="L3716" i="3"/>
  <c r="L3715" i="3"/>
  <c r="H3981" i="2"/>
  <c r="H3959" i="2"/>
  <c r="H3956" i="2"/>
  <c r="H3953" i="2"/>
  <c r="H3950" i="2"/>
  <c r="L3622" i="3"/>
  <c r="L3621" i="3"/>
  <c r="L3620" i="3"/>
  <c r="L3619" i="3"/>
  <c r="K3619" i="3" a="1"/>
  <c r="K3619" i="3"/>
  <c r="L3686" i="3"/>
  <c r="L3685" i="3"/>
  <c r="L3684" i="3"/>
  <c r="L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83" i="3"/>
  <c r="H3857" i="2"/>
  <c r="H3922" i="2"/>
  <c r="H3854" i="2"/>
  <c r="H3851" i="2"/>
  <c r="H3919" i="2"/>
  <c r="H3916" i="2"/>
  <c r="H3848" i="2"/>
  <c r="H3913" i="2"/>
  <c r="H3845" i="2"/>
  <c r="L3654" i="3"/>
  <c r="L3653" i="3"/>
  <c r="L3652" i="3"/>
  <c r="L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51" i="3"/>
  <c r="L3590" i="3"/>
  <c r="L3589" i="3"/>
  <c r="L3588" i="3"/>
  <c r="L3587" i="3"/>
  <c r="K3587" i="3" a="1"/>
  <c r="K3587" i="3"/>
  <c r="H3891" i="2"/>
  <c r="H3888" i="2"/>
  <c r="H3885" i="2"/>
  <c r="H3823" i="2"/>
  <c r="H3882" i="2"/>
  <c r="H3820" i="2"/>
  <c r="H3879" i="2"/>
  <c r="H3817" i="2"/>
  <c r="H3814" i="2"/>
  <c r="H3811" i="2"/>
  <c r="L3558" i="3"/>
  <c r="L3557" i="3"/>
  <c r="L3556" i="3"/>
  <c r="L3555" i="3"/>
  <c r="K3555" i="3" a="1"/>
  <c r="K3555" i="3"/>
  <c r="L3526" i="3"/>
  <c r="L3525" i="3"/>
  <c r="L3524" i="3"/>
  <c r="L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23" i="3"/>
  <c r="H3789" i="2"/>
  <c r="H3786" i="2"/>
  <c r="H3783" i="2"/>
  <c r="H3780" i="2"/>
  <c r="H3752" i="2"/>
  <c r="H3777" i="2"/>
  <c r="H3749" i="2"/>
  <c r="H3746" i="2"/>
  <c r="H3743" i="2"/>
  <c r="L3494" i="3"/>
  <c r="L3493" i="3"/>
  <c r="L3492" i="3"/>
  <c r="L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491" i="3"/>
  <c r="H3718" i="2"/>
  <c r="H3712" i="2"/>
  <c r="H3709" i="2"/>
  <c r="L3462" i="3"/>
  <c r="L3461" i="3"/>
  <c r="L3460" i="3"/>
  <c r="L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59" i="3"/>
  <c r="H3687" i="2"/>
  <c r="H3684" i="2"/>
  <c r="H3681" i="2"/>
  <c r="H3678" i="2"/>
  <c r="H3675" i="2"/>
  <c r="L3430" i="3"/>
  <c r="L3429" i="3"/>
  <c r="L3428" i="3"/>
  <c r="L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27" i="3"/>
  <c r="H3653" i="2"/>
  <c r="H3650" i="2"/>
  <c r="H3644" i="2"/>
  <c r="H3641" i="2"/>
  <c r="L3398" i="3"/>
  <c r="L3397" i="3"/>
  <c r="L3396" i="3"/>
  <c r="L3395" i="3"/>
  <c r="K3395" i="3" a="1"/>
  <c r="K3395" i="3"/>
  <c r="H3619" i="2"/>
  <c r="H3616" i="2"/>
  <c r="H3613" i="2"/>
  <c r="H3610" i="2"/>
  <c r="H3607" i="2"/>
  <c r="L3366" i="3"/>
  <c r="L3365" i="3"/>
  <c r="L3364" i="3"/>
  <c r="L3363" i="3"/>
  <c r="K3363" i="3" a="1"/>
  <c r="K3363" i="3"/>
  <c r="H3585" i="2"/>
  <c r="H3582" i="2"/>
  <c r="H3579" i="2"/>
  <c r="H3576" i="2"/>
  <c r="H3573" i="2"/>
  <c r="L3334" i="3"/>
  <c r="L3333" i="3"/>
  <c r="L3332" i="3"/>
  <c r="L3331" i="3"/>
  <c r="K3331" i="3" a="1"/>
  <c r="K3331" i="3"/>
  <c r="H3551" i="2"/>
  <c r="H3548" i="2"/>
  <c r="H3545" i="2"/>
  <c r="H3542" i="2"/>
  <c r="H3539" i="2"/>
  <c r="L3302" i="3"/>
  <c r="L3301" i="3"/>
  <c r="L3300" i="3"/>
  <c r="L3299" i="3"/>
  <c r="K3299" i="3" a="1"/>
  <c r="K3299" i="3"/>
  <c r="H3517" i="2"/>
  <c r="H3514" i="2"/>
  <c r="H3511" i="2"/>
  <c r="H3508" i="2"/>
  <c r="H3505" i="2"/>
  <c r="L3270" i="3"/>
  <c r="L3269" i="3"/>
  <c r="L3268" i="3"/>
  <c r="L3267" i="3"/>
  <c r="K3267" i="3" a="1"/>
  <c r="K3267" i="3"/>
  <c r="H3483" i="2"/>
  <c r="H3480" i="2"/>
  <c r="H3477" i="2"/>
  <c r="H3474" i="2"/>
  <c r="H3471" i="2"/>
  <c r="L3238" i="3"/>
  <c r="L3237" i="3"/>
  <c r="L3236" i="3"/>
  <c r="L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35" i="3"/>
  <c r="H3449" i="2"/>
  <c r="H3446" i="2"/>
  <c r="H3443" i="2"/>
  <c r="H3440" i="2"/>
  <c r="H3437" i="2"/>
  <c r="L3206" i="3"/>
  <c r="L3205" i="3"/>
  <c r="L3204" i="3"/>
  <c r="L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03" i="3"/>
  <c r="H3415" i="2"/>
  <c r="H3412" i="2"/>
  <c r="H3409" i="2"/>
  <c r="H3406" i="2"/>
  <c r="H3403" i="2"/>
  <c r="L3174" i="3"/>
  <c r="L3173" i="3"/>
  <c r="L3172" i="3"/>
  <c r="L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71" i="3"/>
  <c r="H3381" i="2"/>
  <c r="H3378" i="2"/>
  <c r="H3372" i="2"/>
  <c r="H3369" i="2"/>
  <c r="L3142" i="3"/>
  <c r="L3141" i="3"/>
  <c r="L3140" i="3"/>
  <c r="L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39" i="3"/>
  <c r="H3347" i="2"/>
  <c r="H3344" i="2"/>
  <c r="H3341" i="2"/>
  <c r="H3338" i="2"/>
  <c r="H3335" i="2"/>
  <c r="L3110" i="3"/>
  <c r="L3109" i="3"/>
  <c r="L3108" i="3"/>
  <c r="L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07" i="3"/>
  <c r="H3313" i="2"/>
  <c r="H3310" i="2"/>
  <c r="H3307" i="2"/>
  <c r="H3304" i="2"/>
  <c r="H3301" i="2"/>
  <c r="L3078" i="3"/>
  <c r="L3077" i="3"/>
  <c r="L3076" i="3"/>
  <c r="L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75" i="3"/>
  <c r="H3279" i="2"/>
  <c r="H3276" i="2"/>
  <c r="H3273" i="2"/>
  <c r="H3270" i="2"/>
  <c r="H3267" i="2"/>
  <c r="L3046" i="3"/>
  <c r="L3045" i="3"/>
  <c r="L3044" i="3"/>
  <c r="L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43" i="3"/>
  <c r="H3245" i="2"/>
  <c r="H3242" i="2"/>
  <c r="H3239" i="2"/>
  <c r="H3236" i="2"/>
  <c r="H3233" i="2"/>
  <c r="L3014" i="3"/>
  <c r="L3013" i="3"/>
  <c r="L3012" i="3"/>
  <c r="L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11" i="3"/>
  <c r="H3211" i="2"/>
  <c r="H3208" i="2"/>
  <c r="H3205" i="2"/>
  <c r="H3202" i="2"/>
  <c r="H3199" i="2"/>
  <c r="L2979" i="3"/>
  <c r="L2982" i="3"/>
  <c r="L2981" i="3"/>
  <c r="L2980" i="3"/>
  <c r="K2979" i="3" a="1"/>
  <c r="K2979" i="3"/>
  <c r="H3177" i="2"/>
  <c r="H3174" i="2"/>
  <c r="H3171" i="2"/>
  <c r="H3168" i="2"/>
  <c r="H3165" i="2"/>
  <c r="L2950" i="3"/>
  <c r="L2949" i="3"/>
  <c r="L2948" i="3"/>
  <c r="L2947" i="3"/>
  <c r="K2947" i="3" a="1"/>
  <c r="K2947" i="3"/>
  <c r="H3143" i="2"/>
  <c r="H3140" i="2"/>
  <c r="H3137" i="2"/>
  <c r="H3134" i="2"/>
  <c r="H3131" i="2"/>
  <c r="L2918" i="3"/>
  <c r="L2917" i="3"/>
  <c r="L2916" i="3"/>
  <c r="L2915" i="3"/>
  <c r="K2915" i="3" a="1"/>
  <c r="K2915" i="3"/>
  <c r="H3109" i="2"/>
  <c r="H3106" i="2"/>
  <c r="H3103" i="2"/>
  <c r="H3100" i="2"/>
  <c r="H3097" i="2"/>
  <c r="L2886" i="3"/>
  <c r="L2885" i="3"/>
  <c r="L2884" i="3"/>
  <c r="L2883" i="3"/>
  <c r="K2883" i="3" a="1"/>
  <c r="K2883" i="3"/>
  <c r="H3075" i="2"/>
  <c r="H3072" i="2"/>
  <c r="H3069" i="2"/>
  <c r="H3066" i="2"/>
  <c r="H3063" i="2"/>
  <c r="L2854" i="3"/>
  <c r="L2853" i="3"/>
  <c r="L2852" i="3"/>
  <c r="L2851" i="3"/>
  <c r="K2851" i="3" a="1"/>
  <c r="K2851" i="3"/>
  <c r="H3041" i="2"/>
  <c r="H3038" i="2"/>
  <c r="H3035" i="2"/>
  <c r="H3032" i="2"/>
  <c r="H3029" i="2"/>
  <c r="L2822" i="3"/>
  <c r="L2821" i="3"/>
  <c r="L2820" i="3"/>
  <c r="L2819" i="3"/>
  <c r="K2819" i="3" a="1"/>
  <c r="K2819" i="3"/>
  <c r="H3007" i="2"/>
  <c r="H3004" i="2"/>
  <c r="H3001" i="2"/>
  <c r="H2998" i="2"/>
  <c r="H2995" i="2"/>
  <c r="L2790" i="3"/>
  <c r="L2789" i="3"/>
  <c r="L2788" i="3"/>
  <c r="L2787" i="3"/>
  <c r="K2787" i="3" a="1"/>
  <c r="K2787" i="3"/>
  <c r="H2973" i="2"/>
  <c r="H2970" i="2"/>
  <c r="H2967" i="2"/>
  <c r="H2964" i="2"/>
  <c r="H2961" i="2"/>
  <c r="L2758" i="3"/>
  <c r="L2757" i="3"/>
  <c r="L2756" i="3"/>
  <c r="L2755" i="3"/>
  <c r="K2755" i="3" a="1"/>
  <c r="K2755" i="3"/>
  <c r="H2939" i="2"/>
  <c r="H2936" i="2"/>
  <c r="H2933" i="2"/>
  <c r="H2930" i="2"/>
  <c r="H2927" i="2"/>
  <c r="L2726" i="3"/>
  <c r="L2725" i="3"/>
  <c r="L2724" i="3"/>
  <c r="L2723" i="3"/>
  <c r="K2723" i="3" a="1"/>
  <c r="K2723" i="3"/>
  <c r="H2905" i="2"/>
  <c r="H2902" i="2"/>
  <c r="H2899" i="2"/>
  <c r="H2896" i="2"/>
  <c r="H2893" i="2"/>
  <c r="L2694" i="3"/>
  <c r="L2693" i="3"/>
  <c r="L2692" i="3"/>
  <c r="L2691" i="3"/>
  <c r="K2691" i="3" a="1"/>
  <c r="K2691" i="3"/>
  <c r="H2871" i="2"/>
  <c r="H2868" i="2"/>
  <c r="H2865" i="2"/>
  <c r="H2862" i="2"/>
  <c r="H2859" i="2"/>
  <c r="L2662" i="3"/>
  <c r="L2661" i="3"/>
  <c r="L2660" i="3"/>
  <c r="L2659" i="3"/>
  <c r="K2659" i="3" a="1"/>
  <c r="K2659" i="3"/>
  <c r="H2837" i="2"/>
  <c r="H2834" i="2"/>
  <c r="H2831" i="2"/>
  <c r="H2828" i="2"/>
  <c r="H2825" i="2"/>
  <c r="L2630" i="3"/>
  <c r="L2629" i="3"/>
  <c r="L2628" i="3"/>
  <c r="L2627" i="3"/>
  <c r="K2627" i="3" a="1"/>
  <c r="K2627" i="3"/>
  <c r="H2803" i="2"/>
  <c r="H2800" i="2"/>
  <c r="H2797" i="2"/>
  <c r="H2794" i="2"/>
  <c r="H2791" i="2"/>
  <c r="L2598" i="3"/>
  <c r="L2597" i="3"/>
  <c r="L2596" i="3"/>
  <c r="L2595" i="3"/>
  <c r="K2595" i="3" a="1"/>
  <c r="K2595" i="3"/>
  <c r="H2769" i="2"/>
  <c r="H2766" i="2"/>
  <c r="H2763" i="2"/>
  <c r="H2760" i="2"/>
  <c r="H2757" i="2"/>
  <c r="L2566" i="3"/>
  <c r="L2565" i="3"/>
  <c r="L2564" i="3"/>
  <c r="L2563" i="3"/>
  <c r="K2563" i="3" a="1"/>
  <c r="K2563" i="3"/>
  <c r="H2735" i="2"/>
  <c r="H2732" i="2"/>
  <c r="H2729" i="2"/>
  <c r="H2726" i="2"/>
  <c r="H2723" i="2"/>
  <c r="L2534" i="3"/>
  <c r="L2533" i="3"/>
  <c r="L2532" i="3"/>
  <c r="L2531" i="3"/>
  <c r="K2531" i="3" a="1"/>
  <c r="K2531" i="3"/>
  <c r="H2701" i="2"/>
  <c r="H2698" i="2"/>
  <c r="H2695" i="2"/>
  <c r="H2692" i="2"/>
  <c r="H2689" i="2"/>
  <c r="L2502" i="3"/>
  <c r="L2501" i="3"/>
  <c r="L2500" i="3"/>
  <c r="L2499" i="3"/>
  <c r="K2499" i="3" a="1"/>
  <c r="K2499" i="3"/>
  <c r="H2667" i="2"/>
  <c r="H2664" i="2"/>
  <c r="H2661" i="2"/>
  <c r="H2658" i="2"/>
  <c r="H2655" i="2"/>
  <c r="L2470" i="3"/>
  <c r="L2469" i="3"/>
  <c r="L2468" i="3"/>
  <c r="L2467" i="3"/>
  <c r="K2467" i="3" a="1"/>
  <c r="K2467" i="3"/>
  <c r="H2633" i="2"/>
  <c r="H2630" i="2"/>
  <c r="H2627" i="2"/>
  <c r="H2624" i="2"/>
  <c r="H2621" i="2"/>
  <c r="L2438" i="3"/>
  <c r="L2437" i="3"/>
  <c r="L2436" i="3"/>
  <c r="L2435" i="3"/>
  <c r="K2435" i="3" a="1"/>
  <c r="K2435" i="3"/>
  <c r="H2599" i="2"/>
  <c r="H2596" i="2"/>
  <c r="H2593" i="2"/>
  <c r="H2590" i="2"/>
  <c r="H2587" i="2"/>
  <c r="L2406" i="3"/>
  <c r="L2405" i="3"/>
  <c r="L2404" i="3"/>
  <c r="L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03" i="3"/>
  <c r="H2565" i="2"/>
  <c r="H2562" i="2"/>
  <c r="H2559" i="2"/>
  <c r="H2556" i="2"/>
  <c r="H2553" i="2"/>
  <c r="L2374" i="3"/>
  <c r="L2373" i="3"/>
  <c r="L2372" i="3"/>
  <c r="L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71" i="3"/>
  <c r="H2531" i="2"/>
  <c r="H2528" i="2"/>
  <c r="H2522" i="2"/>
  <c r="H2519" i="2"/>
  <c r="L2342" i="3"/>
  <c r="L2341" i="3"/>
  <c r="L2340" i="3"/>
  <c r="L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39" i="3"/>
  <c r="H2494" i="2"/>
  <c r="H2491" i="2"/>
  <c r="H2488" i="2"/>
  <c r="H2485" i="2"/>
  <c r="L2310" i="3"/>
  <c r="L2309" i="3"/>
  <c r="L2308" i="3"/>
  <c r="L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07" i="3"/>
  <c r="H2463" i="2"/>
  <c r="H2460" i="2"/>
  <c r="H2457" i="2"/>
  <c r="H2454" i="2"/>
  <c r="H2451" i="2"/>
  <c r="L2278" i="3"/>
  <c r="L2277" i="3"/>
  <c r="L2276" i="3"/>
  <c r="L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75" i="3"/>
  <c r="H2429" i="2"/>
  <c r="H2426" i="2"/>
  <c r="H2423" i="2"/>
  <c r="H2420" i="2"/>
  <c r="H2417" i="2"/>
  <c r="L2246" i="3"/>
  <c r="L2245" i="3"/>
  <c r="L2244" i="3"/>
  <c r="L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43" i="3"/>
  <c r="H2392" i="2"/>
  <c r="H2389" i="2"/>
  <c r="H2386" i="2"/>
  <c r="L2214" i="3"/>
  <c r="L2213" i="3"/>
  <c r="L2212" i="3"/>
  <c r="L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11" i="3"/>
  <c r="H2361" i="2"/>
  <c r="H2358" i="2"/>
  <c r="H2355" i="2"/>
  <c r="H2352" i="2"/>
  <c r="L2182" i="3"/>
  <c r="L2181" i="3"/>
  <c r="L2180" i="3"/>
  <c r="L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79" i="3"/>
  <c r="H2327" i="2"/>
  <c r="H2324" i="2"/>
  <c r="H2321" i="2"/>
  <c r="H2315" i="2"/>
  <c r="L2150" i="3"/>
  <c r="L2149" i="3"/>
  <c r="L2148" i="3"/>
  <c r="L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47" i="3"/>
  <c r="H2293" i="2"/>
  <c r="H2290" i="2"/>
  <c r="H2287" i="2"/>
  <c r="H2284" i="2"/>
  <c r="H2281" i="2"/>
  <c r="L2118" i="3"/>
  <c r="L2117" i="3"/>
  <c r="L2116" i="3"/>
  <c r="L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15" i="3"/>
  <c r="H2259" i="2"/>
  <c r="H2256" i="2"/>
  <c r="H2253" i="2"/>
  <c r="L2086" i="3"/>
  <c r="L2085" i="3"/>
  <c r="L2084" i="3"/>
  <c r="L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83" i="3"/>
  <c r="H2222" i="2"/>
  <c r="H2219" i="2"/>
  <c r="H2216" i="2"/>
  <c r="H2213" i="2"/>
  <c r="L2051" i="3"/>
  <c r="L2052" i="3"/>
  <c r="L2053" i="3"/>
  <c r="L2054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51" i="3"/>
  <c r="H2191" i="2"/>
  <c r="H2188" i="2"/>
  <c r="H2185" i="2"/>
  <c r="H2182" i="2"/>
  <c r="H2179" i="2"/>
  <c r="L2022" i="3"/>
  <c r="L2021" i="3"/>
  <c r="L2020" i="3"/>
  <c r="L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19" i="3"/>
  <c r="H2157" i="2"/>
  <c r="H2151" i="2"/>
  <c r="H2148" i="2"/>
  <c r="H2145" i="2"/>
  <c r="L1990" i="3"/>
  <c r="L1989" i="3"/>
  <c r="L1988" i="3"/>
  <c r="L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1987" i="3"/>
  <c r="H2123" i="2"/>
  <c r="H2120" i="2"/>
  <c r="H2117" i="2"/>
  <c r="H2114" i="2"/>
  <c r="H2111" i="2"/>
  <c r="L1958" i="3"/>
  <c r="L1957" i="3"/>
  <c r="L1956" i="3"/>
  <c r="L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55" i="3"/>
  <c r="H2089" i="2"/>
  <c r="H2086" i="2"/>
  <c r="H2083" i="2"/>
  <c r="H2080" i="2"/>
  <c r="H2077" i="2"/>
  <c r="L1926" i="3"/>
  <c r="L1925" i="3"/>
  <c r="L1924" i="3"/>
  <c r="L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23" i="3"/>
  <c r="H2055" i="2"/>
  <c r="H2052" i="2"/>
  <c r="H2049" i="2"/>
  <c r="H2046" i="2"/>
  <c r="H2043" i="2"/>
  <c r="L1894" i="3"/>
  <c r="L1893" i="3"/>
  <c r="L1892" i="3"/>
  <c r="L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891" i="3"/>
  <c r="H2021" i="2"/>
  <c r="H2015" i="2"/>
  <c r="H2012" i="2"/>
  <c r="H2009" i="2"/>
  <c r="L1862" i="3"/>
  <c r="L1861" i="3"/>
  <c r="L1860" i="3"/>
  <c r="L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59" i="3"/>
  <c r="H1987" i="2"/>
  <c r="H1984" i="2"/>
  <c r="H1978" i="2"/>
  <c r="H1975" i="2"/>
  <c r="L1830" i="3"/>
  <c r="L1829" i="3"/>
  <c r="L1828" i="3"/>
  <c r="L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27" i="3"/>
  <c r="H1953" i="2"/>
  <c r="H1950" i="2"/>
  <c r="H1947" i="2"/>
  <c r="H1944" i="2"/>
  <c r="H1941" i="2"/>
  <c r="L1798" i="3"/>
  <c r="L1797" i="3"/>
  <c r="L1796" i="3"/>
  <c r="L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795" i="3"/>
  <c r="H1919" i="2"/>
  <c r="H1916" i="2"/>
  <c r="H1913" i="2"/>
  <c r="H1910" i="2"/>
  <c r="H1907" i="2"/>
  <c r="L1766" i="3"/>
  <c r="L1765" i="3"/>
  <c r="L1764" i="3"/>
  <c r="L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63" i="3"/>
  <c r="H1885" i="2"/>
  <c r="H1879" i="2"/>
  <c r="H1873" i="2"/>
  <c r="L1734" i="3"/>
  <c r="L1733" i="3"/>
  <c r="L1732" i="3"/>
  <c r="L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31" i="3"/>
  <c r="H1851" i="2"/>
  <c r="H1848" i="2"/>
  <c r="H1845" i="2"/>
  <c r="L1702" i="3"/>
  <c r="L1701" i="3"/>
  <c r="L1700" i="3"/>
  <c r="L1699" i="3"/>
  <c r="K1699" i="3" a="1"/>
  <c r="K1699" i="3"/>
  <c r="H1817" i="2"/>
  <c r="H1814" i="2"/>
  <c r="H1811" i="2"/>
  <c r="H1808" i="2"/>
  <c r="H1805" i="2"/>
  <c r="L1670" i="3"/>
  <c r="L1669" i="3"/>
  <c r="L1668" i="3"/>
  <c r="L1667" i="3"/>
  <c r="K1667" i="3" a="1"/>
  <c r="K1667" i="3"/>
  <c r="H1783" i="2"/>
  <c r="H1780" i="2"/>
  <c r="H1777" i="2"/>
  <c r="H1774" i="2"/>
  <c r="H1771" i="2"/>
  <c r="L1638" i="3"/>
  <c r="L1637" i="3"/>
  <c r="L1636" i="3"/>
  <c r="L1635" i="3"/>
  <c r="K1635" i="3" a="1"/>
  <c r="K1635" i="3"/>
  <c r="H1749" i="2"/>
  <c r="H1746" i="2"/>
  <c r="H1743" i="2"/>
  <c r="H1740" i="2"/>
  <c r="H1737" i="2"/>
  <c r="L1606" i="3"/>
  <c r="L1605" i="3"/>
  <c r="L1604" i="3"/>
  <c r="L1603" i="3"/>
  <c r="K1603" i="3" a="1"/>
  <c r="K1603" i="3"/>
  <c r="H1715" i="2"/>
  <c r="H1712" i="2"/>
  <c r="H1709" i="2"/>
  <c r="H1706" i="2"/>
  <c r="H1703" i="2"/>
  <c r="L1574" i="3"/>
  <c r="L1573" i="3"/>
  <c r="L1572" i="3"/>
  <c r="L1571" i="3"/>
  <c r="K1571" i="3" a="1"/>
  <c r="K1571" i="3"/>
  <c r="H1681" i="2"/>
  <c r="H1678" i="2"/>
  <c r="H1675" i="2"/>
  <c r="H1672" i="2"/>
  <c r="H1669" i="2"/>
  <c r="L1542" i="3"/>
  <c r="L1541" i="3"/>
  <c r="L1540" i="3"/>
  <c r="L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39" i="3"/>
  <c r="H1647" i="2"/>
  <c r="H1644" i="2"/>
  <c r="H1641" i="2"/>
  <c r="H1638" i="2"/>
  <c r="H1635" i="2"/>
  <c r="L1510" i="3"/>
  <c r="L1509" i="3"/>
  <c r="L1508" i="3"/>
  <c r="L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07" i="3"/>
  <c r="H1613" i="2"/>
  <c r="H1610" i="2"/>
  <c r="H1607" i="2"/>
  <c r="H1604" i="2"/>
  <c r="H1601" i="2"/>
  <c r="L1478" i="3"/>
  <c r="L1477" i="3"/>
  <c r="L1476" i="3"/>
  <c r="L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75" i="3"/>
  <c r="H1579" i="2"/>
  <c r="H1576" i="2"/>
  <c r="H1573" i="2"/>
  <c r="H1567" i="2"/>
  <c r="L1446" i="3"/>
  <c r="L1445" i="3"/>
  <c r="L1444" i="3"/>
  <c r="L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43" i="3"/>
  <c r="H1545" i="2"/>
  <c r="H1539" i="2"/>
  <c r="H1536" i="2"/>
  <c r="H1533" i="2"/>
  <c r="L1414" i="3"/>
  <c r="L1413" i="3"/>
  <c r="L1412" i="3"/>
  <c r="L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11" i="3"/>
  <c r="H1511" i="2"/>
  <c r="H1508" i="2"/>
  <c r="H1505" i="2"/>
  <c r="H1502" i="2"/>
  <c r="H1499" i="2"/>
  <c r="L1382" i="3"/>
  <c r="L1381" i="3"/>
  <c r="L1380" i="3"/>
  <c r="L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79" i="3"/>
  <c r="H1477" i="2"/>
  <c r="H1474" i="2"/>
  <c r="H1471" i="2"/>
  <c r="H1468" i="2"/>
  <c r="H1465" i="2"/>
  <c r="L1350" i="3"/>
  <c r="L1349" i="3"/>
  <c r="L1348" i="3"/>
  <c r="L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47" i="3"/>
  <c r="H1443" i="2"/>
  <c r="H1440" i="2"/>
  <c r="H1437" i="2"/>
  <c r="H1434" i="2"/>
  <c r="H1431" i="2"/>
  <c r="L1318" i="3"/>
  <c r="L1317" i="3"/>
  <c r="L1316" i="3"/>
  <c r="L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15" i="3"/>
  <c r="H1409" i="2"/>
  <c r="H1403" i="2"/>
  <c r="H1400" i="2"/>
  <c r="L1286" i="3"/>
  <c r="L1285" i="3"/>
  <c r="L1284" i="3"/>
  <c r="L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83" i="3"/>
  <c r="H1372" i="2"/>
  <c r="H1366" i="2"/>
  <c r="H1363" i="2"/>
  <c r="L1254" i="3"/>
  <c r="L1253" i="3"/>
  <c r="L1252" i="3"/>
  <c r="L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51" i="3"/>
  <c r="H1338" i="2"/>
  <c r="H1335" i="2"/>
  <c r="H1329" i="2"/>
  <c r="L1222" i="3"/>
  <c r="L1221" i="3"/>
  <c r="L1220" i="3"/>
  <c r="L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19" i="3"/>
  <c r="H1307" i="2"/>
  <c r="H1304" i="2"/>
  <c r="H1301" i="2"/>
  <c r="H1295" i="2"/>
  <c r="L1190" i="3"/>
  <c r="L1189" i="3"/>
  <c r="L1188" i="3"/>
  <c r="L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187" i="3"/>
  <c r="H1273" i="2"/>
  <c r="H1270" i="2"/>
  <c r="H1267" i="2"/>
  <c r="H1264" i="2"/>
  <c r="H1261" i="2"/>
  <c r="L1158" i="3"/>
  <c r="L1157" i="3"/>
  <c r="L1156" i="3"/>
  <c r="L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55" i="3"/>
  <c r="H1239" i="2"/>
  <c r="H1236" i="2"/>
  <c r="H1233" i="2"/>
  <c r="H1230" i="2"/>
  <c r="H1227" i="2"/>
  <c r="L1126" i="3"/>
  <c r="L1125" i="3"/>
  <c r="L1124" i="3"/>
  <c r="L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23" i="3"/>
  <c r="H1205" i="2"/>
  <c r="H1202" i="2"/>
  <c r="H1199" i="2"/>
  <c r="H1196" i="2"/>
  <c r="H1193" i="2"/>
  <c r="L1094" i="3"/>
  <c r="L1093" i="3"/>
  <c r="L1092" i="3"/>
  <c r="L1091" i="3"/>
  <c r="K1091" i="3" a="1"/>
  <c r="K1091" i="3"/>
  <c r="H1171" i="2"/>
  <c r="H1168" i="2"/>
  <c r="H1165" i="2"/>
  <c r="H1162" i="2"/>
  <c r="H1159" i="2"/>
  <c r="L1062" i="3"/>
  <c r="L1061" i="3"/>
  <c r="L1060" i="3"/>
  <c r="L1059" i="3"/>
  <c r="K1059" i="3" a="1"/>
  <c r="K1059" i="3"/>
  <c r="H1137" i="2"/>
  <c r="H1134" i="2"/>
  <c r="H1131" i="2"/>
  <c r="H1128" i="2"/>
  <c r="H1125" i="2"/>
  <c r="L1030" i="3"/>
  <c r="L1029" i="3"/>
  <c r="L1028" i="3"/>
  <c r="L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27" i="3"/>
  <c r="H1103" i="2"/>
  <c r="H1100" i="2"/>
  <c r="H1097" i="2"/>
  <c r="H1094" i="2"/>
  <c r="H1091" i="2"/>
  <c r="L998" i="3"/>
  <c r="L997" i="3"/>
  <c r="L996" i="3"/>
  <c r="L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995" i="3"/>
  <c r="H1069" i="2"/>
  <c r="H1066" i="2"/>
  <c r="H1063" i="2"/>
  <c r="H1060" i="2"/>
  <c r="L966" i="3"/>
  <c r="L965" i="3"/>
  <c r="L964" i="3"/>
  <c r="L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63" i="3"/>
  <c r="H1035" i="2"/>
  <c r="H1032" i="2"/>
  <c r="H1029" i="2"/>
  <c r="H1026" i="2"/>
  <c r="H1023" i="2"/>
  <c r="L934" i="3"/>
  <c r="L933" i="3"/>
  <c r="L932" i="3"/>
  <c r="L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31" i="3"/>
  <c r="H1001" i="2"/>
  <c r="H998" i="2"/>
  <c r="H995" i="2"/>
  <c r="H992" i="2"/>
  <c r="H989" i="2"/>
  <c r="L902" i="3"/>
  <c r="L901" i="3"/>
  <c r="L900" i="3"/>
  <c r="L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899" i="3"/>
  <c r="H967" i="2"/>
  <c r="H964" i="2"/>
  <c r="H961" i="2"/>
  <c r="H958" i="2"/>
  <c r="H955" i="2"/>
  <c r="L870" i="3"/>
  <c r="L869" i="3"/>
  <c r="L868" i="3"/>
  <c r="L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67" i="3"/>
  <c r="H933" i="2"/>
  <c r="H930" i="2"/>
  <c r="H927" i="2"/>
  <c r="H924" i="2"/>
  <c r="L838" i="3"/>
  <c r="L837" i="3"/>
  <c r="L836" i="3"/>
  <c r="L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35" i="3"/>
  <c r="H896" i="2"/>
  <c r="H893" i="2"/>
  <c r="H890" i="2"/>
  <c r="L806" i="3"/>
  <c r="L805" i="3"/>
  <c r="L804" i="3"/>
  <c r="L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03" i="3"/>
  <c r="H862" i="2"/>
  <c r="H859" i="2"/>
  <c r="H856" i="2"/>
  <c r="H853" i="2"/>
  <c r="L774" i="3"/>
  <c r="L773" i="3"/>
  <c r="L772" i="3"/>
  <c r="L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71" i="3"/>
  <c r="H831" i="2"/>
  <c r="H825" i="2"/>
  <c r="H822" i="2"/>
  <c r="H819" i="2"/>
  <c r="L742" i="3"/>
  <c r="L741" i="3"/>
  <c r="L740" i="3"/>
  <c r="L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39" i="3"/>
  <c r="H794" i="2"/>
  <c r="H791" i="2"/>
  <c r="H788" i="2"/>
  <c r="H785" i="2"/>
  <c r="L710" i="3"/>
  <c r="L709" i="3"/>
  <c r="L708" i="3"/>
  <c r="L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07" i="3"/>
  <c r="H763" i="2"/>
  <c r="H760" i="2"/>
  <c r="H757" i="2"/>
  <c r="H754" i="2"/>
  <c r="L678" i="3"/>
  <c r="L677" i="3"/>
  <c r="L676" i="3"/>
  <c r="L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75" i="3"/>
  <c r="H726" i="2"/>
  <c r="H723" i="2"/>
  <c r="H720" i="2"/>
  <c r="H717" i="2"/>
  <c r="L646" i="3"/>
  <c r="L645" i="3"/>
  <c r="L644" i="3"/>
  <c r="L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43" i="3"/>
  <c r="H695" i="2"/>
  <c r="H689" i="2"/>
  <c r="H686" i="2"/>
  <c r="H683" i="2"/>
  <c r="L614" i="3"/>
  <c r="L613" i="3"/>
  <c r="L612" i="3"/>
  <c r="L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11" i="3"/>
  <c r="H661" i="2"/>
  <c r="H658" i="2"/>
  <c r="H655" i="2"/>
  <c r="H652" i="2"/>
  <c r="H649" i="2"/>
  <c r="L582" i="3"/>
  <c r="L581" i="3"/>
  <c r="L580" i="3"/>
  <c r="L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79" i="3"/>
  <c r="H627" i="2"/>
  <c r="H624" i="2"/>
  <c r="H621" i="2"/>
  <c r="H618" i="2"/>
  <c r="H615" i="2"/>
  <c r="L550" i="3"/>
  <c r="L549" i="3"/>
  <c r="L548" i="3"/>
  <c r="L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47" i="3"/>
  <c r="H593" i="2"/>
  <c r="H590" i="2"/>
  <c r="H587" i="2"/>
  <c r="H584" i="2"/>
  <c r="H581" i="2"/>
  <c r="L518" i="3"/>
  <c r="L517" i="3"/>
  <c r="L516" i="3"/>
  <c r="L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15" i="3"/>
  <c r="H559" i="2"/>
  <c r="H556" i="2"/>
  <c r="H553" i="2"/>
  <c r="H550" i="2"/>
  <c r="H547" i="2"/>
  <c r="L486" i="3"/>
  <c r="L485" i="3"/>
  <c r="L484" i="3"/>
  <c r="L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83" i="3"/>
  <c r="H525" i="2"/>
  <c r="H522" i="2"/>
  <c r="H519" i="2"/>
  <c r="H516" i="2"/>
  <c r="H513" i="2"/>
  <c r="L454" i="3"/>
  <c r="L453" i="3"/>
  <c r="L452" i="3"/>
  <c r="L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51" i="3"/>
  <c r="H491" i="2"/>
  <c r="H488" i="2"/>
  <c r="H485" i="2"/>
  <c r="H482" i="2"/>
  <c r="H479" i="2"/>
  <c r="L422" i="3"/>
  <c r="L421" i="3"/>
  <c r="L420" i="3"/>
  <c r="L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19" i="3"/>
  <c r="H457" i="2"/>
  <c r="H454" i="2"/>
  <c r="H451" i="2"/>
  <c r="H448" i="2"/>
  <c r="H445" i="2"/>
  <c r="L390" i="3"/>
  <c r="L389" i="3"/>
  <c r="L388" i="3"/>
  <c r="L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387" i="3"/>
  <c r="H423" i="2"/>
  <c r="H420" i="2"/>
  <c r="H417" i="2"/>
  <c r="H414" i="2"/>
  <c r="H411" i="2"/>
  <c r="L358" i="3"/>
  <c r="L357" i="3"/>
  <c r="L356" i="3"/>
  <c r="L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55" i="3"/>
  <c r="H389" i="2"/>
  <c r="H386" i="2"/>
  <c r="H383" i="2"/>
  <c r="H380" i="2"/>
  <c r="H377" i="2"/>
  <c r="L326" i="3"/>
  <c r="L325" i="3"/>
  <c r="L324" i="3"/>
  <c r="L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23" i="3"/>
  <c r="H355" i="2"/>
  <c r="H352" i="2"/>
  <c r="H349" i="2"/>
  <c r="H346" i="2"/>
  <c r="H343" i="2"/>
  <c r="L294" i="3"/>
  <c r="L293" i="3"/>
  <c r="L292" i="3"/>
  <c r="L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291" i="3"/>
  <c r="H321" i="2"/>
  <c r="H318" i="2"/>
  <c r="H315" i="2"/>
  <c r="H312" i="2"/>
  <c r="H309" i="2"/>
  <c r="L262" i="3"/>
  <c r="L261" i="3"/>
  <c r="L260" i="3"/>
  <c r="L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59" i="3"/>
  <c r="H287" i="2"/>
  <c r="H284" i="2"/>
  <c r="H281" i="2"/>
  <c r="H278" i="2"/>
  <c r="H275" i="2"/>
  <c r="L230" i="3"/>
  <c r="L229" i="3"/>
  <c r="L228" i="3"/>
  <c r="L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27" i="3"/>
  <c r="H253" i="2"/>
  <c r="H250" i="2"/>
  <c r="H247" i="2"/>
  <c r="H244" i="2"/>
  <c r="H241" i="2"/>
  <c r="L198" i="3"/>
  <c r="L197" i="3"/>
  <c r="L196" i="3"/>
  <c r="L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195" i="3"/>
  <c r="H219" i="2"/>
  <c r="H216" i="2"/>
  <c r="H213" i="2"/>
  <c r="H207" i="2"/>
  <c r="L166" i="3"/>
  <c r="L165" i="3"/>
  <c r="L164" i="3"/>
  <c r="L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63" i="3"/>
  <c r="H185" i="2"/>
  <c r="H182" i="2"/>
  <c r="H179" i="2"/>
  <c r="H176" i="2"/>
  <c r="H173" i="2"/>
  <c r="L134" i="3"/>
  <c r="L133" i="3"/>
  <c r="L132" i="3"/>
  <c r="L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31" i="3"/>
  <c r="H151" i="2"/>
  <c r="H148" i="2"/>
  <c r="H145" i="2"/>
  <c r="H142" i="2"/>
  <c r="H139" i="2"/>
  <c r="L102" i="3"/>
  <c r="L101" i="3"/>
  <c r="L100" i="3"/>
  <c r="L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99" i="3"/>
  <c r="H117" i="2"/>
  <c r="H114" i="2"/>
  <c r="H111" i="2"/>
  <c r="H108" i="2"/>
  <c r="H105" i="2"/>
  <c r="L70" i="3"/>
  <c r="L69" i="3"/>
  <c r="L68" i="3"/>
  <c r="L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67" i="3"/>
  <c r="H83" i="2"/>
  <c r="H80" i="2"/>
  <c r="H77" i="2"/>
  <c r="H71" i="2"/>
  <c r="L38" i="3"/>
  <c r="L37" i="3"/>
  <c r="L36" i="3"/>
  <c r="L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35" i="3"/>
  <c r="H49" i="2"/>
  <c r="H46" i="2"/>
  <c r="H43" i="2"/>
  <c r="H40" i="2"/>
  <c r="H37" i="2"/>
  <c r="L6" i="3"/>
  <c r="L5" i="3"/>
  <c r="L4" i="3"/>
  <c r="L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3" i="3"/>
  <c r="H15" i="2"/>
  <c r="H12" i="2"/>
  <c r="H9" i="2"/>
  <c r="H6" i="2"/>
  <c r="H3" i="2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<sst xmlns="http://schemas.openxmlformats.org/spreadsheetml/2006/main" count="13707" uniqueCount="152">
  <si>
    <t>individual</t>
  </si>
  <si>
    <t>Coral ID</t>
  </si>
  <si>
    <t>site name GK</t>
  </si>
  <si>
    <t>site name NPS</t>
  </si>
  <si>
    <t xml:space="preserve">sample health state </t>
  </si>
  <si>
    <t>photo</t>
  </si>
  <si>
    <t>measurement</t>
  </si>
  <si>
    <t>value</t>
  </si>
  <si>
    <t>MCAV2_June22_DT26_J</t>
  </si>
  <si>
    <t>J</t>
  </si>
  <si>
    <t>gastro</t>
  </si>
  <si>
    <t>prop_exo</t>
  </si>
  <si>
    <t>degr_symb</t>
  </si>
  <si>
    <t>symb_vac</t>
  </si>
  <si>
    <t>min_symb</t>
  </si>
  <si>
    <t>max_vac</t>
  </si>
  <si>
    <t>avg_symb</t>
  </si>
  <si>
    <t>avg_vac</t>
  </si>
  <si>
    <t>MCAV1_June22_DT28_J</t>
  </si>
  <si>
    <t>MCAV2_Aug22_DT26_M</t>
  </si>
  <si>
    <t>M</t>
  </si>
  <si>
    <t>MCAV1_Feb22_DT28_M</t>
  </si>
  <si>
    <t>MCAV1_Sept21_site3_J</t>
  </si>
  <si>
    <t>MCAV2_June22_DT26_M</t>
  </si>
  <si>
    <t>MCAV2_sept21_site2_J</t>
  </si>
  <si>
    <t>MCAV2_sept21_site25_J</t>
  </si>
  <si>
    <t>MCAV2_June22_DT25_J</t>
  </si>
  <si>
    <t>MCAV2_Aug22_DT25_J</t>
  </si>
  <si>
    <t>MCAV2_Aug22_DT25_M</t>
  </si>
  <si>
    <t>MCAV1_Feb22_DT28_J</t>
  </si>
  <si>
    <t>CNAT3_Aug22_DT26_J</t>
  </si>
  <si>
    <t>CNAT3_June22_DT26_J</t>
  </si>
  <si>
    <t>CNAT3_Sept21_site2_J</t>
  </si>
  <si>
    <t>OFRA2_Sept21_site3_J</t>
  </si>
  <si>
    <t>CNAT2_June22_DT25_M</t>
  </si>
  <si>
    <t>OFAV3_Sept21_site2_J</t>
  </si>
  <si>
    <t>CNAT3_June22_DT26_M</t>
  </si>
  <si>
    <t>OFAV3_Aug22_DT26_M</t>
  </si>
  <si>
    <t>CNAT3_Aug22_DT26_M</t>
  </si>
  <si>
    <t>CNAT2_Aug22_DT25_J</t>
  </si>
  <si>
    <t>CNAT2_Aug22_DT26_J</t>
  </si>
  <si>
    <t>CNAT1_Feb22_DR28_J</t>
  </si>
  <si>
    <t>CNAT1_June22_DT28_M</t>
  </si>
  <si>
    <t>CNAT2_Aug22_DT25_M</t>
  </si>
  <si>
    <t>CNAT2_Sept21_site25_J</t>
  </si>
  <si>
    <t>CNAT1_Sept21_site3_J</t>
  </si>
  <si>
    <t>CNAT2_June22_DT25_J</t>
  </si>
  <si>
    <t>CNAT1_June22_DT28_J</t>
  </si>
  <si>
    <t>CNAT2_June22_DT26_M</t>
  </si>
  <si>
    <t>CNAT1_Feb22_DR28_M</t>
  </si>
  <si>
    <t>CNAT2_Sept21_site2_J</t>
  </si>
  <si>
    <t>OFRA2_June22_DT28_J</t>
  </si>
  <si>
    <t>OFAV3_Sept21_site3_J</t>
  </si>
  <si>
    <t>OFRA3_Sept21_site2_J</t>
  </si>
  <si>
    <t>OFAV3_June22_DT28_J</t>
  </si>
  <si>
    <t>OFAV3_Aug22_DT26_J</t>
  </si>
  <si>
    <t>OFAV3_June22_DT26_J</t>
  </si>
  <si>
    <t>OFAV3_Feb22_DR28_J</t>
  </si>
  <si>
    <t>OFRA3_Aug22_DT26_M</t>
  </si>
  <si>
    <t>OFAV3_June22_DT28_M</t>
  </si>
  <si>
    <t>OFRA2_Feb22_DR28_J</t>
  </si>
  <si>
    <t>OFRA3_June22_DT26_J</t>
  </si>
  <si>
    <t>MCAV1_June22_DT28_M</t>
  </si>
  <si>
    <t>CNAT3_Sept21_site25_J</t>
  </si>
  <si>
    <t>OFAV1_Feb22_DR28_M</t>
  </si>
  <si>
    <t>OFAV2_June22_DT28_M</t>
  </si>
  <si>
    <t>OFRA1_June22_DT26_J</t>
  </si>
  <si>
    <t>MCAV2_Sept21_site25_J</t>
  </si>
  <si>
    <t>OFAV3_Feb22_DR28_M</t>
  </si>
  <si>
    <t>OFRA2_June22_DT28_M</t>
  </si>
  <si>
    <t>OFRA3_Aug22_DT26_J</t>
  </si>
  <si>
    <t>CNAT2_June22_DT26_J</t>
  </si>
  <si>
    <t>CNAT2_June22_DT28_M</t>
  </si>
  <si>
    <t>CNAT1_Aug22_DT26_J</t>
  </si>
  <si>
    <t>CNAT1_June22_DT25_M</t>
  </si>
  <si>
    <t>CNAT1_June22_DT26_J</t>
  </si>
  <si>
    <t>CNAT1_Sept21_site2_J</t>
  </si>
  <si>
    <t>CNAT2_Feb22_DR28_J</t>
  </si>
  <si>
    <t>CNAT1_Sept21_site25_J</t>
  </si>
  <si>
    <t>CNAT2_June22_DT28_J</t>
  </si>
  <si>
    <t>CNAT2_Sept21_site3_J</t>
  </si>
  <si>
    <t>CNAT3_Aug22_DT25_J</t>
  </si>
  <si>
    <t>Question_Mark</t>
  </si>
  <si>
    <t>N/A</t>
  </si>
  <si>
    <t>CNAT3_June22_DT25_J</t>
  </si>
  <si>
    <t>CNAT3_June22_DT25_M</t>
  </si>
  <si>
    <t>CNAT3_June22_DT28_J</t>
  </si>
  <si>
    <t>CNAT3_June22_DT28_M</t>
  </si>
  <si>
    <t>CNAT3_Sept21_site3_J</t>
  </si>
  <si>
    <t>MCAV1_Aug22_DT25_J</t>
  </si>
  <si>
    <t>MCAV1_June22_DT25_J</t>
  </si>
  <si>
    <t>MCAV1_Sept21_site25_J</t>
  </si>
  <si>
    <t>MCAV1_Aug22_DT26_J</t>
  </si>
  <si>
    <t>MCAV1_June22_DT26_J</t>
  </si>
  <si>
    <t>MCAV1_Sept21_site2_J</t>
  </si>
  <si>
    <t>MCAV2_Feb22_DR28_M</t>
  </si>
  <si>
    <t>MCAV2_Feb22_DT28_J</t>
  </si>
  <si>
    <t>MCAV2_Sept21_site3_J</t>
  </si>
  <si>
    <t>MCAV3_Aug22_DT25_J</t>
  </si>
  <si>
    <t>MCAV3_Aug22_DT26_J</t>
  </si>
  <si>
    <t>MCAV3_Feb22_DR28_M</t>
  </si>
  <si>
    <t>MCAV3_June22_DT26_J</t>
  </si>
  <si>
    <t>MCAV3_Sept21_site2_J</t>
  </si>
  <si>
    <t>MCAV3_Sept21_site3_J</t>
  </si>
  <si>
    <t>MCAV3_Sept21_site25_J</t>
  </si>
  <si>
    <t>OFAV1_Aug22_DT25_J</t>
  </si>
  <si>
    <t>OFAV1_Aug22_DT26_J</t>
  </si>
  <si>
    <t>OFAV1_Feb22_DR28_J</t>
  </si>
  <si>
    <t>OFAV1_June22_DT25_J</t>
  </si>
  <si>
    <t>OFAV1_June22_DT28_J</t>
  </si>
  <si>
    <t>OFAV1_Sept21_site2_J</t>
  </si>
  <si>
    <t>OFRA2_Sept21_site25_J</t>
  </si>
  <si>
    <t>OFRA3_Aug22_DT25_J</t>
  </si>
  <si>
    <t>OFRA3_Feb22_DR28_J</t>
  </si>
  <si>
    <t>OFRA3_June22_DT25_J</t>
  </si>
  <si>
    <t>OFRA3_June22_DT28_J</t>
  </si>
  <si>
    <t>OFRA3_Sept21_site3_J</t>
  </si>
  <si>
    <t>OFAV1_Sept21_site25_J</t>
  </si>
  <si>
    <t>OFAV1_Sept21_site3_J</t>
  </si>
  <si>
    <t>OFAV2_Aug22_DT26_J</t>
  </si>
  <si>
    <t>OFAV2_Feb22_DR28_J</t>
  </si>
  <si>
    <t>OFAV2_June22_DT25_J</t>
  </si>
  <si>
    <t>OFRA3_Sept21_site25_J</t>
  </si>
  <si>
    <t>OFRA2_June22_DT25_J</t>
  </si>
  <si>
    <t>OFRA2_June22_DT26_J</t>
  </si>
  <si>
    <t>OFRA2_Sept21_site2_J</t>
  </si>
  <si>
    <t>OFAV2_June22_DT28_J</t>
  </si>
  <si>
    <t>OFAV2_Sept21_site2_J</t>
  </si>
  <si>
    <t>OFAV2_Sept21_site25_J</t>
  </si>
  <si>
    <t>OFRA2_Aug22_DT25_J</t>
  </si>
  <si>
    <t>OFRA2_Aug22_DT26_J</t>
  </si>
  <si>
    <t>OFRA2_Aug22_DT26_M</t>
  </si>
  <si>
    <t>OFAV2_Sept21_site3_J</t>
  </si>
  <si>
    <t>OFAV3_Aug22_DT25_J</t>
  </si>
  <si>
    <t>OFAV3_June22_DT25_J</t>
  </si>
  <si>
    <t>OFRA1_Sept21_site2_J</t>
  </si>
  <si>
    <t>OFRA1_Sept21_site3_J</t>
  </si>
  <si>
    <t>OFRA1_Sept21_site25_J</t>
  </si>
  <si>
    <t>OFAV3_Sept21_site25_J</t>
  </si>
  <si>
    <t>OFRA1_Aug22_DT25_J</t>
  </si>
  <si>
    <t>OFRA1_Aug22_DT26_J</t>
  </si>
  <si>
    <t>OFRA1_June22_DT28_J</t>
  </si>
  <si>
    <t>OFRA1_June22_DT25_J</t>
  </si>
  <si>
    <t>OFRA1_Feb22_DR28_J</t>
  </si>
  <si>
    <t>MCAV3_June22_DT25_J</t>
  </si>
  <si>
    <t>OFAV1_June22_DT26_J</t>
  </si>
  <si>
    <t>OFAV1_June22_DT28_M</t>
  </si>
  <si>
    <t>OFAV2_June22_DT26_J</t>
  </si>
  <si>
    <t>OFAV3_Sept2_site3_J</t>
  </si>
  <si>
    <t>CNAT3_June2_DT28_M</t>
  </si>
  <si>
    <t>MCAV_Aug22_DT25_J</t>
  </si>
  <si>
    <t>MCAV_Feb22_DT28_J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</si>
</sst>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3E048-653C-41FD-AF5D-C88BFA6FA9C4}">
  <dimension ref="A1:H4523"/>
  <sheetViews>
    <sheetView tabSelected="1" workbookViewId="0">
      <selection activeCell="J4481" sqref="J4481"/>
    </sheetView>
  </sheetViews>
  <sheetFormatPr baseColWidth="10" defaultColWidth="8.83203125" defaultRowHeight="15" x14ac:dyDescent="0.2"/>
  <cols>
    <col min="1" max="1" width="27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">
      <c r="A2" s="2" t="s">
        <v>8</v>
      </c>
      <c r="B2" s="1"/>
      <c r="D2" s="1"/>
      <c r="E2" s="1" t="s">
        <v>9</v>
      </c>
      <c r="F2">
        <v>1</v>
      </c>
      <c r="G2" t="s">
        <v>10</v>
      </c>
      <c r="H2">
        <v>1</v>
      </c>
    </row>
    <row r="3" spans="1:8" x14ac:dyDescent="0.2">
      <c r="A3" s="2" t="s">
        <v>8</v>
      </c>
      <c r="B3" s="1"/>
      <c r="D3" s="1"/>
      <c r="E3" s="1" t="s">
        <v>9</v>
      </c>
      <c r="G3" t="s">
        <v>11</v>
      </c>
      <c r="H3">
        <f>7/14</f>
        <v>0.5</v>
      </c>
    </row>
    <row r="4" spans="1:8" x14ac:dyDescent="0.2">
      <c r="A4" s="2" t="s">
        <v>8</v>
      </c>
      <c r="B4" s="1"/>
      <c r="D4" s="1"/>
      <c r="E4" s="1" t="s">
        <v>9</v>
      </c>
      <c r="G4" t="s">
        <v>12</v>
      </c>
      <c r="H4">
        <v>1</v>
      </c>
    </row>
    <row r="5" spans="1:8" x14ac:dyDescent="0.2">
      <c r="A5" s="2" t="s">
        <v>8</v>
      </c>
      <c r="B5" s="1"/>
      <c r="D5" s="1"/>
      <c r="E5" s="1" t="s">
        <v>9</v>
      </c>
      <c r="F5">
        <v>2</v>
      </c>
      <c r="G5" t="s">
        <v>10</v>
      </c>
      <c r="H5">
        <v>1</v>
      </c>
    </row>
    <row r="6" spans="1:8" x14ac:dyDescent="0.2">
      <c r="A6" s="2" t="s">
        <v>8</v>
      </c>
      <c r="B6" s="1"/>
      <c r="D6" s="1"/>
      <c r="E6" s="1" t="s">
        <v>9</v>
      </c>
      <c r="G6" t="s">
        <v>11</v>
      </c>
      <c r="H6">
        <f>10/16</f>
        <v>0.625</v>
      </c>
    </row>
    <row r="7" spans="1:8" x14ac:dyDescent="0.2">
      <c r="A7" s="2" t="s">
        <v>8</v>
      </c>
      <c r="B7" s="1"/>
      <c r="D7" s="1"/>
      <c r="E7" s="1" t="s">
        <v>9</v>
      </c>
      <c r="G7" t="s">
        <v>12</v>
      </c>
      <c r="H7">
        <v>1</v>
      </c>
    </row>
    <row r="8" spans="1:8" x14ac:dyDescent="0.2">
      <c r="A8" s="2" t="s">
        <v>8</v>
      </c>
      <c r="B8" s="1"/>
      <c r="D8" s="1"/>
      <c r="E8" s="1" t="s">
        <v>9</v>
      </c>
      <c r="F8">
        <v>3</v>
      </c>
      <c r="G8" t="s">
        <v>10</v>
      </c>
      <c r="H8">
        <v>1</v>
      </c>
    </row>
    <row r="9" spans="1:8" x14ac:dyDescent="0.2">
      <c r="A9" s="2" t="s">
        <v>8</v>
      </c>
      <c r="B9" s="1"/>
      <c r="D9" s="1"/>
      <c r="E9" s="1" t="s">
        <v>9</v>
      </c>
      <c r="G9" t="s">
        <v>11</v>
      </c>
      <c r="H9">
        <f>4/13</f>
        <v>0.30769230769230771</v>
      </c>
    </row>
    <row r="10" spans="1:8" x14ac:dyDescent="0.2">
      <c r="A10" s="2" t="s">
        <v>8</v>
      </c>
      <c r="B10" s="1"/>
      <c r="D10" s="1"/>
      <c r="E10" s="1" t="s">
        <v>9</v>
      </c>
      <c r="G10" t="s">
        <v>12</v>
      </c>
      <c r="H10">
        <v>1</v>
      </c>
    </row>
    <row r="11" spans="1:8" x14ac:dyDescent="0.2">
      <c r="A11" s="2" t="s">
        <v>8</v>
      </c>
      <c r="B11" s="1"/>
      <c r="D11" s="1"/>
      <c r="E11" s="1" t="s">
        <v>9</v>
      </c>
      <c r="F11">
        <v>4</v>
      </c>
      <c r="G11" t="s">
        <v>10</v>
      </c>
      <c r="H11">
        <v>1</v>
      </c>
    </row>
    <row r="12" spans="1:8" x14ac:dyDescent="0.2">
      <c r="A12" s="2" t="s">
        <v>8</v>
      </c>
      <c r="B12" s="1"/>
      <c r="D12" s="1"/>
      <c r="E12" s="1" t="s">
        <v>9</v>
      </c>
      <c r="G12" t="s">
        <v>11</v>
      </c>
      <c r="H12">
        <f>6/13</f>
        <v>0.46153846153846156</v>
      </c>
    </row>
    <row r="13" spans="1:8" x14ac:dyDescent="0.2">
      <c r="A13" s="2" t="s">
        <v>8</v>
      </c>
      <c r="B13" s="1"/>
      <c r="D13" s="1"/>
      <c r="E13" s="1" t="s">
        <v>9</v>
      </c>
      <c r="G13" t="s">
        <v>12</v>
      </c>
      <c r="H13">
        <v>1</v>
      </c>
    </row>
    <row r="14" spans="1:8" x14ac:dyDescent="0.2">
      <c r="A14" s="2" t="s">
        <v>8</v>
      </c>
      <c r="B14" s="1"/>
      <c r="D14" s="1"/>
      <c r="E14" s="1" t="s">
        <v>9</v>
      </c>
      <c r="F14">
        <v>5</v>
      </c>
      <c r="G14" t="s">
        <v>10</v>
      </c>
      <c r="H14">
        <v>1</v>
      </c>
    </row>
    <row r="15" spans="1:8" x14ac:dyDescent="0.2">
      <c r="A15" s="2" t="s">
        <v>8</v>
      </c>
      <c r="B15" s="1"/>
      <c r="D15" s="1"/>
      <c r="E15" s="1" t="s">
        <v>9</v>
      </c>
      <c r="G15" t="s">
        <v>11</v>
      </c>
      <c r="H15">
        <f>1/6</f>
        <v>0.16666666666666666</v>
      </c>
    </row>
    <row r="16" spans="1:8" x14ac:dyDescent="0.2">
      <c r="A16" s="2" t="s">
        <v>8</v>
      </c>
      <c r="B16" s="1"/>
      <c r="D16" s="1"/>
      <c r="E16" s="1" t="s">
        <v>9</v>
      </c>
      <c r="G16" t="s">
        <v>12</v>
      </c>
      <c r="H16">
        <v>1</v>
      </c>
    </row>
    <row r="17" spans="1:8" x14ac:dyDescent="0.2">
      <c r="A17" s="2" t="s">
        <v>8</v>
      </c>
      <c r="B17" s="1"/>
      <c r="D17" s="1"/>
      <c r="E17" s="1" t="s">
        <v>9</v>
      </c>
      <c r="G17" t="s">
        <v>13</v>
      </c>
      <c r="H17">
        <v>0.46438559504345583</v>
      </c>
    </row>
    <row r="18" spans="1:8" x14ac:dyDescent="0.2">
      <c r="A18" s="2" t="s">
        <v>8</v>
      </c>
      <c r="B18" s="1"/>
      <c r="D18" s="1"/>
      <c r="E18" s="1" t="s">
        <v>9</v>
      </c>
      <c r="G18" t="s">
        <v>13</v>
      </c>
      <c r="H18">
        <v>0.55523614502113361</v>
      </c>
    </row>
    <row r="19" spans="1:8" x14ac:dyDescent="0.2">
      <c r="A19" s="2" t="s">
        <v>8</v>
      </c>
      <c r="B19" s="1"/>
      <c r="D19" s="1"/>
      <c r="E19" s="1" t="s">
        <v>9</v>
      </c>
      <c r="G19" t="s">
        <v>13</v>
      </c>
      <c r="H19">
        <v>0.47286064131896938</v>
      </c>
    </row>
    <row r="20" spans="1:8" x14ac:dyDescent="0.2">
      <c r="A20" s="2" t="s">
        <v>8</v>
      </c>
      <c r="B20" s="1"/>
      <c r="D20" s="1"/>
      <c r="E20" s="1" t="s">
        <v>9</v>
      </c>
      <c r="G20" t="s">
        <v>13</v>
      </c>
      <c r="H20">
        <v>0.55979336648481637</v>
      </c>
    </row>
    <row r="21" spans="1:8" x14ac:dyDescent="0.2">
      <c r="A21" s="2" t="s">
        <v>8</v>
      </c>
      <c r="B21" s="1"/>
      <c r="D21" s="1"/>
      <c r="E21" s="1" t="s">
        <v>9</v>
      </c>
      <c r="G21" t="s">
        <v>13</v>
      </c>
      <c r="H21">
        <v>0.63137079896589943</v>
      </c>
    </row>
    <row r="22" spans="1:8" x14ac:dyDescent="0.2">
      <c r="A22" s="2" t="s">
        <v>8</v>
      </c>
      <c r="B22" s="1"/>
      <c r="D22" s="1"/>
      <c r="E22" s="1" t="s">
        <v>9</v>
      </c>
      <c r="G22" t="s">
        <v>13</v>
      </c>
      <c r="H22">
        <v>0.49880406868422372</v>
      </c>
    </row>
    <row r="23" spans="1:8" x14ac:dyDescent="0.2">
      <c r="A23" s="2" t="s">
        <v>8</v>
      </c>
      <c r="B23" s="1"/>
      <c r="D23" s="1"/>
      <c r="E23" s="1" t="s">
        <v>9</v>
      </c>
      <c r="G23" t="s">
        <v>13</v>
      </c>
      <c r="H23">
        <v>0.57141316590380786</v>
      </c>
    </row>
    <row r="24" spans="1:8" x14ac:dyDescent="0.2">
      <c r="A24" s="2" t="s">
        <v>8</v>
      </c>
      <c r="B24" s="1"/>
      <c r="D24" s="1"/>
      <c r="E24" s="1" t="s">
        <v>9</v>
      </c>
      <c r="G24" t="s">
        <v>13</v>
      </c>
      <c r="H24">
        <v>0.63317846138797873</v>
      </c>
    </row>
    <row r="25" spans="1:8" x14ac:dyDescent="0.2">
      <c r="A25" s="2" t="s">
        <v>8</v>
      </c>
      <c r="B25" s="1"/>
      <c r="D25" s="1"/>
      <c r="E25" s="1" t="s">
        <v>9</v>
      </c>
      <c r="G25" t="s">
        <v>13</v>
      </c>
      <c r="H25">
        <v>0.63590773616690421</v>
      </c>
    </row>
    <row r="26" spans="1:8" x14ac:dyDescent="0.2">
      <c r="A26" s="2" t="s">
        <v>8</v>
      </c>
      <c r="B26" s="1"/>
      <c r="D26" s="1"/>
      <c r="E26" s="1" t="s">
        <v>9</v>
      </c>
      <c r="G26" t="s">
        <v>13</v>
      </c>
      <c r="H26">
        <v>0.56698171132845054</v>
      </c>
    </row>
    <row r="27" spans="1:8" x14ac:dyDescent="0.2">
      <c r="A27" s="2" t="s">
        <v>8</v>
      </c>
      <c r="B27" s="1"/>
      <c r="D27" s="1"/>
      <c r="E27" s="1" t="s">
        <v>9</v>
      </c>
      <c r="G27" t="s">
        <v>13</v>
      </c>
      <c r="H27">
        <v>0.69756686697301762</v>
      </c>
    </row>
    <row r="28" spans="1:8" x14ac:dyDescent="0.2">
      <c r="A28" s="2" t="s">
        <v>8</v>
      </c>
      <c r="B28" s="1"/>
      <c r="D28" s="1"/>
      <c r="E28" s="1" t="s">
        <v>9</v>
      </c>
      <c r="G28" t="s">
        <v>13</v>
      </c>
      <c r="H28">
        <v>0.51618009750501859</v>
      </c>
    </row>
    <row r="29" spans="1:8" x14ac:dyDescent="0.2">
      <c r="A29" s="2" t="s">
        <v>8</v>
      </c>
      <c r="B29" s="1"/>
      <c r="D29" s="1"/>
      <c r="E29" s="1" t="s">
        <v>9</v>
      </c>
      <c r="G29" t="s">
        <v>13</v>
      </c>
      <c r="H29">
        <v>0.63114154858408411</v>
      </c>
    </row>
    <row r="30" spans="1:8" x14ac:dyDescent="0.2">
      <c r="A30" s="2" t="s">
        <v>8</v>
      </c>
      <c r="B30" s="1"/>
      <c r="D30" s="1"/>
      <c r="E30" s="1" t="s">
        <v>9</v>
      </c>
      <c r="G30" t="s">
        <v>13</v>
      </c>
      <c r="H30">
        <v>0.61776790333871012</v>
      </c>
    </row>
    <row r="31" spans="1:8" x14ac:dyDescent="0.2">
      <c r="A31" s="2" t="s">
        <v>8</v>
      </c>
      <c r="B31" s="1"/>
      <c r="D31" s="1"/>
      <c r="E31" s="1" t="s">
        <v>9</v>
      </c>
      <c r="G31" t="s">
        <v>13</v>
      </c>
      <c r="H31">
        <v>0.62576917774742147</v>
      </c>
    </row>
    <row r="32" spans="1:8" x14ac:dyDescent="0.2">
      <c r="A32" s="2" t="s">
        <v>8</v>
      </c>
      <c r="B32" s="1"/>
      <c r="D32" s="1"/>
      <c r="E32" s="1" t="s">
        <v>9</v>
      </c>
      <c r="G32" t="s">
        <v>14</v>
      </c>
      <c r="H32">
        <v>39.622999999999998</v>
      </c>
    </row>
    <row r="33" spans="1:8" x14ac:dyDescent="0.2">
      <c r="A33" s="2" t="s">
        <v>8</v>
      </c>
      <c r="B33" s="1"/>
      <c r="D33" s="1"/>
      <c r="E33" s="1" t="s">
        <v>9</v>
      </c>
      <c r="G33" t="s">
        <v>15</v>
      </c>
      <c r="H33">
        <v>103.565</v>
      </c>
    </row>
    <row r="34" spans="1:8" x14ac:dyDescent="0.2">
      <c r="A34" s="2" t="s">
        <v>8</v>
      </c>
      <c r="B34" s="1"/>
      <c r="D34" s="1"/>
      <c r="E34" s="1" t="s">
        <v>9</v>
      </c>
      <c r="G34" t="s">
        <v>16</v>
      </c>
      <c r="H34">
        <v>48.001733333333348</v>
      </c>
    </row>
    <row r="35" spans="1:8" x14ac:dyDescent="0.2">
      <c r="A35" s="2" t="s">
        <v>8</v>
      </c>
      <c r="B35" s="1"/>
      <c r="D35" s="1"/>
      <c r="E35" s="1" t="s">
        <v>9</v>
      </c>
      <c r="G35" t="s">
        <v>17</v>
      </c>
      <c r="H35">
        <v>83.451399999999978</v>
      </c>
    </row>
    <row r="36" spans="1:8" x14ac:dyDescent="0.2">
      <c r="A36" s="4" t="s">
        <v>18</v>
      </c>
      <c r="B36" s="1"/>
      <c r="D36" s="1"/>
      <c r="E36" s="1" t="s">
        <v>9</v>
      </c>
      <c r="F36">
        <v>1</v>
      </c>
      <c r="G36" t="s">
        <v>10</v>
      </c>
      <c r="H36">
        <v>1</v>
      </c>
    </row>
    <row r="37" spans="1:8" x14ac:dyDescent="0.2">
      <c r="A37" s="4" t="s">
        <v>18</v>
      </c>
      <c r="B37" s="1"/>
      <c r="D37" s="1"/>
      <c r="E37" s="1" t="s">
        <v>9</v>
      </c>
      <c r="G37" t="s">
        <v>11</v>
      </c>
      <c r="H37">
        <f>4/17</f>
        <v>0.23529411764705882</v>
      </c>
    </row>
    <row r="38" spans="1:8" x14ac:dyDescent="0.2">
      <c r="A38" s="4" t="s">
        <v>18</v>
      </c>
      <c r="B38" s="1"/>
      <c r="D38" s="1"/>
      <c r="E38" s="1" t="s">
        <v>9</v>
      </c>
      <c r="G38" t="s">
        <v>12</v>
      </c>
      <c r="H38">
        <v>1</v>
      </c>
    </row>
    <row r="39" spans="1:8" x14ac:dyDescent="0.2">
      <c r="A39" s="4" t="s">
        <v>18</v>
      </c>
      <c r="B39" s="1"/>
      <c r="D39" s="1"/>
      <c r="E39" s="1" t="s">
        <v>9</v>
      </c>
      <c r="F39">
        <v>2</v>
      </c>
      <c r="G39" t="s">
        <v>10</v>
      </c>
      <c r="H39">
        <v>0</v>
      </c>
    </row>
    <row r="40" spans="1:8" x14ac:dyDescent="0.2">
      <c r="A40" s="4" t="s">
        <v>18</v>
      </c>
      <c r="B40" s="1"/>
      <c r="D40" s="1"/>
      <c r="E40" s="1" t="s">
        <v>9</v>
      </c>
      <c r="G40" t="s">
        <v>11</v>
      </c>
      <c r="H40">
        <f>5/19</f>
        <v>0.26315789473684209</v>
      </c>
    </row>
    <row r="41" spans="1:8" x14ac:dyDescent="0.2">
      <c r="A41" s="4" t="s">
        <v>18</v>
      </c>
      <c r="B41" s="1"/>
      <c r="D41" s="1"/>
      <c r="E41" s="1" t="s">
        <v>9</v>
      </c>
      <c r="G41" t="s">
        <v>12</v>
      </c>
      <c r="H41">
        <v>1</v>
      </c>
    </row>
    <row r="42" spans="1:8" x14ac:dyDescent="0.2">
      <c r="A42" s="4" t="s">
        <v>18</v>
      </c>
      <c r="B42" s="1"/>
      <c r="D42" s="1"/>
      <c r="E42" s="1" t="s">
        <v>9</v>
      </c>
      <c r="F42">
        <v>3</v>
      </c>
      <c r="G42" t="s">
        <v>10</v>
      </c>
      <c r="H42">
        <v>1</v>
      </c>
    </row>
    <row r="43" spans="1:8" x14ac:dyDescent="0.2">
      <c r="A43" s="4" t="s">
        <v>18</v>
      </c>
      <c r="B43" s="1"/>
      <c r="D43" s="1"/>
      <c r="E43" s="1" t="s">
        <v>9</v>
      </c>
      <c r="G43" t="s">
        <v>11</v>
      </c>
      <c r="H43">
        <f>1/6</f>
        <v>0.16666666666666666</v>
      </c>
    </row>
    <row r="44" spans="1:8" x14ac:dyDescent="0.2">
      <c r="A44" s="4" t="s">
        <v>18</v>
      </c>
      <c r="B44" s="1"/>
      <c r="D44" s="1"/>
      <c r="E44" s="1" t="s">
        <v>9</v>
      </c>
      <c r="G44" t="s">
        <v>12</v>
      </c>
      <c r="H44">
        <v>1</v>
      </c>
    </row>
    <row r="45" spans="1:8" x14ac:dyDescent="0.2">
      <c r="A45" s="4" t="s">
        <v>18</v>
      </c>
      <c r="B45" s="1"/>
      <c r="D45" s="1"/>
      <c r="E45" s="1" t="s">
        <v>9</v>
      </c>
      <c r="F45">
        <v>4</v>
      </c>
      <c r="G45" t="s">
        <v>10</v>
      </c>
      <c r="H45">
        <v>1</v>
      </c>
    </row>
    <row r="46" spans="1:8" x14ac:dyDescent="0.2">
      <c r="A46" s="4" t="s">
        <v>18</v>
      </c>
      <c r="B46" s="1"/>
      <c r="D46" s="1"/>
      <c r="E46" s="1" t="s">
        <v>9</v>
      </c>
      <c r="G46" t="s">
        <v>11</v>
      </c>
      <c r="H46">
        <f>6/16</f>
        <v>0.375</v>
      </c>
    </row>
    <row r="47" spans="1:8" x14ac:dyDescent="0.2">
      <c r="A47" s="4" t="s">
        <v>18</v>
      </c>
      <c r="B47" s="1"/>
      <c r="D47" s="1"/>
      <c r="E47" s="1" t="s">
        <v>9</v>
      </c>
      <c r="G47" t="s">
        <v>12</v>
      </c>
      <c r="H47">
        <v>1</v>
      </c>
    </row>
    <row r="48" spans="1:8" x14ac:dyDescent="0.2">
      <c r="A48" s="4" t="s">
        <v>18</v>
      </c>
      <c r="B48" s="1"/>
      <c r="D48" s="1"/>
      <c r="E48" s="1" t="s">
        <v>9</v>
      </c>
      <c r="F48">
        <v>5</v>
      </c>
      <c r="G48" t="s">
        <v>10</v>
      </c>
      <c r="H48">
        <v>1</v>
      </c>
    </row>
    <row r="49" spans="1:8" x14ac:dyDescent="0.2">
      <c r="A49" s="4" t="s">
        <v>18</v>
      </c>
      <c r="B49" s="1"/>
      <c r="D49" s="1"/>
      <c r="E49" s="1" t="s">
        <v>9</v>
      </c>
      <c r="G49" t="s">
        <v>11</v>
      </c>
      <c r="H49">
        <f>3/6</f>
        <v>0.5</v>
      </c>
    </row>
    <row r="50" spans="1:8" x14ac:dyDescent="0.2">
      <c r="A50" s="4" t="s">
        <v>18</v>
      </c>
      <c r="B50" s="1"/>
      <c r="D50" s="1"/>
      <c r="E50" s="1" t="s">
        <v>9</v>
      </c>
      <c r="G50" t="s">
        <v>12</v>
      </c>
      <c r="H50">
        <v>1</v>
      </c>
    </row>
    <row r="51" spans="1:8" x14ac:dyDescent="0.2">
      <c r="A51" s="4" t="s">
        <v>18</v>
      </c>
      <c r="B51" s="1"/>
      <c r="D51" s="1"/>
      <c r="E51" s="1" t="s">
        <v>9</v>
      </c>
      <c r="G51" t="s">
        <v>13</v>
      </c>
      <c r="H51">
        <v>0.51869576314446153</v>
      </c>
    </row>
    <row r="52" spans="1:8" x14ac:dyDescent="0.2">
      <c r="A52" s="4" t="s">
        <v>18</v>
      </c>
      <c r="B52" s="1"/>
      <c r="D52" s="1"/>
      <c r="E52" s="1" t="s">
        <v>9</v>
      </c>
      <c r="G52" t="s">
        <v>13</v>
      </c>
      <c r="H52">
        <v>0.53631268665399678</v>
      </c>
    </row>
    <row r="53" spans="1:8" x14ac:dyDescent="0.2">
      <c r="A53" s="4" t="s">
        <v>18</v>
      </c>
      <c r="B53" s="1"/>
      <c r="D53" s="1"/>
      <c r="E53" s="1" t="s">
        <v>9</v>
      </c>
      <c r="G53" t="s">
        <v>13</v>
      </c>
      <c r="H53">
        <v>0.5400581407167977</v>
      </c>
    </row>
    <row r="54" spans="1:8" x14ac:dyDescent="0.2">
      <c r="A54" s="4" t="s">
        <v>18</v>
      </c>
      <c r="B54" s="1"/>
      <c r="D54" s="1"/>
      <c r="E54" s="1" t="s">
        <v>9</v>
      </c>
      <c r="G54" t="s">
        <v>13</v>
      </c>
      <c r="H54">
        <v>0.66950598540930528</v>
      </c>
    </row>
    <row r="55" spans="1:8" x14ac:dyDescent="0.2">
      <c r="A55" s="4" t="s">
        <v>18</v>
      </c>
      <c r="B55" s="1"/>
      <c r="D55" s="1"/>
      <c r="E55" s="1" t="s">
        <v>9</v>
      </c>
      <c r="G55" t="s">
        <v>13</v>
      </c>
      <c r="H55">
        <v>0.57583833514866389</v>
      </c>
    </row>
    <row r="56" spans="1:8" x14ac:dyDescent="0.2">
      <c r="A56" s="4" t="s">
        <v>18</v>
      </c>
      <c r="B56" s="1"/>
      <c r="D56" s="1"/>
      <c r="E56" s="1" t="s">
        <v>9</v>
      </c>
      <c r="G56" t="s">
        <v>13</v>
      </c>
      <c r="H56">
        <v>0.64441366800666733</v>
      </c>
    </row>
    <row r="57" spans="1:8" x14ac:dyDescent="0.2">
      <c r="A57" s="4" t="s">
        <v>18</v>
      </c>
      <c r="B57" s="1"/>
      <c r="D57" s="1"/>
      <c r="E57" s="1" t="s">
        <v>9</v>
      </c>
      <c r="G57" t="s">
        <v>13</v>
      </c>
      <c r="H57">
        <v>0.57745693281152843</v>
      </c>
    </row>
    <row r="58" spans="1:8" x14ac:dyDescent="0.2">
      <c r="A58" s="4" t="s">
        <v>18</v>
      </c>
      <c r="B58" s="1"/>
      <c r="D58" s="1"/>
      <c r="E58" s="1" t="s">
        <v>9</v>
      </c>
      <c r="G58" t="s">
        <v>13</v>
      </c>
      <c r="H58">
        <v>0.56740222269715745</v>
      </c>
    </row>
    <row r="59" spans="1:8" x14ac:dyDescent="0.2">
      <c r="A59" s="4" t="s">
        <v>18</v>
      </c>
      <c r="B59" s="1"/>
      <c r="D59" s="1"/>
      <c r="E59" s="1" t="s">
        <v>9</v>
      </c>
      <c r="G59" t="s">
        <v>13</v>
      </c>
      <c r="H59">
        <v>0.57934221410845188</v>
      </c>
    </row>
    <row r="60" spans="1:8" x14ac:dyDescent="0.2">
      <c r="A60" s="4" t="s">
        <v>18</v>
      </c>
      <c r="B60" s="1"/>
      <c r="D60" s="1"/>
      <c r="E60" s="1" t="s">
        <v>9</v>
      </c>
      <c r="G60" t="s">
        <v>13</v>
      </c>
      <c r="H60">
        <v>0.64378693577837554</v>
      </c>
    </row>
    <row r="61" spans="1:8" x14ac:dyDescent="0.2">
      <c r="A61" s="4" t="s">
        <v>18</v>
      </c>
      <c r="B61" s="1"/>
      <c r="D61" s="1"/>
      <c r="E61" s="1" t="s">
        <v>9</v>
      </c>
      <c r="G61" t="s">
        <v>13</v>
      </c>
      <c r="H61">
        <v>0.53299349763185355</v>
      </c>
    </row>
    <row r="62" spans="1:8" x14ac:dyDescent="0.2">
      <c r="A62" s="4" t="s">
        <v>18</v>
      </c>
      <c r="B62" s="1"/>
      <c r="D62" s="1"/>
      <c r="E62" s="1" t="s">
        <v>9</v>
      </c>
      <c r="G62" t="s">
        <v>13</v>
      </c>
      <c r="H62">
        <v>0.41562536494219321</v>
      </c>
    </row>
    <row r="63" spans="1:8" x14ac:dyDescent="0.2">
      <c r="A63" s="4" t="s">
        <v>18</v>
      </c>
      <c r="B63" s="1"/>
      <c r="D63" s="1"/>
      <c r="E63" s="1" t="s">
        <v>9</v>
      </c>
      <c r="G63" t="s">
        <v>13</v>
      </c>
      <c r="H63">
        <v>0.66169897202475325</v>
      </c>
    </row>
    <row r="64" spans="1:8" x14ac:dyDescent="0.2">
      <c r="A64" s="4" t="s">
        <v>18</v>
      </c>
      <c r="B64" s="1"/>
      <c r="D64" s="1"/>
      <c r="E64" s="1" t="s">
        <v>9</v>
      </c>
      <c r="G64" t="s">
        <v>13</v>
      </c>
      <c r="H64">
        <v>0.63776150252691199</v>
      </c>
    </row>
    <row r="65" spans="1:8" x14ac:dyDescent="0.2">
      <c r="A65" s="4" t="s">
        <v>18</v>
      </c>
      <c r="B65" s="1"/>
      <c r="D65" s="1"/>
      <c r="E65" s="1" t="s">
        <v>9</v>
      </c>
      <c r="G65" t="s">
        <v>13</v>
      </c>
      <c r="H65">
        <v>0.73346114052705258</v>
      </c>
    </row>
    <row r="66" spans="1:8" x14ac:dyDescent="0.2">
      <c r="A66" s="4" t="s">
        <v>18</v>
      </c>
      <c r="B66" s="1"/>
      <c r="D66" s="1"/>
      <c r="E66" s="1" t="s">
        <v>9</v>
      </c>
      <c r="G66" t="s">
        <v>14</v>
      </c>
      <c r="H66">
        <v>35.590000000000003</v>
      </c>
    </row>
    <row r="67" spans="1:8" x14ac:dyDescent="0.2">
      <c r="A67" s="4" t="s">
        <v>18</v>
      </c>
      <c r="B67" s="1"/>
      <c r="D67" s="1"/>
      <c r="E67" s="1" t="s">
        <v>9</v>
      </c>
      <c r="G67" t="s">
        <v>15</v>
      </c>
      <c r="H67">
        <v>109.364</v>
      </c>
    </row>
    <row r="68" spans="1:8" x14ac:dyDescent="0.2">
      <c r="A68" s="4" t="s">
        <v>18</v>
      </c>
      <c r="B68" s="1"/>
      <c r="D68" s="1"/>
      <c r="E68" s="1" t="s">
        <v>9</v>
      </c>
      <c r="G68" t="s">
        <v>16</v>
      </c>
      <c r="H68">
        <v>51.742533333333341</v>
      </c>
    </row>
    <row r="69" spans="1:8" x14ac:dyDescent="0.2">
      <c r="A69" s="4" t="s">
        <v>18</v>
      </c>
      <c r="B69" s="1"/>
      <c r="D69" s="1"/>
      <c r="E69" s="1" t="s">
        <v>9</v>
      </c>
      <c r="G69" t="s">
        <v>17</v>
      </c>
      <c r="H69">
        <v>88.436866666666688</v>
      </c>
    </row>
    <row r="70" spans="1:8" x14ac:dyDescent="0.2">
      <c r="A70" s="2" t="s">
        <v>19</v>
      </c>
      <c r="B70" s="1"/>
      <c r="D70" s="1"/>
      <c r="E70" s="1" t="s">
        <v>20</v>
      </c>
      <c r="F70">
        <v>1</v>
      </c>
      <c r="G70" t="s">
        <v>10</v>
      </c>
      <c r="H70">
        <v>1</v>
      </c>
    </row>
    <row r="71" spans="1:8" x14ac:dyDescent="0.2">
      <c r="A71" s="2" t="s">
        <v>19</v>
      </c>
      <c r="B71" s="1"/>
      <c r="D71" s="1"/>
      <c r="E71" s="1" t="s">
        <v>20</v>
      </c>
      <c r="G71" t="s">
        <v>11</v>
      </c>
      <c r="H71">
        <f>1/4</f>
        <v>0.25</v>
      </c>
    </row>
    <row r="72" spans="1:8" x14ac:dyDescent="0.2">
      <c r="A72" s="2" t="s">
        <v>19</v>
      </c>
      <c r="B72" s="1"/>
      <c r="D72" s="1"/>
      <c r="E72" s="1" t="s">
        <v>20</v>
      </c>
      <c r="G72" t="s">
        <v>12</v>
      </c>
      <c r="H72">
        <v>1</v>
      </c>
    </row>
    <row r="73" spans="1:8" x14ac:dyDescent="0.2">
      <c r="A73" s="2" t="s">
        <v>19</v>
      </c>
      <c r="B73" s="1"/>
      <c r="D73" s="1"/>
      <c r="E73" s="1" t="s">
        <v>20</v>
      </c>
      <c r="F73">
        <v>2</v>
      </c>
      <c r="G73" t="s">
        <v>10</v>
      </c>
      <c r="H73">
        <v>1</v>
      </c>
    </row>
    <row r="74" spans="1:8" x14ac:dyDescent="0.2">
      <c r="A74" s="2" t="s">
        <v>19</v>
      </c>
      <c r="B74" s="1"/>
      <c r="D74" s="1"/>
      <c r="E74" s="1" t="s">
        <v>20</v>
      </c>
      <c r="G74" t="s">
        <v>11</v>
      </c>
      <c r="H74">
        <v>0</v>
      </c>
    </row>
    <row r="75" spans="1:8" x14ac:dyDescent="0.2">
      <c r="A75" s="2" t="s">
        <v>19</v>
      </c>
      <c r="B75" s="1"/>
      <c r="D75" s="1"/>
      <c r="E75" s="1" t="s">
        <v>20</v>
      </c>
      <c r="G75" t="s">
        <v>12</v>
      </c>
      <c r="H75">
        <v>1</v>
      </c>
    </row>
    <row r="76" spans="1:8" x14ac:dyDescent="0.2">
      <c r="A76" s="2" t="s">
        <v>19</v>
      </c>
      <c r="B76" s="1"/>
      <c r="D76" s="1"/>
      <c r="E76" s="1" t="s">
        <v>20</v>
      </c>
      <c r="F76">
        <v>3</v>
      </c>
      <c r="G76" t="s">
        <v>10</v>
      </c>
      <c r="H76">
        <v>1</v>
      </c>
    </row>
    <row r="77" spans="1:8" x14ac:dyDescent="0.2">
      <c r="A77" s="2" t="s">
        <v>19</v>
      </c>
      <c r="B77" s="1"/>
      <c r="D77" s="1"/>
      <c r="E77" s="1" t="s">
        <v>20</v>
      </c>
      <c r="G77" t="s">
        <v>11</v>
      </c>
      <c r="H77">
        <f>1/4</f>
        <v>0.25</v>
      </c>
    </row>
    <row r="78" spans="1:8" x14ac:dyDescent="0.2">
      <c r="A78" s="2" t="s">
        <v>19</v>
      </c>
      <c r="B78" s="1"/>
      <c r="D78" s="1"/>
      <c r="E78" s="1" t="s">
        <v>20</v>
      </c>
      <c r="G78" t="s">
        <v>12</v>
      </c>
      <c r="H78">
        <v>1</v>
      </c>
    </row>
    <row r="79" spans="1:8" x14ac:dyDescent="0.2">
      <c r="A79" s="2" t="s">
        <v>19</v>
      </c>
      <c r="B79" s="1"/>
      <c r="D79" s="1"/>
      <c r="E79" s="1" t="s">
        <v>20</v>
      </c>
      <c r="F79">
        <v>4</v>
      </c>
      <c r="G79" t="s">
        <v>10</v>
      </c>
      <c r="H79">
        <v>1</v>
      </c>
    </row>
    <row r="80" spans="1:8" x14ac:dyDescent="0.2">
      <c r="A80" s="2" t="s">
        <v>19</v>
      </c>
      <c r="B80" s="1"/>
      <c r="D80" s="1"/>
      <c r="E80" s="1" t="s">
        <v>20</v>
      </c>
      <c r="G80" t="s">
        <v>11</v>
      </c>
      <c r="H80">
        <f>8/14</f>
        <v>0.5714285714285714</v>
      </c>
    </row>
    <row r="81" spans="1:8" x14ac:dyDescent="0.2">
      <c r="A81" s="2" t="s">
        <v>19</v>
      </c>
      <c r="B81" s="1"/>
      <c r="D81" s="1"/>
      <c r="E81" s="1" t="s">
        <v>20</v>
      </c>
      <c r="G81" t="s">
        <v>12</v>
      </c>
      <c r="H81">
        <v>1</v>
      </c>
    </row>
    <row r="82" spans="1:8" x14ac:dyDescent="0.2">
      <c r="A82" s="2" t="s">
        <v>19</v>
      </c>
      <c r="B82" s="1"/>
      <c r="D82" s="1"/>
      <c r="E82" s="1" t="s">
        <v>20</v>
      </c>
      <c r="F82">
        <v>5</v>
      </c>
      <c r="G82" t="s">
        <v>10</v>
      </c>
      <c r="H82">
        <v>1</v>
      </c>
    </row>
    <row r="83" spans="1:8" x14ac:dyDescent="0.2">
      <c r="A83" s="2" t="s">
        <v>19</v>
      </c>
      <c r="B83" s="1"/>
      <c r="D83" s="1"/>
      <c r="E83" s="1" t="s">
        <v>20</v>
      </c>
      <c r="G83" t="s">
        <v>11</v>
      </c>
      <c r="H83">
        <f>4/16</f>
        <v>0.25</v>
      </c>
    </row>
    <row r="84" spans="1:8" x14ac:dyDescent="0.2">
      <c r="A84" s="2" t="s">
        <v>19</v>
      </c>
      <c r="E84" s="1" t="s">
        <v>20</v>
      </c>
      <c r="G84" t="s">
        <v>12</v>
      </c>
      <c r="H84">
        <v>1</v>
      </c>
    </row>
    <row r="85" spans="1:8" x14ac:dyDescent="0.2">
      <c r="A85" s="2" t="s">
        <v>19</v>
      </c>
      <c r="E85" s="1" t="s">
        <v>20</v>
      </c>
      <c r="G85" t="s">
        <v>13</v>
      </c>
      <c r="H85">
        <v>0.68269026923892306</v>
      </c>
    </row>
    <row r="86" spans="1:8" x14ac:dyDescent="0.2">
      <c r="A86" s="2" t="s">
        <v>19</v>
      </c>
      <c r="E86" s="1" t="s">
        <v>20</v>
      </c>
      <c r="G86" t="s">
        <v>13</v>
      </c>
      <c r="H86">
        <v>0.56263855478515157</v>
      </c>
    </row>
    <row r="87" spans="1:8" x14ac:dyDescent="0.2">
      <c r="A87" s="2" t="s">
        <v>19</v>
      </c>
      <c r="E87" s="1" t="s">
        <v>20</v>
      </c>
      <c r="G87" t="s">
        <v>13</v>
      </c>
      <c r="H87">
        <v>0.39783707241226124</v>
      </c>
    </row>
    <row r="88" spans="1:8" x14ac:dyDescent="0.2">
      <c r="A88" s="2" t="s">
        <v>19</v>
      </c>
      <c r="E88" s="1" t="s">
        <v>20</v>
      </c>
      <c r="G88" t="s">
        <v>13</v>
      </c>
      <c r="H88">
        <v>0.65509421691283432</v>
      </c>
    </row>
    <row r="89" spans="1:8" x14ac:dyDescent="0.2">
      <c r="A89" s="2" t="s">
        <v>19</v>
      </c>
      <c r="E89" s="1" t="s">
        <v>20</v>
      </c>
      <c r="G89" t="s">
        <v>13</v>
      </c>
      <c r="H89">
        <v>0.6827692049446662</v>
      </c>
    </row>
    <row r="90" spans="1:8" x14ac:dyDescent="0.2">
      <c r="A90" s="2" t="s">
        <v>19</v>
      </c>
      <c r="E90" s="1" t="s">
        <v>20</v>
      </c>
      <c r="G90" t="s">
        <v>13</v>
      </c>
      <c r="H90">
        <v>0.59795860216148</v>
      </c>
    </row>
    <row r="91" spans="1:8" x14ac:dyDescent="0.2">
      <c r="A91" s="2" t="s">
        <v>19</v>
      </c>
      <c r="E91" s="1" t="s">
        <v>20</v>
      </c>
      <c r="G91" t="s">
        <v>13</v>
      </c>
      <c r="H91">
        <v>0.48101061718594962</v>
      </c>
    </row>
    <row r="92" spans="1:8" x14ac:dyDescent="0.2">
      <c r="A92" s="2" t="s">
        <v>19</v>
      </c>
      <c r="E92" s="1" t="s">
        <v>20</v>
      </c>
      <c r="G92" t="s">
        <v>13</v>
      </c>
      <c r="H92">
        <v>0.68397246526354483</v>
      </c>
    </row>
    <row r="93" spans="1:8" x14ac:dyDescent="0.2">
      <c r="A93" s="2" t="s">
        <v>19</v>
      </c>
      <c r="E93" s="1" t="s">
        <v>20</v>
      </c>
      <c r="G93" t="s">
        <v>13</v>
      </c>
      <c r="H93">
        <v>0.78427928235213862</v>
      </c>
    </row>
    <row r="94" spans="1:8" x14ac:dyDescent="0.2">
      <c r="A94" s="2" t="s">
        <v>19</v>
      </c>
      <c r="E94" s="1" t="s">
        <v>20</v>
      </c>
      <c r="G94" t="s">
        <v>13</v>
      </c>
      <c r="H94">
        <v>0.52737210872868479</v>
      </c>
    </row>
    <row r="95" spans="1:8" x14ac:dyDescent="0.2">
      <c r="A95" s="2" t="s">
        <v>19</v>
      </c>
      <c r="E95" s="1" t="s">
        <v>20</v>
      </c>
      <c r="G95" t="s">
        <v>13</v>
      </c>
      <c r="H95">
        <v>0.59121191017436903</v>
      </c>
    </row>
    <row r="96" spans="1:8" x14ac:dyDescent="0.2">
      <c r="A96" s="2" t="s">
        <v>19</v>
      </c>
      <c r="E96" s="1" t="s">
        <v>20</v>
      </c>
      <c r="G96" t="s">
        <v>13</v>
      </c>
      <c r="H96">
        <v>0.55988518855473413</v>
      </c>
    </row>
    <row r="97" spans="1:8" x14ac:dyDescent="0.2">
      <c r="A97" s="2" t="s">
        <v>19</v>
      </c>
      <c r="E97" s="1" t="s">
        <v>20</v>
      </c>
      <c r="G97" t="s">
        <v>13</v>
      </c>
      <c r="H97">
        <v>0.594303877200973</v>
      </c>
    </row>
    <row r="98" spans="1:8" x14ac:dyDescent="0.2">
      <c r="A98" s="2" t="s">
        <v>19</v>
      </c>
      <c r="E98" s="1" t="s">
        <v>20</v>
      </c>
      <c r="G98" t="s">
        <v>13</v>
      </c>
      <c r="H98">
        <v>0.74010962121953605</v>
      </c>
    </row>
    <row r="99" spans="1:8" x14ac:dyDescent="0.2">
      <c r="A99" s="2" t="s">
        <v>19</v>
      </c>
      <c r="E99" s="1" t="s">
        <v>20</v>
      </c>
      <c r="G99" t="s">
        <v>13</v>
      </c>
      <c r="H99">
        <v>0.67759128678783065</v>
      </c>
    </row>
    <row r="100" spans="1:8" x14ac:dyDescent="0.2">
      <c r="A100" s="2" t="s">
        <v>19</v>
      </c>
      <c r="E100" s="1" t="s">
        <v>20</v>
      </c>
      <c r="G100" t="s">
        <v>14</v>
      </c>
      <c r="H100">
        <v>28.657</v>
      </c>
    </row>
    <row r="101" spans="1:8" x14ac:dyDescent="0.2">
      <c r="A101" s="2" t="s">
        <v>19</v>
      </c>
      <c r="E101" s="1" t="s">
        <v>20</v>
      </c>
      <c r="G101" t="s">
        <v>15</v>
      </c>
      <c r="H101">
        <v>116.858</v>
      </c>
    </row>
    <row r="102" spans="1:8" x14ac:dyDescent="0.2">
      <c r="A102" s="2" t="s">
        <v>19</v>
      </c>
      <c r="E102" s="1" t="s">
        <v>20</v>
      </c>
      <c r="G102" t="s">
        <v>16</v>
      </c>
      <c r="H102">
        <v>51.323666666666668</v>
      </c>
    </row>
    <row r="103" spans="1:8" x14ac:dyDescent="0.2">
      <c r="A103" s="2" t="s">
        <v>19</v>
      </c>
      <c r="E103" s="1" t="s">
        <v>20</v>
      </c>
      <c r="G103" t="s">
        <v>17</v>
      </c>
      <c r="H103">
        <v>83.702066666666667</v>
      </c>
    </row>
    <row r="104" spans="1:8" x14ac:dyDescent="0.2">
      <c r="A104" s="5" t="s">
        <v>21</v>
      </c>
      <c r="E104" t="s">
        <v>20</v>
      </c>
      <c r="F104">
        <v>1</v>
      </c>
      <c r="G104" t="s">
        <v>10</v>
      </c>
      <c r="H104">
        <v>1</v>
      </c>
    </row>
    <row r="105" spans="1:8" x14ac:dyDescent="0.2">
      <c r="A105" s="5" t="s">
        <v>21</v>
      </c>
      <c r="E105" t="s">
        <v>20</v>
      </c>
      <c r="G105" t="s">
        <v>11</v>
      </c>
      <c r="H105">
        <f>5/10</f>
        <v>0.5</v>
      </c>
    </row>
    <row r="106" spans="1:8" x14ac:dyDescent="0.2">
      <c r="A106" s="5" t="s">
        <v>21</v>
      </c>
      <c r="E106" t="s">
        <v>20</v>
      </c>
      <c r="G106" t="s">
        <v>12</v>
      </c>
      <c r="H106">
        <v>1</v>
      </c>
    </row>
    <row r="107" spans="1:8" x14ac:dyDescent="0.2">
      <c r="A107" s="5" t="s">
        <v>21</v>
      </c>
      <c r="E107" t="s">
        <v>20</v>
      </c>
      <c r="F107">
        <v>2</v>
      </c>
      <c r="G107" t="s">
        <v>10</v>
      </c>
      <c r="H107">
        <v>1</v>
      </c>
    </row>
    <row r="108" spans="1:8" x14ac:dyDescent="0.2">
      <c r="A108" s="5" t="s">
        <v>21</v>
      </c>
      <c r="E108" t="s">
        <v>20</v>
      </c>
      <c r="G108" t="s">
        <v>11</v>
      </c>
      <c r="H108">
        <f>4/18</f>
        <v>0.22222222222222221</v>
      </c>
    </row>
    <row r="109" spans="1:8" x14ac:dyDescent="0.2">
      <c r="A109" s="5" t="s">
        <v>21</v>
      </c>
      <c r="E109" t="s">
        <v>20</v>
      </c>
      <c r="G109" t="s">
        <v>12</v>
      </c>
      <c r="H109">
        <v>1</v>
      </c>
    </row>
    <row r="110" spans="1:8" x14ac:dyDescent="0.2">
      <c r="A110" s="5" t="s">
        <v>21</v>
      </c>
      <c r="E110" t="s">
        <v>20</v>
      </c>
      <c r="F110">
        <v>3</v>
      </c>
      <c r="G110" t="s">
        <v>10</v>
      </c>
      <c r="H110">
        <v>1</v>
      </c>
    </row>
    <row r="111" spans="1:8" x14ac:dyDescent="0.2">
      <c r="A111" s="5" t="s">
        <v>21</v>
      </c>
      <c r="E111" t="s">
        <v>20</v>
      </c>
      <c r="G111" t="s">
        <v>11</v>
      </c>
      <c r="H111">
        <f>1/15</f>
        <v>6.6666666666666666E-2</v>
      </c>
    </row>
    <row r="112" spans="1:8" x14ac:dyDescent="0.2">
      <c r="A112" s="5" t="s">
        <v>21</v>
      </c>
      <c r="E112" t="s">
        <v>20</v>
      </c>
      <c r="G112" t="s">
        <v>12</v>
      </c>
      <c r="H112">
        <v>1</v>
      </c>
    </row>
    <row r="113" spans="1:8" x14ac:dyDescent="0.2">
      <c r="A113" s="5" t="s">
        <v>21</v>
      </c>
      <c r="E113" t="s">
        <v>20</v>
      </c>
      <c r="F113">
        <v>4</v>
      </c>
      <c r="G113" t="s">
        <v>10</v>
      </c>
      <c r="H113">
        <v>1</v>
      </c>
    </row>
    <row r="114" spans="1:8" x14ac:dyDescent="0.2">
      <c r="A114" s="5" t="s">
        <v>21</v>
      </c>
      <c r="E114" t="s">
        <v>20</v>
      </c>
      <c r="G114" t="s">
        <v>11</v>
      </c>
      <c r="H114">
        <f>1/10</f>
        <v>0.1</v>
      </c>
    </row>
    <row r="115" spans="1:8" x14ac:dyDescent="0.2">
      <c r="A115" s="5" t="s">
        <v>21</v>
      </c>
      <c r="E115" t="s">
        <v>20</v>
      </c>
      <c r="G115" t="s">
        <v>12</v>
      </c>
      <c r="H115">
        <v>1</v>
      </c>
    </row>
    <row r="116" spans="1:8" x14ac:dyDescent="0.2">
      <c r="A116" s="5" t="s">
        <v>21</v>
      </c>
      <c r="E116" t="s">
        <v>20</v>
      </c>
      <c r="F116">
        <v>5</v>
      </c>
      <c r="G116" t="s">
        <v>10</v>
      </c>
      <c r="H116">
        <v>1</v>
      </c>
    </row>
    <row r="117" spans="1:8" x14ac:dyDescent="0.2">
      <c r="A117" s="5" t="s">
        <v>21</v>
      </c>
      <c r="E117" t="s">
        <v>20</v>
      </c>
      <c r="G117" t="s">
        <v>11</v>
      </c>
      <c r="H117">
        <f>4/19</f>
        <v>0.21052631578947367</v>
      </c>
    </row>
    <row r="118" spans="1:8" x14ac:dyDescent="0.2">
      <c r="A118" s="5" t="s">
        <v>21</v>
      </c>
      <c r="E118" t="s">
        <v>20</v>
      </c>
      <c r="G118" t="s">
        <v>12</v>
      </c>
      <c r="H118">
        <v>1</v>
      </c>
    </row>
    <row r="119" spans="1:8" x14ac:dyDescent="0.2">
      <c r="A119" s="5" t="s">
        <v>21</v>
      </c>
      <c r="E119" t="s">
        <v>20</v>
      </c>
      <c r="G119" t="s">
        <v>13</v>
      </c>
      <c r="H119">
        <v>0.5780804889418345</v>
      </c>
    </row>
    <row r="120" spans="1:8" x14ac:dyDescent="0.2">
      <c r="A120" s="5" t="s">
        <v>21</v>
      </c>
      <c r="E120" t="s">
        <v>20</v>
      </c>
      <c r="G120" t="s">
        <v>13</v>
      </c>
      <c r="H120">
        <v>0.6043921836402707</v>
      </c>
    </row>
    <row r="121" spans="1:8" x14ac:dyDescent="0.2">
      <c r="A121" s="5" t="s">
        <v>21</v>
      </c>
      <c r="E121" t="s">
        <v>20</v>
      </c>
      <c r="G121" t="s">
        <v>13</v>
      </c>
      <c r="H121">
        <v>0.72753826242861042</v>
      </c>
    </row>
    <row r="122" spans="1:8" x14ac:dyDescent="0.2">
      <c r="A122" s="5" t="s">
        <v>21</v>
      </c>
      <c r="E122" t="s">
        <v>20</v>
      </c>
      <c r="G122" t="s">
        <v>13</v>
      </c>
      <c r="H122">
        <v>0.58558617468472673</v>
      </c>
    </row>
    <row r="123" spans="1:8" x14ac:dyDescent="0.2">
      <c r="A123" s="5" t="s">
        <v>21</v>
      </c>
      <c r="E123" t="s">
        <v>20</v>
      </c>
      <c r="G123" t="s">
        <v>13</v>
      </c>
      <c r="H123">
        <v>0.51106784915999715</v>
      </c>
    </row>
    <row r="124" spans="1:8" x14ac:dyDescent="0.2">
      <c r="A124" s="5" t="s">
        <v>21</v>
      </c>
      <c r="E124" t="s">
        <v>20</v>
      </c>
      <c r="G124" t="s">
        <v>13</v>
      </c>
      <c r="H124">
        <v>0.60770955815503969</v>
      </c>
    </row>
    <row r="125" spans="1:8" x14ac:dyDescent="0.2">
      <c r="A125" s="5" t="s">
        <v>21</v>
      </c>
      <c r="E125" t="s">
        <v>20</v>
      </c>
      <c r="G125" t="s">
        <v>13</v>
      </c>
      <c r="H125">
        <v>0.61294176039572312</v>
      </c>
    </row>
    <row r="126" spans="1:8" x14ac:dyDescent="0.2">
      <c r="A126" s="5" t="s">
        <v>21</v>
      </c>
      <c r="E126" t="s">
        <v>20</v>
      </c>
      <c r="G126" t="s">
        <v>13</v>
      </c>
      <c r="H126">
        <v>0.6008395758694316</v>
      </c>
    </row>
    <row r="127" spans="1:8" x14ac:dyDescent="0.2">
      <c r="A127" s="5" t="s">
        <v>21</v>
      </c>
      <c r="E127" t="s">
        <v>20</v>
      </c>
      <c r="G127" t="s">
        <v>13</v>
      </c>
      <c r="H127">
        <v>0.70611422940143109</v>
      </c>
    </row>
    <row r="128" spans="1:8" x14ac:dyDescent="0.2">
      <c r="A128" s="5" t="s">
        <v>21</v>
      </c>
      <c r="E128" t="s">
        <v>20</v>
      </c>
      <c r="G128" t="s">
        <v>13</v>
      </c>
      <c r="H128">
        <v>0.66590603571953055</v>
      </c>
    </row>
    <row r="129" spans="1:8" x14ac:dyDescent="0.2">
      <c r="A129" s="5" t="s">
        <v>21</v>
      </c>
      <c r="E129" t="s">
        <v>20</v>
      </c>
      <c r="G129" t="s">
        <v>13</v>
      </c>
      <c r="H129">
        <v>0.7121967394307821</v>
      </c>
    </row>
    <row r="130" spans="1:8" x14ac:dyDescent="0.2">
      <c r="A130" s="5" t="s">
        <v>21</v>
      </c>
      <c r="E130" t="s">
        <v>20</v>
      </c>
      <c r="G130" t="s">
        <v>13</v>
      </c>
      <c r="H130">
        <v>0.65728744719437893</v>
      </c>
    </row>
    <row r="131" spans="1:8" x14ac:dyDescent="0.2">
      <c r="A131" s="5" t="s">
        <v>21</v>
      </c>
      <c r="E131" t="s">
        <v>20</v>
      </c>
      <c r="G131" t="s">
        <v>13</v>
      </c>
      <c r="H131">
        <v>0.61095293753309154</v>
      </c>
    </row>
    <row r="132" spans="1:8" x14ac:dyDescent="0.2">
      <c r="A132" s="5" t="s">
        <v>21</v>
      </c>
      <c r="E132" t="s">
        <v>20</v>
      </c>
      <c r="G132" t="s">
        <v>13</v>
      </c>
      <c r="H132">
        <v>0.64488690752946964</v>
      </c>
    </row>
    <row r="133" spans="1:8" x14ac:dyDescent="0.2">
      <c r="A133" s="5" t="s">
        <v>21</v>
      </c>
      <c r="E133" t="s">
        <v>20</v>
      </c>
      <c r="G133" t="s">
        <v>13</v>
      </c>
      <c r="H133">
        <v>0.68285246801288624</v>
      </c>
    </row>
    <row r="134" spans="1:8" x14ac:dyDescent="0.2">
      <c r="A134" s="5" t="s">
        <v>21</v>
      </c>
      <c r="E134" t="s">
        <v>20</v>
      </c>
      <c r="G134" t="s">
        <v>14</v>
      </c>
      <c r="H134">
        <v>42.527999999999999</v>
      </c>
    </row>
    <row r="135" spans="1:8" x14ac:dyDescent="0.2">
      <c r="A135" s="5" t="s">
        <v>21</v>
      </c>
      <c r="E135" t="s">
        <v>20</v>
      </c>
      <c r="G135" t="s">
        <v>15</v>
      </c>
      <c r="H135">
        <v>118.871</v>
      </c>
    </row>
    <row r="136" spans="1:8" x14ac:dyDescent="0.2">
      <c r="A136" s="5" t="s">
        <v>21</v>
      </c>
      <c r="E136" t="s">
        <v>20</v>
      </c>
      <c r="G136" t="s">
        <v>16</v>
      </c>
      <c r="H136">
        <v>60.559066666666666</v>
      </c>
    </row>
    <row r="137" spans="1:8" x14ac:dyDescent="0.2">
      <c r="A137" s="5" t="s">
        <v>21</v>
      </c>
      <c r="E137" t="s">
        <v>20</v>
      </c>
      <c r="G137" t="s">
        <v>17</v>
      </c>
      <c r="H137">
        <v>95.85826666666668</v>
      </c>
    </row>
    <row r="138" spans="1:8" x14ac:dyDescent="0.2">
      <c r="A138" s="3" t="s">
        <v>22</v>
      </c>
      <c r="E138" t="s">
        <v>9</v>
      </c>
      <c r="F138">
        <v>1</v>
      </c>
      <c r="G138" t="s">
        <v>10</v>
      </c>
      <c r="H138">
        <v>1</v>
      </c>
    </row>
    <row r="139" spans="1:8" x14ac:dyDescent="0.2">
      <c r="A139" s="3" t="s">
        <v>22</v>
      </c>
      <c r="E139" t="s">
        <v>9</v>
      </c>
      <c r="G139" t="s">
        <v>11</v>
      </c>
      <c r="H139">
        <f>8/22</f>
        <v>0.36363636363636365</v>
      </c>
    </row>
    <row r="140" spans="1:8" x14ac:dyDescent="0.2">
      <c r="A140" s="3" t="s">
        <v>22</v>
      </c>
      <c r="E140" t="s">
        <v>9</v>
      </c>
      <c r="G140" t="s">
        <v>12</v>
      </c>
      <c r="H140">
        <v>1</v>
      </c>
    </row>
    <row r="141" spans="1:8" x14ac:dyDescent="0.2">
      <c r="A141" s="3" t="s">
        <v>22</v>
      </c>
      <c r="E141" t="s">
        <v>9</v>
      </c>
      <c r="F141">
        <v>2</v>
      </c>
      <c r="G141" t="s">
        <v>10</v>
      </c>
      <c r="H141">
        <v>1</v>
      </c>
    </row>
    <row r="142" spans="1:8" x14ac:dyDescent="0.2">
      <c r="A142" s="3" t="s">
        <v>22</v>
      </c>
      <c r="E142" t="s">
        <v>9</v>
      </c>
      <c r="G142" t="s">
        <v>11</v>
      </c>
      <c r="H142">
        <f>3/8</f>
        <v>0.375</v>
      </c>
    </row>
    <row r="143" spans="1:8" x14ac:dyDescent="0.2">
      <c r="A143" s="3" t="s">
        <v>22</v>
      </c>
      <c r="E143" t="s">
        <v>9</v>
      </c>
      <c r="G143" t="s">
        <v>12</v>
      </c>
      <c r="H143">
        <v>1</v>
      </c>
    </row>
    <row r="144" spans="1:8" x14ac:dyDescent="0.2">
      <c r="A144" s="3" t="s">
        <v>22</v>
      </c>
      <c r="E144" t="s">
        <v>9</v>
      </c>
      <c r="F144">
        <v>3</v>
      </c>
      <c r="G144" t="s">
        <v>10</v>
      </c>
      <c r="H144">
        <v>1</v>
      </c>
    </row>
    <row r="145" spans="1:8" x14ac:dyDescent="0.2">
      <c r="A145" s="3" t="s">
        <v>22</v>
      </c>
      <c r="E145" t="s">
        <v>9</v>
      </c>
      <c r="G145" t="s">
        <v>11</v>
      </c>
      <c r="H145">
        <f>1/12</f>
        <v>8.3333333333333329E-2</v>
      </c>
    </row>
    <row r="146" spans="1:8" x14ac:dyDescent="0.2">
      <c r="A146" s="3" t="s">
        <v>22</v>
      </c>
      <c r="E146" t="s">
        <v>9</v>
      </c>
      <c r="G146" t="s">
        <v>12</v>
      </c>
      <c r="H146">
        <v>1</v>
      </c>
    </row>
    <row r="147" spans="1:8" x14ac:dyDescent="0.2">
      <c r="A147" s="3" t="s">
        <v>22</v>
      </c>
      <c r="E147" t="s">
        <v>9</v>
      </c>
      <c r="F147">
        <v>4</v>
      </c>
      <c r="G147" t="s">
        <v>10</v>
      </c>
      <c r="H147">
        <v>1</v>
      </c>
    </row>
    <row r="148" spans="1:8" x14ac:dyDescent="0.2">
      <c r="A148" s="3" t="s">
        <v>22</v>
      </c>
      <c r="E148" t="s">
        <v>9</v>
      </c>
      <c r="G148" t="s">
        <v>11</v>
      </c>
      <c r="H148">
        <f>12/20</f>
        <v>0.6</v>
      </c>
    </row>
    <row r="149" spans="1:8" x14ac:dyDescent="0.2">
      <c r="A149" s="3" t="s">
        <v>22</v>
      </c>
      <c r="E149" t="s">
        <v>9</v>
      </c>
      <c r="G149" t="s">
        <v>12</v>
      </c>
      <c r="H149">
        <v>1</v>
      </c>
    </row>
    <row r="150" spans="1:8" x14ac:dyDescent="0.2">
      <c r="A150" s="3" t="s">
        <v>22</v>
      </c>
      <c r="E150" t="s">
        <v>9</v>
      </c>
      <c r="F150">
        <v>5</v>
      </c>
      <c r="G150" t="s">
        <v>10</v>
      </c>
      <c r="H150">
        <v>1</v>
      </c>
    </row>
    <row r="151" spans="1:8" x14ac:dyDescent="0.2">
      <c r="A151" s="3" t="s">
        <v>22</v>
      </c>
      <c r="E151" t="s">
        <v>9</v>
      </c>
      <c r="G151" t="s">
        <v>11</v>
      </c>
      <c r="H151">
        <f>2/5</f>
        <v>0.4</v>
      </c>
    </row>
    <row r="152" spans="1:8" x14ac:dyDescent="0.2">
      <c r="A152" s="3" t="s">
        <v>22</v>
      </c>
      <c r="E152" t="s">
        <v>9</v>
      </c>
      <c r="G152" t="s">
        <v>12</v>
      </c>
      <c r="H152">
        <v>1</v>
      </c>
    </row>
    <row r="153" spans="1:8" x14ac:dyDescent="0.2">
      <c r="A153" s="3" t="s">
        <v>22</v>
      </c>
      <c r="E153" t="s">
        <v>9</v>
      </c>
      <c r="G153" t="s">
        <v>13</v>
      </c>
      <c r="H153">
        <v>0.76176951167355722</v>
      </c>
    </row>
    <row r="154" spans="1:8" x14ac:dyDescent="0.2">
      <c r="A154" s="3" t="s">
        <v>22</v>
      </c>
      <c r="E154" t="s">
        <v>9</v>
      </c>
      <c r="G154" t="s">
        <v>13</v>
      </c>
      <c r="H154">
        <v>0.65461033525705969</v>
      </c>
    </row>
    <row r="155" spans="1:8" x14ac:dyDescent="0.2">
      <c r="A155" s="3" t="s">
        <v>22</v>
      </c>
      <c r="E155" t="s">
        <v>9</v>
      </c>
      <c r="G155" t="s">
        <v>13</v>
      </c>
      <c r="H155">
        <v>0.67537531942078366</v>
      </c>
    </row>
    <row r="156" spans="1:8" x14ac:dyDescent="0.2">
      <c r="A156" s="3" t="s">
        <v>22</v>
      </c>
      <c r="E156" t="s">
        <v>9</v>
      </c>
      <c r="G156" t="s">
        <v>13</v>
      </c>
      <c r="H156">
        <v>0.54537082592186104</v>
      </c>
    </row>
    <row r="157" spans="1:8" x14ac:dyDescent="0.2">
      <c r="A157" s="3" t="s">
        <v>22</v>
      </c>
      <c r="E157" t="s">
        <v>9</v>
      </c>
      <c r="G157" t="s">
        <v>13</v>
      </c>
      <c r="H157">
        <v>0.58895050639173108</v>
      </c>
    </row>
    <row r="158" spans="1:8" x14ac:dyDescent="0.2">
      <c r="A158" s="3" t="s">
        <v>22</v>
      </c>
      <c r="E158" t="s">
        <v>9</v>
      </c>
      <c r="G158" t="s">
        <v>13</v>
      </c>
      <c r="H158">
        <v>0.54866752173293432</v>
      </c>
    </row>
    <row r="159" spans="1:8" x14ac:dyDescent="0.2">
      <c r="A159" s="3" t="s">
        <v>22</v>
      </c>
      <c r="E159" t="s">
        <v>9</v>
      </c>
      <c r="G159" t="s">
        <v>13</v>
      </c>
      <c r="H159">
        <v>0.59739151504935672</v>
      </c>
    </row>
    <row r="160" spans="1:8" x14ac:dyDescent="0.2">
      <c r="A160" s="3" t="s">
        <v>22</v>
      </c>
      <c r="E160" t="s">
        <v>9</v>
      </c>
      <c r="G160" t="s">
        <v>13</v>
      </c>
      <c r="H160">
        <v>0.60331496201606027</v>
      </c>
    </row>
    <row r="161" spans="1:8" x14ac:dyDescent="0.2">
      <c r="A161" s="3" t="s">
        <v>22</v>
      </c>
      <c r="E161" t="s">
        <v>9</v>
      </c>
      <c r="G161" t="s">
        <v>13</v>
      </c>
      <c r="H161">
        <v>0.56326862035875103</v>
      </c>
    </row>
    <row r="162" spans="1:8" x14ac:dyDescent="0.2">
      <c r="A162" s="3" t="s">
        <v>22</v>
      </c>
      <c r="E162" t="s">
        <v>9</v>
      </c>
      <c r="G162" t="s">
        <v>13</v>
      </c>
      <c r="H162">
        <v>0.63460538137797318</v>
      </c>
    </row>
    <row r="163" spans="1:8" x14ac:dyDescent="0.2">
      <c r="A163" s="3" t="s">
        <v>22</v>
      </c>
      <c r="E163" t="s">
        <v>9</v>
      </c>
      <c r="G163" t="s">
        <v>13</v>
      </c>
      <c r="H163">
        <v>0.5421466562476368</v>
      </c>
    </row>
    <row r="164" spans="1:8" x14ac:dyDescent="0.2">
      <c r="A164" s="3" t="s">
        <v>22</v>
      </c>
      <c r="E164" t="s">
        <v>9</v>
      </c>
      <c r="G164" t="s">
        <v>13</v>
      </c>
      <c r="H164">
        <v>0.66153456891643991</v>
      </c>
    </row>
    <row r="165" spans="1:8" x14ac:dyDescent="0.2">
      <c r="A165" s="3" t="s">
        <v>22</v>
      </c>
      <c r="E165" t="s">
        <v>9</v>
      </c>
      <c r="G165" t="s">
        <v>13</v>
      </c>
      <c r="H165">
        <v>0.60439705107951558</v>
      </c>
    </row>
    <row r="166" spans="1:8" x14ac:dyDescent="0.2">
      <c r="A166" s="3" t="s">
        <v>22</v>
      </c>
      <c r="E166" t="s">
        <v>9</v>
      </c>
      <c r="G166" t="s">
        <v>13</v>
      </c>
      <c r="H166">
        <v>0.55325405065831379</v>
      </c>
    </row>
    <row r="167" spans="1:8" x14ac:dyDescent="0.2">
      <c r="A167" s="3" t="s">
        <v>22</v>
      </c>
      <c r="E167" t="s">
        <v>9</v>
      </c>
      <c r="G167" t="s">
        <v>13</v>
      </c>
      <c r="H167">
        <v>0.67128336104492703</v>
      </c>
    </row>
    <row r="168" spans="1:8" x14ac:dyDescent="0.2">
      <c r="A168" s="3" t="s">
        <v>22</v>
      </c>
      <c r="E168" t="s">
        <v>9</v>
      </c>
      <c r="G168" t="s">
        <v>14</v>
      </c>
      <c r="H168">
        <v>38.152999999999999</v>
      </c>
    </row>
    <row r="169" spans="1:8" x14ac:dyDescent="0.2">
      <c r="A169" s="3" t="s">
        <v>22</v>
      </c>
      <c r="E169" t="s">
        <v>9</v>
      </c>
      <c r="G169" t="s">
        <v>15</v>
      </c>
      <c r="H169">
        <v>115.227</v>
      </c>
    </row>
    <row r="170" spans="1:8" x14ac:dyDescent="0.2">
      <c r="A170" s="3" t="s">
        <v>22</v>
      </c>
      <c r="E170" t="s">
        <v>9</v>
      </c>
      <c r="G170" t="s">
        <v>16</v>
      </c>
      <c r="H170">
        <v>51.660800000000002</v>
      </c>
    </row>
    <row r="171" spans="1:8" x14ac:dyDescent="0.2">
      <c r="A171" s="3" t="s">
        <v>22</v>
      </c>
      <c r="E171" t="s">
        <v>9</v>
      </c>
      <c r="G171" t="s">
        <v>17</v>
      </c>
      <c r="H171">
        <v>84.428600000000003</v>
      </c>
    </row>
    <row r="172" spans="1:8" x14ac:dyDescent="0.2">
      <c r="A172" s="5" t="s">
        <v>23</v>
      </c>
      <c r="E172" t="s">
        <v>20</v>
      </c>
      <c r="F172">
        <v>1</v>
      </c>
      <c r="G172" t="s">
        <v>10</v>
      </c>
      <c r="H172">
        <v>1</v>
      </c>
    </row>
    <row r="173" spans="1:8" x14ac:dyDescent="0.2">
      <c r="A173" s="5" t="s">
        <v>23</v>
      </c>
      <c r="E173" t="s">
        <v>20</v>
      </c>
      <c r="G173" t="s">
        <v>11</v>
      </c>
      <c r="H173">
        <f>17/23</f>
        <v>0.73913043478260865</v>
      </c>
    </row>
    <row r="174" spans="1:8" x14ac:dyDescent="0.2">
      <c r="A174" s="5" t="s">
        <v>23</v>
      </c>
      <c r="E174" t="s">
        <v>20</v>
      </c>
      <c r="G174" t="s">
        <v>12</v>
      </c>
      <c r="H174">
        <v>1</v>
      </c>
    </row>
    <row r="175" spans="1:8" x14ac:dyDescent="0.2">
      <c r="A175" s="5" t="s">
        <v>23</v>
      </c>
      <c r="E175" t="s">
        <v>20</v>
      </c>
      <c r="F175">
        <v>2</v>
      </c>
      <c r="G175" t="s">
        <v>10</v>
      </c>
      <c r="H175">
        <v>1</v>
      </c>
    </row>
    <row r="176" spans="1:8" x14ac:dyDescent="0.2">
      <c r="A176" s="5" t="s">
        <v>23</v>
      </c>
      <c r="E176" t="s">
        <v>20</v>
      </c>
      <c r="G176" t="s">
        <v>11</v>
      </c>
      <c r="H176">
        <f>3/7</f>
        <v>0.42857142857142855</v>
      </c>
    </row>
    <row r="177" spans="1:8" x14ac:dyDescent="0.2">
      <c r="A177" s="5" t="s">
        <v>23</v>
      </c>
      <c r="E177" t="s">
        <v>20</v>
      </c>
      <c r="G177" t="s">
        <v>12</v>
      </c>
      <c r="H177">
        <v>1</v>
      </c>
    </row>
    <row r="178" spans="1:8" x14ac:dyDescent="0.2">
      <c r="A178" s="5" t="s">
        <v>23</v>
      </c>
      <c r="E178" t="s">
        <v>20</v>
      </c>
      <c r="F178">
        <v>3</v>
      </c>
      <c r="G178" t="s">
        <v>10</v>
      </c>
      <c r="H178">
        <v>1</v>
      </c>
    </row>
    <row r="179" spans="1:8" x14ac:dyDescent="0.2">
      <c r="A179" s="5" t="s">
        <v>23</v>
      </c>
      <c r="E179" t="s">
        <v>20</v>
      </c>
      <c r="G179" t="s">
        <v>11</v>
      </c>
      <c r="H179">
        <f>5/8</f>
        <v>0.625</v>
      </c>
    </row>
    <row r="180" spans="1:8" x14ac:dyDescent="0.2">
      <c r="A180" s="5" t="s">
        <v>23</v>
      </c>
      <c r="E180" t="s">
        <v>20</v>
      </c>
      <c r="G180" t="s">
        <v>12</v>
      </c>
      <c r="H180">
        <v>1</v>
      </c>
    </row>
    <row r="181" spans="1:8" x14ac:dyDescent="0.2">
      <c r="A181" s="5" t="s">
        <v>23</v>
      </c>
      <c r="E181" t="s">
        <v>20</v>
      </c>
      <c r="F181">
        <v>4</v>
      </c>
      <c r="G181" t="s">
        <v>10</v>
      </c>
      <c r="H181">
        <v>1</v>
      </c>
    </row>
    <row r="182" spans="1:8" x14ac:dyDescent="0.2">
      <c r="A182" s="5" t="s">
        <v>23</v>
      </c>
      <c r="E182" t="s">
        <v>20</v>
      </c>
      <c r="G182" t="s">
        <v>11</v>
      </c>
      <c r="H182">
        <f>8/25</f>
        <v>0.32</v>
      </c>
    </row>
    <row r="183" spans="1:8" x14ac:dyDescent="0.2">
      <c r="A183" s="5" t="s">
        <v>23</v>
      </c>
      <c r="E183" t="s">
        <v>20</v>
      </c>
      <c r="G183" t="s">
        <v>12</v>
      </c>
      <c r="H183">
        <v>1</v>
      </c>
    </row>
    <row r="184" spans="1:8" x14ac:dyDescent="0.2">
      <c r="A184" s="5" t="s">
        <v>23</v>
      </c>
      <c r="E184" t="s">
        <v>20</v>
      </c>
      <c r="F184">
        <v>5</v>
      </c>
      <c r="G184" t="s">
        <v>10</v>
      </c>
      <c r="H184">
        <v>1</v>
      </c>
    </row>
    <row r="185" spans="1:8" x14ac:dyDescent="0.2">
      <c r="A185" s="5" t="s">
        <v>23</v>
      </c>
      <c r="E185" t="s">
        <v>20</v>
      </c>
      <c r="G185" t="s">
        <v>11</v>
      </c>
      <c r="H185">
        <f>11/23</f>
        <v>0.47826086956521741</v>
      </c>
    </row>
    <row r="186" spans="1:8" x14ac:dyDescent="0.2">
      <c r="A186" s="5" t="s">
        <v>23</v>
      </c>
      <c r="E186" t="s">
        <v>20</v>
      </c>
      <c r="G186" t="s">
        <v>12</v>
      </c>
      <c r="H186">
        <v>1</v>
      </c>
    </row>
    <row r="187" spans="1:8" x14ac:dyDescent="0.2">
      <c r="A187" s="5" t="s">
        <v>23</v>
      </c>
      <c r="E187" t="s">
        <v>20</v>
      </c>
      <c r="G187" t="s">
        <v>13</v>
      </c>
      <c r="H187">
        <v>0.59019158631454405</v>
      </c>
    </row>
    <row r="188" spans="1:8" x14ac:dyDescent="0.2">
      <c r="A188" s="5" t="s">
        <v>23</v>
      </c>
      <c r="E188" t="s">
        <v>20</v>
      </c>
      <c r="G188" t="s">
        <v>13</v>
      </c>
      <c r="H188">
        <v>0.52462670970438652</v>
      </c>
    </row>
    <row r="189" spans="1:8" x14ac:dyDescent="0.2">
      <c r="A189" s="5" t="s">
        <v>23</v>
      </c>
      <c r="E189" t="s">
        <v>20</v>
      </c>
      <c r="G189" t="s">
        <v>13</v>
      </c>
      <c r="H189">
        <v>0.57970863502977898</v>
      </c>
    </row>
    <row r="190" spans="1:8" x14ac:dyDescent="0.2">
      <c r="A190" s="5" t="s">
        <v>23</v>
      </c>
      <c r="E190" t="s">
        <v>20</v>
      </c>
      <c r="G190" t="s">
        <v>13</v>
      </c>
      <c r="H190">
        <v>0.59725574386942781</v>
      </c>
    </row>
    <row r="191" spans="1:8" x14ac:dyDescent="0.2">
      <c r="A191" s="5" t="s">
        <v>23</v>
      </c>
      <c r="E191" t="s">
        <v>20</v>
      </c>
      <c r="G191" t="s">
        <v>13</v>
      </c>
      <c r="H191">
        <v>0.55718111420392336</v>
      </c>
    </row>
    <row r="192" spans="1:8" x14ac:dyDescent="0.2">
      <c r="A192" s="5" t="s">
        <v>23</v>
      </c>
      <c r="E192" t="s">
        <v>20</v>
      </c>
      <c r="G192" t="s">
        <v>13</v>
      </c>
      <c r="H192">
        <v>0.69719805368850762</v>
      </c>
    </row>
    <row r="193" spans="1:8" x14ac:dyDescent="0.2">
      <c r="A193" s="5" t="s">
        <v>23</v>
      </c>
      <c r="E193" t="s">
        <v>20</v>
      </c>
      <c r="G193" t="s">
        <v>13</v>
      </c>
      <c r="H193">
        <v>0.57868471620730211</v>
      </c>
    </row>
    <row r="194" spans="1:8" x14ac:dyDescent="0.2">
      <c r="A194" s="5" t="s">
        <v>23</v>
      </c>
      <c r="E194" t="s">
        <v>20</v>
      </c>
      <c r="G194" t="s">
        <v>13</v>
      </c>
      <c r="H194">
        <v>0.61374596634953149</v>
      </c>
    </row>
    <row r="195" spans="1:8" x14ac:dyDescent="0.2">
      <c r="A195" s="5" t="s">
        <v>23</v>
      </c>
      <c r="E195" t="s">
        <v>20</v>
      </c>
      <c r="G195" t="s">
        <v>13</v>
      </c>
      <c r="H195">
        <v>0.67832589081099481</v>
      </c>
    </row>
    <row r="196" spans="1:8" x14ac:dyDescent="0.2">
      <c r="A196" s="5" t="s">
        <v>23</v>
      </c>
      <c r="E196" t="s">
        <v>20</v>
      </c>
      <c r="G196" t="s">
        <v>13</v>
      </c>
      <c r="H196">
        <v>0.58608399606351569</v>
      </c>
    </row>
    <row r="197" spans="1:8" x14ac:dyDescent="0.2">
      <c r="A197" s="5" t="s">
        <v>23</v>
      </c>
      <c r="E197" t="s">
        <v>20</v>
      </c>
      <c r="G197" t="s">
        <v>13</v>
      </c>
      <c r="H197">
        <v>0.54924782432921249</v>
      </c>
    </row>
    <row r="198" spans="1:8" x14ac:dyDescent="0.2">
      <c r="A198" s="5" t="s">
        <v>23</v>
      </c>
      <c r="E198" t="s">
        <v>20</v>
      </c>
      <c r="G198" t="s">
        <v>13</v>
      </c>
      <c r="H198">
        <v>0.6199807206488499</v>
      </c>
    </row>
    <row r="199" spans="1:8" x14ac:dyDescent="0.2">
      <c r="A199" s="5" t="s">
        <v>23</v>
      </c>
      <c r="E199" t="s">
        <v>20</v>
      </c>
      <c r="G199" t="s">
        <v>13</v>
      </c>
      <c r="H199">
        <v>0.51367459745253541</v>
      </c>
    </row>
    <row r="200" spans="1:8" x14ac:dyDescent="0.2">
      <c r="A200" s="5" t="s">
        <v>23</v>
      </c>
      <c r="E200" t="s">
        <v>20</v>
      </c>
      <c r="G200" t="s">
        <v>13</v>
      </c>
      <c r="H200">
        <v>0.52036895916682546</v>
      </c>
    </row>
    <row r="201" spans="1:8" x14ac:dyDescent="0.2">
      <c r="A201" s="5" t="s">
        <v>23</v>
      </c>
      <c r="E201" t="s">
        <v>20</v>
      </c>
      <c r="G201" t="s">
        <v>13</v>
      </c>
      <c r="H201">
        <v>0.57564258775747035</v>
      </c>
    </row>
    <row r="202" spans="1:8" x14ac:dyDescent="0.2">
      <c r="A202" s="5" t="s">
        <v>23</v>
      </c>
      <c r="E202" t="s">
        <v>20</v>
      </c>
      <c r="G202" t="s">
        <v>14</v>
      </c>
      <c r="H202">
        <v>32.777000000000001</v>
      </c>
    </row>
    <row r="203" spans="1:8" x14ac:dyDescent="0.2">
      <c r="A203" s="5" t="s">
        <v>23</v>
      </c>
      <c r="E203" t="s">
        <v>20</v>
      </c>
      <c r="G203" t="s">
        <v>15</v>
      </c>
      <c r="H203">
        <v>120.336</v>
      </c>
    </row>
    <row r="204" spans="1:8" x14ac:dyDescent="0.2">
      <c r="A204" s="5" t="s">
        <v>23</v>
      </c>
      <c r="E204" t="s">
        <v>20</v>
      </c>
      <c r="G204" t="s">
        <v>16</v>
      </c>
      <c r="H204">
        <v>47.949466666666666</v>
      </c>
    </row>
    <row r="205" spans="1:8" x14ac:dyDescent="0.2">
      <c r="A205" s="5" t="s">
        <v>23</v>
      </c>
      <c r="E205" t="s">
        <v>20</v>
      </c>
      <c r="G205" t="s">
        <v>17</v>
      </c>
      <c r="H205">
        <v>81.529600000000002</v>
      </c>
    </row>
    <row r="206" spans="1:8" x14ac:dyDescent="0.2">
      <c r="A206" s="3" t="s">
        <v>24</v>
      </c>
      <c r="E206" t="s">
        <v>9</v>
      </c>
      <c r="F206">
        <v>1</v>
      </c>
      <c r="G206" t="s">
        <v>10</v>
      </c>
      <c r="H206">
        <v>1</v>
      </c>
    </row>
    <row r="207" spans="1:8" x14ac:dyDescent="0.2">
      <c r="A207" s="3" t="s">
        <v>24</v>
      </c>
      <c r="E207" t="s">
        <v>9</v>
      </c>
      <c r="G207" t="s">
        <v>11</v>
      </c>
      <c r="H207">
        <f>4/12</f>
        <v>0.33333333333333331</v>
      </c>
    </row>
    <row r="208" spans="1:8" x14ac:dyDescent="0.2">
      <c r="A208" s="3" t="s">
        <v>24</v>
      </c>
      <c r="E208" t="s">
        <v>9</v>
      </c>
      <c r="G208" t="s">
        <v>12</v>
      </c>
      <c r="H208">
        <v>1</v>
      </c>
    </row>
    <row r="209" spans="1:8" x14ac:dyDescent="0.2">
      <c r="A209" s="3" t="s">
        <v>24</v>
      </c>
      <c r="E209" t="s">
        <v>9</v>
      </c>
      <c r="F209">
        <v>2</v>
      </c>
      <c r="G209" t="s">
        <v>10</v>
      </c>
      <c r="H209">
        <v>1</v>
      </c>
    </row>
    <row r="210" spans="1:8" x14ac:dyDescent="0.2">
      <c r="A210" s="3" t="s">
        <v>24</v>
      </c>
      <c r="E210" t="s">
        <v>9</v>
      </c>
      <c r="G210" t="s">
        <v>11</v>
      </c>
      <c r="H210">
        <v>0</v>
      </c>
    </row>
    <row r="211" spans="1:8" x14ac:dyDescent="0.2">
      <c r="A211" s="3" t="s">
        <v>24</v>
      </c>
      <c r="E211" t="s">
        <v>9</v>
      </c>
      <c r="G211" t="s">
        <v>12</v>
      </c>
      <c r="H211">
        <v>1</v>
      </c>
    </row>
    <row r="212" spans="1:8" x14ac:dyDescent="0.2">
      <c r="A212" s="3" t="s">
        <v>24</v>
      </c>
      <c r="E212" t="s">
        <v>9</v>
      </c>
      <c r="F212">
        <v>3</v>
      </c>
      <c r="G212" t="s">
        <v>10</v>
      </c>
      <c r="H212">
        <v>1</v>
      </c>
    </row>
    <row r="213" spans="1:8" x14ac:dyDescent="0.2">
      <c r="A213" s="3" t="s">
        <v>24</v>
      </c>
      <c r="E213" t="s">
        <v>9</v>
      </c>
      <c r="G213" t="s">
        <v>11</v>
      </c>
      <c r="H213">
        <f>3/8</f>
        <v>0.375</v>
      </c>
    </row>
    <row r="214" spans="1:8" x14ac:dyDescent="0.2">
      <c r="A214" s="3" t="s">
        <v>24</v>
      </c>
      <c r="E214" t="s">
        <v>9</v>
      </c>
      <c r="G214" t="s">
        <v>12</v>
      </c>
      <c r="H214">
        <v>1</v>
      </c>
    </row>
    <row r="215" spans="1:8" x14ac:dyDescent="0.2">
      <c r="A215" s="3" t="s">
        <v>24</v>
      </c>
      <c r="E215" t="s">
        <v>9</v>
      </c>
      <c r="F215">
        <v>4</v>
      </c>
      <c r="G215" t="s">
        <v>10</v>
      </c>
      <c r="H215">
        <v>1</v>
      </c>
    </row>
    <row r="216" spans="1:8" x14ac:dyDescent="0.2">
      <c r="A216" s="3" t="s">
        <v>24</v>
      </c>
      <c r="E216" t="s">
        <v>9</v>
      </c>
      <c r="G216" t="s">
        <v>11</v>
      </c>
      <c r="H216">
        <f>7/17</f>
        <v>0.41176470588235292</v>
      </c>
    </row>
    <row r="217" spans="1:8" x14ac:dyDescent="0.2">
      <c r="A217" s="3" t="s">
        <v>24</v>
      </c>
      <c r="E217" t="s">
        <v>9</v>
      </c>
      <c r="G217" t="s">
        <v>12</v>
      </c>
      <c r="H217">
        <v>1</v>
      </c>
    </row>
    <row r="218" spans="1:8" x14ac:dyDescent="0.2">
      <c r="A218" s="3" t="s">
        <v>24</v>
      </c>
      <c r="E218" t="s">
        <v>9</v>
      </c>
      <c r="F218">
        <v>5</v>
      </c>
      <c r="G218" t="s">
        <v>10</v>
      </c>
      <c r="H218">
        <v>1</v>
      </c>
    </row>
    <row r="219" spans="1:8" x14ac:dyDescent="0.2">
      <c r="A219" s="3" t="s">
        <v>24</v>
      </c>
      <c r="E219" t="s">
        <v>9</v>
      </c>
      <c r="G219" t="s">
        <v>11</v>
      </c>
      <c r="H219">
        <f>5/10</f>
        <v>0.5</v>
      </c>
    </row>
    <row r="220" spans="1:8" x14ac:dyDescent="0.2">
      <c r="A220" s="3" t="s">
        <v>24</v>
      </c>
      <c r="E220" t="s">
        <v>9</v>
      </c>
      <c r="G220" t="s">
        <v>12</v>
      </c>
      <c r="H220">
        <v>1</v>
      </c>
    </row>
    <row r="221" spans="1:8" x14ac:dyDescent="0.2">
      <c r="A221" s="3" t="s">
        <v>24</v>
      </c>
      <c r="E221" t="s">
        <v>9</v>
      </c>
      <c r="G221" t="s">
        <v>13</v>
      </c>
      <c r="H221">
        <v>0.41337447632776253</v>
      </c>
    </row>
    <row r="222" spans="1:8" x14ac:dyDescent="0.2">
      <c r="A222" s="3" t="s">
        <v>24</v>
      </c>
      <c r="E222" t="s">
        <v>9</v>
      </c>
      <c r="G222" t="s">
        <v>13</v>
      </c>
      <c r="H222">
        <v>0.55293623326219887</v>
      </c>
    </row>
    <row r="223" spans="1:8" x14ac:dyDescent="0.2">
      <c r="A223" s="3" t="s">
        <v>24</v>
      </c>
      <c r="E223" t="s">
        <v>9</v>
      </c>
      <c r="G223" t="s">
        <v>13</v>
      </c>
      <c r="H223">
        <v>0.57366093366093363</v>
      </c>
    </row>
    <row r="224" spans="1:8" x14ac:dyDescent="0.2">
      <c r="A224" s="3" t="s">
        <v>24</v>
      </c>
      <c r="E224" t="s">
        <v>9</v>
      </c>
      <c r="G224" t="s">
        <v>13</v>
      </c>
      <c r="H224">
        <v>0.65788495838287753</v>
      </c>
    </row>
    <row r="225" spans="1:8" x14ac:dyDescent="0.2">
      <c r="A225" s="3" t="s">
        <v>24</v>
      </c>
      <c r="E225" t="s">
        <v>9</v>
      </c>
      <c r="G225" t="s">
        <v>13</v>
      </c>
      <c r="H225">
        <v>0.54571029569511631</v>
      </c>
    </row>
    <row r="226" spans="1:8" x14ac:dyDescent="0.2">
      <c r="A226" s="3" t="s">
        <v>24</v>
      </c>
      <c r="E226" t="s">
        <v>9</v>
      </c>
      <c r="G226" t="s">
        <v>13</v>
      </c>
      <c r="H226">
        <v>0.65467545149450568</v>
      </c>
    </row>
    <row r="227" spans="1:8" x14ac:dyDescent="0.2">
      <c r="A227" s="3" t="s">
        <v>24</v>
      </c>
      <c r="E227" t="s">
        <v>9</v>
      </c>
      <c r="G227" t="s">
        <v>13</v>
      </c>
      <c r="H227">
        <v>0.59776342000695637</v>
      </c>
    </row>
    <row r="228" spans="1:8" x14ac:dyDescent="0.2">
      <c r="A228" s="3" t="s">
        <v>24</v>
      </c>
      <c r="E228" t="s">
        <v>9</v>
      </c>
      <c r="G228" t="s">
        <v>13</v>
      </c>
      <c r="H228">
        <v>0.56771960190393767</v>
      </c>
    </row>
    <row r="229" spans="1:8" x14ac:dyDescent="0.2">
      <c r="A229" s="3" t="s">
        <v>24</v>
      </c>
      <c r="E229" t="s">
        <v>9</v>
      </c>
      <c r="G229" t="s">
        <v>13</v>
      </c>
      <c r="H229">
        <v>0.64395999446928143</v>
      </c>
    </row>
    <row r="230" spans="1:8" x14ac:dyDescent="0.2">
      <c r="A230" s="3" t="s">
        <v>24</v>
      </c>
      <c r="E230" t="s">
        <v>9</v>
      </c>
      <c r="G230" t="s">
        <v>13</v>
      </c>
      <c r="H230">
        <v>0.65694551036070603</v>
      </c>
    </row>
    <row r="231" spans="1:8" x14ac:dyDescent="0.2">
      <c r="A231" s="3" t="s">
        <v>24</v>
      </c>
      <c r="E231" t="s">
        <v>9</v>
      </c>
      <c r="G231" t="s">
        <v>13</v>
      </c>
      <c r="H231">
        <v>0.52904037141355942</v>
      </c>
    </row>
    <row r="232" spans="1:8" x14ac:dyDescent="0.2">
      <c r="A232" s="3" t="s">
        <v>24</v>
      </c>
      <c r="E232" t="s">
        <v>9</v>
      </c>
      <c r="G232" t="s">
        <v>13</v>
      </c>
      <c r="H232">
        <v>0.67951767090200721</v>
      </c>
    </row>
    <row r="233" spans="1:8" x14ac:dyDescent="0.2">
      <c r="A233" s="3" t="s">
        <v>24</v>
      </c>
      <c r="E233" t="s">
        <v>9</v>
      </c>
      <c r="G233" t="s">
        <v>13</v>
      </c>
      <c r="H233">
        <v>0.70891308321992241</v>
      </c>
    </row>
    <row r="234" spans="1:8" x14ac:dyDescent="0.2">
      <c r="A234" s="3" t="s">
        <v>24</v>
      </c>
      <c r="E234" t="s">
        <v>9</v>
      </c>
      <c r="G234" t="s">
        <v>13</v>
      </c>
      <c r="H234">
        <v>0.53998225086994089</v>
      </c>
    </row>
    <row r="235" spans="1:8" x14ac:dyDescent="0.2">
      <c r="A235" s="3" t="s">
        <v>24</v>
      </c>
      <c r="E235" t="s">
        <v>9</v>
      </c>
      <c r="G235" t="s">
        <v>13</v>
      </c>
      <c r="H235">
        <v>0.70992474351521628</v>
      </c>
    </row>
    <row r="236" spans="1:8" x14ac:dyDescent="0.2">
      <c r="A236" s="3" t="s">
        <v>24</v>
      </c>
      <c r="E236" t="s">
        <v>9</v>
      </c>
      <c r="G236" t="s">
        <v>14</v>
      </c>
      <c r="H236">
        <v>36.706000000000003</v>
      </c>
    </row>
    <row r="237" spans="1:8" x14ac:dyDescent="0.2">
      <c r="A237" s="3" t="s">
        <v>24</v>
      </c>
      <c r="E237" t="s">
        <v>9</v>
      </c>
      <c r="G237" t="s">
        <v>15</v>
      </c>
      <c r="H237">
        <v>132.27500000000001</v>
      </c>
    </row>
    <row r="238" spans="1:8" x14ac:dyDescent="0.2">
      <c r="A238" s="3" t="s">
        <v>24</v>
      </c>
      <c r="E238" t="s">
        <v>9</v>
      </c>
      <c r="G238" t="s">
        <v>16</v>
      </c>
      <c r="H238">
        <v>57.43213333333334</v>
      </c>
    </row>
    <row r="239" spans="1:8" x14ac:dyDescent="0.2">
      <c r="A239" s="3" t="s">
        <v>24</v>
      </c>
      <c r="E239" t="s">
        <v>9</v>
      </c>
      <c r="G239" t="s">
        <v>17</v>
      </c>
      <c r="H239">
        <v>95.775133333333329</v>
      </c>
    </row>
    <row r="240" spans="1:8" x14ac:dyDescent="0.2">
      <c r="A240" s="5" t="s">
        <v>25</v>
      </c>
      <c r="E240" t="s">
        <v>9</v>
      </c>
      <c r="F240">
        <v>1</v>
      </c>
      <c r="G240" t="s">
        <v>10</v>
      </c>
      <c r="H240">
        <v>1</v>
      </c>
    </row>
    <row r="241" spans="1:8" x14ac:dyDescent="0.2">
      <c r="A241" s="5" t="s">
        <v>25</v>
      </c>
      <c r="E241" t="s">
        <v>9</v>
      </c>
      <c r="G241" t="s">
        <v>11</v>
      </c>
      <c r="H241">
        <f>2/8</f>
        <v>0.25</v>
      </c>
    </row>
    <row r="242" spans="1:8" x14ac:dyDescent="0.2">
      <c r="A242" s="5" t="s">
        <v>25</v>
      </c>
      <c r="E242" t="s">
        <v>9</v>
      </c>
      <c r="G242" t="s">
        <v>12</v>
      </c>
      <c r="H242">
        <v>1</v>
      </c>
    </row>
    <row r="243" spans="1:8" x14ac:dyDescent="0.2">
      <c r="A243" s="5" t="s">
        <v>25</v>
      </c>
      <c r="E243" t="s">
        <v>9</v>
      </c>
      <c r="F243">
        <v>2</v>
      </c>
      <c r="G243" t="s">
        <v>10</v>
      </c>
      <c r="H243">
        <v>1</v>
      </c>
    </row>
    <row r="244" spans="1:8" x14ac:dyDescent="0.2">
      <c r="A244" s="5" t="s">
        <v>25</v>
      </c>
      <c r="E244" t="s">
        <v>9</v>
      </c>
      <c r="G244" t="s">
        <v>11</v>
      </c>
      <c r="H244">
        <f>1/10</f>
        <v>0.1</v>
      </c>
    </row>
    <row r="245" spans="1:8" x14ac:dyDescent="0.2">
      <c r="A245" s="5" t="s">
        <v>25</v>
      </c>
      <c r="E245" t="s">
        <v>9</v>
      </c>
      <c r="G245" t="s">
        <v>12</v>
      </c>
      <c r="H245">
        <v>1</v>
      </c>
    </row>
    <row r="246" spans="1:8" x14ac:dyDescent="0.2">
      <c r="A246" s="5" t="s">
        <v>25</v>
      </c>
      <c r="E246" t="s">
        <v>9</v>
      </c>
      <c r="F246">
        <v>3</v>
      </c>
      <c r="G246" t="s">
        <v>10</v>
      </c>
      <c r="H246">
        <v>1</v>
      </c>
    </row>
    <row r="247" spans="1:8" x14ac:dyDescent="0.2">
      <c r="A247" s="5" t="s">
        <v>25</v>
      </c>
      <c r="E247" t="s">
        <v>9</v>
      </c>
      <c r="G247" t="s">
        <v>11</v>
      </c>
      <c r="H247">
        <f>6/15</f>
        <v>0.4</v>
      </c>
    </row>
    <row r="248" spans="1:8" x14ac:dyDescent="0.2">
      <c r="A248" s="5" t="s">
        <v>25</v>
      </c>
      <c r="E248" t="s">
        <v>9</v>
      </c>
      <c r="G248" t="s">
        <v>12</v>
      </c>
      <c r="H248">
        <v>1</v>
      </c>
    </row>
    <row r="249" spans="1:8" x14ac:dyDescent="0.2">
      <c r="A249" s="5" t="s">
        <v>25</v>
      </c>
      <c r="E249" t="s">
        <v>9</v>
      </c>
      <c r="F249">
        <v>4</v>
      </c>
      <c r="G249" t="s">
        <v>10</v>
      </c>
      <c r="H249">
        <v>1</v>
      </c>
    </row>
    <row r="250" spans="1:8" x14ac:dyDescent="0.2">
      <c r="A250" s="5" t="s">
        <v>25</v>
      </c>
      <c r="E250" t="s">
        <v>9</v>
      </c>
      <c r="G250" t="s">
        <v>11</v>
      </c>
      <c r="H250">
        <f>1/6</f>
        <v>0.16666666666666666</v>
      </c>
    </row>
    <row r="251" spans="1:8" x14ac:dyDescent="0.2">
      <c r="A251" s="5" t="s">
        <v>25</v>
      </c>
      <c r="E251" t="s">
        <v>9</v>
      </c>
      <c r="G251" t="s">
        <v>12</v>
      </c>
      <c r="H251">
        <v>1</v>
      </c>
    </row>
    <row r="252" spans="1:8" x14ac:dyDescent="0.2">
      <c r="A252" s="5" t="s">
        <v>25</v>
      </c>
      <c r="E252" t="s">
        <v>9</v>
      </c>
      <c r="F252">
        <v>5</v>
      </c>
      <c r="G252" t="s">
        <v>10</v>
      </c>
      <c r="H252">
        <v>1</v>
      </c>
    </row>
    <row r="253" spans="1:8" x14ac:dyDescent="0.2">
      <c r="A253" s="5" t="s">
        <v>25</v>
      </c>
      <c r="E253" t="s">
        <v>9</v>
      </c>
      <c r="G253" t="s">
        <v>11</v>
      </c>
      <c r="H253">
        <f>1/6</f>
        <v>0.16666666666666666</v>
      </c>
    </row>
    <row r="254" spans="1:8" x14ac:dyDescent="0.2">
      <c r="A254" s="5" t="s">
        <v>25</v>
      </c>
      <c r="E254" t="s">
        <v>9</v>
      </c>
      <c r="G254" t="s">
        <v>12</v>
      </c>
      <c r="H254">
        <v>1</v>
      </c>
    </row>
    <row r="255" spans="1:8" x14ac:dyDescent="0.2">
      <c r="A255" s="5" t="s">
        <v>25</v>
      </c>
      <c r="E255" t="s">
        <v>9</v>
      </c>
      <c r="G255" t="s">
        <v>13</v>
      </c>
      <c r="H255">
        <v>0.54386488941990563</v>
      </c>
    </row>
    <row r="256" spans="1:8" x14ac:dyDescent="0.2">
      <c r="A256" s="5" t="s">
        <v>25</v>
      </c>
      <c r="E256" t="s">
        <v>9</v>
      </c>
      <c r="G256" t="s">
        <v>13</v>
      </c>
      <c r="H256">
        <v>0.55948476540272096</v>
      </c>
    </row>
    <row r="257" spans="1:8" x14ac:dyDescent="0.2">
      <c r="A257" s="5" t="s">
        <v>25</v>
      </c>
      <c r="E257" t="s">
        <v>9</v>
      </c>
      <c r="G257" t="s">
        <v>13</v>
      </c>
      <c r="H257">
        <v>0.59609204636749691</v>
      </c>
    </row>
    <row r="258" spans="1:8" x14ac:dyDescent="0.2">
      <c r="A258" s="5" t="s">
        <v>25</v>
      </c>
      <c r="E258" t="s">
        <v>9</v>
      </c>
      <c r="G258" t="s">
        <v>13</v>
      </c>
      <c r="H258">
        <v>0.56655906774671627</v>
      </c>
    </row>
    <row r="259" spans="1:8" x14ac:dyDescent="0.2">
      <c r="A259" s="5" t="s">
        <v>25</v>
      </c>
      <c r="E259" t="s">
        <v>9</v>
      </c>
      <c r="G259" t="s">
        <v>13</v>
      </c>
      <c r="H259">
        <v>0.63193802253382902</v>
      </c>
    </row>
    <row r="260" spans="1:8" x14ac:dyDescent="0.2">
      <c r="A260" s="5" t="s">
        <v>25</v>
      </c>
      <c r="E260" t="s">
        <v>9</v>
      </c>
      <c r="G260" t="s">
        <v>13</v>
      </c>
      <c r="H260">
        <v>0.40728602323144497</v>
      </c>
    </row>
    <row r="261" spans="1:8" x14ac:dyDescent="0.2">
      <c r="A261" s="5" t="s">
        <v>25</v>
      </c>
      <c r="E261" t="s">
        <v>9</v>
      </c>
      <c r="G261" t="s">
        <v>13</v>
      </c>
      <c r="H261">
        <v>0.52274898495342725</v>
      </c>
    </row>
    <row r="262" spans="1:8" x14ac:dyDescent="0.2">
      <c r="A262" s="5" t="s">
        <v>25</v>
      </c>
      <c r="E262" t="s">
        <v>9</v>
      </c>
      <c r="G262" t="s">
        <v>13</v>
      </c>
      <c r="H262">
        <v>0.58439496128180424</v>
      </c>
    </row>
    <row r="263" spans="1:8" x14ac:dyDescent="0.2">
      <c r="A263" s="5" t="s">
        <v>25</v>
      </c>
      <c r="E263" t="s">
        <v>9</v>
      </c>
      <c r="G263" t="s">
        <v>13</v>
      </c>
      <c r="H263">
        <v>0.59571157594776281</v>
      </c>
    </row>
    <row r="264" spans="1:8" x14ac:dyDescent="0.2">
      <c r="A264" s="5" t="s">
        <v>25</v>
      </c>
      <c r="E264" t="s">
        <v>9</v>
      </c>
      <c r="G264" t="s">
        <v>13</v>
      </c>
      <c r="H264">
        <v>0.57312394495882146</v>
      </c>
    </row>
    <row r="265" spans="1:8" x14ac:dyDescent="0.2">
      <c r="A265" s="5" t="s">
        <v>25</v>
      </c>
      <c r="E265" t="s">
        <v>9</v>
      </c>
      <c r="G265" t="s">
        <v>13</v>
      </c>
      <c r="H265">
        <v>0.63394919168591224</v>
      </c>
    </row>
    <row r="266" spans="1:8" x14ac:dyDescent="0.2">
      <c r="A266" s="5" t="s">
        <v>25</v>
      </c>
      <c r="E266" t="s">
        <v>9</v>
      </c>
      <c r="G266" t="s">
        <v>13</v>
      </c>
      <c r="H266">
        <v>0.5266502919728957</v>
      </c>
    </row>
    <row r="267" spans="1:8" x14ac:dyDescent="0.2">
      <c r="A267" s="5" t="s">
        <v>25</v>
      </c>
      <c r="E267" t="s">
        <v>9</v>
      </c>
      <c r="G267" t="s">
        <v>13</v>
      </c>
      <c r="H267">
        <v>0.52063542159802212</v>
      </c>
    </row>
    <row r="268" spans="1:8" x14ac:dyDescent="0.2">
      <c r="A268" s="5" t="s">
        <v>25</v>
      </c>
      <c r="E268" t="s">
        <v>9</v>
      </c>
      <c r="G268" t="s">
        <v>13</v>
      </c>
      <c r="H268">
        <v>0.57470364805075558</v>
      </c>
    </row>
    <row r="269" spans="1:8" x14ac:dyDescent="0.2">
      <c r="A269" s="5" t="s">
        <v>25</v>
      </c>
      <c r="E269" t="s">
        <v>9</v>
      </c>
      <c r="G269" t="s">
        <v>13</v>
      </c>
      <c r="H269">
        <v>0.59356708794691126</v>
      </c>
    </row>
    <row r="270" spans="1:8" x14ac:dyDescent="0.2">
      <c r="A270" s="5" t="s">
        <v>25</v>
      </c>
      <c r="E270" t="s">
        <v>9</v>
      </c>
      <c r="G270" t="s">
        <v>14</v>
      </c>
      <c r="H270">
        <v>36.536000000000001</v>
      </c>
    </row>
    <row r="271" spans="1:8" x14ac:dyDescent="0.2">
      <c r="A271" s="5" t="s">
        <v>25</v>
      </c>
      <c r="E271" t="s">
        <v>9</v>
      </c>
      <c r="G271" t="s">
        <v>15</v>
      </c>
      <c r="H271">
        <v>117.236</v>
      </c>
    </row>
    <row r="272" spans="1:8" x14ac:dyDescent="0.2">
      <c r="A272" s="5" t="s">
        <v>25</v>
      </c>
      <c r="E272" t="s">
        <v>9</v>
      </c>
      <c r="G272" t="s">
        <v>16</v>
      </c>
      <c r="H272">
        <v>54.385466666666659</v>
      </c>
    </row>
    <row r="273" spans="1:8" x14ac:dyDescent="0.2">
      <c r="A273" s="5" t="s">
        <v>25</v>
      </c>
      <c r="E273" t="s">
        <v>9</v>
      </c>
      <c r="G273" t="s">
        <v>17</v>
      </c>
      <c r="H273">
        <v>96.849066666666658</v>
      </c>
    </row>
    <row r="274" spans="1:8" x14ac:dyDescent="0.2">
      <c r="A274" s="3" t="s">
        <v>26</v>
      </c>
      <c r="E274" t="s">
        <v>9</v>
      </c>
      <c r="F274">
        <v>1</v>
      </c>
      <c r="G274" t="s">
        <v>10</v>
      </c>
      <c r="H274">
        <v>1</v>
      </c>
    </row>
    <row r="275" spans="1:8" x14ac:dyDescent="0.2">
      <c r="A275" s="3" t="s">
        <v>26</v>
      </c>
      <c r="E275" t="s">
        <v>9</v>
      </c>
      <c r="G275" t="s">
        <v>11</v>
      </c>
      <c r="H275">
        <f>1/8</f>
        <v>0.125</v>
      </c>
    </row>
    <row r="276" spans="1:8" x14ac:dyDescent="0.2">
      <c r="A276" s="3" t="s">
        <v>26</v>
      </c>
      <c r="E276" t="s">
        <v>9</v>
      </c>
      <c r="G276" t="s">
        <v>12</v>
      </c>
      <c r="H276">
        <v>1</v>
      </c>
    </row>
    <row r="277" spans="1:8" x14ac:dyDescent="0.2">
      <c r="A277" s="3" t="s">
        <v>26</v>
      </c>
      <c r="E277" t="s">
        <v>9</v>
      </c>
      <c r="F277">
        <v>2</v>
      </c>
      <c r="G277" t="s">
        <v>10</v>
      </c>
      <c r="H277">
        <v>1</v>
      </c>
    </row>
    <row r="278" spans="1:8" x14ac:dyDescent="0.2">
      <c r="A278" s="3" t="s">
        <v>26</v>
      </c>
      <c r="E278" t="s">
        <v>9</v>
      </c>
      <c r="G278" t="s">
        <v>11</v>
      </c>
      <c r="H278">
        <f>2/8</f>
        <v>0.25</v>
      </c>
    </row>
    <row r="279" spans="1:8" x14ac:dyDescent="0.2">
      <c r="A279" s="3" t="s">
        <v>26</v>
      </c>
      <c r="E279" t="s">
        <v>9</v>
      </c>
      <c r="G279" t="s">
        <v>12</v>
      </c>
      <c r="H279">
        <v>1</v>
      </c>
    </row>
    <row r="280" spans="1:8" x14ac:dyDescent="0.2">
      <c r="A280" s="3" t="s">
        <v>26</v>
      </c>
      <c r="E280" t="s">
        <v>9</v>
      </c>
      <c r="F280">
        <v>3</v>
      </c>
      <c r="G280" t="s">
        <v>10</v>
      </c>
      <c r="H280">
        <v>1</v>
      </c>
    </row>
    <row r="281" spans="1:8" x14ac:dyDescent="0.2">
      <c r="A281" s="3" t="s">
        <v>26</v>
      </c>
      <c r="E281" t="s">
        <v>9</v>
      </c>
      <c r="G281" t="s">
        <v>11</v>
      </c>
      <c r="H281">
        <f>6/16</f>
        <v>0.375</v>
      </c>
    </row>
    <row r="282" spans="1:8" x14ac:dyDescent="0.2">
      <c r="A282" s="3" t="s">
        <v>26</v>
      </c>
      <c r="E282" t="s">
        <v>9</v>
      </c>
      <c r="G282" t="s">
        <v>12</v>
      </c>
      <c r="H282">
        <v>1</v>
      </c>
    </row>
    <row r="283" spans="1:8" x14ac:dyDescent="0.2">
      <c r="A283" s="3" t="s">
        <v>26</v>
      </c>
      <c r="E283" t="s">
        <v>9</v>
      </c>
      <c r="F283">
        <v>4</v>
      </c>
      <c r="G283" t="s">
        <v>10</v>
      </c>
      <c r="H283">
        <v>1</v>
      </c>
    </row>
    <row r="284" spans="1:8" x14ac:dyDescent="0.2">
      <c r="A284" s="3" t="s">
        <v>26</v>
      </c>
      <c r="E284" t="s">
        <v>9</v>
      </c>
      <c r="G284" t="s">
        <v>11</v>
      </c>
      <c r="H284">
        <f>3/8</f>
        <v>0.375</v>
      </c>
    </row>
    <row r="285" spans="1:8" x14ac:dyDescent="0.2">
      <c r="A285" s="3" t="s">
        <v>26</v>
      </c>
      <c r="E285" t="s">
        <v>9</v>
      </c>
      <c r="G285" t="s">
        <v>12</v>
      </c>
      <c r="H285">
        <v>1</v>
      </c>
    </row>
    <row r="286" spans="1:8" x14ac:dyDescent="0.2">
      <c r="A286" s="3" t="s">
        <v>26</v>
      </c>
      <c r="E286" t="s">
        <v>9</v>
      </c>
      <c r="F286">
        <v>5</v>
      </c>
      <c r="G286" t="s">
        <v>10</v>
      </c>
      <c r="H286">
        <v>1</v>
      </c>
    </row>
    <row r="287" spans="1:8" x14ac:dyDescent="0.2">
      <c r="A287" s="3" t="s">
        <v>26</v>
      </c>
      <c r="E287" t="s">
        <v>9</v>
      </c>
      <c r="G287" t="s">
        <v>11</v>
      </c>
      <c r="H287">
        <f>1/6</f>
        <v>0.16666666666666666</v>
      </c>
    </row>
    <row r="288" spans="1:8" x14ac:dyDescent="0.2">
      <c r="A288" s="3" t="s">
        <v>26</v>
      </c>
      <c r="E288" t="s">
        <v>9</v>
      </c>
      <c r="G288" t="s">
        <v>12</v>
      </c>
      <c r="H288">
        <v>1</v>
      </c>
    </row>
    <row r="289" spans="1:8" x14ac:dyDescent="0.2">
      <c r="A289" s="3" t="s">
        <v>26</v>
      </c>
      <c r="E289" t="s">
        <v>9</v>
      </c>
      <c r="G289" t="s">
        <v>13</v>
      </c>
      <c r="H289">
        <v>0.67022859914045385</v>
      </c>
    </row>
    <row r="290" spans="1:8" x14ac:dyDescent="0.2">
      <c r="A290" s="3" t="s">
        <v>26</v>
      </c>
      <c r="E290" t="s">
        <v>9</v>
      </c>
      <c r="G290" t="s">
        <v>13</v>
      </c>
      <c r="H290">
        <v>0.43775600534141546</v>
      </c>
    </row>
    <row r="291" spans="1:8" x14ac:dyDescent="0.2">
      <c r="A291" s="3" t="s">
        <v>26</v>
      </c>
      <c r="E291" t="s">
        <v>9</v>
      </c>
      <c r="G291" t="s">
        <v>13</v>
      </c>
      <c r="H291">
        <v>0.61938272289023111</v>
      </c>
    </row>
    <row r="292" spans="1:8" x14ac:dyDescent="0.2">
      <c r="A292" s="3" t="s">
        <v>26</v>
      </c>
      <c r="E292" t="s">
        <v>9</v>
      </c>
      <c r="G292" t="s">
        <v>13</v>
      </c>
      <c r="H292">
        <v>0.5220165181885672</v>
      </c>
    </row>
    <row r="293" spans="1:8" x14ac:dyDescent="0.2">
      <c r="A293" s="3" t="s">
        <v>26</v>
      </c>
      <c r="E293" t="s">
        <v>9</v>
      </c>
      <c r="G293" t="s">
        <v>13</v>
      </c>
      <c r="H293">
        <v>0.5391097742248856</v>
      </c>
    </row>
    <row r="294" spans="1:8" x14ac:dyDescent="0.2">
      <c r="A294" s="3" t="s">
        <v>26</v>
      </c>
      <c r="E294" t="s">
        <v>9</v>
      </c>
      <c r="G294" t="s">
        <v>13</v>
      </c>
      <c r="H294">
        <v>0.49258588626798472</v>
      </c>
    </row>
    <row r="295" spans="1:8" x14ac:dyDescent="0.2">
      <c r="A295" s="3" t="s">
        <v>26</v>
      </c>
      <c r="E295" t="s">
        <v>9</v>
      </c>
      <c r="G295" t="s">
        <v>13</v>
      </c>
      <c r="H295">
        <v>0.62075158883669523</v>
      </c>
    </row>
    <row r="296" spans="1:8" x14ac:dyDescent="0.2">
      <c r="A296" s="3" t="s">
        <v>26</v>
      </c>
      <c r="E296" t="s">
        <v>9</v>
      </c>
      <c r="G296" t="s">
        <v>13</v>
      </c>
      <c r="H296">
        <v>0.56180977083723294</v>
      </c>
    </row>
    <row r="297" spans="1:8" x14ac:dyDescent="0.2">
      <c r="A297" s="3" t="s">
        <v>26</v>
      </c>
      <c r="E297" t="s">
        <v>9</v>
      </c>
      <c r="G297" t="s">
        <v>13</v>
      </c>
      <c r="H297">
        <v>0.52568393911079048</v>
      </c>
    </row>
    <row r="298" spans="1:8" x14ac:dyDescent="0.2">
      <c r="A298" s="3" t="s">
        <v>26</v>
      </c>
      <c r="E298" t="s">
        <v>9</v>
      </c>
      <c r="G298" t="s">
        <v>13</v>
      </c>
      <c r="H298">
        <v>0.57965701503665967</v>
      </c>
    </row>
    <row r="299" spans="1:8" x14ac:dyDescent="0.2">
      <c r="A299" s="3" t="s">
        <v>26</v>
      </c>
      <c r="E299" t="s">
        <v>9</v>
      </c>
      <c r="G299" t="s">
        <v>13</v>
      </c>
      <c r="H299">
        <v>0.64290140139480312</v>
      </c>
    </row>
    <row r="300" spans="1:8" x14ac:dyDescent="0.2">
      <c r="A300" s="3" t="s">
        <v>26</v>
      </c>
      <c r="E300" t="s">
        <v>9</v>
      </c>
      <c r="G300" t="s">
        <v>13</v>
      </c>
      <c r="H300">
        <v>0.59312376996596683</v>
      </c>
    </row>
    <row r="301" spans="1:8" x14ac:dyDescent="0.2">
      <c r="A301" s="3" t="s">
        <v>26</v>
      </c>
      <c r="E301" t="s">
        <v>9</v>
      </c>
      <c r="G301" t="s">
        <v>13</v>
      </c>
      <c r="H301">
        <v>0.62114453296178529</v>
      </c>
    </row>
    <row r="302" spans="1:8" x14ac:dyDescent="0.2">
      <c r="A302" s="3" t="s">
        <v>26</v>
      </c>
      <c r="E302" t="s">
        <v>9</v>
      </c>
      <c r="G302" t="s">
        <v>13</v>
      </c>
      <c r="H302">
        <v>0.51517325548793558</v>
      </c>
    </row>
    <row r="303" spans="1:8" x14ac:dyDescent="0.2">
      <c r="A303" s="3" t="s">
        <v>26</v>
      </c>
      <c r="E303" t="s">
        <v>9</v>
      </c>
      <c r="G303" t="s">
        <v>13</v>
      </c>
      <c r="H303">
        <v>0.67192421634407096</v>
      </c>
    </row>
    <row r="304" spans="1:8" x14ac:dyDescent="0.2">
      <c r="A304" s="3" t="s">
        <v>26</v>
      </c>
      <c r="E304" t="s">
        <v>9</v>
      </c>
      <c r="G304" t="s">
        <v>14</v>
      </c>
      <c r="H304">
        <v>29.175999999999998</v>
      </c>
    </row>
    <row r="305" spans="1:8" x14ac:dyDescent="0.2">
      <c r="A305" s="3" t="s">
        <v>26</v>
      </c>
      <c r="E305" t="s">
        <v>9</v>
      </c>
      <c r="G305" t="s">
        <v>15</v>
      </c>
      <c r="H305">
        <v>121.26600000000001</v>
      </c>
    </row>
    <row r="306" spans="1:8" x14ac:dyDescent="0.2">
      <c r="A306" s="3" t="s">
        <v>26</v>
      </c>
      <c r="E306" t="s">
        <v>9</v>
      </c>
      <c r="G306" t="s">
        <v>16</v>
      </c>
      <c r="H306">
        <v>49.407199999999996</v>
      </c>
    </row>
    <row r="307" spans="1:8" x14ac:dyDescent="0.2">
      <c r="A307" s="3" t="s">
        <v>26</v>
      </c>
      <c r="E307" t="s">
        <v>9</v>
      </c>
      <c r="G307" t="s">
        <v>17</v>
      </c>
      <c r="H307">
        <v>86.377533333333346</v>
      </c>
    </row>
    <row r="308" spans="1:8" x14ac:dyDescent="0.2">
      <c r="A308" s="5" t="s">
        <v>27</v>
      </c>
      <c r="E308" t="s">
        <v>9</v>
      </c>
      <c r="F308">
        <v>1</v>
      </c>
      <c r="G308" t="s">
        <v>10</v>
      </c>
      <c r="H308">
        <v>1</v>
      </c>
    </row>
    <row r="309" spans="1:8" x14ac:dyDescent="0.2">
      <c r="A309" s="5" t="s">
        <v>27</v>
      </c>
      <c r="E309" t="s">
        <v>9</v>
      </c>
      <c r="G309" t="s">
        <v>11</v>
      </c>
      <c r="H309">
        <f>1/5</f>
        <v>0.2</v>
      </c>
    </row>
    <row r="310" spans="1:8" x14ac:dyDescent="0.2">
      <c r="A310" s="5" t="s">
        <v>27</v>
      </c>
      <c r="E310" t="s">
        <v>9</v>
      </c>
      <c r="G310" t="s">
        <v>12</v>
      </c>
      <c r="H310">
        <v>1</v>
      </c>
    </row>
    <row r="311" spans="1:8" x14ac:dyDescent="0.2">
      <c r="A311" s="5" t="s">
        <v>27</v>
      </c>
      <c r="E311" t="s">
        <v>9</v>
      </c>
      <c r="F311">
        <v>2</v>
      </c>
      <c r="G311" t="s">
        <v>10</v>
      </c>
      <c r="H311">
        <v>1</v>
      </c>
    </row>
    <row r="312" spans="1:8" x14ac:dyDescent="0.2">
      <c r="A312" s="5" t="s">
        <v>27</v>
      </c>
      <c r="E312" t="s">
        <v>9</v>
      </c>
      <c r="G312" t="s">
        <v>11</v>
      </c>
      <c r="H312">
        <f>4/7</f>
        <v>0.5714285714285714</v>
      </c>
    </row>
    <row r="313" spans="1:8" x14ac:dyDescent="0.2">
      <c r="A313" s="5" t="s">
        <v>27</v>
      </c>
      <c r="E313" t="s">
        <v>9</v>
      </c>
      <c r="G313" t="s">
        <v>12</v>
      </c>
      <c r="H313">
        <v>1</v>
      </c>
    </row>
    <row r="314" spans="1:8" x14ac:dyDescent="0.2">
      <c r="A314" s="5" t="s">
        <v>27</v>
      </c>
      <c r="E314" t="s">
        <v>9</v>
      </c>
      <c r="F314">
        <v>3</v>
      </c>
      <c r="G314" t="s">
        <v>10</v>
      </c>
      <c r="H314">
        <v>1</v>
      </c>
    </row>
    <row r="315" spans="1:8" x14ac:dyDescent="0.2">
      <c r="A315" s="5" t="s">
        <v>27</v>
      </c>
      <c r="E315" t="s">
        <v>9</v>
      </c>
      <c r="G315" t="s">
        <v>11</v>
      </c>
      <c r="H315">
        <f>1/4</f>
        <v>0.25</v>
      </c>
    </row>
    <row r="316" spans="1:8" x14ac:dyDescent="0.2">
      <c r="A316" s="5" t="s">
        <v>27</v>
      </c>
      <c r="E316" t="s">
        <v>9</v>
      </c>
      <c r="G316" t="s">
        <v>12</v>
      </c>
      <c r="H316">
        <v>1</v>
      </c>
    </row>
    <row r="317" spans="1:8" x14ac:dyDescent="0.2">
      <c r="A317" s="5" t="s">
        <v>27</v>
      </c>
      <c r="E317" t="s">
        <v>9</v>
      </c>
      <c r="F317">
        <v>4</v>
      </c>
      <c r="G317" t="s">
        <v>10</v>
      </c>
      <c r="H317">
        <v>1</v>
      </c>
    </row>
    <row r="318" spans="1:8" x14ac:dyDescent="0.2">
      <c r="A318" s="5" t="s">
        <v>27</v>
      </c>
      <c r="E318" t="s">
        <v>9</v>
      </c>
      <c r="G318" t="s">
        <v>11</v>
      </c>
      <c r="H318">
        <f>5/16</f>
        <v>0.3125</v>
      </c>
    </row>
    <row r="319" spans="1:8" x14ac:dyDescent="0.2">
      <c r="A319" s="5" t="s">
        <v>27</v>
      </c>
      <c r="E319" t="s">
        <v>9</v>
      </c>
      <c r="G319" t="s">
        <v>12</v>
      </c>
      <c r="H319">
        <v>1</v>
      </c>
    </row>
    <row r="320" spans="1:8" x14ac:dyDescent="0.2">
      <c r="A320" s="5" t="s">
        <v>27</v>
      </c>
      <c r="E320" t="s">
        <v>9</v>
      </c>
      <c r="F320">
        <v>5</v>
      </c>
      <c r="G320" t="s">
        <v>10</v>
      </c>
      <c r="H320">
        <v>1</v>
      </c>
    </row>
    <row r="321" spans="1:8" x14ac:dyDescent="0.2">
      <c r="A321" s="5" t="s">
        <v>27</v>
      </c>
      <c r="E321" t="s">
        <v>9</v>
      </c>
      <c r="G321" t="s">
        <v>11</v>
      </c>
      <c r="H321">
        <f>2/5</f>
        <v>0.4</v>
      </c>
    </row>
    <row r="322" spans="1:8" x14ac:dyDescent="0.2">
      <c r="A322" s="5" t="s">
        <v>27</v>
      </c>
      <c r="E322" t="s">
        <v>9</v>
      </c>
      <c r="G322" t="s">
        <v>12</v>
      </c>
      <c r="H322">
        <v>1</v>
      </c>
    </row>
    <row r="323" spans="1:8" x14ac:dyDescent="0.2">
      <c r="A323" s="5" t="s">
        <v>27</v>
      </c>
      <c r="E323" t="s">
        <v>9</v>
      </c>
      <c r="G323" t="s">
        <v>13</v>
      </c>
      <c r="H323">
        <v>0.67397194605973454</v>
      </c>
    </row>
    <row r="324" spans="1:8" x14ac:dyDescent="0.2">
      <c r="A324" s="5" t="s">
        <v>27</v>
      </c>
      <c r="E324" t="s">
        <v>9</v>
      </c>
      <c r="G324" t="s">
        <v>13</v>
      </c>
      <c r="H324">
        <v>0.56106609189446854</v>
      </c>
    </row>
    <row r="325" spans="1:8" x14ac:dyDescent="0.2">
      <c r="A325" s="5" t="s">
        <v>27</v>
      </c>
      <c r="E325" t="s">
        <v>9</v>
      </c>
      <c r="G325" t="s">
        <v>13</v>
      </c>
      <c r="H325">
        <v>0.6236320045713718</v>
      </c>
    </row>
    <row r="326" spans="1:8" x14ac:dyDescent="0.2">
      <c r="A326" s="5" t="s">
        <v>27</v>
      </c>
      <c r="E326" t="s">
        <v>9</v>
      </c>
      <c r="G326" t="s">
        <v>13</v>
      </c>
      <c r="H326">
        <v>0.59538731268828038</v>
      </c>
    </row>
    <row r="327" spans="1:8" x14ac:dyDescent="0.2">
      <c r="A327" s="5" t="s">
        <v>27</v>
      </c>
      <c r="E327" t="s">
        <v>9</v>
      </c>
      <c r="G327" t="s">
        <v>13</v>
      </c>
      <c r="H327">
        <v>0.51384954359458601</v>
      </c>
    </row>
    <row r="328" spans="1:8" x14ac:dyDescent="0.2">
      <c r="A328" s="5" t="s">
        <v>27</v>
      </c>
      <c r="E328" t="s">
        <v>9</v>
      </c>
      <c r="G328" t="s">
        <v>13</v>
      </c>
      <c r="H328">
        <v>0.69150859776635354</v>
      </c>
    </row>
    <row r="329" spans="1:8" x14ac:dyDescent="0.2">
      <c r="A329" s="5" t="s">
        <v>27</v>
      </c>
      <c r="E329" t="s">
        <v>9</v>
      </c>
      <c r="G329" t="s">
        <v>13</v>
      </c>
      <c r="H329">
        <v>0.52448107448107451</v>
      </c>
    </row>
    <row r="330" spans="1:8" x14ac:dyDescent="0.2">
      <c r="A330" s="5" t="s">
        <v>27</v>
      </c>
      <c r="E330" t="s">
        <v>9</v>
      </c>
      <c r="G330" t="s">
        <v>13</v>
      </c>
      <c r="H330">
        <v>0.54842334000049386</v>
      </c>
    </row>
    <row r="331" spans="1:8" x14ac:dyDescent="0.2">
      <c r="A331" s="5" t="s">
        <v>27</v>
      </c>
      <c r="E331" t="s">
        <v>9</v>
      </c>
      <c r="G331" t="s">
        <v>13</v>
      </c>
      <c r="H331">
        <v>0.50900916439569033</v>
      </c>
    </row>
    <row r="332" spans="1:8" x14ac:dyDescent="0.2">
      <c r="A332" s="5" t="s">
        <v>27</v>
      </c>
      <c r="E332" t="s">
        <v>9</v>
      </c>
      <c r="G332" t="s">
        <v>13</v>
      </c>
      <c r="H332">
        <v>0.57402813157603272</v>
      </c>
    </row>
    <row r="333" spans="1:8" x14ac:dyDescent="0.2">
      <c r="A333" s="5" t="s">
        <v>27</v>
      </c>
      <c r="E333" t="s">
        <v>9</v>
      </c>
      <c r="G333" t="s">
        <v>13</v>
      </c>
      <c r="H333">
        <v>0.73704705960002648</v>
      </c>
    </row>
    <row r="334" spans="1:8" x14ac:dyDescent="0.2">
      <c r="A334" s="5" t="s">
        <v>27</v>
      </c>
      <c r="E334" t="s">
        <v>9</v>
      </c>
      <c r="G334" t="s">
        <v>13</v>
      </c>
      <c r="H334">
        <v>0.41911772069500774</v>
      </c>
    </row>
    <row r="335" spans="1:8" x14ac:dyDescent="0.2">
      <c r="A335" s="5" t="s">
        <v>27</v>
      </c>
      <c r="E335" t="s">
        <v>9</v>
      </c>
      <c r="G335" t="s">
        <v>13</v>
      </c>
      <c r="H335">
        <v>0.67295473639991599</v>
      </c>
    </row>
    <row r="336" spans="1:8" x14ac:dyDescent="0.2">
      <c r="A336" s="5" t="s">
        <v>27</v>
      </c>
      <c r="E336" t="s">
        <v>9</v>
      </c>
      <c r="G336" t="s">
        <v>13</v>
      </c>
      <c r="H336">
        <v>0.56453004536725204</v>
      </c>
    </row>
    <row r="337" spans="1:8" x14ac:dyDescent="0.2">
      <c r="A337" s="5" t="s">
        <v>27</v>
      </c>
      <c r="E337" t="s">
        <v>9</v>
      </c>
      <c r="G337" t="s">
        <v>13</v>
      </c>
      <c r="H337">
        <v>0.54807262417534486</v>
      </c>
    </row>
    <row r="338" spans="1:8" x14ac:dyDescent="0.2">
      <c r="A338" s="5" t="s">
        <v>27</v>
      </c>
      <c r="E338" t="s">
        <v>9</v>
      </c>
      <c r="G338" t="s">
        <v>14</v>
      </c>
      <c r="H338">
        <v>39.18</v>
      </c>
    </row>
    <row r="339" spans="1:8" x14ac:dyDescent="0.2">
      <c r="A339" s="5" t="s">
        <v>27</v>
      </c>
      <c r="E339" t="s">
        <v>9</v>
      </c>
      <c r="G339" t="s">
        <v>15</v>
      </c>
      <c r="H339">
        <v>103.23699999999999</v>
      </c>
    </row>
    <row r="340" spans="1:8" x14ac:dyDescent="0.2">
      <c r="A340" s="5" t="s">
        <v>27</v>
      </c>
      <c r="E340" t="s">
        <v>9</v>
      </c>
      <c r="G340" t="s">
        <v>16</v>
      </c>
      <c r="H340">
        <v>50.667666666666669</v>
      </c>
    </row>
    <row r="341" spans="1:8" x14ac:dyDescent="0.2">
      <c r="A341" s="5" t="s">
        <v>27</v>
      </c>
      <c r="E341" t="s">
        <v>9</v>
      </c>
      <c r="G341" t="s">
        <v>17</v>
      </c>
      <c r="H341">
        <v>87.262733333333301</v>
      </c>
    </row>
    <row r="342" spans="1:8" x14ac:dyDescent="0.2">
      <c r="A342" s="3" t="s">
        <v>28</v>
      </c>
      <c r="E342" t="s">
        <v>20</v>
      </c>
      <c r="F342">
        <v>1</v>
      </c>
      <c r="G342" t="s">
        <v>10</v>
      </c>
      <c r="H342">
        <v>1</v>
      </c>
    </row>
    <row r="343" spans="1:8" x14ac:dyDescent="0.2">
      <c r="A343" s="3" t="s">
        <v>28</v>
      </c>
      <c r="E343" t="s">
        <v>20</v>
      </c>
      <c r="G343" t="s">
        <v>11</v>
      </c>
      <c r="H343">
        <f>5/19</f>
        <v>0.26315789473684209</v>
      </c>
    </row>
    <row r="344" spans="1:8" x14ac:dyDescent="0.2">
      <c r="A344" s="3" t="s">
        <v>28</v>
      </c>
      <c r="E344" t="s">
        <v>20</v>
      </c>
      <c r="G344" t="s">
        <v>12</v>
      </c>
      <c r="H344">
        <v>1</v>
      </c>
    </row>
    <row r="345" spans="1:8" x14ac:dyDescent="0.2">
      <c r="A345" s="3" t="s">
        <v>28</v>
      </c>
      <c r="E345" t="s">
        <v>20</v>
      </c>
      <c r="F345">
        <v>2</v>
      </c>
      <c r="G345" t="s">
        <v>10</v>
      </c>
      <c r="H345">
        <v>1</v>
      </c>
    </row>
    <row r="346" spans="1:8" x14ac:dyDescent="0.2">
      <c r="A346" s="3" t="s">
        <v>28</v>
      </c>
      <c r="E346" t="s">
        <v>20</v>
      </c>
      <c r="G346" t="s">
        <v>11</v>
      </c>
      <c r="H346">
        <f>5/28</f>
        <v>0.17857142857142858</v>
      </c>
    </row>
    <row r="347" spans="1:8" x14ac:dyDescent="0.2">
      <c r="A347" s="3" t="s">
        <v>28</v>
      </c>
      <c r="E347" t="s">
        <v>20</v>
      </c>
      <c r="G347" t="s">
        <v>12</v>
      </c>
      <c r="H347">
        <v>1</v>
      </c>
    </row>
    <row r="348" spans="1:8" x14ac:dyDescent="0.2">
      <c r="A348" s="3" t="s">
        <v>28</v>
      </c>
      <c r="E348" t="s">
        <v>20</v>
      </c>
      <c r="F348">
        <v>3</v>
      </c>
      <c r="G348" t="s">
        <v>10</v>
      </c>
      <c r="H348">
        <v>1</v>
      </c>
    </row>
    <row r="349" spans="1:8" x14ac:dyDescent="0.2">
      <c r="A349" s="3" t="s">
        <v>28</v>
      </c>
      <c r="E349" t="s">
        <v>20</v>
      </c>
      <c r="G349" t="s">
        <v>11</v>
      </c>
      <c r="H349">
        <f>2/7</f>
        <v>0.2857142857142857</v>
      </c>
    </row>
    <row r="350" spans="1:8" x14ac:dyDescent="0.2">
      <c r="A350" s="3" t="s">
        <v>28</v>
      </c>
      <c r="E350" t="s">
        <v>20</v>
      </c>
      <c r="G350" t="s">
        <v>12</v>
      </c>
      <c r="H350">
        <v>1</v>
      </c>
    </row>
    <row r="351" spans="1:8" x14ac:dyDescent="0.2">
      <c r="A351" s="3" t="s">
        <v>28</v>
      </c>
      <c r="E351" t="s">
        <v>20</v>
      </c>
      <c r="F351">
        <v>4</v>
      </c>
      <c r="G351" t="s">
        <v>10</v>
      </c>
      <c r="H351">
        <v>1</v>
      </c>
    </row>
    <row r="352" spans="1:8" x14ac:dyDescent="0.2">
      <c r="A352" s="3" t="s">
        <v>28</v>
      </c>
      <c r="E352" t="s">
        <v>20</v>
      </c>
      <c r="G352" t="s">
        <v>11</v>
      </c>
      <c r="H352">
        <f>3/15</f>
        <v>0.2</v>
      </c>
    </row>
    <row r="353" spans="1:8" x14ac:dyDescent="0.2">
      <c r="A353" s="3" t="s">
        <v>28</v>
      </c>
      <c r="E353" t="s">
        <v>20</v>
      </c>
      <c r="G353" t="s">
        <v>12</v>
      </c>
      <c r="H353">
        <v>1</v>
      </c>
    </row>
    <row r="354" spans="1:8" x14ac:dyDescent="0.2">
      <c r="A354" s="3" t="s">
        <v>28</v>
      </c>
      <c r="E354" t="s">
        <v>20</v>
      </c>
      <c r="F354">
        <v>5</v>
      </c>
      <c r="G354" t="s">
        <v>10</v>
      </c>
      <c r="H354">
        <v>1</v>
      </c>
    </row>
    <row r="355" spans="1:8" x14ac:dyDescent="0.2">
      <c r="A355" s="3" t="s">
        <v>28</v>
      </c>
      <c r="E355" t="s">
        <v>20</v>
      </c>
      <c r="G355" t="s">
        <v>11</v>
      </c>
      <c r="H355">
        <f>1/7</f>
        <v>0.14285714285714285</v>
      </c>
    </row>
    <row r="356" spans="1:8" x14ac:dyDescent="0.2">
      <c r="A356" s="3" t="s">
        <v>28</v>
      </c>
      <c r="E356" t="s">
        <v>20</v>
      </c>
      <c r="G356" t="s">
        <v>12</v>
      </c>
      <c r="H356">
        <v>1</v>
      </c>
    </row>
    <row r="357" spans="1:8" x14ac:dyDescent="0.2">
      <c r="A357" s="3" t="s">
        <v>28</v>
      </c>
      <c r="E357" t="s">
        <v>20</v>
      </c>
      <c r="G357" t="s">
        <v>13</v>
      </c>
      <c r="H357">
        <v>0.44014703532044108</v>
      </c>
    </row>
    <row r="358" spans="1:8" x14ac:dyDescent="0.2">
      <c r="A358" s="3" t="s">
        <v>28</v>
      </c>
      <c r="E358" t="s">
        <v>20</v>
      </c>
      <c r="G358" t="s">
        <v>13</v>
      </c>
      <c r="H358">
        <v>0.57894205645206509</v>
      </c>
    </row>
    <row r="359" spans="1:8" x14ac:dyDescent="0.2">
      <c r="A359" s="3" t="s">
        <v>28</v>
      </c>
      <c r="E359" t="s">
        <v>20</v>
      </c>
      <c r="G359" t="s">
        <v>13</v>
      </c>
      <c r="H359">
        <v>0.60629346710751342</v>
      </c>
    </row>
    <row r="360" spans="1:8" x14ac:dyDescent="0.2">
      <c r="A360" s="3" t="s">
        <v>28</v>
      </c>
      <c r="E360" t="s">
        <v>20</v>
      </c>
      <c r="G360" t="s">
        <v>13</v>
      </c>
      <c r="H360">
        <v>0.63460350732720705</v>
      </c>
    </row>
    <row r="361" spans="1:8" x14ac:dyDescent="0.2">
      <c r="A361" s="3" t="s">
        <v>28</v>
      </c>
      <c r="E361" t="s">
        <v>20</v>
      </c>
      <c r="G361" t="s">
        <v>13</v>
      </c>
      <c r="H361">
        <v>0.61140944198162783</v>
      </c>
    </row>
    <row r="362" spans="1:8" x14ac:dyDescent="0.2">
      <c r="A362" s="3" t="s">
        <v>28</v>
      </c>
      <c r="E362" t="s">
        <v>20</v>
      </c>
      <c r="G362" t="s">
        <v>13</v>
      </c>
      <c r="H362">
        <v>0.54425825814271145</v>
      </c>
    </row>
    <row r="363" spans="1:8" x14ac:dyDescent="0.2">
      <c r="A363" s="3" t="s">
        <v>28</v>
      </c>
      <c r="E363" t="s">
        <v>20</v>
      </c>
      <c r="G363" t="s">
        <v>13</v>
      </c>
      <c r="H363">
        <v>0.48540397131368401</v>
      </c>
    </row>
    <row r="364" spans="1:8" x14ac:dyDescent="0.2">
      <c r="A364" s="3" t="s">
        <v>28</v>
      </c>
      <c r="E364" t="s">
        <v>20</v>
      </c>
      <c r="G364" t="s">
        <v>13</v>
      </c>
      <c r="H364">
        <v>0.48645958263372513</v>
      </c>
    </row>
    <row r="365" spans="1:8" x14ac:dyDescent="0.2">
      <c r="A365" s="3" t="s">
        <v>28</v>
      </c>
      <c r="E365" t="s">
        <v>20</v>
      </c>
      <c r="G365" t="s">
        <v>13</v>
      </c>
      <c r="H365">
        <v>0.53278797552540569</v>
      </c>
    </row>
    <row r="366" spans="1:8" x14ac:dyDescent="0.2">
      <c r="A366" s="3" t="s">
        <v>28</v>
      </c>
      <c r="E366" t="s">
        <v>20</v>
      </c>
      <c r="G366" t="s">
        <v>13</v>
      </c>
      <c r="H366">
        <v>0.55695118767945706</v>
      </c>
    </row>
    <row r="367" spans="1:8" x14ac:dyDescent="0.2">
      <c r="A367" s="3" t="s">
        <v>28</v>
      </c>
      <c r="E367" t="s">
        <v>20</v>
      </c>
      <c r="G367" t="s">
        <v>13</v>
      </c>
      <c r="H367">
        <v>0.63918118567074933</v>
      </c>
    </row>
    <row r="368" spans="1:8" x14ac:dyDescent="0.2">
      <c r="A368" s="3" t="s">
        <v>28</v>
      </c>
      <c r="E368" t="s">
        <v>20</v>
      </c>
      <c r="G368" t="s">
        <v>13</v>
      </c>
      <c r="H368">
        <v>0.64974078545557856</v>
      </c>
    </row>
    <row r="369" spans="1:8" x14ac:dyDescent="0.2">
      <c r="A369" s="3" t="s">
        <v>28</v>
      </c>
      <c r="E369" t="s">
        <v>20</v>
      </c>
      <c r="G369" t="s">
        <v>13</v>
      </c>
      <c r="H369">
        <v>0.55729710320409509</v>
      </c>
    </row>
    <row r="370" spans="1:8" x14ac:dyDescent="0.2">
      <c r="A370" s="3" t="s">
        <v>28</v>
      </c>
      <c r="E370" t="s">
        <v>20</v>
      </c>
      <c r="G370" t="s">
        <v>13</v>
      </c>
      <c r="H370">
        <v>0.63452388741926147</v>
      </c>
    </row>
    <row r="371" spans="1:8" x14ac:dyDescent="0.2">
      <c r="A371" s="3" t="s">
        <v>28</v>
      </c>
      <c r="E371" t="s">
        <v>20</v>
      </c>
      <c r="G371" t="s">
        <v>13</v>
      </c>
      <c r="H371">
        <v>0.68465386563357999</v>
      </c>
    </row>
    <row r="372" spans="1:8" x14ac:dyDescent="0.2">
      <c r="A372" s="3" t="s">
        <v>28</v>
      </c>
      <c r="E372" t="s">
        <v>20</v>
      </c>
      <c r="G372" t="s">
        <v>14</v>
      </c>
      <c r="H372">
        <v>32.043999999999997</v>
      </c>
    </row>
    <row r="373" spans="1:8" x14ac:dyDescent="0.2">
      <c r="A373" s="3" t="s">
        <v>28</v>
      </c>
      <c r="E373" t="s">
        <v>20</v>
      </c>
      <c r="G373" t="s">
        <v>15</v>
      </c>
      <c r="H373">
        <v>139.12799999999999</v>
      </c>
    </row>
    <row r="374" spans="1:8" x14ac:dyDescent="0.2">
      <c r="A374" s="3" t="s">
        <v>28</v>
      </c>
      <c r="E374" t="s">
        <v>20</v>
      </c>
      <c r="G374" t="s">
        <v>16</v>
      </c>
      <c r="H374">
        <v>58.027066666666656</v>
      </c>
    </row>
    <row r="375" spans="1:8" x14ac:dyDescent="0.2">
      <c r="A375" s="3" t="s">
        <v>28</v>
      </c>
      <c r="E375" t="s">
        <v>20</v>
      </c>
      <c r="G375" t="s">
        <v>17</v>
      </c>
      <c r="H375">
        <v>99.980733333333319</v>
      </c>
    </row>
    <row r="376" spans="1:8" x14ac:dyDescent="0.2">
      <c r="A376" s="5" t="s">
        <v>29</v>
      </c>
      <c r="E376" t="s">
        <v>9</v>
      </c>
      <c r="F376">
        <v>1</v>
      </c>
      <c r="G376" t="s">
        <v>10</v>
      </c>
      <c r="H376">
        <v>1</v>
      </c>
    </row>
    <row r="377" spans="1:8" x14ac:dyDescent="0.2">
      <c r="A377" s="5" t="s">
        <v>29</v>
      </c>
      <c r="E377" t="s">
        <v>9</v>
      </c>
      <c r="G377" t="s">
        <v>11</v>
      </c>
      <c r="H377">
        <f>6/24</f>
        <v>0.25</v>
      </c>
    </row>
    <row r="378" spans="1:8" x14ac:dyDescent="0.2">
      <c r="A378" s="5" t="s">
        <v>29</v>
      </c>
      <c r="E378" t="s">
        <v>9</v>
      </c>
      <c r="G378" t="s">
        <v>12</v>
      </c>
      <c r="H378">
        <v>1</v>
      </c>
    </row>
    <row r="379" spans="1:8" x14ac:dyDescent="0.2">
      <c r="A379" s="5" t="s">
        <v>29</v>
      </c>
      <c r="E379" t="s">
        <v>9</v>
      </c>
      <c r="F379">
        <v>2</v>
      </c>
      <c r="G379" t="s">
        <v>10</v>
      </c>
      <c r="H379">
        <v>1</v>
      </c>
    </row>
    <row r="380" spans="1:8" x14ac:dyDescent="0.2">
      <c r="A380" s="5" t="s">
        <v>29</v>
      </c>
      <c r="E380" t="s">
        <v>9</v>
      </c>
      <c r="G380" t="s">
        <v>11</v>
      </c>
      <c r="H380">
        <f>3/15</f>
        <v>0.2</v>
      </c>
    </row>
    <row r="381" spans="1:8" x14ac:dyDescent="0.2">
      <c r="A381" s="5" t="s">
        <v>29</v>
      </c>
      <c r="E381" t="s">
        <v>9</v>
      </c>
      <c r="G381" t="s">
        <v>12</v>
      </c>
      <c r="H381">
        <v>1</v>
      </c>
    </row>
    <row r="382" spans="1:8" x14ac:dyDescent="0.2">
      <c r="A382" s="5" t="s">
        <v>29</v>
      </c>
      <c r="E382" t="s">
        <v>9</v>
      </c>
      <c r="F382">
        <v>3</v>
      </c>
      <c r="G382" t="s">
        <v>10</v>
      </c>
      <c r="H382">
        <v>1</v>
      </c>
    </row>
    <row r="383" spans="1:8" x14ac:dyDescent="0.2">
      <c r="A383" s="5" t="s">
        <v>29</v>
      </c>
      <c r="E383" t="s">
        <v>9</v>
      </c>
      <c r="G383" t="s">
        <v>11</v>
      </c>
      <c r="H383">
        <f>7/20</f>
        <v>0.35</v>
      </c>
    </row>
    <row r="384" spans="1:8" x14ac:dyDescent="0.2">
      <c r="A384" s="5" t="s">
        <v>29</v>
      </c>
      <c r="E384" t="s">
        <v>9</v>
      </c>
      <c r="G384" t="s">
        <v>12</v>
      </c>
      <c r="H384">
        <v>1</v>
      </c>
    </row>
    <row r="385" spans="1:8" x14ac:dyDescent="0.2">
      <c r="A385" s="5" t="s">
        <v>29</v>
      </c>
      <c r="E385" t="s">
        <v>9</v>
      </c>
      <c r="F385">
        <v>4</v>
      </c>
      <c r="G385" t="s">
        <v>10</v>
      </c>
      <c r="H385">
        <v>1</v>
      </c>
    </row>
    <row r="386" spans="1:8" x14ac:dyDescent="0.2">
      <c r="A386" s="5" t="s">
        <v>29</v>
      </c>
      <c r="E386" t="s">
        <v>9</v>
      </c>
      <c r="G386" t="s">
        <v>11</v>
      </c>
      <c r="H386">
        <f>2/9</f>
        <v>0.22222222222222221</v>
      </c>
    </row>
    <row r="387" spans="1:8" x14ac:dyDescent="0.2">
      <c r="A387" s="5" t="s">
        <v>29</v>
      </c>
      <c r="E387" t="s">
        <v>9</v>
      </c>
      <c r="G387" t="s">
        <v>12</v>
      </c>
      <c r="H387">
        <v>1</v>
      </c>
    </row>
    <row r="388" spans="1:8" x14ac:dyDescent="0.2">
      <c r="A388" s="5" t="s">
        <v>29</v>
      </c>
      <c r="E388" t="s">
        <v>9</v>
      </c>
      <c r="F388">
        <v>5</v>
      </c>
      <c r="G388" t="s">
        <v>10</v>
      </c>
      <c r="H388">
        <v>1</v>
      </c>
    </row>
    <row r="389" spans="1:8" x14ac:dyDescent="0.2">
      <c r="A389" s="5" t="s">
        <v>29</v>
      </c>
      <c r="E389" t="s">
        <v>9</v>
      </c>
      <c r="G389" t="s">
        <v>11</v>
      </c>
      <c r="H389">
        <f>1/5</f>
        <v>0.2</v>
      </c>
    </row>
    <row r="390" spans="1:8" x14ac:dyDescent="0.2">
      <c r="A390" s="5" t="s">
        <v>29</v>
      </c>
      <c r="E390" t="s">
        <v>9</v>
      </c>
      <c r="G390" t="s">
        <v>12</v>
      </c>
      <c r="H390">
        <v>1</v>
      </c>
    </row>
    <row r="391" spans="1:8" x14ac:dyDescent="0.2">
      <c r="A391" s="5" t="s">
        <v>29</v>
      </c>
      <c r="E391" t="s">
        <v>9</v>
      </c>
      <c r="G391" t="s">
        <v>13</v>
      </c>
      <c r="H391">
        <v>0.70966854971754234</v>
      </c>
    </row>
    <row r="392" spans="1:8" x14ac:dyDescent="0.2">
      <c r="A392" s="5" t="s">
        <v>29</v>
      </c>
      <c r="E392" t="s">
        <v>9</v>
      </c>
      <c r="G392" t="s">
        <v>13</v>
      </c>
      <c r="H392">
        <v>0.58146761214245879</v>
      </c>
    </row>
    <row r="393" spans="1:8" x14ac:dyDescent="0.2">
      <c r="A393" s="5" t="s">
        <v>29</v>
      </c>
      <c r="E393" t="s">
        <v>9</v>
      </c>
      <c r="G393" t="s">
        <v>13</v>
      </c>
      <c r="H393">
        <v>0.54560843624254207</v>
      </c>
    </row>
    <row r="394" spans="1:8" x14ac:dyDescent="0.2">
      <c r="A394" s="5" t="s">
        <v>29</v>
      </c>
      <c r="E394" t="s">
        <v>9</v>
      </c>
      <c r="G394" t="s">
        <v>13</v>
      </c>
      <c r="H394">
        <v>0.60200722700722697</v>
      </c>
    </row>
    <row r="395" spans="1:8" x14ac:dyDescent="0.2">
      <c r="A395" s="5" t="s">
        <v>29</v>
      </c>
      <c r="E395" t="s">
        <v>9</v>
      </c>
      <c r="G395" t="s">
        <v>13</v>
      </c>
      <c r="H395">
        <v>0.75080891348341594</v>
      </c>
    </row>
    <row r="396" spans="1:8" x14ac:dyDescent="0.2">
      <c r="A396" s="5" t="s">
        <v>29</v>
      </c>
      <c r="E396" t="s">
        <v>9</v>
      </c>
      <c r="G396" t="s">
        <v>13</v>
      </c>
      <c r="H396">
        <v>0.57900422378498662</v>
      </c>
    </row>
    <row r="397" spans="1:8" x14ac:dyDescent="0.2">
      <c r="A397" s="5" t="s">
        <v>29</v>
      </c>
      <c r="E397" t="s">
        <v>9</v>
      </c>
      <c r="G397" t="s">
        <v>13</v>
      </c>
      <c r="H397">
        <v>0.58881665873896727</v>
      </c>
    </row>
    <row r="398" spans="1:8" x14ac:dyDescent="0.2">
      <c r="A398" s="5" t="s">
        <v>29</v>
      </c>
      <c r="E398" t="s">
        <v>9</v>
      </c>
      <c r="G398" t="s">
        <v>13</v>
      </c>
      <c r="H398">
        <v>0.54464866961231073</v>
      </c>
    </row>
    <row r="399" spans="1:8" x14ac:dyDescent="0.2">
      <c r="A399" s="5" t="s">
        <v>29</v>
      </c>
      <c r="E399" t="s">
        <v>9</v>
      </c>
      <c r="G399" t="s">
        <v>13</v>
      </c>
      <c r="H399">
        <v>0.49387229197255267</v>
      </c>
    </row>
    <row r="400" spans="1:8" x14ac:dyDescent="0.2">
      <c r="A400" s="5" t="s">
        <v>29</v>
      </c>
      <c r="E400" t="s">
        <v>9</v>
      </c>
      <c r="G400" t="s">
        <v>13</v>
      </c>
      <c r="H400">
        <v>0.54869325997248963</v>
      </c>
    </row>
    <row r="401" spans="1:8" x14ac:dyDescent="0.2">
      <c r="A401" s="5" t="s">
        <v>29</v>
      </c>
      <c r="E401" t="s">
        <v>9</v>
      </c>
      <c r="G401" t="s">
        <v>13</v>
      </c>
      <c r="H401">
        <v>0.60641939356783403</v>
      </c>
    </row>
    <row r="402" spans="1:8" x14ac:dyDescent="0.2">
      <c r="A402" s="5" t="s">
        <v>29</v>
      </c>
      <c r="E402" t="s">
        <v>9</v>
      </c>
      <c r="G402" t="s">
        <v>13</v>
      </c>
      <c r="H402">
        <v>0.54905479409671731</v>
      </c>
    </row>
    <row r="403" spans="1:8" x14ac:dyDescent="0.2">
      <c r="A403" s="5" t="s">
        <v>29</v>
      </c>
      <c r="E403" t="s">
        <v>9</v>
      </c>
      <c r="G403" t="s">
        <v>13</v>
      </c>
      <c r="H403">
        <v>0.65498785938764648</v>
      </c>
    </row>
    <row r="404" spans="1:8" x14ac:dyDescent="0.2">
      <c r="A404" s="5" t="s">
        <v>29</v>
      </c>
      <c r="E404" t="s">
        <v>9</v>
      </c>
      <c r="G404" t="s">
        <v>13</v>
      </c>
      <c r="H404">
        <v>0.59329664372800694</v>
      </c>
    </row>
    <row r="405" spans="1:8" x14ac:dyDescent="0.2">
      <c r="A405" s="5" t="s">
        <v>29</v>
      </c>
      <c r="E405" t="s">
        <v>9</v>
      </c>
      <c r="G405" t="s">
        <v>13</v>
      </c>
      <c r="H405">
        <v>0.67990670802453068</v>
      </c>
    </row>
    <row r="406" spans="1:8" x14ac:dyDescent="0.2">
      <c r="A406" s="5" t="s">
        <v>29</v>
      </c>
      <c r="E406" t="s">
        <v>9</v>
      </c>
      <c r="G406" t="s">
        <v>14</v>
      </c>
      <c r="H406">
        <v>32.963999999999999</v>
      </c>
    </row>
    <row r="407" spans="1:8" x14ac:dyDescent="0.2">
      <c r="A407" s="5" t="s">
        <v>29</v>
      </c>
      <c r="E407" t="s">
        <v>9</v>
      </c>
      <c r="G407" t="s">
        <v>15</v>
      </c>
      <c r="H407">
        <v>137.143</v>
      </c>
    </row>
    <row r="408" spans="1:8" x14ac:dyDescent="0.2">
      <c r="A408" s="5" t="s">
        <v>29</v>
      </c>
      <c r="E408" t="s">
        <v>9</v>
      </c>
      <c r="G408" t="s">
        <v>16</v>
      </c>
      <c r="H408">
        <v>50.843800000000002</v>
      </c>
    </row>
    <row r="409" spans="1:8" x14ac:dyDescent="0.2">
      <c r="A409" s="5" t="s">
        <v>29</v>
      </c>
      <c r="E409" t="s">
        <v>9</v>
      </c>
      <c r="G409" t="s">
        <v>17</v>
      </c>
      <c r="H409">
        <v>83.614933333333312</v>
      </c>
    </row>
    <row r="410" spans="1:8" x14ac:dyDescent="0.2">
      <c r="A410" s="3" t="s">
        <v>30</v>
      </c>
      <c r="E410" t="s">
        <v>9</v>
      </c>
      <c r="F410">
        <v>1</v>
      </c>
      <c r="G410" t="s">
        <v>10</v>
      </c>
      <c r="H410">
        <v>1</v>
      </c>
    </row>
    <row r="411" spans="1:8" x14ac:dyDescent="0.2">
      <c r="A411" s="3" t="s">
        <v>30</v>
      </c>
      <c r="E411" t="s">
        <v>9</v>
      </c>
      <c r="G411" t="s">
        <v>11</v>
      </c>
      <c r="H411">
        <f>2/8</f>
        <v>0.25</v>
      </c>
    </row>
    <row r="412" spans="1:8" x14ac:dyDescent="0.2">
      <c r="A412" s="3" t="s">
        <v>30</v>
      </c>
      <c r="E412" t="s">
        <v>9</v>
      </c>
      <c r="G412" t="s">
        <v>12</v>
      </c>
      <c r="H412">
        <v>1</v>
      </c>
    </row>
    <row r="413" spans="1:8" x14ac:dyDescent="0.2">
      <c r="A413" s="3" t="s">
        <v>30</v>
      </c>
      <c r="E413" t="s">
        <v>9</v>
      </c>
      <c r="F413">
        <v>2</v>
      </c>
      <c r="G413" t="s">
        <v>10</v>
      </c>
      <c r="H413">
        <v>1</v>
      </c>
    </row>
    <row r="414" spans="1:8" x14ac:dyDescent="0.2">
      <c r="A414" s="3" t="s">
        <v>30</v>
      </c>
      <c r="E414" t="s">
        <v>9</v>
      </c>
      <c r="G414" t="s">
        <v>11</v>
      </c>
      <c r="H414">
        <f>1/4</f>
        <v>0.25</v>
      </c>
    </row>
    <row r="415" spans="1:8" x14ac:dyDescent="0.2">
      <c r="A415" s="3" t="s">
        <v>30</v>
      </c>
      <c r="E415" t="s">
        <v>9</v>
      </c>
      <c r="G415" t="s">
        <v>12</v>
      </c>
      <c r="H415">
        <v>1</v>
      </c>
    </row>
    <row r="416" spans="1:8" x14ac:dyDescent="0.2">
      <c r="A416" s="3" t="s">
        <v>30</v>
      </c>
      <c r="E416" t="s">
        <v>9</v>
      </c>
      <c r="F416">
        <v>3</v>
      </c>
      <c r="G416" t="s">
        <v>10</v>
      </c>
      <c r="H416">
        <v>1</v>
      </c>
    </row>
    <row r="417" spans="1:8" x14ac:dyDescent="0.2">
      <c r="A417" s="3" t="s">
        <v>30</v>
      </c>
      <c r="E417" t="s">
        <v>9</v>
      </c>
      <c r="G417" t="s">
        <v>11</v>
      </c>
      <c r="H417">
        <f>3/19</f>
        <v>0.15789473684210525</v>
      </c>
    </row>
    <row r="418" spans="1:8" x14ac:dyDescent="0.2">
      <c r="A418" s="3" t="s">
        <v>30</v>
      </c>
      <c r="E418" t="s">
        <v>9</v>
      </c>
      <c r="G418" t="s">
        <v>12</v>
      </c>
      <c r="H418">
        <v>1</v>
      </c>
    </row>
    <row r="419" spans="1:8" x14ac:dyDescent="0.2">
      <c r="A419" s="3" t="s">
        <v>30</v>
      </c>
      <c r="E419" t="s">
        <v>9</v>
      </c>
      <c r="F419">
        <v>4</v>
      </c>
      <c r="G419" t="s">
        <v>10</v>
      </c>
      <c r="H419">
        <v>1</v>
      </c>
    </row>
    <row r="420" spans="1:8" x14ac:dyDescent="0.2">
      <c r="A420" s="3" t="s">
        <v>30</v>
      </c>
      <c r="E420" t="s">
        <v>9</v>
      </c>
      <c r="G420" t="s">
        <v>11</v>
      </c>
      <c r="H420">
        <f>5/10</f>
        <v>0.5</v>
      </c>
    </row>
    <row r="421" spans="1:8" x14ac:dyDescent="0.2">
      <c r="A421" s="3" t="s">
        <v>30</v>
      </c>
      <c r="E421" t="s">
        <v>9</v>
      </c>
      <c r="G421" t="s">
        <v>12</v>
      </c>
      <c r="H421">
        <v>1</v>
      </c>
    </row>
    <row r="422" spans="1:8" x14ac:dyDescent="0.2">
      <c r="A422" s="3" t="s">
        <v>30</v>
      </c>
      <c r="E422" t="s">
        <v>9</v>
      </c>
      <c r="F422">
        <v>5</v>
      </c>
      <c r="G422" t="s">
        <v>10</v>
      </c>
      <c r="H422">
        <v>1</v>
      </c>
    </row>
    <row r="423" spans="1:8" x14ac:dyDescent="0.2">
      <c r="A423" s="3" t="s">
        <v>30</v>
      </c>
      <c r="E423" t="s">
        <v>9</v>
      </c>
      <c r="G423" t="s">
        <v>11</v>
      </c>
      <c r="H423">
        <f>3/7</f>
        <v>0.42857142857142855</v>
      </c>
    </row>
    <row r="424" spans="1:8" x14ac:dyDescent="0.2">
      <c r="A424" s="3" t="s">
        <v>30</v>
      </c>
      <c r="E424" t="s">
        <v>9</v>
      </c>
      <c r="G424" t="s">
        <v>12</v>
      </c>
      <c r="H424">
        <v>1</v>
      </c>
    </row>
    <row r="425" spans="1:8" x14ac:dyDescent="0.2">
      <c r="A425" s="3" t="s">
        <v>30</v>
      </c>
      <c r="E425" t="s">
        <v>9</v>
      </c>
      <c r="G425" t="s">
        <v>13</v>
      </c>
      <c r="H425">
        <v>0.5603654910159136</v>
      </c>
    </row>
    <row r="426" spans="1:8" x14ac:dyDescent="0.2">
      <c r="A426" s="3" t="s">
        <v>30</v>
      </c>
      <c r="E426" t="s">
        <v>9</v>
      </c>
      <c r="G426" t="s">
        <v>13</v>
      </c>
      <c r="H426">
        <v>0.61852681362907713</v>
      </c>
    </row>
    <row r="427" spans="1:8" x14ac:dyDescent="0.2">
      <c r="A427" s="3" t="s">
        <v>30</v>
      </c>
      <c r="E427" t="s">
        <v>9</v>
      </c>
      <c r="G427" t="s">
        <v>13</v>
      </c>
      <c r="H427">
        <v>0.60588704597942478</v>
      </c>
    </row>
    <row r="428" spans="1:8" x14ac:dyDescent="0.2">
      <c r="A428" s="3" t="s">
        <v>30</v>
      </c>
      <c r="E428" t="s">
        <v>9</v>
      </c>
      <c r="G428" t="s">
        <v>13</v>
      </c>
      <c r="H428">
        <v>0.57256236990248455</v>
      </c>
    </row>
    <row r="429" spans="1:8" x14ac:dyDescent="0.2">
      <c r="A429" s="3" t="s">
        <v>30</v>
      </c>
      <c r="E429" t="s">
        <v>9</v>
      </c>
      <c r="G429" t="s">
        <v>13</v>
      </c>
      <c r="H429">
        <v>0.49555957742329226</v>
      </c>
    </row>
    <row r="430" spans="1:8" x14ac:dyDescent="0.2">
      <c r="A430" s="3" t="s">
        <v>30</v>
      </c>
      <c r="E430" t="s">
        <v>9</v>
      </c>
      <c r="G430" t="s">
        <v>13</v>
      </c>
      <c r="H430">
        <v>0.5650387740029541</v>
      </c>
    </row>
    <row r="431" spans="1:8" x14ac:dyDescent="0.2">
      <c r="A431" s="3" t="s">
        <v>30</v>
      </c>
      <c r="E431" t="s">
        <v>9</v>
      </c>
      <c r="G431" t="s">
        <v>13</v>
      </c>
      <c r="H431">
        <v>0.61153798557751804</v>
      </c>
    </row>
    <row r="432" spans="1:8" x14ac:dyDescent="0.2">
      <c r="A432" s="3" t="s">
        <v>30</v>
      </c>
      <c r="E432" t="s">
        <v>9</v>
      </c>
      <c r="G432" t="s">
        <v>13</v>
      </c>
      <c r="H432">
        <v>0.6582189001322144</v>
      </c>
    </row>
    <row r="433" spans="1:8" x14ac:dyDescent="0.2">
      <c r="A433" s="3" t="s">
        <v>30</v>
      </c>
      <c r="E433" t="s">
        <v>9</v>
      </c>
      <c r="G433" t="s">
        <v>13</v>
      </c>
      <c r="H433">
        <v>0.52846954946796465</v>
      </c>
    </row>
    <row r="434" spans="1:8" x14ac:dyDescent="0.2">
      <c r="A434" s="3" t="s">
        <v>30</v>
      </c>
      <c r="E434" t="s">
        <v>9</v>
      </c>
      <c r="G434" t="s">
        <v>13</v>
      </c>
      <c r="H434">
        <v>0.6634616283089918</v>
      </c>
    </row>
    <row r="435" spans="1:8" x14ac:dyDescent="0.2">
      <c r="A435" s="3" t="s">
        <v>30</v>
      </c>
      <c r="E435" t="s">
        <v>9</v>
      </c>
      <c r="G435" t="s">
        <v>13</v>
      </c>
      <c r="H435">
        <v>0.5855972450426522</v>
      </c>
    </row>
    <row r="436" spans="1:8" x14ac:dyDescent="0.2">
      <c r="A436" s="3" t="s">
        <v>30</v>
      </c>
      <c r="E436" t="s">
        <v>9</v>
      </c>
      <c r="G436" t="s">
        <v>13</v>
      </c>
      <c r="H436">
        <v>0.72179825347640147</v>
      </c>
    </row>
    <row r="437" spans="1:8" x14ac:dyDescent="0.2">
      <c r="A437" s="3" t="s">
        <v>30</v>
      </c>
      <c r="E437" t="s">
        <v>9</v>
      </c>
      <c r="G437" t="s">
        <v>13</v>
      </c>
      <c r="H437">
        <v>0.51436438608865498</v>
      </c>
    </row>
    <row r="438" spans="1:8" x14ac:dyDescent="0.2">
      <c r="A438" s="3" t="s">
        <v>30</v>
      </c>
      <c r="E438" t="s">
        <v>9</v>
      </c>
      <c r="G438" t="s">
        <v>13</v>
      </c>
      <c r="H438">
        <v>0.56479711068621208</v>
      </c>
    </row>
    <row r="439" spans="1:8" x14ac:dyDescent="0.2">
      <c r="A439" s="3" t="s">
        <v>30</v>
      </c>
      <c r="E439" t="s">
        <v>9</v>
      </c>
      <c r="G439" t="s">
        <v>13</v>
      </c>
      <c r="H439">
        <v>0.57892328983335806</v>
      </c>
    </row>
    <row r="440" spans="1:8" x14ac:dyDescent="0.2">
      <c r="A440" s="3" t="s">
        <v>30</v>
      </c>
      <c r="E440" t="s">
        <v>9</v>
      </c>
      <c r="G440" t="s">
        <v>14</v>
      </c>
      <c r="H440">
        <v>35.322000000000003</v>
      </c>
    </row>
    <row r="441" spans="1:8" x14ac:dyDescent="0.2">
      <c r="A441" s="3" t="s">
        <v>30</v>
      </c>
      <c r="E441" t="s">
        <v>9</v>
      </c>
      <c r="G441" t="s">
        <v>15</v>
      </c>
      <c r="H441">
        <v>119.075</v>
      </c>
    </row>
    <row r="442" spans="1:8" x14ac:dyDescent="0.2">
      <c r="A442" s="3" t="s">
        <v>30</v>
      </c>
      <c r="E442" t="s">
        <v>9</v>
      </c>
      <c r="G442" t="s">
        <v>16</v>
      </c>
      <c r="H442">
        <v>53.420266666666663</v>
      </c>
    </row>
    <row r="443" spans="1:8" x14ac:dyDescent="0.2">
      <c r="A443" s="3" t="s">
        <v>30</v>
      </c>
      <c r="E443" t="s">
        <v>9</v>
      </c>
      <c r="G443" t="s">
        <v>17</v>
      </c>
      <c r="H443">
        <v>90.423733333333331</v>
      </c>
    </row>
    <row r="444" spans="1:8" x14ac:dyDescent="0.2">
      <c r="A444" s="5" t="s">
        <v>31</v>
      </c>
      <c r="E444" t="s">
        <v>9</v>
      </c>
      <c r="F444">
        <v>1</v>
      </c>
      <c r="G444" t="s">
        <v>10</v>
      </c>
      <c r="H444">
        <v>1</v>
      </c>
    </row>
    <row r="445" spans="1:8" x14ac:dyDescent="0.2">
      <c r="A445" s="5" t="s">
        <v>31</v>
      </c>
      <c r="E445" t="s">
        <v>9</v>
      </c>
      <c r="G445" t="s">
        <v>11</v>
      </c>
      <c r="H445">
        <f>5/11</f>
        <v>0.45454545454545453</v>
      </c>
    </row>
    <row r="446" spans="1:8" x14ac:dyDescent="0.2">
      <c r="A446" s="5" t="s">
        <v>31</v>
      </c>
      <c r="E446" t="s">
        <v>9</v>
      </c>
      <c r="G446" t="s">
        <v>12</v>
      </c>
      <c r="H446">
        <v>1</v>
      </c>
    </row>
    <row r="447" spans="1:8" x14ac:dyDescent="0.2">
      <c r="A447" s="5" t="s">
        <v>31</v>
      </c>
      <c r="E447" t="s">
        <v>9</v>
      </c>
      <c r="F447">
        <v>2</v>
      </c>
      <c r="G447" t="s">
        <v>10</v>
      </c>
      <c r="H447">
        <v>1</v>
      </c>
    </row>
    <row r="448" spans="1:8" x14ac:dyDescent="0.2">
      <c r="A448" s="5" t="s">
        <v>31</v>
      </c>
      <c r="E448" t="s">
        <v>9</v>
      </c>
      <c r="G448" t="s">
        <v>11</v>
      </c>
      <c r="H448">
        <f>5/9</f>
        <v>0.55555555555555558</v>
      </c>
    </row>
    <row r="449" spans="1:8" x14ac:dyDescent="0.2">
      <c r="A449" s="5" t="s">
        <v>31</v>
      </c>
      <c r="E449" t="s">
        <v>9</v>
      </c>
      <c r="G449" t="s">
        <v>12</v>
      </c>
      <c r="H449">
        <v>1</v>
      </c>
    </row>
    <row r="450" spans="1:8" x14ac:dyDescent="0.2">
      <c r="A450" s="5" t="s">
        <v>31</v>
      </c>
      <c r="E450" t="s">
        <v>9</v>
      </c>
      <c r="F450">
        <v>3</v>
      </c>
      <c r="G450" t="s">
        <v>10</v>
      </c>
      <c r="H450">
        <v>1</v>
      </c>
    </row>
    <row r="451" spans="1:8" x14ac:dyDescent="0.2">
      <c r="A451" s="5" t="s">
        <v>31</v>
      </c>
      <c r="E451" t="s">
        <v>9</v>
      </c>
      <c r="G451" t="s">
        <v>11</v>
      </c>
      <c r="H451">
        <f>4/10</f>
        <v>0.4</v>
      </c>
    </row>
    <row r="452" spans="1:8" x14ac:dyDescent="0.2">
      <c r="A452" s="5" t="s">
        <v>31</v>
      </c>
      <c r="E452" t="s">
        <v>9</v>
      </c>
      <c r="G452" t="s">
        <v>12</v>
      </c>
      <c r="H452">
        <v>1</v>
      </c>
    </row>
    <row r="453" spans="1:8" x14ac:dyDescent="0.2">
      <c r="A453" s="5" t="s">
        <v>31</v>
      </c>
      <c r="E453" t="s">
        <v>9</v>
      </c>
      <c r="F453">
        <v>4</v>
      </c>
      <c r="G453" t="s">
        <v>10</v>
      </c>
      <c r="H453">
        <v>1</v>
      </c>
    </row>
    <row r="454" spans="1:8" x14ac:dyDescent="0.2">
      <c r="A454" s="5" t="s">
        <v>31</v>
      </c>
      <c r="E454" t="s">
        <v>9</v>
      </c>
      <c r="G454" t="s">
        <v>11</v>
      </c>
      <c r="H454">
        <f>1/7</f>
        <v>0.14285714285714285</v>
      </c>
    </row>
    <row r="455" spans="1:8" x14ac:dyDescent="0.2">
      <c r="A455" s="5" t="s">
        <v>31</v>
      </c>
      <c r="E455" t="s">
        <v>9</v>
      </c>
      <c r="G455" t="s">
        <v>12</v>
      </c>
      <c r="H455">
        <v>1</v>
      </c>
    </row>
    <row r="456" spans="1:8" x14ac:dyDescent="0.2">
      <c r="A456" s="5" t="s">
        <v>31</v>
      </c>
      <c r="E456" t="s">
        <v>9</v>
      </c>
      <c r="F456">
        <v>5</v>
      </c>
      <c r="G456" t="s">
        <v>10</v>
      </c>
      <c r="H456">
        <v>1</v>
      </c>
    </row>
    <row r="457" spans="1:8" x14ac:dyDescent="0.2">
      <c r="A457" s="5" t="s">
        <v>31</v>
      </c>
      <c r="E457" t="s">
        <v>9</v>
      </c>
      <c r="G457" t="s">
        <v>11</v>
      </c>
      <c r="H457">
        <f>2/8</f>
        <v>0.25</v>
      </c>
    </row>
    <row r="458" spans="1:8" x14ac:dyDescent="0.2">
      <c r="A458" s="5" t="s">
        <v>31</v>
      </c>
      <c r="E458" t="s">
        <v>9</v>
      </c>
      <c r="G458" t="s">
        <v>12</v>
      </c>
      <c r="H458">
        <v>1</v>
      </c>
    </row>
    <row r="459" spans="1:8" x14ac:dyDescent="0.2">
      <c r="A459" s="5" t="s">
        <v>31</v>
      </c>
      <c r="E459" t="s">
        <v>9</v>
      </c>
      <c r="G459" t="s">
        <v>13</v>
      </c>
      <c r="H459">
        <v>0.54065161713026388</v>
      </c>
    </row>
    <row r="460" spans="1:8" x14ac:dyDescent="0.2">
      <c r="A460" s="5" t="s">
        <v>31</v>
      </c>
      <c r="E460" t="s">
        <v>9</v>
      </c>
      <c r="G460" t="s">
        <v>13</v>
      </c>
      <c r="H460">
        <v>0.58786733062830454</v>
      </c>
    </row>
    <row r="461" spans="1:8" x14ac:dyDescent="0.2">
      <c r="A461" s="5" t="s">
        <v>31</v>
      </c>
      <c r="E461" t="s">
        <v>9</v>
      </c>
      <c r="G461" t="s">
        <v>13</v>
      </c>
      <c r="H461">
        <v>0.59622709594643364</v>
      </c>
    </row>
    <row r="462" spans="1:8" x14ac:dyDescent="0.2">
      <c r="A462" s="5" t="s">
        <v>31</v>
      </c>
      <c r="E462" t="s">
        <v>9</v>
      </c>
      <c r="G462" t="s">
        <v>13</v>
      </c>
      <c r="H462">
        <v>0.59301880394237394</v>
      </c>
    </row>
    <row r="463" spans="1:8" x14ac:dyDescent="0.2">
      <c r="A463" s="5" t="s">
        <v>31</v>
      </c>
      <c r="E463" t="s">
        <v>9</v>
      </c>
      <c r="G463" t="s">
        <v>13</v>
      </c>
      <c r="H463">
        <v>0.56339669118870872</v>
      </c>
    </row>
    <row r="464" spans="1:8" x14ac:dyDescent="0.2">
      <c r="A464" s="5" t="s">
        <v>31</v>
      </c>
      <c r="E464" t="s">
        <v>9</v>
      </c>
      <c r="G464" t="s">
        <v>13</v>
      </c>
      <c r="H464">
        <v>0.61923258711811979</v>
      </c>
    </row>
    <row r="465" spans="1:8" x14ac:dyDescent="0.2">
      <c r="A465" s="5" t="s">
        <v>31</v>
      </c>
      <c r="E465" t="s">
        <v>9</v>
      </c>
      <c r="G465" t="s">
        <v>13</v>
      </c>
      <c r="H465">
        <v>0.60600230858022319</v>
      </c>
    </row>
    <row r="466" spans="1:8" x14ac:dyDescent="0.2">
      <c r="A466" s="5" t="s">
        <v>31</v>
      </c>
      <c r="E466" t="s">
        <v>9</v>
      </c>
      <c r="G466" t="s">
        <v>13</v>
      </c>
      <c r="H466">
        <v>0.56793443187196146</v>
      </c>
    </row>
    <row r="467" spans="1:8" x14ac:dyDescent="0.2">
      <c r="A467" s="5" t="s">
        <v>31</v>
      </c>
      <c r="E467" t="s">
        <v>9</v>
      </c>
      <c r="G467" t="s">
        <v>13</v>
      </c>
      <c r="H467">
        <v>0.53404915294679078</v>
      </c>
    </row>
    <row r="468" spans="1:8" x14ac:dyDescent="0.2">
      <c r="A468" s="5" t="s">
        <v>31</v>
      </c>
      <c r="E468" t="s">
        <v>9</v>
      </c>
      <c r="G468" t="s">
        <v>13</v>
      </c>
      <c r="H468">
        <v>0.56822657788614839</v>
      </c>
    </row>
    <row r="469" spans="1:8" x14ac:dyDescent="0.2">
      <c r="A469" s="5" t="s">
        <v>31</v>
      </c>
      <c r="E469" t="s">
        <v>9</v>
      </c>
      <c r="G469" t="s">
        <v>13</v>
      </c>
      <c r="H469">
        <v>0.4999601010772709</v>
      </c>
    </row>
    <row r="470" spans="1:8" x14ac:dyDescent="0.2">
      <c r="A470" s="5" t="s">
        <v>31</v>
      </c>
      <c r="E470" t="s">
        <v>9</v>
      </c>
      <c r="G470" t="s">
        <v>13</v>
      </c>
      <c r="H470">
        <v>0.55940378871797758</v>
      </c>
    </row>
    <row r="471" spans="1:8" x14ac:dyDescent="0.2">
      <c r="A471" s="5" t="s">
        <v>31</v>
      </c>
      <c r="E471" t="s">
        <v>9</v>
      </c>
      <c r="G471" t="s">
        <v>13</v>
      </c>
      <c r="H471">
        <v>0.38808844507845935</v>
      </c>
    </row>
    <row r="472" spans="1:8" x14ac:dyDescent="0.2">
      <c r="A472" s="5" t="s">
        <v>31</v>
      </c>
      <c r="E472" t="s">
        <v>9</v>
      </c>
      <c r="G472" t="s">
        <v>13</v>
      </c>
      <c r="H472">
        <v>0.5711769726961351</v>
      </c>
    </row>
    <row r="473" spans="1:8" x14ac:dyDescent="0.2">
      <c r="A473" s="5" t="s">
        <v>31</v>
      </c>
      <c r="E473" t="s">
        <v>9</v>
      </c>
      <c r="G473" t="s">
        <v>13</v>
      </c>
      <c r="H473">
        <v>0.65719181775695334</v>
      </c>
    </row>
    <row r="474" spans="1:8" x14ac:dyDescent="0.2">
      <c r="A474" s="5" t="s">
        <v>31</v>
      </c>
      <c r="E474" t="s">
        <v>9</v>
      </c>
      <c r="G474" t="s">
        <v>14</v>
      </c>
      <c r="H474">
        <v>16.323</v>
      </c>
    </row>
    <row r="475" spans="1:8" x14ac:dyDescent="0.2">
      <c r="A475" s="5" t="s">
        <v>31</v>
      </c>
      <c r="E475" t="s">
        <v>9</v>
      </c>
      <c r="G475" t="s">
        <v>15</v>
      </c>
      <c r="H475">
        <v>116.36499999999999</v>
      </c>
    </row>
    <row r="476" spans="1:8" x14ac:dyDescent="0.2">
      <c r="A476" s="5" t="s">
        <v>31</v>
      </c>
      <c r="E476" t="s">
        <v>9</v>
      </c>
      <c r="G476" t="s">
        <v>16</v>
      </c>
      <c r="H476">
        <v>40.212199999999989</v>
      </c>
    </row>
    <row r="477" spans="1:8" x14ac:dyDescent="0.2">
      <c r="A477" s="5" t="s">
        <v>31</v>
      </c>
      <c r="E477" t="s">
        <v>9</v>
      </c>
      <c r="G477" t="s">
        <v>17</v>
      </c>
      <c r="H477">
        <v>70.379533333333328</v>
      </c>
    </row>
    <row r="478" spans="1:8" x14ac:dyDescent="0.2">
      <c r="A478" s="3" t="s">
        <v>32</v>
      </c>
      <c r="E478" t="s">
        <v>9</v>
      </c>
      <c r="F478">
        <v>1</v>
      </c>
      <c r="G478" t="s">
        <v>10</v>
      </c>
      <c r="H478">
        <v>1</v>
      </c>
    </row>
    <row r="479" spans="1:8" x14ac:dyDescent="0.2">
      <c r="A479" s="3" t="s">
        <v>32</v>
      </c>
      <c r="E479" t="s">
        <v>9</v>
      </c>
      <c r="G479" t="s">
        <v>11</v>
      </c>
      <c r="H479">
        <f>10/25</f>
        <v>0.4</v>
      </c>
    </row>
    <row r="480" spans="1:8" x14ac:dyDescent="0.2">
      <c r="A480" s="3" t="s">
        <v>32</v>
      </c>
      <c r="E480" t="s">
        <v>9</v>
      </c>
      <c r="G480" t="s">
        <v>12</v>
      </c>
      <c r="H480">
        <v>1</v>
      </c>
    </row>
    <row r="481" spans="1:8" x14ac:dyDescent="0.2">
      <c r="A481" s="3" t="s">
        <v>32</v>
      </c>
      <c r="E481" t="s">
        <v>9</v>
      </c>
      <c r="F481">
        <v>2</v>
      </c>
      <c r="G481" t="s">
        <v>10</v>
      </c>
      <c r="H481">
        <v>1</v>
      </c>
    </row>
    <row r="482" spans="1:8" x14ac:dyDescent="0.2">
      <c r="A482" s="3" t="s">
        <v>32</v>
      </c>
      <c r="E482" t="s">
        <v>9</v>
      </c>
      <c r="G482" t="s">
        <v>11</v>
      </c>
      <c r="H482">
        <f>3/9</f>
        <v>0.33333333333333331</v>
      </c>
    </row>
    <row r="483" spans="1:8" x14ac:dyDescent="0.2">
      <c r="A483" s="3" t="s">
        <v>32</v>
      </c>
      <c r="E483" t="s">
        <v>9</v>
      </c>
      <c r="G483" t="s">
        <v>12</v>
      </c>
      <c r="H483">
        <v>1</v>
      </c>
    </row>
    <row r="484" spans="1:8" x14ac:dyDescent="0.2">
      <c r="A484" s="3" t="s">
        <v>32</v>
      </c>
      <c r="E484" t="s">
        <v>9</v>
      </c>
      <c r="F484">
        <v>3</v>
      </c>
      <c r="G484" t="s">
        <v>10</v>
      </c>
      <c r="H484">
        <v>1</v>
      </c>
    </row>
    <row r="485" spans="1:8" x14ac:dyDescent="0.2">
      <c r="A485" s="3" t="s">
        <v>32</v>
      </c>
      <c r="E485" t="s">
        <v>9</v>
      </c>
      <c r="G485" t="s">
        <v>11</v>
      </c>
      <c r="H485">
        <f>4/7</f>
        <v>0.5714285714285714</v>
      </c>
    </row>
    <row r="486" spans="1:8" x14ac:dyDescent="0.2">
      <c r="A486" s="3" t="s">
        <v>32</v>
      </c>
      <c r="E486" t="s">
        <v>9</v>
      </c>
      <c r="G486" t="s">
        <v>12</v>
      </c>
      <c r="H486">
        <v>1</v>
      </c>
    </row>
    <row r="487" spans="1:8" x14ac:dyDescent="0.2">
      <c r="A487" s="3" t="s">
        <v>32</v>
      </c>
      <c r="E487" t="s">
        <v>9</v>
      </c>
      <c r="F487">
        <v>4</v>
      </c>
      <c r="G487" t="s">
        <v>10</v>
      </c>
      <c r="H487">
        <v>1</v>
      </c>
    </row>
    <row r="488" spans="1:8" x14ac:dyDescent="0.2">
      <c r="A488" s="3" t="s">
        <v>32</v>
      </c>
      <c r="E488" t="s">
        <v>9</v>
      </c>
      <c r="G488" t="s">
        <v>11</v>
      </c>
      <c r="H488">
        <f>7/24</f>
        <v>0.29166666666666669</v>
      </c>
    </row>
    <row r="489" spans="1:8" x14ac:dyDescent="0.2">
      <c r="A489" s="3" t="s">
        <v>32</v>
      </c>
      <c r="E489" t="s">
        <v>9</v>
      </c>
      <c r="G489" t="s">
        <v>12</v>
      </c>
      <c r="H489">
        <v>1</v>
      </c>
    </row>
    <row r="490" spans="1:8" x14ac:dyDescent="0.2">
      <c r="A490" s="3" t="s">
        <v>32</v>
      </c>
      <c r="E490" t="s">
        <v>9</v>
      </c>
      <c r="F490">
        <v>5</v>
      </c>
      <c r="G490" t="s">
        <v>10</v>
      </c>
      <c r="H490">
        <v>1</v>
      </c>
    </row>
    <row r="491" spans="1:8" x14ac:dyDescent="0.2">
      <c r="A491" s="3" t="s">
        <v>32</v>
      </c>
      <c r="E491" t="s">
        <v>9</v>
      </c>
      <c r="G491" t="s">
        <v>11</v>
      </c>
      <c r="H491">
        <f>5/13</f>
        <v>0.38461538461538464</v>
      </c>
    </row>
    <row r="492" spans="1:8" x14ac:dyDescent="0.2">
      <c r="A492" s="3" t="s">
        <v>32</v>
      </c>
      <c r="E492" t="s">
        <v>9</v>
      </c>
      <c r="G492" t="s">
        <v>12</v>
      </c>
      <c r="H492">
        <v>1</v>
      </c>
    </row>
    <row r="493" spans="1:8" x14ac:dyDescent="0.2">
      <c r="A493" s="3" t="s">
        <v>32</v>
      </c>
      <c r="E493" t="s">
        <v>9</v>
      </c>
      <c r="G493" t="s">
        <v>13</v>
      </c>
      <c r="H493">
        <v>0.56136119455346767</v>
      </c>
    </row>
    <row r="494" spans="1:8" x14ac:dyDescent="0.2">
      <c r="A494" s="3" t="s">
        <v>32</v>
      </c>
      <c r="E494" t="s">
        <v>9</v>
      </c>
      <c r="G494" t="s">
        <v>13</v>
      </c>
      <c r="H494">
        <v>0.46921186738164694</v>
      </c>
    </row>
    <row r="495" spans="1:8" x14ac:dyDescent="0.2">
      <c r="A495" s="3" t="s">
        <v>32</v>
      </c>
      <c r="E495" t="s">
        <v>9</v>
      </c>
      <c r="G495" t="s">
        <v>13</v>
      </c>
      <c r="H495">
        <v>0.59208239459285494</v>
      </c>
    </row>
    <row r="496" spans="1:8" x14ac:dyDescent="0.2">
      <c r="A496" s="3" t="s">
        <v>32</v>
      </c>
      <c r="E496" t="s">
        <v>9</v>
      </c>
      <c r="G496" t="s">
        <v>13</v>
      </c>
      <c r="H496">
        <v>0.52271021584461586</v>
      </c>
    </row>
    <row r="497" spans="1:8" x14ac:dyDescent="0.2">
      <c r="A497" s="3" t="s">
        <v>32</v>
      </c>
      <c r="E497" t="s">
        <v>9</v>
      </c>
      <c r="G497" t="s">
        <v>13</v>
      </c>
      <c r="H497">
        <v>0.63818475876315073</v>
      </c>
    </row>
    <row r="498" spans="1:8" x14ac:dyDescent="0.2">
      <c r="A498" s="3" t="s">
        <v>32</v>
      </c>
      <c r="E498" t="s">
        <v>9</v>
      </c>
      <c r="G498" t="s">
        <v>13</v>
      </c>
      <c r="H498">
        <v>0.64555728760717068</v>
      </c>
    </row>
    <row r="499" spans="1:8" x14ac:dyDescent="0.2">
      <c r="A499" s="3" t="s">
        <v>32</v>
      </c>
      <c r="E499" t="s">
        <v>9</v>
      </c>
      <c r="G499" t="s">
        <v>13</v>
      </c>
      <c r="H499">
        <v>0.52117385914843328</v>
      </c>
    </row>
    <row r="500" spans="1:8" x14ac:dyDescent="0.2">
      <c r="A500" s="3" t="s">
        <v>32</v>
      </c>
      <c r="E500" t="s">
        <v>9</v>
      </c>
      <c r="G500" t="s">
        <v>13</v>
      </c>
      <c r="H500">
        <v>0.51539216793667619</v>
      </c>
    </row>
    <row r="501" spans="1:8" x14ac:dyDescent="0.2">
      <c r="A501" s="3" t="s">
        <v>32</v>
      </c>
      <c r="E501" t="s">
        <v>9</v>
      </c>
      <c r="G501" t="s">
        <v>13</v>
      </c>
      <c r="H501">
        <v>0.66270605983856579</v>
      </c>
    </row>
    <row r="502" spans="1:8" x14ac:dyDescent="0.2">
      <c r="A502" s="3" t="s">
        <v>32</v>
      </c>
      <c r="E502" t="s">
        <v>9</v>
      </c>
      <c r="G502" t="s">
        <v>13</v>
      </c>
      <c r="H502">
        <v>0.66377581794173746</v>
      </c>
    </row>
    <row r="503" spans="1:8" x14ac:dyDescent="0.2">
      <c r="A503" s="3" t="s">
        <v>32</v>
      </c>
      <c r="E503" t="s">
        <v>9</v>
      </c>
      <c r="G503" t="s">
        <v>13</v>
      </c>
      <c r="H503">
        <v>0.68137686378064066</v>
      </c>
    </row>
    <row r="504" spans="1:8" x14ac:dyDescent="0.2">
      <c r="A504" s="3" t="s">
        <v>32</v>
      </c>
      <c r="E504" t="s">
        <v>9</v>
      </c>
      <c r="G504" t="s">
        <v>13</v>
      </c>
      <c r="H504">
        <v>0.50287444996856967</v>
      </c>
    </row>
    <row r="505" spans="1:8" x14ac:dyDescent="0.2">
      <c r="A505" s="3" t="s">
        <v>32</v>
      </c>
      <c r="E505" t="s">
        <v>9</v>
      </c>
      <c r="G505" t="s">
        <v>13</v>
      </c>
      <c r="H505">
        <v>0.42680172973368313</v>
      </c>
    </row>
    <row r="506" spans="1:8" x14ac:dyDescent="0.2">
      <c r="A506" s="3" t="s">
        <v>32</v>
      </c>
      <c r="E506" t="s">
        <v>9</v>
      </c>
      <c r="G506" t="s">
        <v>13</v>
      </c>
      <c r="H506">
        <v>0.72350916224463724</v>
      </c>
    </row>
    <row r="507" spans="1:8" x14ac:dyDescent="0.2">
      <c r="A507" s="3" t="s">
        <v>32</v>
      </c>
      <c r="E507" t="s">
        <v>9</v>
      </c>
      <c r="G507" t="s">
        <v>13</v>
      </c>
      <c r="H507">
        <v>0.57113266685946995</v>
      </c>
    </row>
    <row r="508" spans="1:8" x14ac:dyDescent="0.2">
      <c r="A508" s="3" t="s">
        <v>32</v>
      </c>
      <c r="E508" t="s">
        <v>9</v>
      </c>
      <c r="G508" t="s">
        <v>14</v>
      </c>
      <c r="H508">
        <v>34.823999999999998</v>
      </c>
    </row>
    <row r="509" spans="1:8" x14ac:dyDescent="0.2">
      <c r="A509" s="3" t="s">
        <v>32</v>
      </c>
      <c r="E509" t="s">
        <v>9</v>
      </c>
      <c r="G509" t="s">
        <v>15</v>
      </c>
      <c r="H509">
        <v>127.937</v>
      </c>
    </row>
    <row r="510" spans="1:8" x14ac:dyDescent="0.2">
      <c r="A510" s="3" t="s">
        <v>32</v>
      </c>
      <c r="E510" t="s">
        <v>9</v>
      </c>
      <c r="G510" t="s">
        <v>16</v>
      </c>
      <c r="H510">
        <v>49.183733333333329</v>
      </c>
    </row>
    <row r="511" spans="1:8" x14ac:dyDescent="0.2">
      <c r="A511" s="3" t="s">
        <v>32</v>
      </c>
      <c r="E511" t="s">
        <v>9</v>
      </c>
      <c r="G511" t="s">
        <v>17</v>
      </c>
      <c r="H511">
        <v>86.345533333333321</v>
      </c>
    </row>
    <row r="512" spans="1:8" x14ac:dyDescent="0.2">
      <c r="A512" s="5" t="s">
        <v>33</v>
      </c>
      <c r="E512" t="s">
        <v>9</v>
      </c>
      <c r="F512">
        <v>1</v>
      </c>
      <c r="G512" t="s">
        <v>10</v>
      </c>
      <c r="H512">
        <v>1</v>
      </c>
    </row>
    <row r="513" spans="1:8" x14ac:dyDescent="0.2">
      <c r="A513" s="5" t="s">
        <v>33</v>
      </c>
      <c r="E513" t="s">
        <v>9</v>
      </c>
      <c r="G513" t="s">
        <v>11</v>
      </c>
      <c r="H513">
        <f>1/8</f>
        <v>0.125</v>
      </c>
    </row>
    <row r="514" spans="1:8" x14ac:dyDescent="0.2">
      <c r="A514" s="5" t="s">
        <v>33</v>
      </c>
      <c r="E514" t="s">
        <v>9</v>
      </c>
      <c r="G514" t="s">
        <v>12</v>
      </c>
      <c r="H514">
        <v>1</v>
      </c>
    </row>
    <row r="515" spans="1:8" x14ac:dyDescent="0.2">
      <c r="A515" s="5" t="s">
        <v>33</v>
      </c>
      <c r="E515" t="s">
        <v>9</v>
      </c>
      <c r="F515">
        <v>2</v>
      </c>
      <c r="G515" t="s">
        <v>10</v>
      </c>
      <c r="H515">
        <v>1</v>
      </c>
    </row>
    <row r="516" spans="1:8" x14ac:dyDescent="0.2">
      <c r="A516" s="5" t="s">
        <v>33</v>
      </c>
      <c r="E516" t="s">
        <v>9</v>
      </c>
      <c r="G516" t="s">
        <v>11</v>
      </c>
      <c r="H516">
        <f>2/6</f>
        <v>0.33333333333333331</v>
      </c>
    </row>
    <row r="517" spans="1:8" x14ac:dyDescent="0.2">
      <c r="A517" s="5" t="s">
        <v>33</v>
      </c>
      <c r="E517" t="s">
        <v>9</v>
      </c>
      <c r="G517" t="s">
        <v>12</v>
      </c>
      <c r="H517">
        <v>1</v>
      </c>
    </row>
    <row r="518" spans="1:8" x14ac:dyDescent="0.2">
      <c r="A518" s="5" t="s">
        <v>33</v>
      </c>
      <c r="E518" t="s">
        <v>9</v>
      </c>
      <c r="F518">
        <v>3</v>
      </c>
      <c r="G518" t="s">
        <v>10</v>
      </c>
      <c r="H518">
        <v>1</v>
      </c>
    </row>
    <row r="519" spans="1:8" x14ac:dyDescent="0.2">
      <c r="A519" s="5" t="s">
        <v>33</v>
      </c>
      <c r="E519" t="s">
        <v>9</v>
      </c>
      <c r="G519" t="s">
        <v>11</v>
      </c>
      <c r="H519">
        <f>1/7</f>
        <v>0.14285714285714285</v>
      </c>
    </row>
    <row r="520" spans="1:8" x14ac:dyDescent="0.2">
      <c r="A520" s="5" t="s">
        <v>33</v>
      </c>
      <c r="E520" t="s">
        <v>9</v>
      </c>
      <c r="G520" t="s">
        <v>12</v>
      </c>
      <c r="H520">
        <v>1</v>
      </c>
    </row>
    <row r="521" spans="1:8" x14ac:dyDescent="0.2">
      <c r="A521" s="5" t="s">
        <v>33</v>
      </c>
      <c r="E521" t="s">
        <v>9</v>
      </c>
      <c r="F521">
        <v>4</v>
      </c>
      <c r="G521" t="s">
        <v>10</v>
      </c>
      <c r="H521">
        <v>1</v>
      </c>
    </row>
    <row r="522" spans="1:8" x14ac:dyDescent="0.2">
      <c r="A522" s="5" t="s">
        <v>33</v>
      </c>
      <c r="E522" t="s">
        <v>9</v>
      </c>
      <c r="G522" t="s">
        <v>11</v>
      </c>
      <c r="H522">
        <f>6/11</f>
        <v>0.54545454545454541</v>
      </c>
    </row>
    <row r="523" spans="1:8" x14ac:dyDescent="0.2">
      <c r="A523" s="5" t="s">
        <v>33</v>
      </c>
      <c r="E523" t="s">
        <v>9</v>
      </c>
      <c r="G523" t="s">
        <v>12</v>
      </c>
      <c r="H523">
        <v>1</v>
      </c>
    </row>
    <row r="524" spans="1:8" x14ac:dyDescent="0.2">
      <c r="A524" s="5" t="s">
        <v>33</v>
      </c>
      <c r="E524" t="s">
        <v>9</v>
      </c>
      <c r="F524">
        <v>5</v>
      </c>
      <c r="G524" t="s">
        <v>10</v>
      </c>
      <c r="H524">
        <v>1</v>
      </c>
    </row>
    <row r="525" spans="1:8" x14ac:dyDescent="0.2">
      <c r="A525" s="5" t="s">
        <v>33</v>
      </c>
      <c r="E525" t="s">
        <v>9</v>
      </c>
      <c r="G525" t="s">
        <v>11</v>
      </c>
      <c r="H525">
        <f>3/19</f>
        <v>0.15789473684210525</v>
      </c>
    </row>
    <row r="526" spans="1:8" x14ac:dyDescent="0.2">
      <c r="A526" s="5" t="s">
        <v>33</v>
      </c>
      <c r="E526" t="s">
        <v>9</v>
      </c>
      <c r="G526" t="s">
        <v>12</v>
      </c>
      <c r="H526">
        <v>1</v>
      </c>
    </row>
    <row r="527" spans="1:8" x14ac:dyDescent="0.2">
      <c r="A527" s="5" t="s">
        <v>33</v>
      </c>
      <c r="E527" t="s">
        <v>9</v>
      </c>
      <c r="G527" t="s">
        <v>13</v>
      </c>
      <c r="H527">
        <v>0.61695494436000131</v>
      </c>
    </row>
    <row r="528" spans="1:8" x14ac:dyDescent="0.2">
      <c r="A528" s="5" t="s">
        <v>33</v>
      </c>
      <c r="E528" t="s">
        <v>9</v>
      </c>
      <c r="G528" t="s">
        <v>13</v>
      </c>
      <c r="H528">
        <v>0.69260763130506176</v>
      </c>
    </row>
    <row r="529" spans="1:8" x14ac:dyDescent="0.2">
      <c r="A529" s="5" t="s">
        <v>33</v>
      </c>
      <c r="E529" t="s">
        <v>9</v>
      </c>
      <c r="G529" t="s">
        <v>13</v>
      </c>
      <c r="H529">
        <v>0.55070458242663689</v>
      </c>
    </row>
    <row r="530" spans="1:8" x14ac:dyDescent="0.2">
      <c r="A530" s="5" t="s">
        <v>33</v>
      </c>
      <c r="E530" t="s">
        <v>9</v>
      </c>
      <c r="G530" t="s">
        <v>13</v>
      </c>
      <c r="H530">
        <v>0.5656774282879099</v>
      </c>
    </row>
    <row r="531" spans="1:8" x14ac:dyDescent="0.2">
      <c r="A531" s="5" t="s">
        <v>33</v>
      </c>
      <c r="E531" t="s">
        <v>9</v>
      </c>
      <c r="G531" t="s">
        <v>13</v>
      </c>
      <c r="H531">
        <v>0.49555687203791471</v>
      </c>
    </row>
    <row r="532" spans="1:8" x14ac:dyDescent="0.2">
      <c r="A532" s="5" t="s">
        <v>33</v>
      </c>
      <c r="E532" t="s">
        <v>9</v>
      </c>
      <c r="G532" t="s">
        <v>13</v>
      </c>
      <c r="H532">
        <v>0.55207013096746937</v>
      </c>
    </row>
    <row r="533" spans="1:8" x14ac:dyDescent="0.2">
      <c r="A533" s="5" t="s">
        <v>33</v>
      </c>
      <c r="E533" t="s">
        <v>9</v>
      </c>
      <c r="G533" t="s">
        <v>13</v>
      </c>
      <c r="H533">
        <v>0.56680352519678867</v>
      </c>
    </row>
    <row r="534" spans="1:8" x14ac:dyDescent="0.2">
      <c r="A534" s="5" t="s">
        <v>33</v>
      </c>
      <c r="E534" t="s">
        <v>9</v>
      </c>
      <c r="G534" t="s">
        <v>13</v>
      </c>
      <c r="H534">
        <v>0.6038024882245987</v>
      </c>
    </row>
    <row r="535" spans="1:8" x14ac:dyDescent="0.2">
      <c r="A535" s="5" t="s">
        <v>33</v>
      </c>
      <c r="E535" t="s">
        <v>9</v>
      </c>
      <c r="G535" t="s">
        <v>13</v>
      </c>
      <c r="H535">
        <v>0.59492505081300817</v>
      </c>
    </row>
    <row r="536" spans="1:8" x14ac:dyDescent="0.2">
      <c r="A536" s="5" t="s">
        <v>33</v>
      </c>
      <c r="E536" t="s">
        <v>9</v>
      </c>
      <c r="G536" t="s">
        <v>13</v>
      </c>
      <c r="H536">
        <v>0.58277028888864391</v>
      </c>
    </row>
    <row r="537" spans="1:8" x14ac:dyDescent="0.2">
      <c r="A537" s="5" t="s">
        <v>33</v>
      </c>
      <c r="E537" t="s">
        <v>9</v>
      </c>
      <c r="G537" t="s">
        <v>13</v>
      </c>
      <c r="H537">
        <v>0.46054993366457686</v>
      </c>
    </row>
    <row r="538" spans="1:8" x14ac:dyDescent="0.2">
      <c r="A538" s="5" t="s">
        <v>33</v>
      </c>
      <c r="E538" t="s">
        <v>9</v>
      </c>
      <c r="G538" t="s">
        <v>13</v>
      </c>
      <c r="H538">
        <v>0.44357422200033281</v>
      </c>
    </row>
    <row r="539" spans="1:8" x14ac:dyDescent="0.2">
      <c r="A539" s="5" t="s">
        <v>33</v>
      </c>
      <c r="E539" t="s">
        <v>9</v>
      </c>
      <c r="G539" t="s">
        <v>13</v>
      </c>
      <c r="H539">
        <v>0.55692707297382682</v>
      </c>
    </row>
    <row r="540" spans="1:8" x14ac:dyDescent="0.2">
      <c r="A540" s="5" t="s">
        <v>33</v>
      </c>
      <c r="E540" t="s">
        <v>9</v>
      </c>
      <c r="G540" t="s">
        <v>13</v>
      </c>
      <c r="H540">
        <v>0.5914601277654804</v>
      </c>
    </row>
    <row r="541" spans="1:8" x14ac:dyDescent="0.2">
      <c r="A541" s="5" t="s">
        <v>33</v>
      </c>
      <c r="E541" t="s">
        <v>9</v>
      </c>
      <c r="G541" t="s">
        <v>13</v>
      </c>
      <c r="H541">
        <v>0.52342978024577957</v>
      </c>
    </row>
    <row r="542" spans="1:8" x14ac:dyDescent="0.2">
      <c r="A542" s="5" t="s">
        <v>33</v>
      </c>
      <c r="E542" t="s">
        <v>9</v>
      </c>
      <c r="G542" t="s">
        <v>14</v>
      </c>
      <c r="H542">
        <v>26.768000000000001</v>
      </c>
    </row>
    <row r="543" spans="1:8" x14ac:dyDescent="0.2">
      <c r="A543" s="5" t="s">
        <v>33</v>
      </c>
      <c r="E543" t="s">
        <v>9</v>
      </c>
      <c r="G543" t="s">
        <v>15</v>
      </c>
      <c r="H543">
        <v>96.144000000000005</v>
      </c>
    </row>
    <row r="544" spans="1:8" x14ac:dyDescent="0.2">
      <c r="A544" s="5" t="s">
        <v>33</v>
      </c>
      <c r="E544" t="s">
        <v>9</v>
      </c>
      <c r="G544" t="s">
        <v>16</v>
      </c>
      <c r="H544">
        <v>43.871266666666678</v>
      </c>
    </row>
    <row r="545" spans="1:8" x14ac:dyDescent="0.2">
      <c r="A545" s="5" t="s">
        <v>33</v>
      </c>
      <c r="E545" t="s">
        <v>9</v>
      </c>
      <c r="G545" t="s">
        <v>17</v>
      </c>
      <c r="H545">
        <v>78.503</v>
      </c>
    </row>
    <row r="546" spans="1:8" x14ac:dyDescent="0.2">
      <c r="A546" s="3" t="s">
        <v>34</v>
      </c>
      <c r="E546" t="s">
        <v>20</v>
      </c>
      <c r="F546">
        <v>1</v>
      </c>
      <c r="G546" t="s">
        <v>10</v>
      </c>
      <c r="H546">
        <v>1</v>
      </c>
    </row>
    <row r="547" spans="1:8" x14ac:dyDescent="0.2">
      <c r="A547" s="3" t="s">
        <v>34</v>
      </c>
      <c r="E547" t="s">
        <v>20</v>
      </c>
      <c r="G547" t="s">
        <v>11</v>
      </c>
      <c r="H547">
        <f>2/13</f>
        <v>0.15384615384615385</v>
      </c>
    </row>
    <row r="548" spans="1:8" x14ac:dyDescent="0.2">
      <c r="A548" s="3" t="s">
        <v>34</v>
      </c>
      <c r="E548" t="s">
        <v>20</v>
      </c>
      <c r="G548" t="s">
        <v>12</v>
      </c>
      <c r="H548">
        <v>1</v>
      </c>
    </row>
    <row r="549" spans="1:8" x14ac:dyDescent="0.2">
      <c r="A549" s="3" t="s">
        <v>34</v>
      </c>
      <c r="E549" t="s">
        <v>20</v>
      </c>
      <c r="F549">
        <v>2</v>
      </c>
      <c r="G549" t="s">
        <v>10</v>
      </c>
      <c r="H549">
        <v>1</v>
      </c>
    </row>
    <row r="550" spans="1:8" x14ac:dyDescent="0.2">
      <c r="A550" s="3" t="s">
        <v>34</v>
      </c>
      <c r="E550" t="s">
        <v>20</v>
      </c>
      <c r="G550" t="s">
        <v>11</v>
      </c>
      <c r="H550">
        <f>5/20</f>
        <v>0.25</v>
      </c>
    </row>
    <row r="551" spans="1:8" x14ac:dyDescent="0.2">
      <c r="A551" s="3" t="s">
        <v>34</v>
      </c>
      <c r="E551" t="s">
        <v>20</v>
      </c>
      <c r="G551" t="s">
        <v>12</v>
      </c>
      <c r="H551">
        <v>1</v>
      </c>
    </row>
    <row r="552" spans="1:8" x14ac:dyDescent="0.2">
      <c r="A552" s="3" t="s">
        <v>34</v>
      </c>
      <c r="E552" t="s">
        <v>20</v>
      </c>
      <c r="F552">
        <v>3</v>
      </c>
      <c r="G552" t="s">
        <v>10</v>
      </c>
      <c r="H552">
        <v>0</v>
      </c>
    </row>
    <row r="553" spans="1:8" x14ac:dyDescent="0.2">
      <c r="A553" s="3" t="s">
        <v>34</v>
      </c>
      <c r="E553" t="s">
        <v>20</v>
      </c>
      <c r="G553" t="s">
        <v>11</v>
      </c>
      <c r="H553">
        <f>1/13</f>
        <v>7.6923076923076927E-2</v>
      </c>
    </row>
    <row r="554" spans="1:8" x14ac:dyDescent="0.2">
      <c r="A554" s="3" t="s">
        <v>34</v>
      </c>
      <c r="E554" t="s">
        <v>20</v>
      </c>
      <c r="G554" t="s">
        <v>12</v>
      </c>
      <c r="H554">
        <v>1</v>
      </c>
    </row>
    <row r="555" spans="1:8" x14ac:dyDescent="0.2">
      <c r="A555" s="3" t="s">
        <v>34</v>
      </c>
      <c r="E555" t="s">
        <v>20</v>
      </c>
      <c r="F555">
        <v>4</v>
      </c>
      <c r="G555" t="s">
        <v>10</v>
      </c>
      <c r="H555">
        <v>1</v>
      </c>
    </row>
    <row r="556" spans="1:8" x14ac:dyDescent="0.2">
      <c r="A556" s="3" t="s">
        <v>34</v>
      </c>
      <c r="E556" t="s">
        <v>20</v>
      </c>
      <c r="G556" t="s">
        <v>11</v>
      </c>
      <c r="H556">
        <f>2/5</f>
        <v>0.4</v>
      </c>
    </row>
    <row r="557" spans="1:8" x14ac:dyDescent="0.2">
      <c r="A557" s="3" t="s">
        <v>34</v>
      </c>
      <c r="E557" t="s">
        <v>20</v>
      </c>
      <c r="G557" t="s">
        <v>12</v>
      </c>
      <c r="H557">
        <v>1</v>
      </c>
    </row>
    <row r="558" spans="1:8" x14ac:dyDescent="0.2">
      <c r="A558" s="3" t="s">
        <v>34</v>
      </c>
      <c r="E558" t="s">
        <v>20</v>
      </c>
      <c r="F558">
        <v>5</v>
      </c>
      <c r="G558" t="s">
        <v>10</v>
      </c>
      <c r="H558">
        <v>0</v>
      </c>
    </row>
    <row r="559" spans="1:8" x14ac:dyDescent="0.2">
      <c r="A559" s="3" t="s">
        <v>34</v>
      </c>
      <c r="E559" t="s">
        <v>20</v>
      </c>
      <c r="G559" t="s">
        <v>11</v>
      </c>
      <c r="H559">
        <f>2/16</f>
        <v>0.125</v>
      </c>
    </row>
    <row r="560" spans="1:8" x14ac:dyDescent="0.2">
      <c r="A560" s="3" t="s">
        <v>34</v>
      </c>
      <c r="E560" t="s">
        <v>20</v>
      </c>
      <c r="G560" t="s">
        <v>12</v>
      </c>
      <c r="H560">
        <v>1</v>
      </c>
    </row>
    <row r="561" spans="1:8" x14ac:dyDescent="0.2">
      <c r="A561" s="3" t="s">
        <v>34</v>
      </c>
      <c r="E561" t="s">
        <v>20</v>
      </c>
      <c r="G561" t="s">
        <v>13</v>
      </c>
      <c r="H561">
        <v>0.62506461162539351</v>
      </c>
    </row>
    <row r="562" spans="1:8" x14ac:dyDescent="0.2">
      <c r="A562" s="3" t="s">
        <v>34</v>
      </c>
      <c r="E562" t="s">
        <v>20</v>
      </c>
      <c r="G562" t="s">
        <v>13</v>
      </c>
      <c r="H562">
        <v>0.56684752930788085</v>
      </c>
    </row>
    <row r="563" spans="1:8" x14ac:dyDescent="0.2">
      <c r="A563" s="3" t="s">
        <v>34</v>
      </c>
      <c r="E563" t="s">
        <v>20</v>
      </c>
      <c r="G563" t="s">
        <v>13</v>
      </c>
      <c r="H563">
        <v>0.58547939574555541</v>
      </c>
    </row>
    <row r="564" spans="1:8" x14ac:dyDescent="0.2">
      <c r="A564" s="3" t="s">
        <v>34</v>
      </c>
      <c r="E564" t="s">
        <v>20</v>
      </c>
      <c r="G564" t="s">
        <v>13</v>
      </c>
      <c r="H564">
        <v>0.51831882551643493</v>
      </c>
    </row>
    <row r="565" spans="1:8" x14ac:dyDescent="0.2">
      <c r="A565" s="3" t="s">
        <v>34</v>
      </c>
      <c r="E565" t="s">
        <v>20</v>
      </c>
      <c r="G565" t="s">
        <v>13</v>
      </c>
      <c r="H565">
        <v>0.54290928514199233</v>
      </c>
    </row>
    <row r="566" spans="1:8" x14ac:dyDescent="0.2">
      <c r="A566" s="3" t="s">
        <v>34</v>
      </c>
      <c r="E566" t="s">
        <v>20</v>
      </c>
      <c r="G566" t="s">
        <v>13</v>
      </c>
      <c r="H566">
        <v>0.61051752187486263</v>
      </c>
    </row>
    <row r="567" spans="1:8" x14ac:dyDescent="0.2">
      <c r="A567" s="3" t="s">
        <v>34</v>
      </c>
      <c r="E567" t="s">
        <v>20</v>
      </c>
      <c r="G567" t="s">
        <v>13</v>
      </c>
      <c r="H567">
        <v>0.54269117200651273</v>
      </c>
    </row>
    <row r="568" spans="1:8" x14ac:dyDescent="0.2">
      <c r="A568" s="3" t="s">
        <v>34</v>
      </c>
      <c r="E568" t="s">
        <v>20</v>
      </c>
      <c r="G568" t="s">
        <v>13</v>
      </c>
      <c r="H568">
        <v>0.53306764004767571</v>
      </c>
    </row>
    <row r="569" spans="1:8" x14ac:dyDescent="0.2">
      <c r="A569" s="3" t="s">
        <v>34</v>
      </c>
      <c r="E569" t="s">
        <v>20</v>
      </c>
      <c r="G569" t="s">
        <v>13</v>
      </c>
      <c r="H569">
        <v>0.70465555464323837</v>
      </c>
    </row>
    <row r="570" spans="1:8" x14ac:dyDescent="0.2">
      <c r="A570" s="3" t="s">
        <v>34</v>
      </c>
      <c r="E570" t="s">
        <v>20</v>
      </c>
      <c r="G570" t="s">
        <v>13</v>
      </c>
      <c r="H570">
        <v>0.65335629897382408</v>
      </c>
    </row>
    <row r="571" spans="1:8" x14ac:dyDescent="0.2">
      <c r="A571" s="3" t="s">
        <v>34</v>
      </c>
      <c r="E571" t="s">
        <v>20</v>
      </c>
      <c r="G571" t="s">
        <v>13</v>
      </c>
      <c r="H571">
        <v>0.64989791288566245</v>
      </c>
    </row>
    <row r="572" spans="1:8" x14ac:dyDescent="0.2">
      <c r="A572" s="3" t="s">
        <v>34</v>
      </c>
      <c r="E572" t="s">
        <v>20</v>
      </c>
      <c r="G572" t="s">
        <v>13</v>
      </c>
      <c r="H572">
        <v>0.63315045504421341</v>
      </c>
    </row>
    <row r="573" spans="1:8" x14ac:dyDescent="0.2">
      <c r="A573" s="3" t="s">
        <v>34</v>
      </c>
      <c r="E573" t="s">
        <v>20</v>
      </c>
      <c r="G573" t="s">
        <v>13</v>
      </c>
      <c r="H573">
        <v>0.60978865700048901</v>
      </c>
    </row>
    <row r="574" spans="1:8" x14ac:dyDescent="0.2">
      <c r="A574" s="3" t="s">
        <v>34</v>
      </c>
      <c r="E574" t="s">
        <v>20</v>
      </c>
      <c r="G574" t="s">
        <v>13</v>
      </c>
      <c r="H574">
        <v>0.57755418744275977</v>
      </c>
    </row>
    <row r="575" spans="1:8" x14ac:dyDescent="0.2">
      <c r="A575" s="3" t="s">
        <v>34</v>
      </c>
      <c r="E575" t="s">
        <v>20</v>
      </c>
      <c r="G575" t="s">
        <v>13</v>
      </c>
      <c r="H575">
        <v>0.46669087295520556</v>
      </c>
    </row>
    <row r="576" spans="1:8" x14ac:dyDescent="0.2">
      <c r="A576" s="3" t="s">
        <v>34</v>
      </c>
      <c r="E576" t="s">
        <v>20</v>
      </c>
      <c r="G576" t="s">
        <v>14</v>
      </c>
      <c r="H576">
        <v>34.377000000000002</v>
      </c>
    </row>
    <row r="577" spans="1:8" x14ac:dyDescent="0.2">
      <c r="A577" s="3" t="s">
        <v>34</v>
      </c>
      <c r="E577" t="s">
        <v>20</v>
      </c>
      <c r="G577" t="s">
        <v>15</v>
      </c>
      <c r="H577">
        <v>134.24</v>
      </c>
    </row>
    <row r="578" spans="1:8" x14ac:dyDescent="0.2">
      <c r="A578" s="3" t="s">
        <v>34</v>
      </c>
      <c r="E578" t="s">
        <v>20</v>
      </c>
      <c r="G578" t="s">
        <v>16</v>
      </c>
      <c r="H578">
        <v>50.30019999999999</v>
      </c>
    </row>
    <row r="579" spans="1:8" x14ac:dyDescent="0.2">
      <c r="A579" s="3" t="s">
        <v>34</v>
      </c>
      <c r="E579" t="s">
        <v>20</v>
      </c>
      <c r="G579" t="s">
        <v>17</v>
      </c>
      <c r="H579">
        <v>86.322666666666677</v>
      </c>
    </row>
    <row r="580" spans="1:8" x14ac:dyDescent="0.2">
      <c r="A580" s="5" t="s">
        <v>35</v>
      </c>
      <c r="E580" t="s">
        <v>9</v>
      </c>
      <c r="F580">
        <v>1</v>
      </c>
      <c r="G580" t="s">
        <v>10</v>
      </c>
      <c r="H580">
        <v>1</v>
      </c>
    </row>
    <row r="581" spans="1:8" x14ac:dyDescent="0.2">
      <c r="A581" s="5" t="s">
        <v>35</v>
      </c>
      <c r="E581" t="s">
        <v>9</v>
      </c>
      <c r="G581" t="s">
        <v>11</v>
      </c>
      <c r="H581">
        <f>7/13</f>
        <v>0.53846153846153844</v>
      </c>
    </row>
    <row r="582" spans="1:8" x14ac:dyDescent="0.2">
      <c r="A582" s="5" t="s">
        <v>35</v>
      </c>
      <c r="E582" t="s">
        <v>9</v>
      </c>
      <c r="G582" t="s">
        <v>12</v>
      </c>
      <c r="H582">
        <v>1</v>
      </c>
    </row>
    <row r="583" spans="1:8" x14ac:dyDescent="0.2">
      <c r="A583" s="5" t="s">
        <v>35</v>
      </c>
      <c r="E583" t="s">
        <v>9</v>
      </c>
      <c r="F583">
        <v>2</v>
      </c>
      <c r="G583" t="s">
        <v>10</v>
      </c>
      <c r="H583">
        <v>1</v>
      </c>
    </row>
    <row r="584" spans="1:8" x14ac:dyDescent="0.2">
      <c r="A584" s="5" t="s">
        <v>35</v>
      </c>
      <c r="E584" t="s">
        <v>9</v>
      </c>
      <c r="G584" t="s">
        <v>11</v>
      </c>
      <c r="H584">
        <f>3/7</f>
        <v>0.42857142857142855</v>
      </c>
    </row>
    <row r="585" spans="1:8" x14ac:dyDescent="0.2">
      <c r="A585" s="5" t="s">
        <v>35</v>
      </c>
      <c r="E585" t="s">
        <v>9</v>
      </c>
      <c r="G585" t="s">
        <v>12</v>
      </c>
      <c r="H585">
        <v>1</v>
      </c>
    </row>
    <row r="586" spans="1:8" x14ac:dyDescent="0.2">
      <c r="A586" s="5" t="s">
        <v>35</v>
      </c>
      <c r="E586" t="s">
        <v>9</v>
      </c>
      <c r="F586">
        <v>3</v>
      </c>
      <c r="G586" t="s">
        <v>10</v>
      </c>
      <c r="H586">
        <v>1</v>
      </c>
    </row>
    <row r="587" spans="1:8" x14ac:dyDescent="0.2">
      <c r="A587" s="5" t="s">
        <v>35</v>
      </c>
      <c r="E587" t="s">
        <v>9</v>
      </c>
      <c r="G587" t="s">
        <v>11</v>
      </c>
      <c r="H587">
        <f>4/21</f>
        <v>0.19047619047619047</v>
      </c>
    </row>
    <row r="588" spans="1:8" x14ac:dyDescent="0.2">
      <c r="A588" s="5" t="s">
        <v>35</v>
      </c>
      <c r="E588" t="s">
        <v>9</v>
      </c>
      <c r="G588" t="s">
        <v>12</v>
      </c>
      <c r="H588">
        <v>1</v>
      </c>
    </row>
    <row r="589" spans="1:8" x14ac:dyDescent="0.2">
      <c r="A589" s="5" t="s">
        <v>35</v>
      </c>
      <c r="E589" t="s">
        <v>9</v>
      </c>
      <c r="F589">
        <v>4</v>
      </c>
      <c r="G589" t="s">
        <v>10</v>
      </c>
      <c r="H589">
        <v>1</v>
      </c>
    </row>
    <row r="590" spans="1:8" x14ac:dyDescent="0.2">
      <c r="A590" s="5" t="s">
        <v>35</v>
      </c>
      <c r="E590" t="s">
        <v>9</v>
      </c>
      <c r="G590" t="s">
        <v>11</v>
      </c>
      <c r="H590">
        <f>4/10</f>
        <v>0.4</v>
      </c>
    </row>
    <row r="591" spans="1:8" x14ac:dyDescent="0.2">
      <c r="A591" s="5" t="s">
        <v>35</v>
      </c>
      <c r="E591" t="s">
        <v>9</v>
      </c>
      <c r="G591" t="s">
        <v>12</v>
      </c>
      <c r="H591">
        <v>1</v>
      </c>
    </row>
    <row r="592" spans="1:8" x14ac:dyDescent="0.2">
      <c r="A592" s="5" t="s">
        <v>35</v>
      </c>
      <c r="E592" t="s">
        <v>9</v>
      </c>
      <c r="F592">
        <v>5</v>
      </c>
      <c r="G592" t="s">
        <v>10</v>
      </c>
      <c r="H592">
        <v>0</v>
      </c>
    </row>
    <row r="593" spans="1:8" x14ac:dyDescent="0.2">
      <c r="A593" s="5" t="s">
        <v>35</v>
      </c>
      <c r="E593" t="s">
        <v>9</v>
      </c>
      <c r="G593" t="s">
        <v>11</v>
      </c>
      <c r="H593">
        <f>1/12</f>
        <v>8.3333333333333329E-2</v>
      </c>
    </row>
    <row r="594" spans="1:8" x14ac:dyDescent="0.2">
      <c r="A594" s="5" t="s">
        <v>35</v>
      </c>
      <c r="E594" t="s">
        <v>9</v>
      </c>
      <c r="G594" t="s">
        <v>12</v>
      </c>
      <c r="H594">
        <v>1</v>
      </c>
    </row>
    <row r="595" spans="1:8" x14ac:dyDescent="0.2">
      <c r="A595" s="5" t="s">
        <v>35</v>
      </c>
      <c r="E595" t="s">
        <v>9</v>
      </c>
      <c r="G595" t="s">
        <v>13</v>
      </c>
      <c r="H595">
        <v>0.61890953777164537</v>
      </c>
    </row>
    <row r="596" spans="1:8" x14ac:dyDescent="0.2">
      <c r="A596" s="5" t="s">
        <v>35</v>
      </c>
      <c r="E596" t="s">
        <v>9</v>
      </c>
      <c r="G596" t="s">
        <v>13</v>
      </c>
      <c r="H596">
        <v>0.4725269666886594</v>
      </c>
    </row>
    <row r="597" spans="1:8" x14ac:dyDescent="0.2">
      <c r="A597" s="5" t="s">
        <v>35</v>
      </c>
      <c r="E597" t="s">
        <v>9</v>
      </c>
      <c r="G597" t="s">
        <v>13</v>
      </c>
      <c r="H597">
        <v>0.59695189343261013</v>
      </c>
    </row>
    <row r="598" spans="1:8" x14ac:dyDescent="0.2">
      <c r="A598" s="5" t="s">
        <v>35</v>
      </c>
      <c r="E598" t="s">
        <v>9</v>
      </c>
      <c r="G598" t="s">
        <v>13</v>
      </c>
      <c r="H598">
        <v>0.60561011092925987</v>
      </c>
    </row>
    <row r="599" spans="1:8" x14ac:dyDescent="0.2">
      <c r="A599" s="5" t="s">
        <v>35</v>
      </c>
      <c r="E599" t="s">
        <v>9</v>
      </c>
      <c r="G599" t="s">
        <v>13</v>
      </c>
      <c r="H599">
        <v>0.62543243275595828</v>
      </c>
    </row>
    <row r="600" spans="1:8" x14ac:dyDescent="0.2">
      <c r="A600" s="5" t="s">
        <v>35</v>
      </c>
      <c r="E600" t="s">
        <v>9</v>
      </c>
      <c r="G600" t="s">
        <v>13</v>
      </c>
      <c r="H600">
        <v>0.51897142996619439</v>
      </c>
    </row>
    <row r="601" spans="1:8" x14ac:dyDescent="0.2">
      <c r="A601" s="5" t="s">
        <v>35</v>
      </c>
      <c r="E601" t="s">
        <v>9</v>
      </c>
      <c r="G601" t="s">
        <v>13</v>
      </c>
      <c r="H601">
        <v>0.61047547965052462</v>
      </c>
    </row>
    <row r="602" spans="1:8" x14ac:dyDescent="0.2">
      <c r="A602" s="5" t="s">
        <v>35</v>
      </c>
      <c r="E602" t="s">
        <v>9</v>
      </c>
      <c r="G602" t="s">
        <v>13</v>
      </c>
      <c r="H602">
        <v>0.52002250294072516</v>
      </c>
    </row>
    <row r="603" spans="1:8" x14ac:dyDescent="0.2">
      <c r="A603" s="5" t="s">
        <v>35</v>
      </c>
      <c r="E603" t="s">
        <v>9</v>
      </c>
      <c r="G603" t="s">
        <v>13</v>
      </c>
      <c r="H603">
        <v>0.50900368613203051</v>
      </c>
    </row>
    <row r="604" spans="1:8" x14ac:dyDescent="0.2">
      <c r="A604" s="5" t="s">
        <v>35</v>
      </c>
      <c r="E604" t="s">
        <v>9</v>
      </c>
      <c r="G604" t="s">
        <v>13</v>
      </c>
      <c r="H604">
        <v>0.49228264492474944</v>
      </c>
    </row>
    <row r="605" spans="1:8" x14ac:dyDescent="0.2">
      <c r="A605" s="5" t="s">
        <v>35</v>
      </c>
      <c r="E605" t="s">
        <v>9</v>
      </c>
      <c r="G605" t="s">
        <v>13</v>
      </c>
      <c r="H605">
        <v>0.59717980295566497</v>
      </c>
    </row>
    <row r="606" spans="1:8" x14ac:dyDescent="0.2">
      <c r="A606" s="5" t="s">
        <v>35</v>
      </c>
      <c r="E606" t="s">
        <v>9</v>
      </c>
      <c r="G606" t="s">
        <v>13</v>
      </c>
      <c r="H606">
        <v>0.58639127551812187</v>
      </c>
    </row>
    <row r="607" spans="1:8" x14ac:dyDescent="0.2">
      <c r="A607" s="5" t="s">
        <v>35</v>
      </c>
      <c r="E607" t="s">
        <v>9</v>
      </c>
      <c r="G607" t="s">
        <v>13</v>
      </c>
      <c r="H607">
        <v>0.48044113231239594</v>
      </c>
    </row>
    <row r="608" spans="1:8" x14ac:dyDescent="0.2">
      <c r="A608" s="5" t="s">
        <v>35</v>
      </c>
      <c r="E608" t="s">
        <v>9</v>
      </c>
      <c r="G608" t="s">
        <v>13</v>
      </c>
      <c r="H608">
        <v>0.43441014645197834</v>
      </c>
    </row>
    <row r="609" spans="1:8" x14ac:dyDescent="0.2">
      <c r="A609" s="5" t="s">
        <v>35</v>
      </c>
      <c r="E609" t="s">
        <v>9</v>
      </c>
      <c r="G609" t="s">
        <v>13</v>
      </c>
      <c r="H609">
        <v>0.50903938058015041</v>
      </c>
    </row>
    <row r="610" spans="1:8" x14ac:dyDescent="0.2">
      <c r="A610" s="5" t="s">
        <v>35</v>
      </c>
      <c r="E610" t="s">
        <v>9</v>
      </c>
      <c r="G610" t="s">
        <v>14</v>
      </c>
      <c r="H610">
        <v>27.481000000000002</v>
      </c>
    </row>
    <row r="611" spans="1:8" x14ac:dyDescent="0.2">
      <c r="A611" s="5" t="s">
        <v>35</v>
      </c>
      <c r="E611" t="s">
        <v>9</v>
      </c>
      <c r="G611" t="s">
        <v>15</v>
      </c>
      <c r="H611">
        <v>113.88500000000001</v>
      </c>
    </row>
    <row r="612" spans="1:8" x14ac:dyDescent="0.2">
      <c r="A612" s="5" t="s">
        <v>35</v>
      </c>
      <c r="E612" t="s">
        <v>9</v>
      </c>
      <c r="G612" t="s">
        <v>16</v>
      </c>
      <c r="H612">
        <v>43.160066666666673</v>
      </c>
    </row>
    <row r="613" spans="1:8" x14ac:dyDescent="0.2">
      <c r="A613" s="5" t="s">
        <v>35</v>
      </c>
      <c r="E613" t="s">
        <v>9</v>
      </c>
      <c r="G613" t="s">
        <v>17</v>
      </c>
      <c r="H613">
        <v>78.691266666666678</v>
      </c>
    </row>
    <row r="614" spans="1:8" x14ac:dyDescent="0.2">
      <c r="A614" s="3" t="s">
        <v>36</v>
      </c>
      <c r="E614" t="s">
        <v>20</v>
      </c>
      <c r="F614">
        <v>1</v>
      </c>
      <c r="G614" t="s">
        <v>10</v>
      </c>
      <c r="H614">
        <v>1</v>
      </c>
    </row>
    <row r="615" spans="1:8" x14ac:dyDescent="0.2">
      <c r="A615" s="3" t="s">
        <v>36</v>
      </c>
      <c r="E615" t="s">
        <v>20</v>
      </c>
      <c r="G615" t="s">
        <v>11</v>
      </c>
      <c r="H615">
        <f>3/7</f>
        <v>0.42857142857142855</v>
      </c>
    </row>
    <row r="616" spans="1:8" x14ac:dyDescent="0.2">
      <c r="A616" s="3" t="s">
        <v>36</v>
      </c>
      <c r="E616" t="s">
        <v>20</v>
      </c>
      <c r="G616" t="s">
        <v>12</v>
      </c>
      <c r="H616">
        <v>1</v>
      </c>
    </row>
    <row r="617" spans="1:8" x14ac:dyDescent="0.2">
      <c r="A617" s="3" t="s">
        <v>36</v>
      </c>
      <c r="E617" t="s">
        <v>20</v>
      </c>
      <c r="F617">
        <v>2</v>
      </c>
      <c r="G617" t="s">
        <v>10</v>
      </c>
      <c r="H617">
        <v>1</v>
      </c>
    </row>
    <row r="618" spans="1:8" x14ac:dyDescent="0.2">
      <c r="A618" s="3" t="s">
        <v>36</v>
      </c>
      <c r="E618" t="s">
        <v>20</v>
      </c>
      <c r="G618" t="s">
        <v>11</v>
      </c>
      <c r="H618">
        <f>5/11</f>
        <v>0.45454545454545453</v>
      </c>
    </row>
    <row r="619" spans="1:8" x14ac:dyDescent="0.2">
      <c r="A619" s="3" t="s">
        <v>36</v>
      </c>
      <c r="E619" t="s">
        <v>20</v>
      </c>
      <c r="G619" t="s">
        <v>12</v>
      </c>
      <c r="H619">
        <v>1</v>
      </c>
    </row>
    <row r="620" spans="1:8" x14ac:dyDescent="0.2">
      <c r="A620" s="3" t="s">
        <v>36</v>
      </c>
      <c r="E620" t="s">
        <v>20</v>
      </c>
      <c r="F620">
        <v>3</v>
      </c>
      <c r="G620" t="s">
        <v>10</v>
      </c>
      <c r="H620">
        <v>1</v>
      </c>
    </row>
    <row r="621" spans="1:8" x14ac:dyDescent="0.2">
      <c r="A621" s="3" t="s">
        <v>36</v>
      </c>
      <c r="E621" t="s">
        <v>20</v>
      </c>
      <c r="G621" t="s">
        <v>11</v>
      </c>
      <c r="H621">
        <f>2/17</f>
        <v>0.11764705882352941</v>
      </c>
    </row>
    <row r="622" spans="1:8" x14ac:dyDescent="0.2">
      <c r="A622" s="3" t="s">
        <v>36</v>
      </c>
      <c r="E622" t="s">
        <v>20</v>
      </c>
      <c r="G622" t="s">
        <v>12</v>
      </c>
      <c r="H622">
        <v>1</v>
      </c>
    </row>
    <row r="623" spans="1:8" x14ac:dyDescent="0.2">
      <c r="A623" s="3" t="s">
        <v>36</v>
      </c>
      <c r="E623" t="s">
        <v>20</v>
      </c>
      <c r="F623">
        <v>4</v>
      </c>
      <c r="G623" t="s">
        <v>10</v>
      </c>
      <c r="H623">
        <v>1</v>
      </c>
    </row>
    <row r="624" spans="1:8" x14ac:dyDescent="0.2">
      <c r="A624" s="3" t="s">
        <v>36</v>
      </c>
      <c r="E624" t="s">
        <v>20</v>
      </c>
      <c r="G624" t="s">
        <v>11</v>
      </c>
      <c r="H624">
        <f>6/20</f>
        <v>0.3</v>
      </c>
    </row>
    <row r="625" spans="1:8" x14ac:dyDescent="0.2">
      <c r="A625" s="3" t="s">
        <v>36</v>
      </c>
      <c r="E625" t="s">
        <v>20</v>
      </c>
      <c r="G625" t="s">
        <v>12</v>
      </c>
      <c r="H625">
        <v>1</v>
      </c>
    </row>
    <row r="626" spans="1:8" x14ac:dyDescent="0.2">
      <c r="A626" s="3" t="s">
        <v>36</v>
      </c>
      <c r="E626" t="s">
        <v>20</v>
      </c>
      <c r="F626">
        <v>5</v>
      </c>
      <c r="G626" t="s">
        <v>10</v>
      </c>
      <c r="H626">
        <v>1</v>
      </c>
    </row>
    <row r="627" spans="1:8" x14ac:dyDescent="0.2">
      <c r="A627" s="3" t="s">
        <v>36</v>
      </c>
      <c r="E627" t="s">
        <v>20</v>
      </c>
      <c r="G627" t="s">
        <v>11</v>
      </c>
      <c r="H627">
        <f>1/6</f>
        <v>0.16666666666666666</v>
      </c>
    </row>
    <row r="628" spans="1:8" x14ac:dyDescent="0.2">
      <c r="A628" s="3" t="s">
        <v>36</v>
      </c>
      <c r="E628" t="s">
        <v>20</v>
      </c>
      <c r="G628" t="s">
        <v>12</v>
      </c>
      <c r="H628">
        <v>1</v>
      </c>
    </row>
    <row r="629" spans="1:8" x14ac:dyDescent="0.2">
      <c r="A629" s="3" t="s">
        <v>36</v>
      </c>
      <c r="E629" t="s">
        <v>20</v>
      </c>
      <c r="G629" t="s">
        <v>13</v>
      </c>
      <c r="H629">
        <v>0.44778875450096944</v>
      </c>
    </row>
    <row r="630" spans="1:8" x14ac:dyDescent="0.2">
      <c r="A630" s="3" t="s">
        <v>36</v>
      </c>
      <c r="E630" t="s">
        <v>20</v>
      </c>
      <c r="G630" t="s">
        <v>13</v>
      </c>
      <c r="H630">
        <v>0.59659090909090906</v>
      </c>
    </row>
    <row r="631" spans="1:8" x14ac:dyDescent="0.2">
      <c r="A631" s="3" t="s">
        <v>36</v>
      </c>
      <c r="E631" t="s">
        <v>20</v>
      </c>
      <c r="G631" t="s">
        <v>13</v>
      </c>
      <c r="H631">
        <v>0.62421438771409266</v>
      </c>
    </row>
    <row r="632" spans="1:8" x14ac:dyDescent="0.2">
      <c r="A632" s="3" t="s">
        <v>36</v>
      </c>
      <c r="E632" t="s">
        <v>20</v>
      </c>
      <c r="G632" t="s">
        <v>13</v>
      </c>
      <c r="H632">
        <v>0.35812252727490707</v>
      </c>
    </row>
    <row r="633" spans="1:8" x14ac:dyDescent="0.2">
      <c r="A633" s="3" t="s">
        <v>36</v>
      </c>
      <c r="E633" t="s">
        <v>20</v>
      </c>
      <c r="G633" t="s">
        <v>13</v>
      </c>
      <c r="H633">
        <v>0.44103887491259808</v>
      </c>
    </row>
    <row r="634" spans="1:8" x14ac:dyDescent="0.2">
      <c r="A634" s="3" t="s">
        <v>36</v>
      </c>
      <c r="E634" t="s">
        <v>20</v>
      </c>
      <c r="G634" t="s">
        <v>13</v>
      </c>
      <c r="H634">
        <v>0.43698339781421625</v>
      </c>
    </row>
    <row r="635" spans="1:8" x14ac:dyDescent="0.2">
      <c r="A635" s="3" t="s">
        <v>36</v>
      </c>
      <c r="E635" t="s">
        <v>20</v>
      </c>
      <c r="G635" t="s">
        <v>13</v>
      </c>
      <c r="H635">
        <v>0.59804412774406646</v>
      </c>
    </row>
    <row r="636" spans="1:8" x14ac:dyDescent="0.2">
      <c r="A636" s="3" t="s">
        <v>36</v>
      </c>
      <c r="E636" t="s">
        <v>20</v>
      </c>
      <c r="G636" t="s">
        <v>13</v>
      </c>
      <c r="H636">
        <v>0.62466620784583615</v>
      </c>
    </row>
    <row r="637" spans="1:8" x14ac:dyDescent="0.2">
      <c r="A637" s="3" t="s">
        <v>36</v>
      </c>
      <c r="E637" t="s">
        <v>20</v>
      </c>
      <c r="G637" t="s">
        <v>13</v>
      </c>
      <c r="H637">
        <v>0.58612225749972768</v>
      </c>
    </row>
    <row r="638" spans="1:8" x14ac:dyDescent="0.2">
      <c r="A638" s="3" t="s">
        <v>36</v>
      </c>
      <c r="E638" t="s">
        <v>20</v>
      </c>
      <c r="G638" t="s">
        <v>13</v>
      </c>
      <c r="H638">
        <v>0.50751981116169276</v>
      </c>
    </row>
    <row r="639" spans="1:8" x14ac:dyDescent="0.2">
      <c r="A639" s="3" t="s">
        <v>36</v>
      </c>
      <c r="E639" t="s">
        <v>20</v>
      </c>
      <c r="G639" t="s">
        <v>13</v>
      </c>
      <c r="H639">
        <v>0.53144177468759601</v>
      </c>
    </row>
    <row r="640" spans="1:8" x14ac:dyDescent="0.2">
      <c r="A640" s="3" t="s">
        <v>36</v>
      </c>
      <c r="E640" t="s">
        <v>20</v>
      </c>
      <c r="G640" t="s">
        <v>13</v>
      </c>
      <c r="H640">
        <v>0.48116591143691939</v>
      </c>
    </row>
    <row r="641" spans="1:8" x14ac:dyDescent="0.2">
      <c r="A641" s="3" t="s">
        <v>36</v>
      </c>
      <c r="E641" t="s">
        <v>20</v>
      </c>
      <c r="G641" t="s">
        <v>13</v>
      </c>
      <c r="H641">
        <v>0.60654319618498387</v>
      </c>
    </row>
    <row r="642" spans="1:8" x14ac:dyDescent="0.2">
      <c r="A642" s="3" t="s">
        <v>36</v>
      </c>
      <c r="E642" t="s">
        <v>20</v>
      </c>
      <c r="G642" t="s">
        <v>13</v>
      </c>
      <c r="H642">
        <v>0.65032674304527838</v>
      </c>
    </row>
    <row r="643" spans="1:8" x14ac:dyDescent="0.2">
      <c r="A643" s="3" t="s">
        <v>36</v>
      </c>
      <c r="E643" t="s">
        <v>20</v>
      </c>
      <c r="G643" t="s">
        <v>13</v>
      </c>
      <c r="H643">
        <v>0.59511353837309566</v>
      </c>
    </row>
    <row r="644" spans="1:8" x14ac:dyDescent="0.2">
      <c r="A644" s="3" t="s">
        <v>36</v>
      </c>
      <c r="E644" t="s">
        <v>20</v>
      </c>
      <c r="G644" t="s">
        <v>14</v>
      </c>
      <c r="H644">
        <v>29.870999999999999</v>
      </c>
    </row>
    <row r="645" spans="1:8" x14ac:dyDescent="0.2">
      <c r="A645" s="3" t="s">
        <v>36</v>
      </c>
      <c r="E645" t="s">
        <v>20</v>
      </c>
      <c r="G645" t="s">
        <v>15</v>
      </c>
      <c r="H645">
        <v>138.727</v>
      </c>
    </row>
    <row r="646" spans="1:8" x14ac:dyDescent="0.2">
      <c r="A646" s="3" t="s">
        <v>36</v>
      </c>
      <c r="E646" t="s">
        <v>20</v>
      </c>
      <c r="G646" t="s">
        <v>16</v>
      </c>
      <c r="H646">
        <v>58.025999999999989</v>
      </c>
    </row>
    <row r="647" spans="1:8" x14ac:dyDescent="0.2">
      <c r="A647" s="3" t="s">
        <v>36</v>
      </c>
      <c r="E647" t="s">
        <v>20</v>
      </c>
      <c r="G647" t="s">
        <v>17</v>
      </c>
      <c r="H647">
        <v>107.85393333333334</v>
      </c>
    </row>
    <row r="648" spans="1:8" x14ac:dyDescent="0.2">
      <c r="A648" s="5" t="s">
        <v>37</v>
      </c>
      <c r="E648" t="s">
        <v>20</v>
      </c>
      <c r="F648">
        <v>1</v>
      </c>
      <c r="G648" t="s">
        <v>10</v>
      </c>
      <c r="H648">
        <v>1</v>
      </c>
    </row>
    <row r="649" spans="1:8" x14ac:dyDescent="0.2">
      <c r="A649" s="5" t="s">
        <v>37</v>
      </c>
      <c r="E649" t="s">
        <v>20</v>
      </c>
      <c r="G649" t="s">
        <v>11</v>
      </c>
      <c r="H649">
        <f>5/11</f>
        <v>0.45454545454545453</v>
      </c>
    </row>
    <row r="650" spans="1:8" x14ac:dyDescent="0.2">
      <c r="A650" s="5" t="s">
        <v>37</v>
      </c>
      <c r="E650" t="s">
        <v>20</v>
      </c>
      <c r="G650" t="s">
        <v>12</v>
      </c>
      <c r="H650">
        <v>1</v>
      </c>
    </row>
    <row r="651" spans="1:8" x14ac:dyDescent="0.2">
      <c r="A651" s="5" t="s">
        <v>37</v>
      </c>
      <c r="E651" t="s">
        <v>20</v>
      </c>
      <c r="F651">
        <v>2</v>
      </c>
      <c r="G651" t="s">
        <v>10</v>
      </c>
      <c r="H651">
        <v>1</v>
      </c>
    </row>
    <row r="652" spans="1:8" x14ac:dyDescent="0.2">
      <c r="A652" s="5" t="s">
        <v>37</v>
      </c>
      <c r="E652" t="s">
        <v>20</v>
      </c>
      <c r="G652" t="s">
        <v>11</v>
      </c>
      <c r="H652">
        <f>3/7</f>
        <v>0.42857142857142855</v>
      </c>
    </row>
    <row r="653" spans="1:8" x14ac:dyDescent="0.2">
      <c r="A653" s="5" t="s">
        <v>37</v>
      </c>
      <c r="E653" t="s">
        <v>20</v>
      </c>
      <c r="G653" t="s">
        <v>12</v>
      </c>
      <c r="H653">
        <v>1</v>
      </c>
    </row>
    <row r="654" spans="1:8" x14ac:dyDescent="0.2">
      <c r="A654" s="5" t="s">
        <v>37</v>
      </c>
      <c r="E654" t="s">
        <v>20</v>
      </c>
      <c r="F654">
        <v>3</v>
      </c>
      <c r="G654" t="s">
        <v>10</v>
      </c>
      <c r="H654">
        <v>1</v>
      </c>
    </row>
    <row r="655" spans="1:8" x14ac:dyDescent="0.2">
      <c r="A655" s="5" t="s">
        <v>37</v>
      </c>
      <c r="E655" t="s">
        <v>20</v>
      </c>
      <c r="G655" t="s">
        <v>11</v>
      </c>
      <c r="H655">
        <f>1/4</f>
        <v>0.25</v>
      </c>
    </row>
    <row r="656" spans="1:8" x14ac:dyDescent="0.2">
      <c r="A656" s="5" t="s">
        <v>37</v>
      </c>
      <c r="E656" t="s">
        <v>20</v>
      </c>
      <c r="G656" t="s">
        <v>12</v>
      </c>
      <c r="H656">
        <v>1</v>
      </c>
    </row>
    <row r="657" spans="1:8" x14ac:dyDescent="0.2">
      <c r="A657" s="5" t="s">
        <v>37</v>
      </c>
      <c r="E657" t="s">
        <v>20</v>
      </c>
      <c r="F657">
        <v>4</v>
      </c>
      <c r="G657" t="s">
        <v>10</v>
      </c>
      <c r="H657">
        <v>1</v>
      </c>
    </row>
    <row r="658" spans="1:8" x14ac:dyDescent="0.2">
      <c r="A658" s="5" t="s">
        <v>37</v>
      </c>
      <c r="E658" t="s">
        <v>20</v>
      </c>
      <c r="G658" t="s">
        <v>11</v>
      </c>
      <c r="H658">
        <f>5/12</f>
        <v>0.41666666666666669</v>
      </c>
    </row>
    <row r="659" spans="1:8" x14ac:dyDescent="0.2">
      <c r="A659" s="5" t="s">
        <v>37</v>
      </c>
      <c r="E659" t="s">
        <v>20</v>
      </c>
      <c r="G659" t="s">
        <v>12</v>
      </c>
      <c r="H659">
        <v>1</v>
      </c>
    </row>
    <row r="660" spans="1:8" x14ac:dyDescent="0.2">
      <c r="A660" s="5" t="s">
        <v>37</v>
      </c>
      <c r="E660" t="s">
        <v>20</v>
      </c>
      <c r="F660">
        <v>5</v>
      </c>
      <c r="G660" t="s">
        <v>10</v>
      </c>
      <c r="H660">
        <v>1</v>
      </c>
    </row>
    <row r="661" spans="1:8" x14ac:dyDescent="0.2">
      <c r="A661" s="5" t="s">
        <v>37</v>
      </c>
      <c r="E661" t="s">
        <v>20</v>
      </c>
      <c r="G661" t="s">
        <v>11</v>
      </c>
      <c r="H661">
        <f>1/8</f>
        <v>0.125</v>
      </c>
    </row>
    <row r="662" spans="1:8" x14ac:dyDescent="0.2">
      <c r="A662" s="5" t="s">
        <v>37</v>
      </c>
      <c r="E662" t="s">
        <v>20</v>
      </c>
      <c r="G662" t="s">
        <v>12</v>
      </c>
      <c r="H662">
        <v>1</v>
      </c>
    </row>
    <row r="663" spans="1:8" x14ac:dyDescent="0.2">
      <c r="A663" s="5" t="s">
        <v>37</v>
      </c>
      <c r="E663" t="s">
        <v>20</v>
      </c>
      <c r="G663" t="s">
        <v>13</v>
      </c>
      <c r="H663">
        <v>0.39971164654708957</v>
      </c>
    </row>
    <row r="664" spans="1:8" x14ac:dyDescent="0.2">
      <c r="A664" s="5" t="s">
        <v>37</v>
      </c>
      <c r="E664" t="s">
        <v>20</v>
      </c>
      <c r="G664" t="s">
        <v>13</v>
      </c>
      <c r="H664">
        <v>0.67880264085635544</v>
      </c>
    </row>
    <row r="665" spans="1:8" x14ac:dyDescent="0.2">
      <c r="A665" s="5" t="s">
        <v>37</v>
      </c>
      <c r="E665" t="s">
        <v>20</v>
      </c>
      <c r="G665" t="s">
        <v>13</v>
      </c>
      <c r="H665">
        <v>0.601076178697737</v>
      </c>
    </row>
    <row r="666" spans="1:8" x14ac:dyDescent="0.2">
      <c r="A666" s="5" t="s">
        <v>37</v>
      </c>
      <c r="E666" t="s">
        <v>20</v>
      </c>
      <c r="G666" t="s">
        <v>13</v>
      </c>
      <c r="H666">
        <v>0.55864130038632553</v>
      </c>
    </row>
    <row r="667" spans="1:8" x14ac:dyDescent="0.2">
      <c r="A667" s="5" t="s">
        <v>37</v>
      </c>
      <c r="E667" t="s">
        <v>20</v>
      </c>
      <c r="G667" t="s">
        <v>13</v>
      </c>
      <c r="H667">
        <v>0.5733331413680407</v>
      </c>
    </row>
    <row r="668" spans="1:8" x14ac:dyDescent="0.2">
      <c r="A668" s="5" t="s">
        <v>37</v>
      </c>
      <c r="E668" t="s">
        <v>20</v>
      </c>
      <c r="G668" t="s">
        <v>13</v>
      </c>
      <c r="H668">
        <v>0.63219049026489815</v>
      </c>
    </row>
    <row r="669" spans="1:8" x14ac:dyDescent="0.2">
      <c r="A669" s="5" t="s">
        <v>37</v>
      </c>
      <c r="E669" t="s">
        <v>20</v>
      </c>
      <c r="G669" t="s">
        <v>13</v>
      </c>
      <c r="H669">
        <v>0.42897886609625413</v>
      </c>
    </row>
    <row r="670" spans="1:8" x14ac:dyDescent="0.2">
      <c r="A670" s="5" t="s">
        <v>37</v>
      </c>
      <c r="E670" t="s">
        <v>20</v>
      </c>
      <c r="G670" t="s">
        <v>13</v>
      </c>
      <c r="H670">
        <v>0.53086201022146506</v>
      </c>
    </row>
    <row r="671" spans="1:8" x14ac:dyDescent="0.2">
      <c r="A671" s="5" t="s">
        <v>37</v>
      </c>
      <c r="E671" t="s">
        <v>20</v>
      </c>
      <c r="G671" t="s">
        <v>13</v>
      </c>
      <c r="H671">
        <v>0.54460874980249274</v>
      </c>
    </row>
    <row r="672" spans="1:8" x14ac:dyDescent="0.2">
      <c r="A672" s="5" t="s">
        <v>37</v>
      </c>
      <c r="E672" t="s">
        <v>20</v>
      </c>
      <c r="G672" t="s">
        <v>13</v>
      </c>
      <c r="H672">
        <v>0.60753035754441187</v>
      </c>
    </row>
    <row r="673" spans="1:8" x14ac:dyDescent="0.2">
      <c r="A673" s="5" t="s">
        <v>37</v>
      </c>
      <c r="E673" t="s">
        <v>20</v>
      </c>
      <c r="G673" t="s">
        <v>13</v>
      </c>
      <c r="H673">
        <v>0.53216244159719395</v>
      </c>
    </row>
    <row r="674" spans="1:8" x14ac:dyDescent="0.2">
      <c r="A674" s="5" t="s">
        <v>37</v>
      </c>
      <c r="E674" t="s">
        <v>20</v>
      </c>
      <c r="G674" t="s">
        <v>13</v>
      </c>
      <c r="H674">
        <v>0.5872049193655674</v>
      </c>
    </row>
    <row r="675" spans="1:8" x14ac:dyDescent="0.2">
      <c r="A675" s="5" t="s">
        <v>37</v>
      </c>
      <c r="E675" t="s">
        <v>20</v>
      </c>
      <c r="G675" t="s">
        <v>13</v>
      </c>
      <c r="H675">
        <v>0.49881931934368762</v>
      </c>
    </row>
    <row r="676" spans="1:8" x14ac:dyDescent="0.2">
      <c r="A676" s="5" t="s">
        <v>37</v>
      </c>
      <c r="E676" t="s">
        <v>20</v>
      </c>
      <c r="G676" t="s">
        <v>13</v>
      </c>
      <c r="H676">
        <v>0.54545553808525504</v>
      </c>
    </row>
    <row r="677" spans="1:8" x14ac:dyDescent="0.2">
      <c r="A677" s="5" t="s">
        <v>37</v>
      </c>
      <c r="E677" t="s">
        <v>20</v>
      </c>
      <c r="G677" t="s">
        <v>13</v>
      </c>
      <c r="H677">
        <v>0.47173003294452848</v>
      </c>
    </row>
    <row r="678" spans="1:8" x14ac:dyDescent="0.2">
      <c r="A678" s="5" t="s">
        <v>37</v>
      </c>
      <c r="E678" t="s">
        <v>20</v>
      </c>
      <c r="G678" t="s">
        <v>14</v>
      </c>
      <c r="H678">
        <v>16.356999999999999</v>
      </c>
    </row>
    <row r="679" spans="1:8" x14ac:dyDescent="0.2">
      <c r="A679" s="5" t="s">
        <v>37</v>
      </c>
      <c r="E679" t="s">
        <v>20</v>
      </c>
      <c r="G679" t="s">
        <v>15</v>
      </c>
      <c r="H679">
        <v>107.59099999999999</v>
      </c>
    </row>
    <row r="680" spans="1:8" x14ac:dyDescent="0.2">
      <c r="A680" s="5" t="s">
        <v>37</v>
      </c>
      <c r="E680" t="s">
        <v>20</v>
      </c>
      <c r="G680" t="s">
        <v>16</v>
      </c>
      <c r="H680">
        <v>38.221733333333333</v>
      </c>
    </row>
    <row r="681" spans="1:8" x14ac:dyDescent="0.2">
      <c r="A681" s="5" t="s">
        <v>37</v>
      </c>
      <c r="E681" t="s">
        <v>20</v>
      </c>
      <c r="G681" t="s">
        <v>17</v>
      </c>
      <c r="H681">
        <v>70.555599999999998</v>
      </c>
    </row>
    <row r="682" spans="1:8" x14ac:dyDescent="0.2">
      <c r="A682" s="3" t="s">
        <v>38</v>
      </c>
      <c r="E682" t="s">
        <v>20</v>
      </c>
      <c r="F682">
        <v>1</v>
      </c>
      <c r="G682" t="s">
        <v>10</v>
      </c>
      <c r="H682">
        <v>1</v>
      </c>
    </row>
    <row r="683" spans="1:8" x14ac:dyDescent="0.2">
      <c r="A683" s="3" t="s">
        <v>38</v>
      </c>
      <c r="E683" t="s">
        <v>20</v>
      </c>
      <c r="G683" t="s">
        <v>11</v>
      </c>
      <c r="H683">
        <f>2/12</f>
        <v>0.16666666666666666</v>
      </c>
    </row>
    <row r="684" spans="1:8" x14ac:dyDescent="0.2">
      <c r="A684" s="3" t="s">
        <v>38</v>
      </c>
      <c r="E684" t="s">
        <v>20</v>
      </c>
      <c r="G684" t="s">
        <v>12</v>
      </c>
      <c r="H684">
        <v>1</v>
      </c>
    </row>
    <row r="685" spans="1:8" x14ac:dyDescent="0.2">
      <c r="A685" s="3" t="s">
        <v>38</v>
      </c>
      <c r="E685" t="s">
        <v>20</v>
      </c>
      <c r="F685">
        <v>2</v>
      </c>
      <c r="G685" t="s">
        <v>10</v>
      </c>
      <c r="H685">
        <v>1</v>
      </c>
    </row>
    <row r="686" spans="1:8" x14ac:dyDescent="0.2">
      <c r="A686" s="3" t="s">
        <v>38</v>
      </c>
      <c r="E686" t="s">
        <v>20</v>
      </c>
      <c r="G686" t="s">
        <v>11</v>
      </c>
      <c r="H686">
        <f>8/23</f>
        <v>0.34782608695652173</v>
      </c>
    </row>
    <row r="687" spans="1:8" x14ac:dyDescent="0.2">
      <c r="A687" s="3" t="s">
        <v>38</v>
      </c>
      <c r="E687" t="s">
        <v>20</v>
      </c>
      <c r="G687" t="s">
        <v>12</v>
      </c>
      <c r="H687">
        <v>1</v>
      </c>
    </row>
    <row r="688" spans="1:8" x14ac:dyDescent="0.2">
      <c r="A688" s="3" t="s">
        <v>38</v>
      </c>
      <c r="E688" t="s">
        <v>20</v>
      </c>
      <c r="F688">
        <v>3</v>
      </c>
      <c r="G688" t="s">
        <v>10</v>
      </c>
      <c r="H688">
        <v>1</v>
      </c>
    </row>
    <row r="689" spans="1:8" x14ac:dyDescent="0.2">
      <c r="A689" s="3" t="s">
        <v>38</v>
      </c>
      <c r="E689" t="s">
        <v>20</v>
      </c>
      <c r="G689" t="s">
        <v>11</v>
      </c>
      <c r="H689">
        <f>5/18</f>
        <v>0.27777777777777779</v>
      </c>
    </row>
    <row r="690" spans="1:8" x14ac:dyDescent="0.2">
      <c r="A690" s="3" t="s">
        <v>38</v>
      </c>
      <c r="E690" t="s">
        <v>20</v>
      </c>
      <c r="G690" t="s">
        <v>12</v>
      </c>
      <c r="H690">
        <v>1</v>
      </c>
    </row>
    <row r="691" spans="1:8" x14ac:dyDescent="0.2">
      <c r="A691" s="3" t="s">
        <v>38</v>
      </c>
      <c r="E691" t="s">
        <v>20</v>
      </c>
      <c r="F691">
        <v>4</v>
      </c>
      <c r="G691" t="s">
        <v>10</v>
      </c>
      <c r="H691">
        <v>1</v>
      </c>
    </row>
    <row r="692" spans="1:8" x14ac:dyDescent="0.2">
      <c r="A692" s="3" t="s">
        <v>38</v>
      </c>
      <c r="E692" t="s">
        <v>20</v>
      </c>
      <c r="G692" t="s">
        <v>11</v>
      </c>
      <c r="H692">
        <v>0</v>
      </c>
    </row>
    <row r="693" spans="1:8" x14ac:dyDescent="0.2">
      <c r="A693" s="3" t="s">
        <v>38</v>
      </c>
      <c r="E693" t="s">
        <v>20</v>
      </c>
      <c r="G693" t="s">
        <v>12</v>
      </c>
      <c r="H693">
        <v>1</v>
      </c>
    </row>
    <row r="694" spans="1:8" x14ac:dyDescent="0.2">
      <c r="A694" s="3" t="s">
        <v>38</v>
      </c>
      <c r="E694" t="s">
        <v>20</v>
      </c>
      <c r="F694">
        <v>5</v>
      </c>
      <c r="G694" t="s">
        <v>10</v>
      </c>
      <c r="H694">
        <v>1</v>
      </c>
    </row>
    <row r="695" spans="1:8" x14ac:dyDescent="0.2">
      <c r="A695" s="3" t="s">
        <v>38</v>
      </c>
      <c r="E695" t="s">
        <v>20</v>
      </c>
      <c r="G695" t="s">
        <v>11</v>
      </c>
      <c r="H695">
        <f>2/6</f>
        <v>0.33333333333333331</v>
      </c>
    </row>
    <row r="696" spans="1:8" x14ac:dyDescent="0.2">
      <c r="A696" s="3" t="s">
        <v>38</v>
      </c>
      <c r="E696" t="s">
        <v>20</v>
      </c>
      <c r="G696" t="s">
        <v>12</v>
      </c>
      <c r="H696">
        <v>1</v>
      </c>
    </row>
    <row r="697" spans="1:8" x14ac:dyDescent="0.2">
      <c r="A697" s="3" t="s">
        <v>38</v>
      </c>
      <c r="E697" t="s">
        <v>20</v>
      </c>
      <c r="G697" t="s">
        <v>13</v>
      </c>
      <c r="H697">
        <v>0.71043456076196942</v>
      </c>
    </row>
    <row r="698" spans="1:8" x14ac:dyDescent="0.2">
      <c r="A698" s="3" t="s">
        <v>38</v>
      </c>
      <c r="E698" t="s">
        <v>20</v>
      </c>
      <c r="G698" t="s">
        <v>13</v>
      </c>
      <c r="H698">
        <v>0.50575416411550822</v>
      </c>
    </row>
    <row r="699" spans="1:8" x14ac:dyDescent="0.2">
      <c r="A699" s="3" t="s">
        <v>38</v>
      </c>
      <c r="E699" t="s">
        <v>20</v>
      </c>
      <c r="G699" t="s">
        <v>13</v>
      </c>
      <c r="H699">
        <v>0.53556603183211993</v>
      </c>
    </row>
    <row r="700" spans="1:8" x14ac:dyDescent="0.2">
      <c r="A700" s="3" t="s">
        <v>38</v>
      </c>
      <c r="E700" t="s">
        <v>20</v>
      </c>
      <c r="G700" t="s">
        <v>13</v>
      </c>
      <c r="H700">
        <v>0.41829788675155788</v>
      </c>
    </row>
    <row r="701" spans="1:8" x14ac:dyDescent="0.2">
      <c r="A701" s="3" t="s">
        <v>38</v>
      </c>
      <c r="E701" t="s">
        <v>20</v>
      </c>
      <c r="G701" t="s">
        <v>13</v>
      </c>
      <c r="H701">
        <v>0.51708467755923271</v>
      </c>
    </row>
    <row r="702" spans="1:8" x14ac:dyDescent="0.2">
      <c r="A702" s="3" t="s">
        <v>38</v>
      </c>
      <c r="E702" t="s">
        <v>20</v>
      </c>
      <c r="G702" t="s">
        <v>13</v>
      </c>
      <c r="H702">
        <v>0.6268385780028064</v>
      </c>
    </row>
    <row r="703" spans="1:8" x14ac:dyDescent="0.2">
      <c r="A703" s="3" t="s">
        <v>38</v>
      </c>
      <c r="E703" t="s">
        <v>20</v>
      </c>
      <c r="G703" t="s">
        <v>13</v>
      </c>
      <c r="H703">
        <v>0.69008771190803819</v>
      </c>
    </row>
    <row r="704" spans="1:8" x14ac:dyDescent="0.2">
      <c r="A704" s="3" t="s">
        <v>38</v>
      </c>
      <c r="E704" t="s">
        <v>20</v>
      </c>
      <c r="G704" t="s">
        <v>13</v>
      </c>
      <c r="H704">
        <v>0.61198722427387964</v>
      </c>
    </row>
    <row r="705" spans="1:8" x14ac:dyDescent="0.2">
      <c r="A705" s="3" t="s">
        <v>38</v>
      </c>
      <c r="E705" t="s">
        <v>20</v>
      </c>
      <c r="G705" t="s">
        <v>13</v>
      </c>
      <c r="H705">
        <v>0.58328484989527574</v>
      </c>
    </row>
    <row r="706" spans="1:8" x14ac:dyDescent="0.2">
      <c r="A706" s="3" t="s">
        <v>38</v>
      </c>
      <c r="E706" t="s">
        <v>20</v>
      </c>
      <c r="G706" t="s">
        <v>13</v>
      </c>
      <c r="H706">
        <v>0.63537033576278579</v>
      </c>
    </row>
    <row r="707" spans="1:8" x14ac:dyDescent="0.2">
      <c r="A707" s="3" t="s">
        <v>38</v>
      </c>
      <c r="E707" t="s">
        <v>20</v>
      </c>
      <c r="G707" t="s">
        <v>13</v>
      </c>
      <c r="H707">
        <v>0.49302573321348908</v>
      </c>
    </row>
    <row r="708" spans="1:8" x14ac:dyDescent="0.2">
      <c r="A708" s="3" t="s">
        <v>38</v>
      </c>
      <c r="E708" t="s">
        <v>20</v>
      </c>
      <c r="G708" t="s">
        <v>13</v>
      </c>
      <c r="H708">
        <v>0.5517891194615816</v>
      </c>
    </row>
    <row r="709" spans="1:8" x14ac:dyDescent="0.2">
      <c r="A709" s="3" t="s">
        <v>38</v>
      </c>
      <c r="E709" t="s">
        <v>20</v>
      </c>
      <c r="G709" t="s">
        <v>13</v>
      </c>
      <c r="H709">
        <v>0.47707953662049019</v>
      </c>
    </row>
    <row r="710" spans="1:8" x14ac:dyDescent="0.2">
      <c r="A710" s="3" t="s">
        <v>38</v>
      </c>
      <c r="E710" t="s">
        <v>20</v>
      </c>
      <c r="G710" t="s">
        <v>13</v>
      </c>
      <c r="H710">
        <v>0.49888646435561151</v>
      </c>
    </row>
    <row r="711" spans="1:8" x14ac:dyDescent="0.2">
      <c r="A711" s="3" t="s">
        <v>38</v>
      </c>
      <c r="E711" t="s">
        <v>20</v>
      </c>
      <c r="G711" t="s">
        <v>13</v>
      </c>
      <c r="H711">
        <v>0.50442501753817925</v>
      </c>
    </row>
    <row r="712" spans="1:8" x14ac:dyDescent="0.2">
      <c r="A712" s="3" t="s">
        <v>38</v>
      </c>
      <c r="E712" t="s">
        <v>20</v>
      </c>
      <c r="G712" t="s">
        <v>14</v>
      </c>
      <c r="H712">
        <v>37.39</v>
      </c>
    </row>
    <row r="713" spans="1:8" x14ac:dyDescent="0.2">
      <c r="A713" s="3" t="s">
        <v>38</v>
      </c>
      <c r="E713" t="s">
        <v>20</v>
      </c>
      <c r="G713" t="s">
        <v>15</v>
      </c>
      <c r="H713">
        <v>118.11199999999999</v>
      </c>
    </row>
    <row r="714" spans="1:8" x14ac:dyDescent="0.2">
      <c r="A714" s="3" t="s">
        <v>38</v>
      </c>
      <c r="E714" t="s">
        <v>20</v>
      </c>
      <c r="G714" t="s">
        <v>16</v>
      </c>
      <c r="H714">
        <v>51.366999999999997</v>
      </c>
    </row>
    <row r="715" spans="1:8" x14ac:dyDescent="0.2">
      <c r="A715" s="3" t="s">
        <v>38</v>
      </c>
      <c r="E715" t="s">
        <v>20</v>
      </c>
      <c r="G715" t="s">
        <v>17</v>
      </c>
      <c r="H715">
        <v>92.140666666666675</v>
      </c>
    </row>
    <row r="716" spans="1:8" x14ac:dyDescent="0.2">
      <c r="A716" s="5" t="s">
        <v>39</v>
      </c>
      <c r="E716" t="s">
        <v>9</v>
      </c>
      <c r="F716">
        <v>1</v>
      </c>
      <c r="G716" t="s">
        <v>10</v>
      </c>
      <c r="H716">
        <v>1</v>
      </c>
    </row>
    <row r="717" spans="1:8" x14ac:dyDescent="0.2">
      <c r="A717" s="5" t="s">
        <v>39</v>
      </c>
      <c r="E717" t="s">
        <v>9</v>
      </c>
      <c r="G717" t="s">
        <v>11</v>
      </c>
      <c r="H717">
        <f>1/8</f>
        <v>0.125</v>
      </c>
    </row>
    <row r="718" spans="1:8" x14ac:dyDescent="0.2">
      <c r="A718" s="5" t="s">
        <v>39</v>
      </c>
      <c r="E718" t="s">
        <v>9</v>
      </c>
      <c r="G718" t="s">
        <v>12</v>
      </c>
      <c r="H718">
        <v>1</v>
      </c>
    </row>
    <row r="719" spans="1:8" x14ac:dyDescent="0.2">
      <c r="A719" s="5" t="s">
        <v>39</v>
      </c>
      <c r="E719" t="s">
        <v>9</v>
      </c>
      <c r="F719">
        <v>2</v>
      </c>
      <c r="G719" t="s">
        <v>10</v>
      </c>
      <c r="H719">
        <v>1</v>
      </c>
    </row>
    <row r="720" spans="1:8" x14ac:dyDescent="0.2">
      <c r="A720" s="5" t="s">
        <v>39</v>
      </c>
      <c r="E720" t="s">
        <v>9</v>
      </c>
      <c r="G720" t="s">
        <v>11</v>
      </c>
      <c r="H720">
        <f>10/18</f>
        <v>0.55555555555555558</v>
      </c>
    </row>
    <row r="721" spans="1:8" x14ac:dyDescent="0.2">
      <c r="A721" s="5" t="s">
        <v>39</v>
      </c>
      <c r="E721" t="s">
        <v>9</v>
      </c>
      <c r="G721" t="s">
        <v>12</v>
      </c>
      <c r="H721">
        <v>1</v>
      </c>
    </row>
    <row r="722" spans="1:8" x14ac:dyDescent="0.2">
      <c r="A722" s="5" t="s">
        <v>39</v>
      </c>
      <c r="E722" t="s">
        <v>9</v>
      </c>
      <c r="F722">
        <v>3</v>
      </c>
      <c r="G722" t="s">
        <v>10</v>
      </c>
      <c r="H722">
        <v>1</v>
      </c>
    </row>
    <row r="723" spans="1:8" x14ac:dyDescent="0.2">
      <c r="A723" s="5" t="s">
        <v>39</v>
      </c>
      <c r="E723" t="s">
        <v>9</v>
      </c>
      <c r="G723" t="s">
        <v>11</v>
      </c>
      <c r="H723">
        <f>3/8</f>
        <v>0.375</v>
      </c>
    </row>
    <row r="724" spans="1:8" x14ac:dyDescent="0.2">
      <c r="A724" s="5" t="s">
        <v>39</v>
      </c>
      <c r="E724" t="s">
        <v>9</v>
      </c>
      <c r="G724" t="s">
        <v>12</v>
      </c>
      <c r="H724">
        <v>1</v>
      </c>
    </row>
    <row r="725" spans="1:8" x14ac:dyDescent="0.2">
      <c r="A725" s="5" t="s">
        <v>39</v>
      </c>
      <c r="E725" t="s">
        <v>9</v>
      </c>
      <c r="F725">
        <v>4</v>
      </c>
      <c r="G725" t="s">
        <v>10</v>
      </c>
      <c r="H725">
        <v>1</v>
      </c>
    </row>
    <row r="726" spans="1:8" x14ac:dyDescent="0.2">
      <c r="A726" s="5" t="s">
        <v>39</v>
      </c>
      <c r="E726" t="s">
        <v>9</v>
      </c>
      <c r="G726" t="s">
        <v>11</v>
      </c>
      <c r="H726">
        <f>4/9</f>
        <v>0.44444444444444442</v>
      </c>
    </row>
    <row r="727" spans="1:8" x14ac:dyDescent="0.2">
      <c r="A727" s="5" t="s">
        <v>39</v>
      </c>
      <c r="E727" t="s">
        <v>9</v>
      </c>
      <c r="G727" t="s">
        <v>12</v>
      </c>
      <c r="H727">
        <v>1</v>
      </c>
    </row>
    <row r="728" spans="1:8" x14ac:dyDescent="0.2">
      <c r="A728" s="5" t="s">
        <v>39</v>
      </c>
      <c r="E728" t="s">
        <v>9</v>
      </c>
      <c r="F728">
        <v>5</v>
      </c>
      <c r="G728" t="s">
        <v>10</v>
      </c>
      <c r="H728">
        <v>1</v>
      </c>
    </row>
    <row r="729" spans="1:8" x14ac:dyDescent="0.2">
      <c r="A729" s="5" t="s">
        <v>39</v>
      </c>
      <c r="E729" t="s">
        <v>9</v>
      </c>
      <c r="G729" t="s">
        <v>11</v>
      </c>
      <c r="H729">
        <v>0</v>
      </c>
    </row>
    <row r="730" spans="1:8" x14ac:dyDescent="0.2">
      <c r="A730" s="5" t="s">
        <v>39</v>
      </c>
      <c r="E730" t="s">
        <v>9</v>
      </c>
      <c r="G730" t="s">
        <v>12</v>
      </c>
      <c r="H730">
        <v>1</v>
      </c>
    </row>
    <row r="731" spans="1:8" x14ac:dyDescent="0.2">
      <c r="A731" s="5" t="s">
        <v>39</v>
      </c>
      <c r="E731" t="s">
        <v>9</v>
      </c>
      <c r="G731" t="s">
        <v>13</v>
      </c>
      <c r="H731">
        <v>0.60400292333927408</v>
      </c>
    </row>
    <row r="732" spans="1:8" x14ac:dyDescent="0.2">
      <c r="A732" s="5" t="s">
        <v>39</v>
      </c>
      <c r="E732" t="s">
        <v>9</v>
      </c>
      <c r="G732" t="s">
        <v>13</v>
      </c>
      <c r="H732">
        <v>0.47444956723766413</v>
      </c>
    </row>
    <row r="733" spans="1:8" x14ac:dyDescent="0.2">
      <c r="A733" s="5" t="s">
        <v>39</v>
      </c>
      <c r="E733" t="s">
        <v>9</v>
      </c>
      <c r="G733" t="s">
        <v>13</v>
      </c>
      <c r="H733">
        <v>0.60799392969935606</v>
      </c>
    </row>
    <row r="734" spans="1:8" x14ac:dyDescent="0.2">
      <c r="A734" s="5" t="s">
        <v>39</v>
      </c>
      <c r="E734" t="s">
        <v>9</v>
      </c>
      <c r="G734" t="s">
        <v>13</v>
      </c>
      <c r="H734">
        <v>0.53940411246328157</v>
      </c>
    </row>
    <row r="735" spans="1:8" x14ac:dyDescent="0.2">
      <c r="A735" s="5" t="s">
        <v>39</v>
      </c>
      <c r="E735" t="s">
        <v>9</v>
      </c>
      <c r="G735" t="s">
        <v>13</v>
      </c>
      <c r="H735">
        <v>0.65082356432705146</v>
      </c>
    </row>
    <row r="736" spans="1:8" x14ac:dyDescent="0.2">
      <c r="A736" s="5" t="s">
        <v>39</v>
      </c>
      <c r="E736" t="s">
        <v>9</v>
      </c>
      <c r="G736" t="s">
        <v>13</v>
      </c>
      <c r="H736">
        <v>0.49592422810052977</v>
      </c>
    </row>
    <row r="737" spans="1:8" x14ac:dyDescent="0.2">
      <c r="A737" s="5" t="s">
        <v>39</v>
      </c>
      <c r="E737" t="s">
        <v>9</v>
      </c>
      <c r="G737" t="s">
        <v>13</v>
      </c>
      <c r="H737">
        <v>0.43882872512861465</v>
      </c>
    </row>
    <row r="738" spans="1:8" x14ac:dyDescent="0.2">
      <c r="A738" s="5" t="s">
        <v>39</v>
      </c>
      <c r="E738" t="s">
        <v>9</v>
      </c>
      <c r="G738" t="s">
        <v>13</v>
      </c>
      <c r="H738">
        <v>0.58572000000000002</v>
      </c>
    </row>
    <row r="739" spans="1:8" x14ac:dyDescent="0.2">
      <c r="A739" s="5" t="s">
        <v>39</v>
      </c>
      <c r="E739" t="s">
        <v>9</v>
      </c>
      <c r="G739" t="s">
        <v>13</v>
      </c>
      <c r="H739">
        <v>0.57546868293930176</v>
      </c>
    </row>
    <row r="740" spans="1:8" x14ac:dyDescent="0.2">
      <c r="A740" s="5" t="s">
        <v>39</v>
      </c>
      <c r="E740" t="s">
        <v>9</v>
      </c>
      <c r="G740" t="s">
        <v>13</v>
      </c>
      <c r="H740">
        <v>0.58403873501726822</v>
      </c>
    </row>
    <row r="741" spans="1:8" x14ac:dyDescent="0.2">
      <c r="A741" s="5" t="s">
        <v>39</v>
      </c>
      <c r="E741" t="s">
        <v>9</v>
      </c>
      <c r="G741" t="s">
        <v>13</v>
      </c>
      <c r="H741">
        <v>0.48819999436529771</v>
      </c>
    </row>
    <row r="742" spans="1:8" x14ac:dyDescent="0.2">
      <c r="A742" s="5" t="s">
        <v>39</v>
      </c>
      <c r="E742" t="s">
        <v>9</v>
      </c>
      <c r="G742" t="s">
        <v>13</v>
      </c>
      <c r="H742">
        <v>0.52412545235223162</v>
      </c>
    </row>
    <row r="743" spans="1:8" x14ac:dyDescent="0.2">
      <c r="A743" s="5" t="s">
        <v>39</v>
      </c>
      <c r="E743" t="s">
        <v>9</v>
      </c>
      <c r="G743" t="s">
        <v>13</v>
      </c>
      <c r="H743">
        <v>0.59450756815353123</v>
      </c>
    </row>
    <row r="744" spans="1:8" x14ac:dyDescent="0.2">
      <c r="A744" s="5" t="s">
        <v>39</v>
      </c>
      <c r="E744" t="s">
        <v>9</v>
      </c>
      <c r="G744" t="s">
        <v>13</v>
      </c>
      <c r="H744">
        <v>0.57759991611764505</v>
      </c>
    </row>
    <row r="745" spans="1:8" x14ac:dyDescent="0.2">
      <c r="A745" s="5" t="s">
        <v>39</v>
      </c>
      <c r="E745" t="s">
        <v>9</v>
      </c>
      <c r="G745" t="s">
        <v>13</v>
      </c>
      <c r="H745">
        <v>0.5855744507101317</v>
      </c>
    </row>
    <row r="746" spans="1:8" x14ac:dyDescent="0.2">
      <c r="A746" s="5" t="s">
        <v>39</v>
      </c>
      <c r="E746" t="s">
        <v>9</v>
      </c>
      <c r="G746" t="s">
        <v>14</v>
      </c>
      <c r="H746">
        <v>37.360999999999997</v>
      </c>
    </row>
    <row r="747" spans="1:8" x14ac:dyDescent="0.2">
      <c r="A747" s="5" t="s">
        <v>39</v>
      </c>
      <c r="E747" t="s">
        <v>9</v>
      </c>
      <c r="G747" t="s">
        <v>15</v>
      </c>
      <c r="H747">
        <v>124.535</v>
      </c>
    </row>
    <row r="748" spans="1:8" x14ac:dyDescent="0.2">
      <c r="A748" s="5" t="s">
        <v>39</v>
      </c>
      <c r="E748" t="s">
        <v>9</v>
      </c>
      <c r="G748" t="s">
        <v>16</v>
      </c>
      <c r="H748">
        <v>53.62533333333333</v>
      </c>
    </row>
    <row r="749" spans="1:8" x14ac:dyDescent="0.2">
      <c r="A749" s="5" t="s">
        <v>39</v>
      </c>
      <c r="E749" t="s">
        <v>9</v>
      </c>
      <c r="G749" t="s">
        <v>17</v>
      </c>
      <c r="H749">
        <v>96.795000000000002</v>
      </c>
    </row>
    <row r="750" spans="1:8" x14ac:dyDescent="0.2">
      <c r="A750" s="3" t="s">
        <v>40</v>
      </c>
      <c r="E750" t="s">
        <v>9</v>
      </c>
      <c r="F750">
        <v>1</v>
      </c>
      <c r="G750" t="s">
        <v>10</v>
      </c>
      <c r="H750">
        <v>1</v>
      </c>
    </row>
    <row r="751" spans="1:8" x14ac:dyDescent="0.2">
      <c r="A751" s="3" t="s">
        <v>40</v>
      </c>
      <c r="E751" t="s">
        <v>9</v>
      </c>
      <c r="G751" t="s">
        <v>11</v>
      </c>
      <c r="H751">
        <v>0</v>
      </c>
    </row>
    <row r="752" spans="1:8" x14ac:dyDescent="0.2">
      <c r="A752" s="3" t="s">
        <v>40</v>
      </c>
      <c r="E752" t="s">
        <v>9</v>
      </c>
      <c r="G752" t="s">
        <v>12</v>
      </c>
      <c r="H752">
        <v>1</v>
      </c>
    </row>
    <row r="753" spans="1:8" x14ac:dyDescent="0.2">
      <c r="A753" s="3" t="s">
        <v>40</v>
      </c>
      <c r="E753" t="s">
        <v>9</v>
      </c>
      <c r="F753">
        <v>2</v>
      </c>
      <c r="G753" t="s">
        <v>10</v>
      </c>
      <c r="H753">
        <v>0</v>
      </c>
    </row>
    <row r="754" spans="1:8" x14ac:dyDescent="0.2">
      <c r="A754" s="3" t="s">
        <v>40</v>
      </c>
      <c r="E754" t="s">
        <v>9</v>
      </c>
      <c r="G754" t="s">
        <v>11</v>
      </c>
      <c r="H754">
        <f>1/4</f>
        <v>0.25</v>
      </c>
    </row>
    <row r="755" spans="1:8" x14ac:dyDescent="0.2">
      <c r="A755" s="3" t="s">
        <v>40</v>
      </c>
      <c r="E755" t="s">
        <v>9</v>
      </c>
      <c r="G755" t="s">
        <v>12</v>
      </c>
      <c r="H755">
        <v>1</v>
      </c>
    </row>
    <row r="756" spans="1:8" x14ac:dyDescent="0.2">
      <c r="A756" s="3" t="s">
        <v>40</v>
      </c>
      <c r="E756" t="s">
        <v>9</v>
      </c>
      <c r="F756">
        <v>3</v>
      </c>
      <c r="G756" t="s">
        <v>10</v>
      </c>
      <c r="H756">
        <v>1</v>
      </c>
    </row>
    <row r="757" spans="1:8" x14ac:dyDescent="0.2">
      <c r="A757" s="3" t="s">
        <v>40</v>
      </c>
      <c r="E757" t="s">
        <v>9</v>
      </c>
      <c r="G757" t="s">
        <v>11</v>
      </c>
      <c r="H757">
        <f>2/8</f>
        <v>0.25</v>
      </c>
    </row>
    <row r="758" spans="1:8" x14ac:dyDescent="0.2">
      <c r="A758" s="3" t="s">
        <v>40</v>
      </c>
      <c r="E758" t="s">
        <v>9</v>
      </c>
      <c r="G758" t="s">
        <v>12</v>
      </c>
      <c r="H758">
        <v>1</v>
      </c>
    </row>
    <row r="759" spans="1:8" x14ac:dyDescent="0.2">
      <c r="A759" s="3" t="s">
        <v>40</v>
      </c>
      <c r="E759" t="s">
        <v>9</v>
      </c>
      <c r="F759">
        <v>4</v>
      </c>
      <c r="G759" t="s">
        <v>10</v>
      </c>
      <c r="H759">
        <v>1</v>
      </c>
    </row>
    <row r="760" spans="1:8" x14ac:dyDescent="0.2">
      <c r="A760" s="3" t="s">
        <v>40</v>
      </c>
      <c r="E760" t="s">
        <v>9</v>
      </c>
      <c r="G760" t="s">
        <v>11</v>
      </c>
      <c r="H760">
        <f>2/5</f>
        <v>0.4</v>
      </c>
    </row>
    <row r="761" spans="1:8" x14ac:dyDescent="0.2">
      <c r="A761" s="3" t="s">
        <v>40</v>
      </c>
      <c r="E761" t="s">
        <v>9</v>
      </c>
      <c r="G761" t="s">
        <v>12</v>
      </c>
      <c r="H761">
        <v>1</v>
      </c>
    </row>
    <row r="762" spans="1:8" x14ac:dyDescent="0.2">
      <c r="A762" s="3" t="s">
        <v>40</v>
      </c>
      <c r="E762" t="s">
        <v>9</v>
      </c>
      <c r="F762">
        <v>5</v>
      </c>
      <c r="G762" t="s">
        <v>10</v>
      </c>
      <c r="H762">
        <v>1</v>
      </c>
    </row>
    <row r="763" spans="1:8" x14ac:dyDescent="0.2">
      <c r="A763" s="3" t="s">
        <v>40</v>
      </c>
      <c r="E763" t="s">
        <v>9</v>
      </c>
      <c r="G763" t="s">
        <v>11</v>
      </c>
      <c r="H763">
        <f>1/5</f>
        <v>0.2</v>
      </c>
    </row>
    <row r="764" spans="1:8" x14ac:dyDescent="0.2">
      <c r="A764" s="3" t="s">
        <v>40</v>
      </c>
      <c r="E764" t="s">
        <v>9</v>
      </c>
      <c r="G764" t="s">
        <v>12</v>
      </c>
      <c r="H764">
        <v>1</v>
      </c>
    </row>
    <row r="765" spans="1:8" x14ac:dyDescent="0.2">
      <c r="A765" s="3" t="s">
        <v>40</v>
      </c>
      <c r="E765" t="s">
        <v>9</v>
      </c>
      <c r="G765" t="s">
        <v>13</v>
      </c>
      <c r="H765">
        <v>0.63738921095529577</v>
      </c>
    </row>
    <row r="766" spans="1:8" x14ac:dyDescent="0.2">
      <c r="A766" s="3" t="s">
        <v>40</v>
      </c>
      <c r="E766" t="s">
        <v>9</v>
      </c>
      <c r="G766" t="s">
        <v>13</v>
      </c>
      <c r="H766">
        <v>0.40486423421716539</v>
      </c>
    </row>
    <row r="767" spans="1:8" x14ac:dyDescent="0.2">
      <c r="A767" s="3" t="s">
        <v>40</v>
      </c>
      <c r="E767" t="s">
        <v>9</v>
      </c>
      <c r="G767" t="s">
        <v>13</v>
      </c>
      <c r="H767">
        <v>0.39976119078956296</v>
      </c>
    </row>
    <row r="768" spans="1:8" x14ac:dyDescent="0.2">
      <c r="A768" s="3" t="s">
        <v>40</v>
      </c>
      <c r="E768" t="s">
        <v>9</v>
      </c>
      <c r="G768" t="s">
        <v>13</v>
      </c>
      <c r="H768">
        <v>0.55914924603295002</v>
      </c>
    </row>
    <row r="769" spans="1:8" x14ac:dyDescent="0.2">
      <c r="A769" s="3" t="s">
        <v>40</v>
      </c>
      <c r="E769" t="s">
        <v>9</v>
      </c>
      <c r="G769" t="s">
        <v>13</v>
      </c>
      <c r="H769">
        <v>0.4454086385252734</v>
      </c>
    </row>
    <row r="770" spans="1:8" x14ac:dyDescent="0.2">
      <c r="A770" s="3" t="s">
        <v>40</v>
      </c>
      <c r="E770" t="s">
        <v>9</v>
      </c>
      <c r="G770" t="s">
        <v>13</v>
      </c>
      <c r="H770">
        <v>0.47928035905543936</v>
      </c>
    </row>
    <row r="771" spans="1:8" x14ac:dyDescent="0.2">
      <c r="A771" s="3" t="s">
        <v>40</v>
      </c>
      <c r="E771" t="s">
        <v>9</v>
      </c>
      <c r="G771" t="s">
        <v>13</v>
      </c>
      <c r="H771">
        <v>0.44848817303963756</v>
      </c>
    </row>
    <row r="772" spans="1:8" x14ac:dyDescent="0.2">
      <c r="A772" s="3" t="s">
        <v>40</v>
      </c>
      <c r="E772" t="s">
        <v>9</v>
      </c>
      <c r="G772" t="s">
        <v>13</v>
      </c>
      <c r="H772">
        <v>0.58130311010651348</v>
      </c>
    </row>
    <row r="773" spans="1:8" x14ac:dyDescent="0.2">
      <c r="A773" s="3" t="s">
        <v>40</v>
      </c>
      <c r="E773" t="s">
        <v>9</v>
      </c>
      <c r="G773" t="s">
        <v>13</v>
      </c>
      <c r="H773">
        <v>0.42483427381800254</v>
      </c>
    </row>
    <row r="774" spans="1:8" x14ac:dyDescent="0.2">
      <c r="A774" s="3" t="s">
        <v>40</v>
      </c>
      <c r="E774" t="s">
        <v>9</v>
      </c>
      <c r="G774" t="s">
        <v>13</v>
      </c>
      <c r="H774">
        <v>0.488720812629172</v>
      </c>
    </row>
    <row r="775" spans="1:8" x14ac:dyDescent="0.2">
      <c r="A775" s="3" t="s">
        <v>40</v>
      </c>
      <c r="E775" t="s">
        <v>9</v>
      </c>
      <c r="G775" t="s">
        <v>13</v>
      </c>
      <c r="H775">
        <v>0.55246108540176697</v>
      </c>
    </row>
    <row r="776" spans="1:8" x14ac:dyDescent="0.2">
      <c r="A776" s="3" t="s">
        <v>40</v>
      </c>
      <c r="E776" t="s">
        <v>9</v>
      </c>
      <c r="G776" t="s">
        <v>13</v>
      </c>
      <c r="H776">
        <v>0.51028077319458054</v>
      </c>
    </row>
    <row r="777" spans="1:8" x14ac:dyDescent="0.2">
      <c r="A777" s="3" t="s">
        <v>40</v>
      </c>
      <c r="E777" t="s">
        <v>9</v>
      </c>
      <c r="G777" t="s">
        <v>13</v>
      </c>
      <c r="H777">
        <v>0.47941014818886041</v>
      </c>
    </row>
    <row r="778" spans="1:8" x14ac:dyDescent="0.2">
      <c r="A778" s="3" t="s">
        <v>40</v>
      </c>
      <c r="E778" t="s">
        <v>9</v>
      </c>
      <c r="G778" t="s">
        <v>13</v>
      </c>
      <c r="H778">
        <v>0.39942738718449394</v>
      </c>
    </row>
    <row r="779" spans="1:8" x14ac:dyDescent="0.2">
      <c r="A779" s="3" t="s">
        <v>40</v>
      </c>
      <c r="E779" t="s">
        <v>9</v>
      </c>
      <c r="G779" t="s">
        <v>13</v>
      </c>
      <c r="H779">
        <v>0.4230595280797243</v>
      </c>
    </row>
    <row r="780" spans="1:8" x14ac:dyDescent="0.2">
      <c r="A780" s="3" t="s">
        <v>40</v>
      </c>
      <c r="E780" t="s">
        <v>9</v>
      </c>
      <c r="G780" t="s">
        <v>14</v>
      </c>
      <c r="H780">
        <v>27.126999999999999</v>
      </c>
    </row>
    <row r="781" spans="1:8" x14ac:dyDescent="0.2">
      <c r="A781" s="3" t="s">
        <v>40</v>
      </c>
      <c r="E781" t="s">
        <v>9</v>
      </c>
      <c r="G781" t="s">
        <v>15</v>
      </c>
      <c r="H781">
        <v>113.705</v>
      </c>
    </row>
    <row r="782" spans="1:8" x14ac:dyDescent="0.2">
      <c r="A782" s="3" t="s">
        <v>40</v>
      </c>
      <c r="E782" t="s">
        <v>9</v>
      </c>
      <c r="G782" t="s">
        <v>16</v>
      </c>
      <c r="H782">
        <v>43.708133333333329</v>
      </c>
    </row>
    <row r="783" spans="1:8" x14ac:dyDescent="0.2">
      <c r="A783" s="3" t="s">
        <v>40</v>
      </c>
      <c r="E783" t="s">
        <v>9</v>
      </c>
      <c r="G783" t="s">
        <v>17</v>
      </c>
      <c r="H783">
        <v>90.336200000000019</v>
      </c>
    </row>
    <row r="784" spans="1:8" x14ac:dyDescent="0.2">
      <c r="A784" s="5" t="s">
        <v>41</v>
      </c>
      <c r="E784" t="s">
        <v>9</v>
      </c>
      <c r="F784">
        <v>1</v>
      </c>
      <c r="G784" t="s">
        <v>10</v>
      </c>
      <c r="H784">
        <v>1</v>
      </c>
    </row>
    <row r="785" spans="1:8" x14ac:dyDescent="0.2">
      <c r="A785" s="5" t="s">
        <v>41</v>
      </c>
      <c r="E785" t="s">
        <v>9</v>
      </c>
      <c r="G785" t="s">
        <v>11</v>
      </c>
      <c r="H785">
        <f>8/16</f>
        <v>0.5</v>
      </c>
    </row>
    <row r="786" spans="1:8" x14ac:dyDescent="0.2">
      <c r="A786" s="5" t="s">
        <v>41</v>
      </c>
      <c r="E786" t="s">
        <v>9</v>
      </c>
      <c r="G786" t="s">
        <v>12</v>
      </c>
      <c r="H786">
        <v>1</v>
      </c>
    </row>
    <row r="787" spans="1:8" x14ac:dyDescent="0.2">
      <c r="A787" s="5" t="s">
        <v>41</v>
      </c>
      <c r="E787" t="s">
        <v>9</v>
      </c>
      <c r="F787">
        <v>2</v>
      </c>
      <c r="G787" t="s">
        <v>10</v>
      </c>
      <c r="H787">
        <v>1</v>
      </c>
    </row>
    <row r="788" spans="1:8" x14ac:dyDescent="0.2">
      <c r="A788" s="5" t="s">
        <v>41</v>
      </c>
      <c r="E788" t="s">
        <v>9</v>
      </c>
      <c r="G788" t="s">
        <v>11</v>
      </c>
      <c r="H788">
        <f>1/4</f>
        <v>0.25</v>
      </c>
    </row>
    <row r="789" spans="1:8" x14ac:dyDescent="0.2">
      <c r="A789" s="5" t="s">
        <v>41</v>
      </c>
      <c r="E789" t="s">
        <v>9</v>
      </c>
      <c r="G789" t="s">
        <v>12</v>
      </c>
      <c r="H789">
        <v>1</v>
      </c>
    </row>
    <row r="790" spans="1:8" x14ac:dyDescent="0.2">
      <c r="A790" s="5" t="s">
        <v>41</v>
      </c>
      <c r="E790" t="s">
        <v>9</v>
      </c>
      <c r="F790">
        <v>3</v>
      </c>
      <c r="G790" t="s">
        <v>10</v>
      </c>
      <c r="H790">
        <v>1</v>
      </c>
    </row>
    <row r="791" spans="1:8" x14ac:dyDescent="0.2">
      <c r="A791" s="5" t="s">
        <v>41</v>
      </c>
      <c r="E791" t="s">
        <v>9</v>
      </c>
      <c r="G791" t="s">
        <v>11</v>
      </c>
      <c r="H791">
        <f>2/19</f>
        <v>0.10526315789473684</v>
      </c>
    </row>
    <row r="792" spans="1:8" x14ac:dyDescent="0.2">
      <c r="A792" s="5" t="s">
        <v>41</v>
      </c>
      <c r="E792" t="s">
        <v>9</v>
      </c>
      <c r="G792" t="s">
        <v>12</v>
      </c>
      <c r="H792">
        <v>1</v>
      </c>
    </row>
    <row r="793" spans="1:8" x14ac:dyDescent="0.2">
      <c r="A793" s="5" t="s">
        <v>41</v>
      </c>
      <c r="E793" t="s">
        <v>9</v>
      </c>
      <c r="F793">
        <v>4</v>
      </c>
      <c r="G793" t="s">
        <v>10</v>
      </c>
      <c r="H793">
        <v>1</v>
      </c>
    </row>
    <row r="794" spans="1:8" x14ac:dyDescent="0.2">
      <c r="A794" s="5" t="s">
        <v>41</v>
      </c>
      <c r="E794" t="s">
        <v>9</v>
      </c>
      <c r="G794" t="s">
        <v>11</v>
      </c>
      <c r="H794">
        <f>5/14</f>
        <v>0.35714285714285715</v>
      </c>
    </row>
    <row r="795" spans="1:8" x14ac:dyDescent="0.2">
      <c r="A795" s="5" t="s">
        <v>41</v>
      </c>
      <c r="E795" t="s">
        <v>9</v>
      </c>
      <c r="G795" t="s">
        <v>12</v>
      </c>
      <c r="H795">
        <v>1</v>
      </c>
    </row>
    <row r="796" spans="1:8" x14ac:dyDescent="0.2">
      <c r="A796" s="5" t="s">
        <v>41</v>
      </c>
      <c r="E796" t="s">
        <v>9</v>
      </c>
      <c r="F796">
        <v>5</v>
      </c>
      <c r="G796" t="s">
        <v>10</v>
      </c>
      <c r="H796">
        <v>1</v>
      </c>
    </row>
    <row r="797" spans="1:8" x14ac:dyDescent="0.2">
      <c r="A797" s="5" t="s">
        <v>41</v>
      </c>
      <c r="E797" t="s">
        <v>9</v>
      </c>
      <c r="G797" t="s">
        <v>11</v>
      </c>
      <c r="H797">
        <v>0</v>
      </c>
    </row>
    <row r="798" spans="1:8" x14ac:dyDescent="0.2">
      <c r="A798" s="5" t="s">
        <v>41</v>
      </c>
      <c r="E798" t="s">
        <v>9</v>
      </c>
      <c r="G798" t="s">
        <v>12</v>
      </c>
      <c r="H798">
        <v>1</v>
      </c>
    </row>
    <row r="799" spans="1:8" x14ac:dyDescent="0.2">
      <c r="A799" s="5" t="s">
        <v>41</v>
      </c>
      <c r="E799" t="s">
        <v>9</v>
      </c>
      <c r="G799" t="s">
        <v>13</v>
      </c>
      <c r="H799">
        <v>0.53770039119429314</v>
      </c>
    </row>
    <row r="800" spans="1:8" x14ac:dyDescent="0.2">
      <c r="A800" s="5" t="s">
        <v>41</v>
      </c>
      <c r="E800" t="s">
        <v>9</v>
      </c>
      <c r="G800" t="s">
        <v>13</v>
      </c>
      <c r="H800">
        <v>0.5475460122699386</v>
      </c>
    </row>
    <row r="801" spans="1:8" x14ac:dyDescent="0.2">
      <c r="A801" s="5" t="s">
        <v>41</v>
      </c>
      <c r="E801" t="s">
        <v>9</v>
      </c>
      <c r="G801" t="s">
        <v>13</v>
      </c>
      <c r="H801">
        <v>0.41682858554256541</v>
      </c>
    </row>
    <row r="802" spans="1:8" x14ac:dyDescent="0.2">
      <c r="A802" s="5" t="s">
        <v>41</v>
      </c>
      <c r="E802" t="s">
        <v>9</v>
      </c>
      <c r="G802" t="s">
        <v>13</v>
      </c>
      <c r="H802">
        <v>0.63314132053833883</v>
      </c>
    </row>
    <row r="803" spans="1:8" x14ac:dyDescent="0.2">
      <c r="A803" s="5" t="s">
        <v>41</v>
      </c>
      <c r="E803" t="s">
        <v>9</v>
      </c>
      <c r="G803" t="s">
        <v>13</v>
      </c>
      <c r="H803">
        <v>0.51572527235576171</v>
      </c>
    </row>
    <row r="804" spans="1:8" x14ac:dyDescent="0.2">
      <c r="A804" s="5" t="s">
        <v>41</v>
      </c>
      <c r="E804" t="s">
        <v>9</v>
      </c>
      <c r="G804" t="s">
        <v>13</v>
      </c>
      <c r="H804">
        <v>0.49499371734673631</v>
      </c>
    </row>
    <row r="805" spans="1:8" x14ac:dyDescent="0.2">
      <c r="A805" s="5" t="s">
        <v>41</v>
      </c>
      <c r="E805" t="s">
        <v>9</v>
      </c>
      <c r="G805" t="s">
        <v>13</v>
      </c>
      <c r="H805">
        <v>0.43125974789701105</v>
      </c>
    </row>
    <row r="806" spans="1:8" x14ac:dyDescent="0.2">
      <c r="A806" s="5" t="s">
        <v>41</v>
      </c>
      <c r="E806" t="s">
        <v>9</v>
      </c>
      <c r="G806" t="s">
        <v>13</v>
      </c>
      <c r="H806">
        <v>0.44199123134695167</v>
      </c>
    </row>
    <row r="807" spans="1:8" x14ac:dyDescent="0.2">
      <c r="A807" s="5" t="s">
        <v>41</v>
      </c>
      <c r="E807" t="s">
        <v>9</v>
      </c>
      <c r="G807" t="s">
        <v>13</v>
      </c>
      <c r="H807">
        <v>0.52974436839958305</v>
      </c>
    </row>
    <row r="808" spans="1:8" x14ac:dyDescent="0.2">
      <c r="A808" s="5" t="s">
        <v>41</v>
      </c>
      <c r="E808" t="s">
        <v>9</v>
      </c>
      <c r="G808" t="s">
        <v>13</v>
      </c>
      <c r="H808">
        <v>0.5526476042848838</v>
      </c>
    </row>
    <row r="809" spans="1:8" x14ac:dyDescent="0.2">
      <c r="A809" s="5" t="s">
        <v>41</v>
      </c>
      <c r="E809" t="s">
        <v>9</v>
      </c>
      <c r="G809" t="s">
        <v>13</v>
      </c>
      <c r="H809">
        <v>0.54865863836890416</v>
      </c>
    </row>
    <row r="810" spans="1:8" x14ac:dyDescent="0.2">
      <c r="A810" s="5" t="s">
        <v>41</v>
      </c>
      <c r="E810" t="s">
        <v>9</v>
      </c>
      <c r="G810" t="s">
        <v>13</v>
      </c>
      <c r="H810">
        <v>0.69695735106205658</v>
      </c>
    </row>
    <row r="811" spans="1:8" x14ac:dyDescent="0.2">
      <c r="A811" s="5" t="s">
        <v>41</v>
      </c>
      <c r="E811" t="s">
        <v>9</v>
      </c>
      <c r="G811" t="s">
        <v>13</v>
      </c>
      <c r="H811">
        <v>0.59574505743464479</v>
      </c>
    </row>
    <row r="812" spans="1:8" x14ac:dyDescent="0.2">
      <c r="A812" s="5" t="s">
        <v>41</v>
      </c>
      <c r="E812" t="s">
        <v>9</v>
      </c>
      <c r="G812" t="s">
        <v>13</v>
      </c>
      <c r="H812">
        <v>0.5884622976707462</v>
      </c>
    </row>
    <row r="813" spans="1:8" x14ac:dyDescent="0.2">
      <c r="A813" s="5" t="s">
        <v>41</v>
      </c>
      <c r="E813" t="s">
        <v>9</v>
      </c>
      <c r="G813" t="s">
        <v>13</v>
      </c>
      <c r="H813">
        <v>0.44203917982625823</v>
      </c>
    </row>
    <row r="814" spans="1:8" x14ac:dyDescent="0.2">
      <c r="A814" s="5" t="s">
        <v>41</v>
      </c>
      <c r="E814" t="s">
        <v>9</v>
      </c>
      <c r="G814" t="s">
        <v>14</v>
      </c>
      <c r="H814">
        <v>25.137</v>
      </c>
    </row>
    <row r="815" spans="1:8" x14ac:dyDescent="0.2">
      <c r="A815" s="5" t="s">
        <v>41</v>
      </c>
      <c r="E815" t="s">
        <v>9</v>
      </c>
      <c r="G815" t="s">
        <v>15</v>
      </c>
      <c r="H815">
        <v>117.333</v>
      </c>
    </row>
    <row r="816" spans="1:8" x14ac:dyDescent="0.2">
      <c r="A816" s="5" t="s">
        <v>41</v>
      </c>
      <c r="E816" t="s">
        <v>9</v>
      </c>
      <c r="G816" t="s">
        <v>16</v>
      </c>
      <c r="H816">
        <v>45.759599999999999</v>
      </c>
    </row>
    <row r="817" spans="1:8" x14ac:dyDescent="0.2">
      <c r="A817" s="5" t="s">
        <v>41</v>
      </c>
      <c r="E817" t="s">
        <v>9</v>
      </c>
      <c r="G817" t="s">
        <v>17</v>
      </c>
      <c r="H817">
        <v>86.885799999999989</v>
      </c>
    </row>
    <row r="818" spans="1:8" x14ac:dyDescent="0.2">
      <c r="A818" s="3" t="s">
        <v>42</v>
      </c>
      <c r="E818" t="s">
        <v>20</v>
      </c>
      <c r="F818">
        <v>1</v>
      </c>
      <c r="G818" t="s">
        <v>10</v>
      </c>
      <c r="H818">
        <v>1</v>
      </c>
    </row>
    <row r="819" spans="1:8" x14ac:dyDescent="0.2">
      <c r="A819" s="3" t="s">
        <v>42</v>
      </c>
      <c r="E819" t="s">
        <v>20</v>
      </c>
      <c r="G819" t="s">
        <v>11</v>
      </c>
      <c r="H819">
        <f>3/13</f>
        <v>0.23076923076923078</v>
      </c>
    </row>
    <row r="820" spans="1:8" x14ac:dyDescent="0.2">
      <c r="A820" s="3" t="s">
        <v>42</v>
      </c>
      <c r="E820" t="s">
        <v>20</v>
      </c>
      <c r="G820" t="s">
        <v>12</v>
      </c>
      <c r="H820">
        <v>1</v>
      </c>
    </row>
    <row r="821" spans="1:8" x14ac:dyDescent="0.2">
      <c r="A821" s="3" t="s">
        <v>42</v>
      </c>
      <c r="E821" t="s">
        <v>20</v>
      </c>
      <c r="F821">
        <v>2</v>
      </c>
      <c r="G821" t="s">
        <v>10</v>
      </c>
      <c r="H821">
        <v>1</v>
      </c>
    </row>
    <row r="822" spans="1:8" x14ac:dyDescent="0.2">
      <c r="A822" s="3" t="s">
        <v>42</v>
      </c>
      <c r="E822" t="s">
        <v>20</v>
      </c>
      <c r="G822" t="s">
        <v>11</v>
      </c>
      <c r="H822">
        <f>4/9</f>
        <v>0.44444444444444442</v>
      </c>
    </row>
    <row r="823" spans="1:8" x14ac:dyDescent="0.2">
      <c r="A823" s="3" t="s">
        <v>42</v>
      </c>
      <c r="E823" t="s">
        <v>20</v>
      </c>
      <c r="G823" t="s">
        <v>12</v>
      </c>
      <c r="H823">
        <v>1</v>
      </c>
    </row>
    <row r="824" spans="1:8" x14ac:dyDescent="0.2">
      <c r="A824" s="3" t="s">
        <v>42</v>
      </c>
      <c r="E824" t="s">
        <v>20</v>
      </c>
      <c r="F824">
        <v>3</v>
      </c>
      <c r="G824" t="s">
        <v>10</v>
      </c>
      <c r="H824">
        <v>1</v>
      </c>
    </row>
    <row r="825" spans="1:8" x14ac:dyDescent="0.2">
      <c r="A825" s="3" t="s">
        <v>42</v>
      </c>
      <c r="E825" t="s">
        <v>20</v>
      </c>
      <c r="G825" t="s">
        <v>11</v>
      </c>
      <c r="H825">
        <f>1/5</f>
        <v>0.2</v>
      </c>
    </row>
    <row r="826" spans="1:8" x14ac:dyDescent="0.2">
      <c r="A826" s="3" t="s">
        <v>42</v>
      </c>
      <c r="E826" t="s">
        <v>20</v>
      </c>
      <c r="G826" t="s">
        <v>12</v>
      </c>
      <c r="H826">
        <v>1</v>
      </c>
    </row>
    <row r="827" spans="1:8" x14ac:dyDescent="0.2">
      <c r="A827" s="3" t="s">
        <v>42</v>
      </c>
      <c r="E827" t="s">
        <v>20</v>
      </c>
      <c r="F827">
        <v>4</v>
      </c>
      <c r="G827" t="s">
        <v>10</v>
      </c>
      <c r="H827">
        <v>1</v>
      </c>
    </row>
    <row r="828" spans="1:8" x14ac:dyDescent="0.2">
      <c r="A828" s="3" t="s">
        <v>42</v>
      </c>
      <c r="E828" t="s">
        <v>20</v>
      </c>
      <c r="G828" t="s">
        <v>11</v>
      </c>
      <c r="H828">
        <v>0</v>
      </c>
    </row>
    <row r="829" spans="1:8" x14ac:dyDescent="0.2">
      <c r="A829" s="3" t="s">
        <v>42</v>
      </c>
      <c r="E829" t="s">
        <v>20</v>
      </c>
      <c r="G829" t="s">
        <v>12</v>
      </c>
      <c r="H829">
        <v>1</v>
      </c>
    </row>
    <row r="830" spans="1:8" x14ac:dyDescent="0.2">
      <c r="A830" s="3" t="s">
        <v>42</v>
      </c>
      <c r="E830" t="s">
        <v>20</v>
      </c>
      <c r="F830">
        <v>5</v>
      </c>
      <c r="G830" t="s">
        <v>10</v>
      </c>
      <c r="H830">
        <v>1</v>
      </c>
    </row>
    <row r="831" spans="1:8" x14ac:dyDescent="0.2">
      <c r="A831" s="3" t="s">
        <v>42</v>
      </c>
      <c r="E831" t="s">
        <v>20</v>
      </c>
      <c r="G831" t="s">
        <v>11</v>
      </c>
      <c r="H831">
        <f>2/6</f>
        <v>0.33333333333333331</v>
      </c>
    </row>
    <row r="832" spans="1:8" x14ac:dyDescent="0.2">
      <c r="A832" s="3" t="s">
        <v>42</v>
      </c>
      <c r="E832" t="s">
        <v>20</v>
      </c>
      <c r="G832" t="s">
        <v>12</v>
      </c>
      <c r="H832">
        <v>1</v>
      </c>
    </row>
    <row r="833" spans="1:8" x14ac:dyDescent="0.2">
      <c r="A833" s="3" t="s">
        <v>42</v>
      </c>
      <c r="E833" t="s">
        <v>20</v>
      </c>
      <c r="G833" t="s">
        <v>13</v>
      </c>
      <c r="H833">
        <v>0.60378392087243216</v>
      </c>
    </row>
    <row r="834" spans="1:8" x14ac:dyDescent="0.2">
      <c r="A834" s="3" t="s">
        <v>42</v>
      </c>
      <c r="E834" t="s">
        <v>20</v>
      </c>
      <c r="G834" t="s">
        <v>13</v>
      </c>
      <c r="H834">
        <v>0.58836050871449108</v>
      </c>
    </row>
    <row r="835" spans="1:8" x14ac:dyDescent="0.2">
      <c r="A835" s="3" t="s">
        <v>42</v>
      </c>
      <c r="E835" t="s">
        <v>20</v>
      </c>
      <c r="G835" t="s">
        <v>13</v>
      </c>
      <c r="H835">
        <v>0.53032903977047641</v>
      </c>
    </row>
    <row r="836" spans="1:8" x14ac:dyDescent="0.2">
      <c r="A836" s="3" t="s">
        <v>42</v>
      </c>
      <c r="E836" t="s">
        <v>20</v>
      </c>
      <c r="G836" t="s">
        <v>13</v>
      </c>
      <c r="H836">
        <v>0.47908099919126107</v>
      </c>
    </row>
    <row r="837" spans="1:8" x14ac:dyDescent="0.2">
      <c r="A837" s="3" t="s">
        <v>42</v>
      </c>
      <c r="E837" t="s">
        <v>20</v>
      </c>
      <c r="G837" t="s">
        <v>13</v>
      </c>
      <c r="H837">
        <v>0.48804926890089539</v>
      </c>
    </row>
    <row r="838" spans="1:8" x14ac:dyDescent="0.2">
      <c r="A838" s="3" t="s">
        <v>42</v>
      </c>
      <c r="E838" t="s">
        <v>20</v>
      </c>
      <c r="G838" t="s">
        <v>13</v>
      </c>
      <c r="H838">
        <v>0.41102307676640121</v>
      </c>
    </row>
    <row r="839" spans="1:8" x14ac:dyDescent="0.2">
      <c r="A839" s="3" t="s">
        <v>42</v>
      </c>
      <c r="E839" t="s">
        <v>20</v>
      </c>
      <c r="G839" t="s">
        <v>13</v>
      </c>
      <c r="H839">
        <v>0.46420430933521389</v>
      </c>
    </row>
    <row r="840" spans="1:8" x14ac:dyDescent="0.2">
      <c r="A840" s="3" t="s">
        <v>42</v>
      </c>
      <c r="E840" t="s">
        <v>20</v>
      </c>
      <c r="G840" t="s">
        <v>13</v>
      </c>
      <c r="H840">
        <v>0.45392025247886192</v>
      </c>
    </row>
    <row r="841" spans="1:8" x14ac:dyDescent="0.2">
      <c r="A841" s="3" t="s">
        <v>42</v>
      </c>
      <c r="E841" t="s">
        <v>20</v>
      </c>
      <c r="G841" t="s">
        <v>13</v>
      </c>
      <c r="H841">
        <v>0.46545171443878913</v>
      </c>
    </row>
    <row r="842" spans="1:8" x14ac:dyDescent="0.2">
      <c r="A842" s="3" t="s">
        <v>42</v>
      </c>
      <c r="E842" t="s">
        <v>20</v>
      </c>
      <c r="G842" t="s">
        <v>13</v>
      </c>
      <c r="H842">
        <v>0.45604324753260922</v>
      </c>
    </row>
    <row r="843" spans="1:8" x14ac:dyDescent="0.2">
      <c r="A843" s="3" t="s">
        <v>42</v>
      </c>
      <c r="E843" t="s">
        <v>20</v>
      </c>
      <c r="G843" t="s">
        <v>13</v>
      </c>
      <c r="H843">
        <v>0.4435978219923975</v>
      </c>
    </row>
    <row r="844" spans="1:8" x14ac:dyDescent="0.2">
      <c r="A844" s="3" t="s">
        <v>42</v>
      </c>
      <c r="E844" t="s">
        <v>20</v>
      </c>
      <c r="G844" t="s">
        <v>13</v>
      </c>
      <c r="H844">
        <v>0.515413002620279</v>
      </c>
    </row>
    <row r="845" spans="1:8" x14ac:dyDescent="0.2">
      <c r="A845" s="3" t="s">
        <v>42</v>
      </c>
      <c r="E845" t="s">
        <v>20</v>
      </c>
      <c r="G845" t="s">
        <v>13</v>
      </c>
      <c r="H845">
        <v>0.52262341975443316</v>
      </c>
    </row>
    <row r="846" spans="1:8" x14ac:dyDescent="0.2">
      <c r="A846" s="3" t="s">
        <v>42</v>
      </c>
      <c r="E846" t="s">
        <v>20</v>
      </c>
      <c r="G846" t="s">
        <v>13</v>
      </c>
      <c r="H846">
        <v>0.44781728823359351</v>
      </c>
    </row>
    <row r="847" spans="1:8" x14ac:dyDescent="0.2">
      <c r="A847" s="3" t="s">
        <v>42</v>
      </c>
      <c r="E847" t="s">
        <v>20</v>
      </c>
      <c r="G847" t="s">
        <v>13</v>
      </c>
      <c r="H847">
        <v>0.53578370999094826</v>
      </c>
    </row>
    <row r="848" spans="1:8" x14ac:dyDescent="0.2">
      <c r="A848" s="3" t="s">
        <v>42</v>
      </c>
      <c r="E848" t="s">
        <v>20</v>
      </c>
      <c r="G848" t="s">
        <v>14</v>
      </c>
      <c r="H848">
        <v>36.106999999999999</v>
      </c>
    </row>
    <row r="849" spans="1:8" x14ac:dyDescent="0.2">
      <c r="A849" s="3" t="s">
        <v>42</v>
      </c>
      <c r="E849" t="s">
        <v>20</v>
      </c>
      <c r="G849" t="s">
        <v>15</v>
      </c>
      <c r="H849">
        <v>132.33500000000001</v>
      </c>
    </row>
    <row r="850" spans="1:8" x14ac:dyDescent="0.2">
      <c r="A850" s="3" t="s">
        <v>42</v>
      </c>
      <c r="E850" t="s">
        <v>20</v>
      </c>
      <c r="G850" t="s">
        <v>16</v>
      </c>
      <c r="H850">
        <v>46.171266666666675</v>
      </c>
    </row>
    <row r="851" spans="1:8" x14ac:dyDescent="0.2">
      <c r="A851" s="3" t="s">
        <v>42</v>
      </c>
      <c r="E851" t="s">
        <v>20</v>
      </c>
      <c r="G851" t="s">
        <v>17</v>
      </c>
      <c r="H851">
        <v>94.021800000000013</v>
      </c>
    </row>
    <row r="852" spans="1:8" x14ac:dyDescent="0.2">
      <c r="A852" s="5" t="s">
        <v>43</v>
      </c>
      <c r="E852" t="s">
        <v>20</v>
      </c>
      <c r="F852">
        <v>1</v>
      </c>
      <c r="G852" t="s">
        <v>10</v>
      </c>
      <c r="H852">
        <v>1</v>
      </c>
    </row>
    <row r="853" spans="1:8" x14ac:dyDescent="0.2">
      <c r="A853" s="5" t="s">
        <v>43</v>
      </c>
      <c r="E853" t="s">
        <v>20</v>
      </c>
      <c r="G853" t="s">
        <v>11</v>
      </c>
      <c r="H853">
        <f>2/8</f>
        <v>0.25</v>
      </c>
    </row>
    <row r="854" spans="1:8" x14ac:dyDescent="0.2">
      <c r="A854" s="5" t="s">
        <v>43</v>
      </c>
      <c r="E854" t="s">
        <v>20</v>
      </c>
      <c r="G854" t="s">
        <v>12</v>
      </c>
      <c r="H854">
        <v>1</v>
      </c>
    </row>
    <row r="855" spans="1:8" x14ac:dyDescent="0.2">
      <c r="A855" s="5" t="s">
        <v>43</v>
      </c>
      <c r="E855" t="s">
        <v>20</v>
      </c>
      <c r="F855">
        <v>2</v>
      </c>
      <c r="G855" t="s">
        <v>10</v>
      </c>
      <c r="H855">
        <v>1</v>
      </c>
    </row>
    <row r="856" spans="1:8" x14ac:dyDescent="0.2">
      <c r="A856" s="5" t="s">
        <v>43</v>
      </c>
      <c r="E856" t="s">
        <v>20</v>
      </c>
      <c r="G856" t="s">
        <v>11</v>
      </c>
      <c r="H856">
        <f>3/7</f>
        <v>0.42857142857142855</v>
      </c>
    </row>
    <row r="857" spans="1:8" x14ac:dyDescent="0.2">
      <c r="A857" s="5" t="s">
        <v>43</v>
      </c>
      <c r="E857" t="s">
        <v>20</v>
      </c>
      <c r="G857" t="s">
        <v>12</v>
      </c>
      <c r="H857">
        <v>1</v>
      </c>
    </row>
    <row r="858" spans="1:8" x14ac:dyDescent="0.2">
      <c r="A858" s="5" t="s">
        <v>43</v>
      </c>
      <c r="E858" t="s">
        <v>20</v>
      </c>
      <c r="F858">
        <v>3</v>
      </c>
      <c r="G858" t="s">
        <v>10</v>
      </c>
      <c r="H858">
        <v>1</v>
      </c>
    </row>
    <row r="859" spans="1:8" x14ac:dyDescent="0.2">
      <c r="A859" s="5" t="s">
        <v>43</v>
      </c>
      <c r="E859" t="s">
        <v>20</v>
      </c>
      <c r="G859" t="s">
        <v>11</v>
      </c>
      <c r="H859">
        <f>8/16</f>
        <v>0.5</v>
      </c>
    </row>
    <row r="860" spans="1:8" x14ac:dyDescent="0.2">
      <c r="A860" s="5" t="s">
        <v>43</v>
      </c>
      <c r="E860" t="s">
        <v>20</v>
      </c>
      <c r="G860" t="s">
        <v>12</v>
      </c>
      <c r="H860">
        <v>1</v>
      </c>
    </row>
    <row r="861" spans="1:8" x14ac:dyDescent="0.2">
      <c r="A861" s="5" t="s">
        <v>43</v>
      </c>
      <c r="E861" t="s">
        <v>20</v>
      </c>
      <c r="F861">
        <v>4</v>
      </c>
      <c r="G861" t="s">
        <v>10</v>
      </c>
      <c r="H861">
        <v>1</v>
      </c>
    </row>
    <row r="862" spans="1:8" x14ac:dyDescent="0.2">
      <c r="A862" s="5" t="s">
        <v>43</v>
      </c>
      <c r="E862" t="s">
        <v>20</v>
      </c>
      <c r="G862" t="s">
        <v>11</v>
      </c>
      <c r="H862">
        <f>2/10</f>
        <v>0.2</v>
      </c>
    </row>
    <row r="863" spans="1:8" x14ac:dyDescent="0.2">
      <c r="A863" s="5" t="s">
        <v>43</v>
      </c>
      <c r="E863" t="s">
        <v>20</v>
      </c>
      <c r="G863" t="s">
        <v>12</v>
      </c>
      <c r="H863">
        <v>1</v>
      </c>
    </row>
    <row r="864" spans="1:8" x14ac:dyDescent="0.2">
      <c r="A864" s="5" t="s">
        <v>43</v>
      </c>
      <c r="E864" t="s">
        <v>20</v>
      </c>
      <c r="F864">
        <v>5</v>
      </c>
      <c r="G864" t="s">
        <v>10</v>
      </c>
      <c r="H864">
        <v>1</v>
      </c>
    </row>
    <row r="865" spans="1:8" x14ac:dyDescent="0.2">
      <c r="A865" s="5" t="s">
        <v>43</v>
      </c>
      <c r="E865" t="s">
        <v>20</v>
      </c>
      <c r="G865" t="s">
        <v>11</v>
      </c>
      <c r="H865">
        <v>0</v>
      </c>
    </row>
    <row r="866" spans="1:8" x14ac:dyDescent="0.2">
      <c r="A866" s="5" t="s">
        <v>43</v>
      </c>
      <c r="E866" t="s">
        <v>20</v>
      </c>
      <c r="G866" t="s">
        <v>12</v>
      </c>
      <c r="H866">
        <v>1</v>
      </c>
    </row>
    <row r="867" spans="1:8" x14ac:dyDescent="0.2">
      <c r="A867" s="5" t="s">
        <v>43</v>
      </c>
      <c r="E867" t="s">
        <v>20</v>
      </c>
      <c r="G867" t="s">
        <v>13</v>
      </c>
      <c r="H867">
        <v>0.52687882947261178</v>
      </c>
    </row>
    <row r="868" spans="1:8" x14ac:dyDescent="0.2">
      <c r="A868" s="5" t="s">
        <v>43</v>
      </c>
      <c r="E868" t="s">
        <v>20</v>
      </c>
      <c r="G868" t="s">
        <v>13</v>
      </c>
      <c r="H868">
        <v>0.57426440116038124</v>
      </c>
    </row>
    <row r="869" spans="1:8" x14ac:dyDescent="0.2">
      <c r="A869" s="5" t="s">
        <v>43</v>
      </c>
      <c r="E869" t="s">
        <v>20</v>
      </c>
      <c r="G869" t="s">
        <v>13</v>
      </c>
      <c r="H869">
        <v>0.50689901126469572</v>
      </c>
    </row>
    <row r="870" spans="1:8" x14ac:dyDescent="0.2">
      <c r="A870" s="5" t="s">
        <v>43</v>
      </c>
      <c r="E870" t="s">
        <v>20</v>
      </c>
      <c r="G870" t="s">
        <v>13</v>
      </c>
      <c r="H870">
        <v>0.55340910423777523</v>
      </c>
    </row>
    <row r="871" spans="1:8" x14ac:dyDescent="0.2">
      <c r="A871" s="5" t="s">
        <v>43</v>
      </c>
      <c r="E871" t="s">
        <v>20</v>
      </c>
      <c r="G871" t="s">
        <v>13</v>
      </c>
      <c r="H871">
        <v>0.59797604608853849</v>
      </c>
    </row>
    <row r="872" spans="1:8" x14ac:dyDescent="0.2">
      <c r="A872" s="5" t="s">
        <v>43</v>
      </c>
      <c r="E872" t="s">
        <v>20</v>
      </c>
      <c r="G872" t="s">
        <v>13</v>
      </c>
      <c r="H872">
        <v>0.53227450471654403</v>
      </c>
    </row>
    <row r="873" spans="1:8" x14ac:dyDescent="0.2">
      <c r="A873" s="5" t="s">
        <v>43</v>
      </c>
      <c r="E873" t="s">
        <v>20</v>
      </c>
      <c r="G873" t="s">
        <v>13</v>
      </c>
      <c r="H873">
        <v>0.53852234458413195</v>
      </c>
    </row>
    <row r="874" spans="1:8" x14ac:dyDescent="0.2">
      <c r="A874" s="5" t="s">
        <v>43</v>
      </c>
      <c r="E874" t="s">
        <v>20</v>
      </c>
      <c r="G874" t="s">
        <v>13</v>
      </c>
      <c r="H874">
        <v>0.48942099408699724</v>
      </c>
    </row>
    <row r="875" spans="1:8" x14ac:dyDescent="0.2">
      <c r="A875" s="5" t="s">
        <v>43</v>
      </c>
      <c r="E875" t="s">
        <v>20</v>
      </c>
      <c r="G875" t="s">
        <v>13</v>
      </c>
      <c r="H875">
        <v>0.59768566705442971</v>
      </c>
    </row>
    <row r="876" spans="1:8" x14ac:dyDescent="0.2">
      <c r="A876" s="5" t="s">
        <v>43</v>
      </c>
      <c r="E876" t="s">
        <v>20</v>
      </c>
      <c r="G876" t="s">
        <v>13</v>
      </c>
      <c r="H876">
        <v>0.56918089062649002</v>
      </c>
    </row>
    <row r="877" spans="1:8" x14ac:dyDescent="0.2">
      <c r="A877" s="5" t="s">
        <v>43</v>
      </c>
      <c r="E877" t="s">
        <v>20</v>
      </c>
      <c r="G877" t="s">
        <v>13</v>
      </c>
      <c r="H877">
        <v>0.49174676994121208</v>
      </c>
    </row>
    <row r="878" spans="1:8" x14ac:dyDescent="0.2">
      <c r="A878" s="5" t="s">
        <v>43</v>
      </c>
      <c r="E878" t="s">
        <v>20</v>
      </c>
      <c r="G878" t="s">
        <v>13</v>
      </c>
      <c r="H878">
        <v>0.54997030200575681</v>
      </c>
    </row>
    <row r="879" spans="1:8" x14ac:dyDescent="0.2">
      <c r="A879" s="5" t="s">
        <v>43</v>
      </c>
      <c r="E879" t="s">
        <v>20</v>
      </c>
      <c r="G879" t="s">
        <v>13</v>
      </c>
      <c r="H879">
        <v>0.50713807718045956</v>
      </c>
    </row>
    <row r="880" spans="1:8" x14ac:dyDescent="0.2">
      <c r="A880" s="5" t="s">
        <v>43</v>
      </c>
      <c r="E880" t="s">
        <v>20</v>
      </c>
      <c r="G880" t="s">
        <v>13</v>
      </c>
      <c r="H880">
        <v>0.46970624235006125</v>
      </c>
    </row>
    <row r="881" spans="1:8" x14ac:dyDescent="0.2">
      <c r="A881" s="5" t="s">
        <v>43</v>
      </c>
      <c r="E881" t="s">
        <v>20</v>
      </c>
      <c r="G881" t="s">
        <v>13</v>
      </c>
      <c r="H881">
        <v>0.6554157521310805</v>
      </c>
    </row>
    <row r="882" spans="1:8" x14ac:dyDescent="0.2">
      <c r="A882" s="5" t="s">
        <v>43</v>
      </c>
      <c r="E882" t="s">
        <v>20</v>
      </c>
      <c r="G882" t="s">
        <v>14</v>
      </c>
      <c r="H882">
        <v>33.770000000000003</v>
      </c>
    </row>
    <row r="883" spans="1:8" x14ac:dyDescent="0.2">
      <c r="A883" s="5" t="s">
        <v>43</v>
      </c>
      <c r="E883" t="s">
        <v>20</v>
      </c>
      <c r="G883" t="s">
        <v>15</v>
      </c>
      <c r="H883">
        <v>125.84399999999999</v>
      </c>
    </row>
    <row r="884" spans="1:8" x14ac:dyDescent="0.2">
      <c r="A884" s="5" t="s">
        <v>43</v>
      </c>
      <c r="E884" t="s">
        <v>20</v>
      </c>
      <c r="G884" t="s">
        <v>16</v>
      </c>
      <c r="H884">
        <v>51.122599999999998</v>
      </c>
    </row>
    <row r="885" spans="1:8" x14ac:dyDescent="0.2">
      <c r="A885" s="5" t="s">
        <v>43</v>
      </c>
      <c r="E885" t="s">
        <v>20</v>
      </c>
      <c r="G885" t="s">
        <v>17</v>
      </c>
      <c r="H885">
        <v>94.229866666666666</v>
      </c>
    </row>
    <row r="886" spans="1:8" x14ac:dyDescent="0.2">
      <c r="A886" s="3" t="s">
        <v>44</v>
      </c>
      <c r="E886" t="s">
        <v>9</v>
      </c>
      <c r="F886">
        <v>1</v>
      </c>
      <c r="G886" t="s">
        <v>10</v>
      </c>
      <c r="H886">
        <v>1</v>
      </c>
    </row>
    <row r="887" spans="1:8" x14ac:dyDescent="0.2">
      <c r="A887" s="3" t="s">
        <v>44</v>
      </c>
      <c r="E887" t="s">
        <v>9</v>
      </c>
      <c r="G887" t="s">
        <v>11</v>
      </c>
      <c r="H887">
        <v>0</v>
      </c>
    </row>
    <row r="888" spans="1:8" x14ac:dyDescent="0.2">
      <c r="A888" s="3" t="s">
        <v>44</v>
      </c>
      <c r="E888" t="s">
        <v>9</v>
      </c>
      <c r="G888" t="s">
        <v>12</v>
      </c>
      <c r="H888">
        <v>1</v>
      </c>
    </row>
    <row r="889" spans="1:8" x14ac:dyDescent="0.2">
      <c r="A889" s="3" t="s">
        <v>44</v>
      </c>
      <c r="E889" t="s">
        <v>9</v>
      </c>
      <c r="F889">
        <v>2</v>
      </c>
      <c r="G889" t="s">
        <v>10</v>
      </c>
      <c r="H889">
        <v>1</v>
      </c>
    </row>
    <row r="890" spans="1:8" x14ac:dyDescent="0.2">
      <c r="A890" s="3" t="s">
        <v>44</v>
      </c>
      <c r="E890" t="s">
        <v>9</v>
      </c>
      <c r="G890" t="s">
        <v>11</v>
      </c>
      <c r="H890">
        <f>3/6</f>
        <v>0.5</v>
      </c>
    </row>
    <row r="891" spans="1:8" x14ac:dyDescent="0.2">
      <c r="A891" s="3" t="s">
        <v>44</v>
      </c>
      <c r="E891" t="s">
        <v>9</v>
      </c>
      <c r="G891" t="s">
        <v>12</v>
      </c>
      <c r="H891">
        <v>1</v>
      </c>
    </row>
    <row r="892" spans="1:8" x14ac:dyDescent="0.2">
      <c r="A892" s="3" t="s">
        <v>44</v>
      </c>
      <c r="E892" t="s">
        <v>9</v>
      </c>
      <c r="F892">
        <v>3</v>
      </c>
      <c r="G892" t="s">
        <v>10</v>
      </c>
      <c r="H892">
        <v>1</v>
      </c>
    </row>
    <row r="893" spans="1:8" x14ac:dyDescent="0.2">
      <c r="A893" s="3" t="s">
        <v>44</v>
      </c>
      <c r="E893" t="s">
        <v>9</v>
      </c>
      <c r="G893" t="s">
        <v>11</v>
      </c>
      <c r="H893">
        <f>3/7</f>
        <v>0.42857142857142855</v>
      </c>
    </row>
    <row r="894" spans="1:8" x14ac:dyDescent="0.2">
      <c r="A894" s="3" t="s">
        <v>44</v>
      </c>
      <c r="E894" t="s">
        <v>9</v>
      </c>
      <c r="G894" t="s">
        <v>12</v>
      </c>
      <c r="H894">
        <v>1</v>
      </c>
    </row>
    <row r="895" spans="1:8" x14ac:dyDescent="0.2">
      <c r="A895" s="3" t="s">
        <v>44</v>
      </c>
      <c r="E895" t="s">
        <v>9</v>
      </c>
      <c r="F895">
        <v>4</v>
      </c>
      <c r="G895" t="s">
        <v>10</v>
      </c>
      <c r="H895">
        <v>1</v>
      </c>
    </row>
    <row r="896" spans="1:8" x14ac:dyDescent="0.2">
      <c r="A896" s="3" t="s">
        <v>44</v>
      </c>
      <c r="E896" t="s">
        <v>9</v>
      </c>
      <c r="G896" t="s">
        <v>11</v>
      </c>
      <c r="H896">
        <f>2/6</f>
        <v>0.33333333333333331</v>
      </c>
    </row>
    <row r="897" spans="1:8" x14ac:dyDescent="0.2">
      <c r="A897" s="3" t="s">
        <v>44</v>
      </c>
      <c r="E897" t="s">
        <v>9</v>
      </c>
      <c r="G897" t="s">
        <v>12</v>
      </c>
      <c r="H897">
        <v>1</v>
      </c>
    </row>
    <row r="898" spans="1:8" x14ac:dyDescent="0.2">
      <c r="A898" s="3" t="s">
        <v>44</v>
      </c>
      <c r="E898" t="s">
        <v>9</v>
      </c>
      <c r="F898">
        <v>5</v>
      </c>
      <c r="G898" t="s">
        <v>10</v>
      </c>
      <c r="H898">
        <v>1</v>
      </c>
    </row>
    <row r="899" spans="1:8" x14ac:dyDescent="0.2">
      <c r="A899" s="3" t="s">
        <v>44</v>
      </c>
      <c r="E899" t="s">
        <v>9</v>
      </c>
      <c r="G899" t="s">
        <v>11</v>
      </c>
      <c r="H899">
        <v>0</v>
      </c>
    </row>
    <row r="900" spans="1:8" x14ac:dyDescent="0.2">
      <c r="A900" s="3" t="s">
        <v>44</v>
      </c>
      <c r="E900" t="s">
        <v>9</v>
      </c>
      <c r="G900" t="s">
        <v>12</v>
      </c>
      <c r="H900">
        <v>1</v>
      </c>
    </row>
    <row r="901" spans="1:8" x14ac:dyDescent="0.2">
      <c r="A901" s="3" t="s">
        <v>44</v>
      </c>
      <c r="E901" t="s">
        <v>9</v>
      </c>
      <c r="G901" t="s">
        <v>13</v>
      </c>
      <c r="H901">
        <v>0.51892340097023537</v>
      </c>
    </row>
    <row r="902" spans="1:8" x14ac:dyDescent="0.2">
      <c r="A902" s="3" t="s">
        <v>44</v>
      </c>
      <c r="E902" t="s">
        <v>9</v>
      </c>
      <c r="G902" t="s">
        <v>13</v>
      </c>
      <c r="H902">
        <v>0.48113718987180304</v>
      </c>
    </row>
    <row r="903" spans="1:8" x14ac:dyDescent="0.2">
      <c r="A903" s="3" t="s">
        <v>44</v>
      </c>
      <c r="E903" t="s">
        <v>9</v>
      </c>
      <c r="G903" t="s">
        <v>13</v>
      </c>
      <c r="H903">
        <v>0.58169693390422761</v>
      </c>
    </row>
    <row r="904" spans="1:8" x14ac:dyDescent="0.2">
      <c r="A904" s="3" t="s">
        <v>44</v>
      </c>
      <c r="E904" t="s">
        <v>9</v>
      </c>
      <c r="G904" t="s">
        <v>13</v>
      </c>
      <c r="H904">
        <v>0.45835743204164253</v>
      </c>
    </row>
    <row r="905" spans="1:8" x14ac:dyDescent="0.2">
      <c r="A905" s="3" t="s">
        <v>44</v>
      </c>
      <c r="E905" t="s">
        <v>9</v>
      </c>
      <c r="G905" t="s">
        <v>13</v>
      </c>
      <c r="H905">
        <v>0.51504098571944112</v>
      </c>
    </row>
    <row r="906" spans="1:8" x14ac:dyDescent="0.2">
      <c r="A906" s="3" t="s">
        <v>44</v>
      </c>
      <c r="E906" t="s">
        <v>9</v>
      </c>
      <c r="G906" t="s">
        <v>13</v>
      </c>
      <c r="H906">
        <v>0.5522311532023344</v>
      </c>
    </row>
    <row r="907" spans="1:8" x14ac:dyDescent="0.2">
      <c r="A907" s="3" t="s">
        <v>44</v>
      </c>
      <c r="E907" t="s">
        <v>9</v>
      </c>
      <c r="G907" t="s">
        <v>13</v>
      </c>
      <c r="H907">
        <v>0.53275498466257676</v>
      </c>
    </row>
    <row r="908" spans="1:8" x14ac:dyDescent="0.2">
      <c r="A908" s="3" t="s">
        <v>44</v>
      </c>
      <c r="E908" t="s">
        <v>9</v>
      </c>
      <c r="G908" t="s">
        <v>13</v>
      </c>
      <c r="H908">
        <v>0.60439289483287473</v>
      </c>
    </row>
    <row r="909" spans="1:8" x14ac:dyDescent="0.2">
      <c r="A909" s="3" t="s">
        <v>44</v>
      </c>
      <c r="E909" t="s">
        <v>9</v>
      </c>
      <c r="G909" t="s">
        <v>13</v>
      </c>
      <c r="H909">
        <v>0.54635751965471635</v>
      </c>
    </row>
    <row r="910" spans="1:8" x14ac:dyDescent="0.2">
      <c r="A910" s="3" t="s">
        <v>44</v>
      </c>
      <c r="E910" t="s">
        <v>9</v>
      </c>
      <c r="G910" t="s">
        <v>13</v>
      </c>
      <c r="H910">
        <v>0.57862081350453443</v>
      </c>
    </row>
    <row r="911" spans="1:8" x14ac:dyDescent="0.2">
      <c r="A911" s="3" t="s">
        <v>44</v>
      </c>
      <c r="E911" t="s">
        <v>9</v>
      </c>
      <c r="G911" t="s">
        <v>13</v>
      </c>
      <c r="H911">
        <v>0.46649951700259407</v>
      </c>
    </row>
    <row r="912" spans="1:8" x14ac:dyDescent="0.2">
      <c r="A912" s="3" t="s">
        <v>44</v>
      </c>
      <c r="E912" t="s">
        <v>9</v>
      </c>
      <c r="G912" t="s">
        <v>13</v>
      </c>
      <c r="H912">
        <v>0.55137733852932114</v>
      </c>
    </row>
    <row r="913" spans="1:8" x14ac:dyDescent="0.2">
      <c r="A913" s="3" t="s">
        <v>44</v>
      </c>
      <c r="E913" t="s">
        <v>9</v>
      </c>
      <c r="G913" t="s">
        <v>13</v>
      </c>
      <c r="H913">
        <v>0.51852849461808614</v>
      </c>
    </row>
    <row r="914" spans="1:8" x14ac:dyDescent="0.2">
      <c r="A914" s="3" t="s">
        <v>44</v>
      </c>
      <c r="E914" t="s">
        <v>9</v>
      </c>
      <c r="G914" t="s">
        <v>13</v>
      </c>
      <c r="H914">
        <v>0.56095459199708031</v>
      </c>
    </row>
    <row r="915" spans="1:8" x14ac:dyDescent="0.2">
      <c r="A915" s="3" t="s">
        <v>44</v>
      </c>
      <c r="E915" t="s">
        <v>9</v>
      </c>
      <c r="G915" t="s">
        <v>13</v>
      </c>
      <c r="H915">
        <v>0.528009368500166</v>
      </c>
    </row>
    <row r="916" spans="1:8" x14ac:dyDescent="0.2">
      <c r="A916" s="3" t="s">
        <v>44</v>
      </c>
      <c r="E916" t="s">
        <v>9</v>
      </c>
      <c r="G916" t="s">
        <v>14</v>
      </c>
      <c r="H916">
        <v>30.175000000000001</v>
      </c>
    </row>
    <row r="917" spans="1:8" x14ac:dyDescent="0.2">
      <c r="A917" s="3" t="s">
        <v>44</v>
      </c>
      <c r="E917" t="s">
        <v>9</v>
      </c>
      <c r="G917" t="s">
        <v>15</v>
      </c>
      <c r="H917">
        <v>137.626</v>
      </c>
    </row>
    <row r="918" spans="1:8" x14ac:dyDescent="0.2">
      <c r="A918" s="3" t="s">
        <v>44</v>
      </c>
      <c r="E918" t="s">
        <v>9</v>
      </c>
      <c r="G918" t="s">
        <v>16</v>
      </c>
      <c r="H918">
        <v>53.59</v>
      </c>
    </row>
    <row r="919" spans="1:8" x14ac:dyDescent="0.2">
      <c r="A919" s="3" t="s">
        <v>44</v>
      </c>
      <c r="E919" t="s">
        <v>9</v>
      </c>
      <c r="G919" t="s">
        <v>17</v>
      </c>
      <c r="H919">
        <v>100.28959999999999</v>
      </c>
    </row>
    <row r="920" spans="1:8" x14ac:dyDescent="0.2">
      <c r="A920" s="5" t="s">
        <v>45</v>
      </c>
      <c r="E920" t="s">
        <v>9</v>
      </c>
      <c r="F920">
        <v>1</v>
      </c>
      <c r="G920" t="s">
        <v>10</v>
      </c>
      <c r="H920">
        <v>1</v>
      </c>
    </row>
    <row r="921" spans="1:8" x14ac:dyDescent="0.2">
      <c r="A921" s="5" t="s">
        <v>45</v>
      </c>
      <c r="E921" t="s">
        <v>9</v>
      </c>
      <c r="G921" t="s">
        <v>11</v>
      </c>
      <c r="H921">
        <v>0</v>
      </c>
    </row>
    <row r="922" spans="1:8" x14ac:dyDescent="0.2">
      <c r="A922" s="5" t="s">
        <v>45</v>
      </c>
      <c r="E922" t="s">
        <v>9</v>
      </c>
      <c r="G922" t="s">
        <v>12</v>
      </c>
      <c r="H922">
        <v>1</v>
      </c>
    </row>
    <row r="923" spans="1:8" x14ac:dyDescent="0.2">
      <c r="A923" s="5" t="s">
        <v>45</v>
      </c>
      <c r="E923" t="s">
        <v>9</v>
      </c>
      <c r="F923">
        <v>2</v>
      </c>
      <c r="G923" t="s">
        <v>10</v>
      </c>
      <c r="H923">
        <v>1</v>
      </c>
    </row>
    <row r="924" spans="1:8" x14ac:dyDescent="0.2">
      <c r="A924" s="5" t="s">
        <v>45</v>
      </c>
      <c r="E924" t="s">
        <v>9</v>
      </c>
      <c r="G924" t="s">
        <v>11</v>
      </c>
      <c r="H924">
        <f>5/13</f>
        <v>0.38461538461538464</v>
      </c>
    </row>
    <row r="925" spans="1:8" x14ac:dyDescent="0.2">
      <c r="A925" s="5" t="s">
        <v>45</v>
      </c>
      <c r="E925" t="s">
        <v>9</v>
      </c>
      <c r="G925" t="s">
        <v>12</v>
      </c>
      <c r="H925">
        <v>1</v>
      </c>
    </row>
    <row r="926" spans="1:8" x14ac:dyDescent="0.2">
      <c r="A926" s="5" t="s">
        <v>45</v>
      </c>
      <c r="E926" t="s">
        <v>9</v>
      </c>
      <c r="F926">
        <v>3</v>
      </c>
      <c r="G926" t="s">
        <v>10</v>
      </c>
      <c r="H926">
        <v>1</v>
      </c>
    </row>
    <row r="927" spans="1:8" x14ac:dyDescent="0.2">
      <c r="A927" s="5" t="s">
        <v>45</v>
      </c>
      <c r="E927" t="s">
        <v>9</v>
      </c>
      <c r="G927" t="s">
        <v>11</v>
      </c>
      <c r="H927">
        <f>2/6</f>
        <v>0.33333333333333331</v>
      </c>
    </row>
    <row r="928" spans="1:8" x14ac:dyDescent="0.2">
      <c r="A928" s="5" t="s">
        <v>45</v>
      </c>
      <c r="E928" t="s">
        <v>9</v>
      </c>
      <c r="G928" t="s">
        <v>12</v>
      </c>
      <c r="H928">
        <v>1</v>
      </c>
    </row>
    <row r="929" spans="1:8" x14ac:dyDescent="0.2">
      <c r="A929" s="5" t="s">
        <v>45</v>
      </c>
      <c r="E929" t="s">
        <v>9</v>
      </c>
      <c r="F929">
        <v>4</v>
      </c>
      <c r="G929" t="s">
        <v>10</v>
      </c>
      <c r="H929">
        <v>1</v>
      </c>
    </row>
    <row r="930" spans="1:8" x14ac:dyDescent="0.2">
      <c r="A930" s="5" t="s">
        <v>45</v>
      </c>
      <c r="E930" t="s">
        <v>9</v>
      </c>
      <c r="G930" t="s">
        <v>11</v>
      </c>
      <c r="H930">
        <f>11/15</f>
        <v>0.73333333333333328</v>
      </c>
    </row>
    <row r="931" spans="1:8" x14ac:dyDescent="0.2">
      <c r="A931" s="5" t="s">
        <v>45</v>
      </c>
      <c r="E931" t="s">
        <v>9</v>
      </c>
      <c r="G931" t="s">
        <v>12</v>
      </c>
      <c r="H931">
        <v>1</v>
      </c>
    </row>
    <row r="932" spans="1:8" x14ac:dyDescent="0.2">
      <c r="A932" s="5" t="s">
        <v>45</v>
      </c>
      <c r="E932" t="s">
        <v>9</v>
      </c>
      <c r="F932">
        <v>5</v>
      </c>
      <c r="G932" t="s">
        <v>10</v>
      </c>
      <c r="H932">
        <v>1</v>
      </c>
    </row>
    <row r="933" spans="1:8" x14ac:dyDescent="0.2">
      <c r="A933" s="5" t="s">
        <v>45</v>
      </c>
      <c r="E933" t="s">
        <v>9</v>
      </c>
      <c r="G933" t="s">
        <v>11</v>
      </c>
      <c r="H933">
        <f>1/25</f>
        <v>0.04</v>
      </c>
    </row>
    <row r="934" spans="1:8" x14ac:dyDescent="0.2">
      <c r="A934" s="5" t="s">
        <v>45</v>
      </c>
      <c r="E934" t="s">
        <v>9</v>
      </c>
      <c r="G934" t="s">
        <v>12</v>
      </c>
      <c r="H934">
        <v>1</v>
      </c>
    </row>
    <row r="935" spans="1:8" x14ac:dyDescent="0.2">
      <c r="A935" s="5" t="s">
        <v>45</v>
      </c>
      <c r="E935" t="s">
        <v>9</v>
      </c>
      <c r="G935" t="s">
        <v>13</v>
      </c>
      <c r="H935">
        <v>0.48375035213972906</v>
      </c>
    </row>
    <row r="936" spans="1:8" x14ac:dyDescent="0.2">
      <c r="A936" s="5" t="s">
        <v>45</v>
      </c>
      <c r="E936" t="s">
        <v>9</v>
      </c>
      <c r="G936" t="s">
        <v>13</v>
      </c>
      <c r="H936">
        <v>0.49702680669448035</v>
      </c>
    </row>
    <row r="937" spans="1:8" x14ac:dyDescent="0.2">
      <c r="A937" s="5" t="s">
        <v>45</v>
      </c>
      <c r="E937" t="s">
        <v>9</v>
      </c>
      <c r="G937" t="s">
        <v>13</v>
      </c>
      <c r="H937">
        <v>0.58799439710017853</v>
      </c>
    </row>
    <row r="938" spans="1:8" x14ac:dyDescent="0.2">
      <c r="A938" s="5" t="s">
        <v>45</v>
      </c>
      <c r="E938" t="s">
        <v>9</v>
      </c>
      <c r="G938" t="s">
        <v>13</v>
      </c>
      <c r="H938">
        <v>0.53221296480602076</v>
      </c>
    </row>
    <row r="939" spans="1:8" x14ac:dyDescent="0.2">
      <c r="A939" s="5" t="s">
        <v>45</v>
      </c>
      <c r="E939" t="s">
        <v>9</v>
      </c>
      <c r="G939" t="s">
        <v>13</v>
      </c>
      <c r="H939">
        <v>0.42679526155781533</v>
      </c>
    </row>
    <row r="940" spans="1:8" x14ac:dyDescent="0.2">
      <c r="A940" s="5" t="s">
        <v>45</v>
      </c>
      <c r="E940" t="s">
        <v>9</v>
      </c>
      <c r="G940" t="s">
        <v>13</v>
      </c>
      <c r="H940">
        <v>0.52341860859118705</v>
      </c>
    </row>
    <row r="941" spans="1:8" x14ac:dyDescent="0.2">
      <c r="A941" s="5" t="s">
        <v>45</v>
      </c>
      <c r="E941" t="s">
        <v>9</v>
      </c>
      <c r="G941" t="s">
        <v>13</v>
      </c>
      <c r="H941">
        <v>0.6119472738166567</v>
      </c>
    </row>
    <row r="942" spans="1:8" x14ac:dyDescent="0.2">
      <c r="A942" s="5" t="s">
        <v>45</v>
      </c>
      <c r="E942" t="s">
        <v>9</v>
      </c>
      <c r="G942" t="s">
        <v>13</v>
      </c>
      <c r="H942">
        <v>0.51230772196306718</v>
      </c>
    </row>
    <row r="943" spans="1:8" x14ac:dyDescent="0.2">
      <c r="A943" s="5" t="s">
        <v>45</v>
      </c>
      <c r="E943" t="s">
        <v>9</v>
      </c>
      <c r="G943" t="s">
        <v>13</v>
      </c>
      <c r="H943">
        <v>0.54320401283551312</v>
      </c>
    </row>
    <row r="944" spans="1:8" x14ac:dyDescent="0.2">
      <c r="A944" s="5" t="s">
        <v>45</v>
      </c>
      <c r="E944" t="s">
        <v>9</v>
      </c>
      <c r="G944" t="s">
        <v>13</v>
      </c>
      <c r="H944">
        <v>0.48932869800078471</v>
      </c>
    </row>
    <row r="945" spans="1:8" x14ac:dyDescent="0.2">
      <c r="A945" s="5" t="s">
        <v>45</v>
      </c>
      <c r="E945" t="s">
        <v>9</v>
      </c>
      <c r="G945" t="s">
        <v>13</v>
      </c>
      <c r="H945">
        <v>0.57249945220329601</v>
      </c>
    </row>
    <row r="946" spans="1:8" x14ac:dyDescent="0.2">
      <c r="A946" s="5" t="s">
        <v>45</v>
      </c>
      <c r="E946" t="s">
        <v>9</v>
      </c>
      <c r="G946" t="s">
        <v>13</v>
      </c>
      <c r="H946">
        <v>0.63354069737048457</v>
      </c>
    </row>
    <row r="947" spans="1:8" x14ac:dyDescent="0.2">
      <c r="A947" s="5" t="s">
        <v>45</v>
      </c>
      <c r="E947" t="s">
        <v>9</v>
      </c>
      <c r="G947" t="s">
        <v>13</v>
      </c>
      <c r="H947">
        <v>0.43348726866513881</v>
      </c>
    </row>
    <row r="948" spans="1:8" x14ac:dyDescent="0.2">
      <c r="A948" s="5" t="s">
        <v>45</v>
      </c>
      <c r="E948" t="s">
        <v>9</v>
      </c>
      <c r="G948" t="s">
        <v>13</v>
      </c>
      <c r="H948">
        <v>0.5271065865325647</v>
      </c>
    </row>
    <row r="949" spans="1:8" x14ac:dyDescent="0.2">
      <c r="A949" s="5" t="s">
        <v>45</v>
      </c>
      <c r="E949" t="s">
        <v>9</v>
      </c>
      <c r="G949" t="s">
        <v>13</v>
      </c>
      <c r="H949">
        <v>0.52976085477408463</v>
      </c>
    </row>
    <row r="950" spans="1:8" x14ac:dyDescent="0.2">
      <c r="A950" s="5" t="s">
        <v>45</v>
      </c>
      <c r="E950" t="s">
        <v>9</v>
      </c>
      <c r="G950" t="s">
        <v>14</v>
      </c>
      <c r="H950">
        <v>33.984000000000002</v>
      </c>
    </row>
    <row r="951" spans="1:8" x14ac:dyDescent="0.2">
      <c r="A951" s="5" t="s">
        <v>45</v>
      </c>
      <c r="E951" t="s">
        <v>9</v>
      </c>
      <c r="G951" t="s">
        <v>15</v>
      </c>
      <c r="H951">
        <v>109.593</v>
      </c>
    </row>
    <row r="952" spans="1:8" x14ac:dyDescent="0.2">
      <c r="A952" s="5" t="s">
        <v>45</v>
      </c>
      <c r="E952" t="s">
        <v>9</v>
      </c>
      <c r="G952" t="s">
        <v>16</v>
      </c>
      <c r="H952">
        <v>46.612400000000001</v>
      </c>
    </row>
    <row r="953" spans="1:8" x14ac:dyDescent="0.2">
      <c r="A953" s="5" t="s">
        <v>45</v>
      </c>
      <c r="E953" t="s">
        <v>9</v>
      </c>
      <c r="G953" t="s">
        <v>17</v>
      </c>
      <c r="H953">
        <v>88.748733333333334</v>
      </c>
    </row>
    <row r="954" spans="1:8" x14ac:dyDescent="0.2">
      <c r="A954" s="3" t="s">
        <v>46</v>
      </c>
      <c r="E954" t="s">
        <v>9</v>
      </c>
      <c r="F954">
        <v>1</v>
      </c>
      <c r="G954" t="s">
        <v>10</v>
      </c>
      <c r="H954">
        <v>1</v>
      </c>
    </row>
    <row r="955" spans="1:8" x14ac:dyDescent="0.2">
      <c r="A955" s="3" t="s">
        <v>46</v>
      </c>
      <c r="E955" t="s">
        <v>9</v>
      </c>
      <c r="G955" t="s">
        <v>11</v>
      </c>
      <c r="H955">
        <f>3/21</f>
        <v>0.14285714285714285</v>
      </c>
    </row>
    <row r="956" spans="1:8" x14ac:dyDescent="0.2">
      <c r="A956" s="3" t="s">
        <v>46</v>
      </c>
      <c r="E956" t="s">
        <v>9</v>
      </c>
      <c r="G956" t="s">
        <v>12</v>
      </c>
      <c r="H956">
        <v>1</v>
      </c>
    </row>
    <row r="957" spans="1:8" x14ac:dyDescent="0.2">
      <c r="A957" s="3" t="s">
        <v>46</v>
      </c>
      <c r="E957" t="s">
        <v>9</v>
      </c>
      <c r="F957">
        <v>2</v>
      </c>
      <c r="G957" t="s">
        <v>10</v>
      </c>
      <c r="H957">
        <v>1</v>
      </c>
    </row>
    <row r="958" spans="1:8" x14ac:dyDescent="0.2">
      <c r="A958" s="3" t="s">
        <v>46</v>
      </c>
      <c r="E958" t="s">
        <v>9</v>
      </c>
      <c r="G958" t="s">
        <v>11</v>
      </c>
      <c r="H958">
        <f>6/13</f>
        <v>0.46153846153846156</v>
      </c>
    </row>
    <row r="959" spans="1:8" x14ac:dyDescent="0.2">
      <c r="A959" s="3" t="s">
        <v>46</v>
      </c>
      <c r="E959" t="s">
        <v>9</v>
      </c>
      <c r="G959" t="s">
        <v>12</v>
      </c>
      <c r="H959">
        <v>1</v>
      </c>
    </row>
    <row r="960" spans="1:8" x14ac:dyDescent="0.2">
      <c r="A960" s="3" t="s">
        <v>46</v>
      </c>
      <c r="E960" t="s">
        <v>9</v>
      </c>
      <c r="F960">
        <v>3</v>
      </c>
      <c r="G960" t="s">
        <v>10</v>
      </c>
      <c r="H960">
        <v>1</v>
      </c>
    </row>
    <row r="961" spans="1:8" x14ac:dyDescent="0.2">
      <c r="A961" s="3" t="s">
        <v>46</v>
      </c>
      <c r="E961" t="s">
        <v>9</v>
      </c>
      <c r="G961" t="s">
        <v>11</v>
      </c>
      <c r="H961">
        <f>2/7</f>
        <v>0.2857142857142857</v>
      </c>
    </row>
    <row r="962" spans="1:8" x14ac:dyDescent="0.2">
      <c r="A962" s="3" t="s">
        <v>46</v>
      </c>
      <c r="E962" t="s">
        <v>9</v>
      </c>
      <c r="G962" t="s">
        <v>12</v>
      </c>
      <c r="H962">
        <v>1</v>
      </c>
    </row>
    <row r="963" spans="1:8" x14ac:dyDescent="0.2">
      <c r="A963" s="3" t="s">
        <v>46</v>
      </c>
      <c r="E963" t="s">
        <v>9</v>
      </c>
      <c r="F963">
        <v>4</v>
      </c>
      <c r="G963" t="s">
        <v>10</v>
      </c>
      <c r="H963">
        <v>1</v>
      </c>
    </row>
    <row r="964" spans="1:8" x14ac:dyDescent="0.2">
      <c r="A964" s="3" t="s">
        <v>46</v>
      </c>
      <c r="E964" t="s">
        <v>9</v>
      </c>
      <c r="G964" t="s">
        <v>11</v>
      </c>
      <c r="H964">
        <f>1/5</f>
        <v>0.2</v>
      </c>
    </row>
    <row r="965" spans="1:8" x14ac:dyDescent="0.2">
      <c r="A965" s="3" t="s">
        <v>46</v>
      </c>
      <c r="E965" t="s">
        <v>9</v>
      </c>
      <c r="G965" t="s">
        <v>12</v>
      </c>
      <c r="H965">
        <v>1</v>
      </c>
    </row>
    <row r="966" spans="1:8" x14ac:dyDescent="0.2">
      <c r="A966" s="3" t="s">
        <v>46</v>
      </c>
      <c r="E966" t="s">
        <v>9</v>
      </c>
      <c r="F966">
        <v>5</v>
      </c>
      <c r="G966" t="s">
        <v>10</v>
      </c>
      <c r="H966">
        <v>1</v>
      </c>
    </row>
    <row r="967" spans="1:8" x14ac:dyDescent="0.2">
      <c r="A967" s="3" t="s">
        <v>46</v>
      </c>
      <c r="E967" t="s">
        <v>9</v>
      </c>
      <c r="G967" t="s">
        <v>11</v>
      </c>
      <c r="H967">
        <f>2/7</f>
        <v>0.2857142857142857</v>
      </c>
    </row>
    <row r="968" spans="1:8" x14ac:dyDescent="0.2">
      <c r="A968" s="3" t="s">
        <v>46</v>
      </c>
      <c r="E968" t="s">
        <v>9</v>
      </c>
      <c r="G968" t="s">
        <v>12</v>
      </c>
      <c r="H968">
        <v>1</v>
      </c>
    </row>
    <row r="969" spans="1:8" x14ac:dyDescent="0.2">
      <c r="A969" s="3" t="s">
        <v>46</v>
      </c>
      <c r="E969" t="s">
        <v>9</v>
      </c>
      <c r="G969" t="s">
        <v>13</v>
      </c>
      <c r="H969">
        <v>0.54622001389111507</v>
      </c>
    </row>
    <row r="970" spans="1:8" x14ac:dyDescent="0.2">
      <c r="A970" s="3" t="s">
        <v>46</v>
      </c>
      <c r="E970" t="s">
        <v>9</v>
      </c>
      <c r="G970" t="s">
        <v>13</v>
      </c>
      <c r="H970">
        <v>0.56624613187336348</v>
      </c>
    </row>
    <row r="971" spans="1:8" x14ac:dyDescent="0.2">
      <c r="A971" s="3" t="s">
        <v>46</v>
      </c>
      <c r="E971" t="s">
        <v>9</v>
      </c>
      <c r="G971" t="s">
        <v>13</v>
      </c>
      <c r="H971">
        <v>0.5474583548944697</v>
      </c>
    </row>
    <row r="972" spans="1:8" x14ac:dyDescent="0.2">
      <c r="A972" s="3" t="s">
        <v>46</v>
      </c>
      <c r="E972" t="s">
        <v>9</v>
      </c>
      <c r="G972" t="s">
        <v>13</v>
      </c>
      <c r="H972">
        <v>0.4700987268018989</v>
      </c>
    </row>
    <row r="973" spans="1:8" x14ac:dyDescent="0.2">
      <c r="A973" s="3" t="s">
        <v>46</v>
      </c>
      <c r="E973" t="s">
        <v>9</v>
      </c>
      <c r="G973" t="s">
        <v>13</v>
      </c>
      <c r="H973">
        <v>0.5148785548639081</v>
      </c>
    </row>
    <row r="974" spans="1:8" x14ac:dyDescent="0.2">
      <c r="A974" s="3" t="s">
        <v>46</v>
      </c>
      <c r="E974" t="s">
        <v>9</v>
      </c>
      <c r="G974" t="s">
        <v>13</v>
      </c>
      <c r="H974">
        <v>0.47836568963329523</v>
      </c>
    </row>
    <row r="975" spans="1:8" x14ac:dyDescent="0.2">
      <c r="A975" s="3" t="s">
        <v>46</v>
      </c>
      <c r="E975" t="s">
        <v>9</v>
      </c>
      <c r="G975" t="s">
        <v>13</v>
      </c>
      <c r="H975">
        <v>0.5117087688006654</v>
      </c>
    </row>
    <row r="976" spans="1:8" x14ac:dyDescent="0.2">
      <c r="A976" s="3" t="s">
        <v>46</v>
      </c>
      <c r="E976" t="s">
        <v>9</v>
      </c>
      <c r="G976" t="s">
        <v>13</v>
      </c>
      <c r="H976">
        <v>0.55077829392383548</v>
      </c>
    </row>
    <row r="977" spans="1:8" x14ac:dyDescent="0.2">
      <c r="A977" s="3" t="s">
        <v>46</v>
      </c>
      <c r="E977" t="s">
        <v>9</v>
      </c>
      <c r="G977" t="s">
        <v>13</v>
      </c>
      <c r="H977">
        <v>0.59616009145113735</v>
      </c>
    </row>
    <row r="978" spans="1:8" x14ac:dyDescent="0.2">
      <c r="A978" s="3" t="s">
        <v>46</v>
      </c>
      <c r="E978" t="s">
        <v>9</v>
      </c>
      <c r="G978" t="s">
        <v>13</v>
      </c>
      <c r="H978">
        <v>0.49334753004124798</v>
      </c>
    </row>
    <row r="979" spans="1:8" x14ac:dyDescent="0.2">
      <c r="A979" s="3" t="s">
        <v>46</v>
      </c>
      <c r="E979" t="s">
        <v>9</v>
      </c>
      <c r="G979" t="s">
        <v>13</v>
      </c>
      <c r="H979">
        <v>0.47078206498589537</v>
      </c>
    </row>
    <row r="980" spans="1:8" x14ac:dyDescent="0.2">
      <c r="A980" s="3" t="s">
        <v>46</v>
      </c>
      <c r="E980" t="s">
        <v>9</v>
      </c>
      <c r="G980" t="s">
        <v>13</v>
      </c>
      <c r="H980">
        <v>0.55369047767952073</v>
      </c>
    </row>
    <row r="981" spans="1:8" x14ac:dyDescent="0.2">
      <c r="A981" s="3" t="s">
        <v>46</v>
      </c>
      <c r="E981" t="s">
        <v>9</v>
      </c>
      <c r="G981" t="s">
        <v>13</v>
      </c>
      <c r="H981">
        <v>0.54331588543198261</v>
      </c>
    </row>
    <row r="982" spans="1:8" x14ac:dyDescent="0.2">
      <c r="A982" s="3" t="s">
        <v>46</v>
      </c>
      <c r="E982" t="s">
        <v>9</v>
      </c>
      <c r="G982" t="s">
        <v>13</v>
      </c>
      <c r="H982">
        <v>0.53427172582619342</v>
      </c>
    </row>
    <row r="983" spans="1:8" x14ac:dyDescent="0.2">
      <c r="A983" s="3" t="s">
        <v>46</v>
      </c>
      <c r="E983" t="s">
        <v>9</v>
      </c>
      <c r="G983" t="s">
        <v>13</v>
      </c>
      <c r="H983">
        <v>0.59597977487841514</v>
      </c>
    </row>
    <row r="984" spans="1:8" x14ac:dyDescent="0.2">
      <c r="A984" s="3" t="s">
        <v>46</v>
      </c>
      <c r="E984" t="s">
        <v>9</v>
      </c>
      <c r="G984" t="s">
        <v>14</v>
      </c>
      <c r="H984">
        <v>30.16</v>
      </c>
    </row>
    <row r="985" spans="1:8" x14ac:dyDescent="0.2">
      <c r="A985" s="3" t="s">
        <v>46</v>
      </c>
      <c r="E985" t="s">
        <v>9</v>
      </c>
      <c r="G985" t="s">
        <v>15</v>
      </c>
      <c r="H985">
        <v>124.42700000000001</v>
      </c>
    </row>
    <row r="986" spans="1:8" x14ac:dyDescent="0.2">
      <c r="A986" s="3" t="s">
        <v>46</v>
      </c>
      <c r="E986" t="s">
        <v>9</v>
      </c>
      <c r="G986" t="s">
        <v>16</v>
      </c>
      <c r="H986">
        <v>47.053800000000003</v>
      </c>
    </row>
    <row r="987" spans="1:8" x14ac:dyDescent="0.2">
      <c r="A987" s="3" t="s">
        <v>46</v>
      </c>
      <c r="E987" t="s">
        <v>9</v>
      </c>
      <c r="G987" t="s">
        <v>17</v>
      </c>
      <c r="H987">
        <v>88.896000000000015</v>
      </c>
    </row>
    <row r="988" spans="1:8" x14ac:dyDescent="0.2">
      <c r="A988" s="5" t="s">
        <v>47</v>
      </c>
      <c r="E988" t="s">
        <v>9</v>
      </c>
      <c r="F988">
        <v>1</v>
      </c>
      <c r="G988" t="s">
        <v>10</v>
      </c>
      <c r="H988">
        <v>1</v>
      </c>
    </row>
    <row r="989" spans="1:8" x14ac:dyDescent="0.2">
      <c r="A989" s="5" t="s">
        <v>47</v>
      </c>
      <c r="E989" t="s">
        <v>9</v>
      </c>
      <c r="G989" t="s">
        <v>11</v>
      </c>
      <c r="H989">
        <f>1/4</f>
        <v>0.25</v>
      </c>
    </row>
    <row r="990" spans="1:8" x14ac:dyDescent="0.2">
      <c r="A990" s="5" t="s">
        <v>47</v>
      </c>
      <c r="E990" t="s">
        <v>9</v>
      </c>
      <c r="G990" t="s">
        <v>12</v>
      </c>
      <c r="H990">
        <v>1</v>
      </c>
    </row>
    <row r="991" spans="1:8" x14ac:dyDescent="0.2">
      <c r="A991" s="5" t="s">
        <v>47</v>
      </c>
      <c r="E991" t="s">
        <v>9</v>
      </c>
      <c r="F991">
        <v>2</v>
      </c>
      <c r="G991" t="s">
        <v>10</v>
      </c>
      <c r="H991">
        <v>1</v>
      </c>
    </row>
    <row r="992" spans="1:8" x14ac:dyDescent="0.2">
      <c r="A992" s="5" t="s">
        <v>47</v>
      </c>
      <c r="E992" t="s">
        <v>9</v>
      </c>
      <c r="G992" t="s">
        <v>11</v>
      </c>
      <c r="H992">
        <f>5/21</f>
        <v>0.23809523809523808</v>
      </c>
    </row>
    <row r="993" spans="1:8" x14ac:dyDescent="0.2">
      <c r="A993" s="5" t="s">
        <v>47</v>
      </c>
      <c r="E993" t="s">
        <v>9</v>
      </c>
      <c r="G993" t="s">
        <v>12</v>
      </c>
      <c r="H993">
        <v>1</v>
      </c>
    </row>
    <row r="994" spans="1:8" x14ac:dyDescent="0.2">
      <c r="A994" s="5" t="s">
        <v>47</v>
      </c>
      <c r="E994" t="s">
        <v>9</v>
      </c>
      <c r="F994">
        <v>3</v>
      </c>
      <c r="G994" t="s">
        <v>10</v>
      </c>
      <c r="H994">
        <v>1</v>
      </c>
    </row>
    <row r="995" spans="1:8" x14ac:dyDescent="0.2">
      <c r="A995" s="5" t="s">
        <v>47</v>
      </c>
      <c r="E995" t="s">
        <v>9</v>
      </c>
      <c r="G995" t="s">
        <v>11</v>
      </c>
      <c r="H995">
        <f>6/22</f>
        <v>0.27272727272727271</v>
      </c>
    </row>
    <row r="996" spans="1:8" x14ac:dyDescent="0.2">
      <c r="A996" s="5" t="s">
        <v>47</v>
      </c>
      <c r="E996" t="s">
        <v>9</v>
      </c>
      <c r="G996" t="s">
        <v>12</v>
      </c>
      <c r="H996">
        <v>1</v>
      </c>
    </row>
    <row r="997" spans="1:8" x14ac:dyDescent="0.2">
      <c r="A997" s="5" t="s">
        <v>47</v>
      </c>
      <c r="E997" t="s">
        <v>9</v>
      </c>
      <c r="F997">
        <v>4</v>
      </c>
      <c r="G997" t="s">
        <v>10</v>
      </c>
      <c r="H997">
        <v>1</v>
      </c>
    </row>
    <row r="998" spans="1:8" x14ac:dyDescent="0.2">
      <c r="A998" s="5" t="s">
        <v>47</v>
      </c>
      <c r="E998" t="s">
        <v>9</v>
      </c>
      <c r="G998" t="s">
        <v>11</v>
      </c>
      <c r="H998">
        <f>2/12</f>
        <v>0.16666666666666666</v>
      </c>
    </row>
    <row r="999" spans="1:8" x14ac:dyDescent="0.2">
      <c r="A999" s="5" t="s">
        <v>47</v>
      </c>
      <c r="E999" t="s">
        <v>9</v>
      </c>
      <c r="G999" t="s">
        <v>12</v>
      </c>
      <c r="H999">
        <v>1</v>
      </c>
    </row>
    <row r="1000" spans="1:8" x14ac:dyDescent="0.2">
      <c r="A1000" s="5" t="s">
        <v>47</v>
      </c>
      <c r="E1000" t="s">
        <v>9</v>
      </c>
      <c r="F1000">
        <v>5</v>
      </c>
      <c r="G1000" t="s">
        <v>10</v>
      </c>
      <c r="H1000">
        <v>1</v>
      </c>
    </row>
    <row r="1001" spans="1:8" x14ac:dyDescent="0.2">
      <c r="A1001" s="5" t="s">
        <v>47</v>
      </c>
      <c r="E1001" t="s">
        <v>9</v>
      </c>
      <c r="G1001" t="s">
        <v>11</v>
      </c>
      <c r="H1001">
        <f>1/5</f>
        <v>0.2</v>
      </c>
    </row>
    <row r="1002" spans="1:8" x14ac:dyDescent="0.2">
      <c r="A1002" s="5" t="s">
        <v>47</v>
      </c>
      <c r="E1002" t="s">
        <v>9</v>
      </c>
      <c r="G1002" t="s">
        <v>12</v>
      </c>
      <c r="H1002">
        <v>1</v>
      </c>
    </row>
    <row r="1003" spans="1:8" x14ac:dyDescent="0.2">
      <c r="A1003" s="5" t="s">
        <v>47</v>
      </c>
      <c r="E1003" t="s">
        <v>9</v>
      </c>
      <c r="G1003" t="s">
        <v>13</v>
      </c>
      <c r="H1003">
        <v>0.51031364376136867</v>
      </c>
    </row>
    <row r="1004" spans="1:8" x14ac:dyDescent="0.2">
      <c r="A1004" s="5" t="s">
        <v>47</v>
      </c>
      <c r="E1004" t="s">
        <v>9</v>
      </c>
      <c r="G1004" t="s">
        <v>13</v>
      </c>
      <c r="H1004">
        <v>0.51771429595191387</v>
      </c>
    </row>
    <row r="1005" spans="1:8" x14ac:dyDescent="0.2">
      <c r="A1005" s="5" t="s">
        <v>47</v>
      </c>
      <c r="E1005" t="s">
        <v>9</v>
      </c>
      <c r="G1005" t="s">
        <v>13</v>
      </c>
      <c r="H1005">
        <v>0.50807404985285609</v>
      </c>
    </row>
    <row r="1006" spans="1:8" x14ac:dyDescent="0.2">
      <c r="A1006" s="5" t="s">
        <v>47</v>
      </c>
      <c r="E1006" t="s">
        <v>9</v>
      </c>
      <c r="G1006" t="s">
        <v>13</v>
      </c>
      <c r="H1006">
        <v>0.50213474080548648</v>
      </c>
    </row>
    <row r="1007" spans="1:8" x14ac:dyDescent="0.2">
      <c r="A1007" s="5" t="s">
        <v>47</v>
      </c>
      <c r="E1007" t="s">
        <v>9</v>
      </c>
      <c r="G1007" t="s">
        <v>13</v>
      </c>
      <c r="H1007">
        <v>0.42764392818497005</v>
      </c>
    </row>
    <row r="1008" spans="1:8" x14ac:dyDescent="0.2">
      <c r="A1008" s="5" t="s">
        <v>47</v>
      </c>
      <c r="E1008" t="s">
        <v>9</v>
      </c>
      <c r="G1008" t="s">
        <v>13</v>
      </c>
      <c r="H1008">
        <v>0.46030863832554841</v>
      </c>
    </row>
    <row r="1009" spans="1:8" x14ac:dyDescent="0.2">
      <c r="A1009" s="5" t="s">
        <v>47</v>
      </c>
      <c r="E1009" t="s">
        <v>9</v>
      </c>
      <c r="G1009" t="s">
        <v>13</v>
      </c>
      <c r="H1009">
        <v>0.45654350557562434</v>
      </c>
    </row>
    <row r="1010" spans="1:8" x14ac:dyDescent="0.2">
      <c r="A1010" s="5" t="s">
        <v>47</v>
      </c>
      <c r="E1010" t="s">
        <v>9</v>
      </c>
      <c r="G1010" t="s">
        <v>13</v>
      </c>
      <c r="H1010">
        <v>0.60860908499334698</v>
      </c>
    </row>
    <row r="1011" spans="1:8" x14ac:dyDescent="0.2">
      <c r="A1011" s="5" t="s">
        <v>47</v>
      </c>
      <c r="E1011" t="s">
        <v>9</v>
      </c>
      <c r="G1011" t="s">
        <v>13</v>
      </c>
      <c r="H1011">
        <v>0.54374123300418042</v>
      </c>
    </row>
    <row r="1012" spans="1:8" x14ac:dyDescent="0.2">
      <c r="A1012" s="5" t="s">
        <v>47</v>
      </c>
      <c r="E1012" t="s">
        <v>9</v>
      </c>
      <c r="G1012" t="s">
        <v>13</v>
      </c>
      <c r="H1012">
        <v>0.49225259968321738</v>
      </c>
    </row>
    <row r="1013" spans="1:8" x14ac:dyDescent="0.2">
      <c r="A1013" s="5" t="s">
        <v>47</v>
      </c>
      <c r="E1013" t="s">
        <v>9</v>
      </c>
      <c r="G1013" t="s">
        <v>13</v>
      </c>
      <c r="H1013">
        <v>0.48207823835085495</v>
      </c>
    </row>
    <row r="1014" spans="1:8" x14ac:dyDescent="0.2">
      <c r="A1014" s="5" t="s">
        <v>47</v>
      </c>
      <c r="E1014" t="s">
        <v>9</v>
      </c>
      <c r="G1014" t="s">
        <v>13</v>
      </c>
      <c r="H1014">
        <v>0.4094990813992726</v>
      </c>
    </row>
    <row r="1015" spans="1:8" x14ac:dyDescent="0.2">
      <c r="A1015" s="5" t="s">
        <v>47</v>
      </c>
      <c r="E1015" t="s">
        <v>9</v>
      </c>
      <c r="G1015" t="s">
        <v>13</v>
      </c>
      <c r="H1015">
        <v>0.61736522219591128</v>
      </c>
    </row>
    <row r="1016" spans="1:8" x14ac:dyDescent="0.2">
      <c r="A1016" s="5" t="s">
        <v>47</v>
      </c>
      <c r="E1016" t="s">
        <v>9</v>
      </c>
      <c r="G1016" t="s">
        <v>13</v>
      </c>
      <c r="H1016">
        <v>0.45978237407788319</v>
      </c>
    </row>
    <row r="1017" spans="1:8" x14ac:dyDescent="0.2">
      <c r="A1017" s="5" t="s">
        <v>47</v>
      </c>
      <c r="E1017" t="s">
        <v>9</v>
      </c>
      <c r="G1017" t="s">
        <v>13</v>
      </c>
      <c r="H1017">
        <v>0.5544235265165498</v>
      </c>
    </row>
    <row r="1018" spans="1:8" x14ac:dyDescent="0.2">
      <c r="A1018" s="5" t="s">
        <v>47</v>
      </c>
      <c r="E1018" t="s">
        <v>9</v>
      </c>
      <c r="G1018" t="s">
        <v>14</v>
      </c>
      <c r="H1018">
        <v>36.212000000000003</v>
      </c>
    </row>
    <row r="1019" spans="1:8" x14ac:dyDescent="0.2">
      <c r="A1019" s="5" t="s">
        <v>47</v>
      </c>
      <c r="E1019" t="s">
        <v>9</v>
      </c>
      <c r="G1019" t="s">
        <v>15</v>
      </c>
      <c r="H1019">
        <v>135.791</v>
      </c>
    </row>
    <row r="1020" spans="1:8" x14ac:dyDescent="0.2">
      <c r="A1020" s="5" t="s">
        <v>47</v>
      </c>
      <c r="E1020" t="s">
        <v>9</v>
      </c>
      <c r="G1020" t="s">
        <v>16</v>
      </c>
      <c r="H1020">
        <v>49.188600000000001</v>
      </c>
    </row>
    <row r="1021" spans="1:8" x14ac:dyDescent="0.2">
      <c r="A1021" s="5" t="s">
        <v>47</v>
      </c>
      <c r="E1021" t="s">
        <v>9</v>
      </c>
      <c r="G1021" t="s">
        <v>17</v>
      </c>
      <c r="H1021">
        <v>98.350266666666656</v>
      </c>
    </row>
    <row r="1022" spans="1:8" x14ac:dyDescent="0.2">
      <c r="A1022" s="3" t="s">
        <v>48</v>
      </c>
      <c r="E1022" t="s">
        <v>20</v>
      </c>
      <c r="F1022">
        <v>1</v>
      </c>
      <c r="G1022" t="s">
        <v>10</v>
      </c>
      <c r="H1022">
        <v>1</v>
      </c>
    </row>
    <row r="1023" spans="1:8" x14ac:dyDescent="0.2">
      <c r="A1023" s="3" t="s">
        <v>48</v>
      </c>
      <c r="E1023" t="s">
        <v>20</v>
      </c>
      <c r="G1023" t="s">
        <v>11</v>
      </c>
      <c r="H1023">
        <f>7/12</f>
        <v>0.58333333333333337</v>
      </c>
    </row>
    <row r="1024" spans="1:8" x14ac:dyDescent="0.2">
      <c r="A1024" s="3" t="s">
        <v>48</v>
      </c>
      <c r="E1024" t="s">
        <v>20</v>
      </c>
      <c r="G1024" t="s">
        <v>12</v>
      </c>
      <c r="H1024">
        <v>1</v>
      </c>
    </row>
    <row r="1025" spans="1:8" x14ac:dyDescent="0.2">
      <c r="A1025" s="3" t="s">
        <v>48</v>
      </c>
      <c r="E1025" t="s">
        <v>20</v>
      </c>
      <c r="F1025">
        <v>2</v>
      </c>
      <c r="G1025" t="s">
        <v>10</v>
      </c>
      <c r="H1025">
        <v>1</v>
      </c>
    </row>
    <row r="1026" spans="1:8" x14ac:dyDescent="0.2">
      <c r="A1026" s="3" t="s">
        <v>48</v>
      </c>
      <c r="E1026" t="s">
        <v>20</v>
      </c>
      <c r="G1026" t="s">
        <v>11</v>
      </c>
      <c r="H1026">
        <f>5/9</f>
        <v>0.55555555555555558</v>
      </c>
    </row>
    <row r="1027" spans="1:8" x14ac:dyDescent="0.2">
      <c r="A1027" s="3" t="s">
        <v>48</v>
      </c>
      <c r="E1027" t="s">
        <v>20</v>
      </c>
      <c r="G1027" t="s">
        <v>12</v>
      </c>
      <c r="H1027">
        <v>1</v>
      </c>
    </row>
    <row r="1028" spans="1:8" x14ac:dyDescent="0.2">
      <c r="A1028" s="3" t="s">
        <v>48</v>
      </c>
      <c r="E1028" t="s">
        <v>20</v>
      </c>
      <c r="F1028">
        <v>3</v>
      </c>
      <c r="G1028" t="s">
        <v>10</v>
      </c>
      <c r="H1028">
        <v>1</v>
      </c>
    </row>
    <row r="1029" spans="1:8" x14ac:dyDescent="0.2">
      <c r="A1029" s="3" t="s">
        <v>48</v>
      </c>
      <c r="E1029" t="s">
        <v>20</v>
      </c>
      <c r="G1029" t="s">
        <v>11</v>
      </c>
      <c r="H1029">
        <f>2/18</f>
        <v>0.1111111111111111</v>
      </c>
    </row>
    <row r="1030" spans="1:8" x14ac:dyDescent="0.2">
      <c r="A1030" s="3" t="s">
        <v>48</v>
      </c>
      <c r="E1030" t="s">
        <v>20</v>
      </c>
      <c r="G1030" t="s">
        <v>12</v>
      </c>
      <c r="H1030">
        <v>1</v>
      </c>
    </row>
    <row r="1031" spans="1:8" x14ac:dyDescent="0.2">
      <c r="A1031" s="3" t="s">
        <v>48</v>
      </c>
      <c r="E1031" t="s">
        <v>20</v>
      </c>
      <c r="F1031">
        <v>4</v>
      </c>
      <c r="G1031" t="s">
        <v>10</v>
      </c>
      <c r="H1031">
        <v>1</v>
      </c>
    </row>
    <row r="1032" spans="1:8" x14ac:dyDescent="0.2">
      <c r="A1032" s="3" t="s">
        <v>48</v>
      </c>
      <c r="E1032" t="s">
        <v>20</v>
      </c>
      <c r="G1032" t="s">
        <v>11</v>
      </c>
      <c r="H1032">
        <f>1/6</f>
        <v>0.16666666666666666</v>
      </c>
    </row>
    <row r="1033" spans="1:8" x14ac:dyDescent="0.2">
      <c r="A1033" s="3" t="s">
        <v>48</v>
      </c>
      <c r="E1033" t="s">
        <v>20</v>
      </c>
      <c r="G1033" t="s">
        <v>12</v>
      </c>
      <c r="H1033">
        <v>1</v>
      </c>
    </row>
    <row r="1034" spans="1:8" x14ac:dyDescent="0.2">
      <c r="A1034" s="3" t="s">
        <v>48</v>
      </c>
      <c r="E1034" t="s">
        <v>20</v>
      </c>
      <c r="F1034">
        <v>5</v>
      </c>
      <c r="G1034" t="s">
        <v>10</v>
      </c>
      <c r="H1034">
        <v>1</v>
      </c>
    </row>
    <row r="1035" spans="1:8" x14ac:dyDescent="0.2">
      <c r="A1035" s="3" t="s">
        <v>48</v>
      </c>
      <c r="E1035" t="s">
        <v>20</v>
      </c>
      <c r="G1035" t="s">
        <v>11</v>
      </c>
      <c r="H1035">
        <f>4/10</f>
        <v>0.4</v>
      </c>
    </row>
    <row r="1036" spans="1:8" x14ac:dyDescent="0.2">
      <c r="A1036" s="3" t="s">
        <v>48</v>
      </c>
      <c r="E1036" t="s">
        <v>20</v>
      </c>
      <c r="G1036" t="s">
        <v>12</v>
      </c>
      <c r="H1036">
        <v>1</v>
      </c>
    </row>
    <row r="1037" spans="1:8" x14ac:dyDescent="0.2">
      <c r="A1037" s="3" t="s">
        <v>48</v>
      </c>
      <c r="E1037" t="s">
        <v>20</v>
      </c>
      <c r="G1037" t="s">
        <v>13</v>
      </c>
      <c r="H1037">
        <v>0.51590042563078908</v>
      </c>
    </row>
    <row r="1038" spans="1:8" x14ac:dyDescent="0.2">
      <c r="A1038" s="3" t="s">
        <v>48</v>
      </c>
      <c r="E1038" t="s">
        <v>20</v>
      </c>
      <c r="G1038" t="s">
        <v>13</v>
      </c>
      <c r="H1038">
        <v>0.51131147747135974</v>
      </c>
    </row>
    <row r="1039" spans="1:8" x14ac:dyDescent="0.2">
      <c r="A1039" s="3" t="s">
        <v>48</v>
      </c>
      <c r="E1039" t="s">
        <v>20</v>
      </c>
      <c r="G1039" t="s">
        <v>13</v>
      </c>
      <c r="H1039">
        <v>0.56702615296208692</v>
      </c>
    </row>
    <row r="1040" spans="1:8" x14ac:dyDescent="0.2">
      <c r="A1040" s="3" t="s">
        <v>48</v>
      </c>
      <c r="E1040" t="s">
        <v>20</v>
      </c>
      <c r="G1040" t="s">
        <v>13</v>
      </c>
      <c r="H1040">
        <v>0.4916188741477342</v>
      </c>
    </row>
    <row r="1041" spans="1:8" x14ac:dyDescent="0.2">
      <c r="A1041" s="3" t="s">
        <v>48</v>
      </c>
      <c r="E1041" t="s">
        <v>20</v>
      </c>
      <c r="G1041" t="s">
        <v>13</v>
      </c>
      <c r="H1041">
        <v>0.54650417790117189</v>
      </c>
    </row>
    <row r="1042" spans="1:8" x14ac:dyDescent="0.2">
      <c r="A1042" s="3" t="s">
        <v>48</v>
      </c>
      <c r="E1042" t="s">
        <v>20</v>
      </c>
      <c r="G1042" t="s">
        <v>13</v>
      </c>
      <c r="H1042">
        <v>0.55631054714149264</v>
      </c>
    </row>
    <row r="1043" spans="1:8" x14ac:dyDescent="0.2">
      <c r="A1043" s="3" t="s">
        <v>48</v>
      </c>
      <c r="E1043" t="s">
        <v>20</v>
      </c>
      <c r="G1043" t="s">
        <v>13</v>
      </c>
      <c r="H1043">
        <v>0.42782018463391752</v>
      </c>
    </row>
    <row r="1044" spans="1:8" x14ac:dyDescent="0.2">
      <c r="A1044" s="3" t="s">
        <v>48</v>
      </c>
      <c r="E1044" t="s">
        <v>20</v>
      </c>
      <c r="G1044" t="s">
        <v>13</v>
      </c>
      <c r="H1044">
        <v>0.56801879448398562</v>
      </c>
    </row>
    <row r="1045" spans="1:8" x14ac:dyDescent="0.2">
      <c r="A1045" s="3" t="s">
        <v>48</v>
      </c>
      <c r="E1045" t="s">
        <v>20</v>
      </c>
      <c r="G1045" t="s">
        <v>13</v>
      </c>
      <c r="H1045">
        <v>0.55225404089690533</v>
      </c>
    </row>
    <row r="1046" spans="1:8" x14ac:dyDescent="0.2">
      <c r="A1046" s="3" t="s">
        <v>48</v>
      </c>
      <c r="E1046" t="s">
        <v>20</v>
      </c>
      <c r="G1046" t="s">
        <v>13</v>
      </c>
      <c r="H1046">
        <v>0.54146186776597427</v>
      </c>
    </row>
    <row r="1047" spans="1:8" x14ac:dyDescent="0.2">
      <c r="A1047" s="3" t="s">
        <v>48</v>
      </c>
      <c r="E1047" t="s">
        <v>20</v>
      </c>
      <c r="G1047" t="s">
        <v>13</v>
      </c>
      <c r="H1047">
        <v>0.64935833812185484</v>
      </c>
    </row>
    <row r="1048" spans="1:8" x14ac:dyDescent="0.2">
      <c r="A1048" s="3" t="s">
        <v>48</v>
      </c>
      <c r="E1048" t="s">
        <v>20</v>
      </c>
      <c r="G1048" t="s">
        <v>13</v>
      </c>
      <c r="H1048">
        <v>0.56679455243013255</v>
      </c>
    </row>
    <row r="1049" spans="1:8" x14ac:dyDescent="0.2">
      <c r="A1049" s="3" t="s">
        <v>48</v>
      </c>
      <c r="E1049" t="s">
        <v>20</v>
      </c>
      <c r="G1049" t="s">
        <v>13</v>
      </c>
      <c r="H1049">
        <v>0.50088380093718488</v>
      </c>
    </row>
    <row r="1050" spans="1:8" x14ac:dyDescent="0.2">
      <c r="A1050" s="3" t="s">
        <v>48</v>
      </c>
      <c r="E1050" t="s">
        <v>20</v>
      </c>
      <c r="G1050" t="s">
        <v>13</v>
      </c>
      <c r="H1050">
        <v>0.53577486425073872</v>
      </c>
    </row>
    <row r="1051" spans="1:8" x14ac:dyDescent="0.2">
      <c r="A1051" s="3" t="s">
        <v>48</v>
      </c>
      <c r="E1051" t="s">
        <v>20</v>
      </c>
      <c r="G1051" t="s">
        <v>13</v>
      </c>
      <c r="H1051">
        <v>0.61021922664770512</v>
      </c>
    </row>
    <row r="1052" spans="1:8" x14ac:dyDescent="0.2">
      <c r="A1052" s="3" t="s">
        <v>48</v>
      </c>
      <c r="E1052" t="s">
        <v>20</v>
      </c>
      <c r="G1052" t="s">
        <v>14</v>
      </c>
      <c r="H1052">
        <v>31.172000000000001</v>
      </c>
    </row>
    <row r="1053" spans="1:8" x14ac:dyDescent="0.2">
      <c r="A1053" s="3" t="s">
        <v>48</v>
      </c>
      <c r="E1053" t="s">
        <v>20</v>
      </c>
      <c r="G1053" t="s">
        <v>15</v>
      </c>
      <c r="H1053">
        <v>99.850999999999999</v>
      </c>
    </row>
    <row r="1054" spans="1:8" x14ac:dyDescent="0.2">
      <c r="A1054" s="3" t="s">
        <v>48</v>
      </c>
      <c r="E1054" t="s">
        <v>20</v>
      </c>
      <c r="G1054" t="s">
        <v>16</v>
      </c>
      <c r="H1054">
        <v>42.896533333333331</v>
      </c>
    </row>
    <row r="1055" spans="1:8" x14ac:dyDescent="0.2">
      <c r="A1055" s="3" t="s">
        <v>48</v>
      </c>
      <c r="E1055" t="s">
        <v>20</v>
      </c>
      <c r="G1055" t="s">
        <v>17</v>
      </c>
      <c r="H1055">
        <v>79.460666666666654</v>
      </c>
    </row>
    <row r="1056" spans="1:8" x14ac:dyDescent="0.2">
      <c r="A1056" s="5" t="s">
        <v>49</v>
      </c>
      <c r="E1056" t="s">
        <v>20</v>
      </c>
      <c r="F1056">
        <v>1</v>
      </c>
      <c r="G1056" t="s">
        <v>10</v>
      </c>
      <c r="H1056">
        <v>1</v>
      </c>
    </row>
    <row r="1057" spans="1:8" x14ac:dyDescent="0.2">
      <c r="A1057" s="5" t="s">
        <v>49</v>
      </c>
      <c r="E1057" t="s">
        <v>20</v>
      </c>
      <c r="G1057" t="s">
        <v>11</v>
      </c>
      <c r="H1057">
        <v>0</v>
      </c>
    </row>
    <row r="1058" spans="1:8" x14ac:dyDescent="0.2">
      <c r="A1058" s="5" t="s">
        <v>49</v>
      </c>
      <c r="E1058" t="s">
        <v>20</v>
      </c>
      <c r="G1058" t="s">
        <v>12</v>
      </c>
      <c r="H1058">
        <v>1</v>
      </c>
    </row>
    <row r="1059" spans="1:8" x14ac:dyDescent="0.2">
      <c r="A1059" s="5" t="s">
        <v>49</v>
      </c>
      <c r="E1059" t="s">
        <v>20</v>
      </c>
      <c r="F1059">
        <v>2</v>
      </c>
      <c r="G1059" t="s">
        <v>10</v>
      </c>
      <c r="H1059">
        <v>1</v>
      </c>
    </row>
    <row r="1060" spans="1:8" x14ac:dyDescent="0.2">
      <c r="A1060" s="5" t="s">
        <v>49</v>
      </c>
      <c r="E1060" t="s">
        <v>20</v>
      </c>
      <c r="G1060" t="s">
        <v>11</v>
      </c>
      <c r="H1060">
        <f>4/15</f>
        <v>0.26666666666666666</v>
      </c>
    </row>
    <row r="1061" spans="1:8" x14ac:dyDescent="0.2">
      <c r="A1061" s="5" t="s">
        <v>49</v>
      </c>
      <c r="E1061" t="s">
        <v>20</v>
      </c>
      <c r="G1061" t="s">
        <v>12</v>
      </c>
      <c r="H1061">
        <v>1</v>
      </c>
    </row>
    <row r="1062" spans="1:8" x14ac:dyDescent="0.2">
      <c r="A1062" s="5" t="s">
        <v>49</v>
      </c>
      <c r="E1062" t="s">
        <v>20</v>
      </c>
      <c r="F1062">
        <v>3</v>
      </c>
      <c r="G1062" t="s">
        <v>10</v>
      </c>
      <c r="H1062">
        <v>1</v>
      </c>
    </row>
    <row r="1063" spans="1:8" x14ac:dyDescent="0.2">
      <c r="A1063" s="5" t="s">
        <v>49</v>
      </c>
      <c r="E1063" t="s">
        <v>20</v>
      </c>
      <c r="G1063" t="s">
        <v>11</v>
      </c>
      <c r="H1063">
        <f>9/23</f>
        <v>0.39130434782608697</v>
      </c>
    </row>
    <row r="1064" spans="1:8" x14ac:dyDescent="0.2">
      <c r="A1064" s="5" t="s">
        <v>49</v>
      </c>
      <c r="E1064" t="s">
        <v>20</v>
      </c>
      <c r="G1064" t="s">
        <v>12</v>
      </c>
      <c r="H1064">
        <v>1</v>
      </c>
    </row>
    <row r="1065" spans="1:8" x14ac:dyDescent="0.2">
      <c r="A1065" s="5" t="s">
        <v>49</v>
      </c>
      <c r="E1065" t="s">
        <v>20</v>
      </c>
      <c r="F1065">
        <v>4</v>
      </c>
      <c r="G1065" t="s">
        <v>10</v>
      </c>
      <c r="H1065">
        <v>1</v>
      </c>
    </row>
    <row r="1066" spans="1:8" x14ac:dyDescent="0.2">
      <c r="A1066" s="5" t="s">
        <v>49</v>
      </c>
      <c r="E1066" t="s">
        <v>20</v>
      </c>
      <c r="G1066" t="s">
        <v>11</v>
      </c>
      <c r="H1066">
        <f>3/8</f>
        <v>0.375</v>
      </c>
    </row>
    <row r="1067" spans="1:8" x14ac:dyDescent="0.2">
      <c r="A1067" s="5" t="s">
        <v>49</v>
      </c>
      <c r="E1067" t="s">
        <v>20</v>
      </c>
      <c r="G1067" t="s">
        <v>12</v>
      </c>
      <c r="H1067">
        <v>1</v>
      </c>
    </row>
    <row r="1068" spans="1:8" x14ac:dyDescent="0.2">
      <c r="A1068" s="5" t="s">
        <v>49</v>
      </c>
      <c r="E1068" t="s">
        <v>20</v>
      </c>
      <c r="F1068">
        <v>5</v>
      </c>
      <c r="G1068" t="s">
        <v>10</v>
      </c>
      <c r="H1068">
        <v>1</v>
      </c>
    </row>
    <row r="1069" spans="1:8" x14ac:dyDescent="0.2">
      <c r="A1069" s="5" t="s">
        <v>49</v>
      </c>
      <c r="E1069" t="s">
        <v>20</v>
      </c>
      <c r="G1069" t="s">
        <v>11</v>
      </c>
      <c r="H1069">
        <f>2/5</f>
        <v>0.4</v>
      </c>
    </row>
    <row r="1070" spans="1:8" x14ac:dyDescent="0.2">
      <c r="A1070" s="5" t="s">
        <v>49</v>
      </c>
      <c r="E1070" t="s">
        <v>20</v>
      </c>
      <c r="G1070" t="s">
        <v>12</v>
      </c>
      <c r="H1070">
        <v>1</v>
      </c>
    </row>
    <row r="1071" spans="1:8" x14ac:dyDescent="0.2">
      <c r="A1071" s="5" t="s">
        <v>49</v>
      </c>
      <c r="E1071" t="s">
        <v>20</v>
      </c>
      <c r="G1071" t="s">
        <v>13</v>
      </c>
      <c r="H1071">
        <v>0.53515125692373244</v>
      </c>
    </row>
    <row r="1072" spans="1:8" x14ac:dyDescent="0.2">
      <c r="A1072" s="5" t="s">
        <v>49</v>
      </c>
      <c r="E1072" t="s">
        <v>20</v>
      </c>
      <c r="G1072" t="s">
        <v>13</v>
      </c>
      <c r="H1072">
        <v>0.46640559958064809</v>
      </c>
    </row>
    <row r="1073" spans="1:8" x14ac:dyDescent="0.2">
      <c r="A1073" s="5" t="s">
        <v>49</v>
      </c>
      <c r="E1073" t="s">
        <v>20</v>
      </c>
      <c r="G1073" t="s">
        <v>13</v>
      </c>
      <c r="H1073">
        <v>0.57662050142382737</v>
      </c>
    </row>
    <row r="1074" spans="1:8" x14ac:dyDescent="0.2">
      <c r="A1074" s="5" t="s">
        <v>49</v>
      </c>
      <c r="E1074" t="s">
        <v>20</v>
      </c>
      <c r="G1074" t="s">
        <v>13</v>
      </c>
      <c r="H1074">
        <v>0.5316522673721632</v>
      </c>
    </row>
    <row r="1075" spans="1:8" x14ac:dyDescent="0.2">
      <c r="A1075" s="5" t="s">
        <v>49</v>
      </c>
      <c r="E1075" t="s">
        <v>20</v>
      </c>
      <c r="G1075" t="s">
        <v>13</v>
      </c>
      <c r="H1075">
        <v>0.53011719814663394</v>
      </c>
    </row>
    <row r="1076" spans="1:8" x14ac:dyDescent="0.2">
      <c r="A1076" s="5" t="s">
        <v>49</v>
      </c>
      <c r="E1076" t="s">
        <v>20</v>
      </c>
      <c r="G1076" t="s">
        <v>13</v>
      </c>
      <c r="H1076">
        <v>0.55263068854677722</v>
      </c>
    </row>
    <row r="1077" spans="1:8" x14ac:dyDescent="0.2">
      <c r="A1077" s="5" t="s">
        <v>49</v>
      </c>
      <c r="E1077" t="s">
        <v>20</v>
      </c>
      <c r="G1077" t="s">
        <v>13</v>
      </c>
      <c r="H1077">
        <v>0.5016981603263132</v>
      </c>
    </row>
    <row r="1078" spans="1:8" x14ac:dyDescent="0.2">
      <c r="A1078" s="5" t="s">
        <v>49</v>
      </c>
      <c r="E1078" t="s">
        <v>20</v>
      </c>
      <c r="G1078" t="s">
        <v>13</v>
      </c>
      <c r="H1078">
        <v>0.45653069319013911</v>
      </c>
    </row>
    <row r="1079" spans="1:8" x14ac:dyDescent="0.2">
      <c r="A1079" s="5" t="s">
        <v>49</v>
      </c>
      <c r="E1079" t="s">
        <v>20</v>
      </c>
      <c r="G1079" t="s">
        <v>13</v>
      </c>
      <c r="H1079">
        <v>0.66397034041118974</v>
      </c>
    </row>
    <row r="1080" spans="1:8" x14ac:dyDescent="0.2">
      <c r="A1080" s="5" t="s">
        <v>49</v>
      </c>
      <c r="E1080" t="s">
        <v>20</v>
      </c>
      <c r="G1080" t="s">
        <v>13</v>
      </c>
      <c r="H1080">
        <v>0.60143704379562035</v>
      </c>
    </row>
    <row r="1081" spans="1:8" x14ac:dyDescent="0.2">
      <c r="A1081" s="5" t="s">
        <v>49</v>
      </c>
      <c r="E1081" t="s">
        <v>20</v>
      </c>
      <c r="G1081" t="s">
        <v>13</v>
      </c>
      <c r="H1081">
        <v>0.4628055466981903</v>
      </c>
    </row>
    <row r="1082" spans="1:8" x14ac:dyDescent="0.2">
      <c r="A1082" s="5" t="s">
        <v>49</v>
      </c>
      <c r="E1082" t="s">
        <v>20</v>
      </c>
      <c r="G1082" t="s">
        <v>13</v>
      </c>
      <c r="H1082">
        <v>0.58381753743038312</v>
      </c>
    </row>
    <row r="1083" spans="1:8" x14ac:dyDescent="0.2">
      <c r="A1083" s="5" t="s">
        <v>49</v>
      </c>
      <c r="E1083" t="s">
        <v>20</v>
      </c>
      <c r="G1083" t="s">
        <v>13</v>
      </c>
      <c r="H1083">
        <v>0.56854323308270671</v>
      </c>
    </row>
    <row r="1084" spans="1:8" x14ac:dyDescent="0.2">
      <c r="A1084" s="5" t="s">
        <v>49</v>
      </c>
      <c r="E1084" t="s">
        <v>20</v>
      </c>
      <c r="G1084" t="s">
        <v>13</v>
      </c>
      <c r="H1084">
        <v>0.65934712283109498</v>
      </c>
    </row>
    <row r="1085" spans="1:8" x14ac:dyDescent="0.2">
      <c r="A1085" s="5" t="s">
        <v>49</v>
      </c>
      <c r="E1085" t="s">
        <v>20</v>
      </c>
      <c r="G1085" t="s">
        <v>13</v>
      </c>
      <c r="H1085">
        <v>0.5089205361794843</v>
      </c>
    </row>
    <row r="1086" spans="1:8" x14ac:dyDescent="0.2">
      <c r="A1086" s="5" t="s">
        <v>49</v>
      </c>
      <c r="E1086" t="s">
        <v>20</v>
      </c>
      <c r="G1086" t="s">
        <v>14</v>
      </c>
      <c r="H1086">
        <v>37.68</v>
      </c>
    </row>
    <row r="1087" spans="1:8" x14ac:dyDescent="0.2">
      <c r="A1087" s="5" t="s">
        <v>49</v>
      </c>
      <c r="E1087" t="s">
        <v>20</v>
      </c>
      <c r="G1087" t="s">
        <v>15</v>
      </c>
      <c r="H1087">
        <v>131.52000000000001</v>
      </c>
    </row>
    <row r="1088" spans="1:8" x14ac:dyDescent="0.2">
      <c r="A1088" s="5" t="s">
        <v>49</v>
      </c>
      <c r="E1088" t="s">
        <v>20</v>
      </c>
      <c r="G1088" t="s">
        <v>16</v>
      </c>
      <c r="H1088">
        <v>56.579600000000006</v>
      </c>
    </row>
    <row r="1089" spans="1:8" x14ac:dyDescent="0.2">
      <c r="A1089" s="5" t="s">
        <v>49</v>
      </c>
      <c r="E1089" t="s">
        <v>20</v>
      </c>
      <c r="G1089" t="s">
        <v>17</v>
      </c>
      <c r="H1089">
        <v>104.82053333333332</v>
      </c>
    </row>
    <row r="1090" spans="1:8" x14ac:dyDescent="0.2">
      <c r="A1090" s="3" t="s">
        <v>50</v>
      </c>
      <c r="E1090" t="s">
        <v>9</v>
      </c>
      <c r="F1090">
        <v>1</v>
      </c>
      <c r="G1090" t="s">
        <v>10</v>
      </c>
      <c r="H1090">
        <v>1</v>
      </c>
    </row>
    <row r="1091" spans="1:8" x14ac:dyDescent="0.2">
      <c r="A1091" s="3" t="s">
        <v>50</v>
      </c>
      <c r="E1091" t="s">
        <v>9</v>
      </c>
      <c r="G1091" t="s">
        <v>11</v>
      </c>
      <c r="H1091">
        <f>1/4</f>
        <v>0.25</v>
      </c>
    </row>
    <row r="1092" spans="1:8" x14ac:dyDescent="0.2">
      <c r="A1092" s="3" t="s">
        <v>50</v>
      </c>
      <c r="E1092" t="s">
        <v>9</v>
      </c>
      <c r="G1092" t="s">
        <v>12</v>
      </c>
      <c r="H1092">
        <v>1</v>
      </c>
    </row>
    <row r="1093" spans="1:8" x14ac:dyDescent="0.2">
      <c r="A1093" s="3" t="s">
        <v>50</v>
      </c>
      <c r="E1093" t="s">
        <v>9</v>
      </c>
      <c r="F1093">
        <v>2</v>
      </c>
      <c r="G1093" t="s">
        <v>10</v>
      </c>
      <c r="H1093">
        <v>1</v>
      </c>
    </row>
    <row r="1094" spans="1:8" x14ac:dyDescent="0.2">
      <c r="A1094" s="3" t="s">
        <v>50</v>
      </c>
      <c r="E1094" t="s">
        <v>9</v>
      </c>
      <c r="G1094" t="s">
        <v>11</v>
      </c>
      <c r="H1094">
        <f>3/7</f>
        <v>0.42857142857142855</v>
      </c>
    </row>
    <row r="1095" spans="1:8" x14ac:dyDescent="0.2">
      <c r="A1095" s="3" t="s">
        <v>50</v>
      </c>
      <c r="E1095" t="s">
        <v>9</v>
      </c>
      <c r="G1095" t="s">
        <v>12</v>
      </c>
      <c r="H1095">
        <v>1</v>
      </c>
    </row>
    <row r="1096" spans="1:8" x14ac:dyDescent="0.2">
      <c r="A1096" s="3" t="s">
        <v>50</v>
      </c>
      <c r="E1096" t="s">
        <v>9</v>
      </c>
      <c r="F1096">
        <v>3</v>
      </c>
      <c r="G1096" t="s">
        <v>10</v>
      </c>
      <c r="H1096">
        <v>0</v>
      </c>
    </row>
    <row r="1097" spans="1:8" x14ac:dyDescent="0.2">
      <c r="A1097" s="3" t="s">
        <v>50</v>
      </c>
      <c r="E1097" t="s">
        <v>9</v>
      </c>
      <c r="G1097" t="s">
        <v>11</v>
      </c>
      <c r="H1097">
        <f>3/10</f>
        <v>0.3</v>
      </c>
    </row>
    <row r="1098" spans="1:8" x14ac:dyDescent="0.2">
      <c r="A1098" s="3" t="s">
        <v>50</v>
      </c>
      <c r="E1098" t="s">
        <v>9</v>
      </c>
      <c r="G1098" t="s">
        <v>12</v>
      </c>
      <c r="H1098">
        <v>1</v>
      </c>
    </row>
    <row r="1099" spans="1:8" x14ac:dyDescent="0.2">
      <c r="A1099" s="3" t="s">
        <v>50</v>
      </c>
      <c r="E1099" t="s">
        <v>9</v>
      </c>
      <c r="F1099">
        <v>4</v>
      </c>
      <c r="G1099" t="s">
        <v>10</v>
      </c>
      <c r="H1099">
        <v>1</v>
      </c>
    </row>
    <row r="1100" spans="1:8" x14ac:dyDescent="0.2">
      <c r="A1100" s="3" t="s">
        <v>50</v>
      </c>
      <c r="E1100" t="s">
        <v>9</v>
      </c>
      <c r="G1100" t="s">
        <v>11</v>
      </c>
      <c r="H1100">
        <f>1/8</f>
        <v>0.125</v>
      </c>
    </row>
    <row r="1101" spans="1:8" x14ac:dyDescent="0.2">
      <c r="A1101" s="3" t="s">
        <v>50</v>
      </c>
      <c r="E1101" t="s">
        <v>9</v>
      </c>
      <c r="G1101" t="s">
        <v>12</v>
      </c>
      <c r="H1101">
        <v>1</v>
      </c>
    </row>
    <row r="1102" spans="1:8" x14ac:dyDescent="0.2">
      <c r="A1102" s="3" t="s">
        <v>50</v>
      </c>
      <c r="E1102" t="s">
        <v>9</v>
      </c>
      <c r="F1102">
        <v>5</v>
      </c>
      <c r="G1102" t="s">
        <v>10</v>
      </c>
      <c r="H1102">
        <v>1</v>
      </c>
    </row>
    <row r="1103" spans="1:8" x14ac:dyDescent="0.2">
      <c r="A1103" s="3" t="s">
        <v>50</v>
      </c>
      <c r="E1103" t="s">
        <v>9</v>
      </c>
      <c r="G1103" t="s">
        <v>11</v>
      </c>
      <c r="H1103">
        <f>4/7</f>
        <v>0.5714285714285714</v>
      </c>
    </row>
    <row r="1104" spans="1:8" x14ac:dyDescent="0.2">
      <c r="A1104" s="3" t="s">
        <v>50</v>
      </c>
      <c r="E1104" t="s">
        <v>9</v>
      </c>
      <c r="G1104" t="s">
        <v>12</v>
      </c>
      <c r="H1104">
        <v>1</v>
      </c>
    </row>
    <row r="1105" spans="1:8" x14ac:dyDescent="0.2">
      <c r="A1105" s="3" t="s">
        <v>50</v>
      </c>
      <c r="E1105" t="s">
        <v>9</v>
      </c>
      <c r="G1105" t="s">
        <v>13</v>
      </c>
      <c r="H1105">
        <v>0.43651975738434484</v>
      </c>
    </row>
    <row r="1106" spans="1:8" x14ac:dyDescent="0.2">
      <c r="A1106" s="3" t="s">
        <v>50</v>
      </c>
      <c r="E1106" t="s">
        <v>9</v>
      </c>
      <c r="G1106" t="s">
        <v>13</v>
      </c>
      <c r="H1106">
        <v>0.58704061895551252</v>
      </c>
    </row>
    <row r="1107" spans="1:8" x14ac:dyDescent="0.2">
      <c r="A1107" s="3" t="s">
        <v>50</v>
      </c>
      <c r="E1107" t="s">
        <v>9</v>
      </c>
      <c r="G1107" t="s">
        <v>13</v>
      </c>
      <c r="H1107">
        <v>0.62762209767814248</v>
      </c>
    </row>
    <row r="1108" spans="1:8" x14ac:dyDescent="0.2">
      <c r="A1108" s="3" t="s">
        <v>50</v>
      </c>
      <c r="E1108" t="s">
        <v>9</v>
      </c>
      <c r="G1108" t="s">
        <v>13</v>
      </c>
      <c r="H1108">
        <v>0.5441539607259045</v>
      </c>
    </row>
    <row r="1109" spans="1:8" x14ac:dyDescent="0.2">
      <c r="A1109" s="3" t="s">
        <v>50</v>
      </c>
      <c r="E1109" t="s">
        <v>9</v>
      </c>
      <c r="G1109" t="s">
        <v>13</v>
      </c>
      <c r="H1109">
        <v>0.53439282519546005</v>
      </c>
    </row>
    <row r="1110" spans="1:8" x14ac:dyDescent="0.2">
      <c r="A1110" s="3" t="s">
        <v>50</v>
      </c>
      <c r="E1110" t="s">
        <v>9</v>
      </c>
      <c r="G1110" t="s">
        <v>13</v>
      </c>
      <c r="H1110">
        <v>0.44301154663848963</v>
      </c>
    </row>
    <row r="1111" spans="1:8" x14ac:dyDescent="0.2">
      <c r="A1111" s="3" t="s">
        <v>50</v>
      </c>
      <c r="E1111" t="s">
        <v>9</v>
      </c>
      <c r="G1111" t="s">
        <v>13</v>
      </c>
      <c r="H1111">
        <v>0.51564423076923083</v>
      </c>
    </row>
    <row r="1112" spans="1:8" x14ac:dyDescent="0.2">
      <c r="A1112" s="3" t="s">
        <v>50</v>
      </c>
      <c r="E1112" t="s">
        <v>9</v>
      </c>
      <c r="G1112" t="s">
        <v>13</v>
      </c>
      <c r="H1112">
        <v>0.53132639907543233</v>
      </c>
    </row>
    <row r="1113" spans="1:8" x14ac:dyDescent="0.2">
      <c r="A1113" s="3" t="s">
        <v>50</v>
      </c>
      <c r="E1113" t="s">
        <v>9</v>
      </c>
      <c r="G1113" t="s">
        <v>13</v>
      </c>
      <c r="H1113">
        <v>0.4795583548624337</v>
      </c>
    </row>
    <row r="1114" spans="1:8" x14ac:dyDescent="0.2">
      <c r="A1114" s="3" t="s">
        <v>50</v>
      </c>
      <c r="E1114" t="s">
        <v>9</v>
      </c>
      <c r="G1114" t="s">
        <v>13</v>
      </c>
      <c r="H1114">
        <v>0.56854618518881528</v>
      </c>
    </row>
    <row r="1115" spans="1:8" x14ac:dyDescent="0.2">
      <c r="A1115" s="3" t="s">
        <v>50</v>
      </c>
      <c r="E1115" t="s">
        <v>9</v>
      </c>
      <c r="G1115" t="s">
        <v>13</v>
      </c>
      <c r="H1115">
        <v>0.63698812435837315</v>
      </c>
    </row>
    <row r="1116" spans="1:8" x14ac:dyDescent="0.2">
      <c r="A1116" s="3" t="s">
        <v>50</v>
      </c>
      <c r="E1116" t="s">
        <v>9</v>
      </c>
      <c r="G1116" t="s">
        <v>13</v>
      </c>
      <c r="H1116">
        <v>0.40734465230471317</v>
      </c>
    </row>
    <row r="1117" spans="1:8" x14ac:dyDescent="0.2">
      <c r="A1117" s="3" t="s">
        <v>50</v>
      </c>
      <c r="E1117" t="s">
        <v>9</v>
      </c>
      <c r="G1117" t="s">
        <v>13</v>
      </c>
      <c r="H1117">
        <v>0.4754764573991031</v>
      </c>
    </row>
    <row r="1118" spans="1:8" x14ac:dyDescent="0.2">
      <c r="A1118" s="3" t="s">
        <v>50</v>
      </c>
      <c r="E1118" t="s">
        <v>9</v>
      </c>
      <c r="G1118" t="s">
        <v>13</v>
      </c>
      <c r="H1118">
        <v>0.58721284195145707</v>
      </c>
    </row>
    <row r="1119" spans="1:8" x14ac:dyDescent="0.2">
      <c r="A1119" s="3" t="s">
        <v>50</v>
      </c>
      <c r="E1119" t="s">
        <v>9</v>
      </c>
      <c r="G1119" t="s">
        <v>13</v>
      </c>
      <c r="H1119">
        <v>0.58308248407258312</v>
      </c>
    </row>
    <row r="1120" spans="1:8" x14ac:dyDescent="0.2">
      <c r="A1120" s="3" t="s">
        <v>50</v>
      </c>
      <c r="E1120" t="s">
        <v>9</v>
      </c>
      <c r="G1120" t="s">
        <v>14</v>
      </c>
      <c r="H1120">
        <v>34.798999999999999</v>
      </c>
    </row>
    <row r="1121" spans="1:8" x14ac:dyDescent="0.2">
      <c r="A1121" s="3" t="s">
        <v>50</v>
      </c>
      <c r="E1121" t="s">
        <v>9</v>
      </c>
      <c r="G1121" t="s">
        <v>15</v>
      </c>
      <c r="H1121">
        <v>121.312</v>
      </c>
    </row>
    <row r="1122" spans="1:8" x14ac:dyDescent="0.2">
      <c r="A1122" s="3" t="s">
        <v>50</v>
      </c>
      <c r="E1122" t="s">
        <v>9</v>
      </c>
      <c r="G1122" t="s">
        <v>16</v>
      </c>
      <c r="H1122">
        <v>46.500066666666662</v>
      </c>
    </row>
    <row r="1123" spans="1:8" x14ac:dyDescent="0.2">
      <c r="A1123" s="3" t="s">
        <v>50</v>
      </c>
      <c r="E1123" t="s">
        <v>9</v>
      </c>
      <c r="G1123" t="s">
        <v>17</v>
      </c>
      <c r="H1123">
        <v>88.752866666666662</v>
      </c>
    </row>
    <row r="1124" spans="1:8" x14ac:dyDescent="0.2">
      <c r="A1124" s="5" t="s">
        <v>51</v>
      </c>
      <c r="E1124" t="s">
        <v>9</v>
      </c>
      <c r="F1124">
        <v>1</v>
      </c>
      <c r="G1124" t="s">
        <v>10</v>
      </c>
      <c r="H1124">
        <v>1</v>
      </c>
    </row>
    <row r="1125" spans="1:8" x14ac:dyDescent="0.2">
      <c r="A1125" s="5" t="s">
        <v>51</v>
      </c>
      <c r="E1125" t="s">
        <v>9</v>
      </c>
      <c r="G1125" t="s">
        <v>11</v>
      </c>
      <c r="H1125">
        <f>0/3</f>
        <v>0</v>
      </c>
    </row>
    <row r="1126" spans="1:8" x14ac:dyDescent="0.2">
      <c r="A1126" s="5" t="s">
        <v>51</v>
      </c>
      <c r="E1126" t="s">
        <v>9</v>
      </c>
      <c r="G1126" t="s">
        <v>12</v>
      </c>
      <c r="H1126">
        <v>1</v>
      </c>
    </row>
    <row r="1127" spans="1:8" x14ac:dyDescent="0.2">
      <c r="A1127" s="5" t="s">
        <v>51</v>
      </c>
      <c r="E1127" t="s">
        <v>9</v>
      </c>
      <c r="F1127">
        <v>2</v>
      </c>
      <c r="G1127" t="s">
        <v>10</v>
      </c>
      <c r="H1127">
        <v>1</v>
      </c>
    </row>
    <row r="1128" spans="1:8" x14ac:dyDescent="0.2">
      <c r="A1128" s="5" t="s">
        <v>51</v>
      </c>
      <c r="E1128" t="s">
        <v>9</v>
      </c>
      <c r="G1128" t="s">
        <v>11</v>
      </c>
      <c r="H1128">
        <f>2/9</f>
        <v>0.22222222222222221</v>
      </c>
    </row>
    <row r="1129" spans="1:8" x14ac:dyDescent="0.2">
      <c r="A1129" s="5" t="s">
        <v>51</v>
      </c>
      <c r="E1129" t="s">
        <v>9</v>
      </c>
      <c r="G1129" t="s">
        <v>12</v>
      </c>
      <c r="H1129">
        <v>1</v>
      </c>
    </row>
    <row r="1130" spans="1:8" x14ac:dyDescent="0.2">
      <c r="A1130" s="5" t="s">
        <v>51</v>
      </c>
      <c r="E1130" t="s">
        <v>9</v>
      </c>
      <c r="F1130">
        <v>3</v>
      </c>
      <c r="G1130" t="s">
        <v>10</v>
      </c>
      <c r="H1130">
        <v>1</v>
      </c>
    </row>
    <row r="1131" spans="1:8" x14ac:dyDescent="0.2">
      <c r="A1131" s="5" t="s">
        <v>51</v>
      </c>
      <c r="E1131" t="s">
        <v>9</v>
      </c>
      <c r="G1131" t="s">
        <v>11</v>
      </c>
      <c r="H1131">
        <f>5/16</f>
        <v>0.3125</v>
      </c>
    </row>
    <row r="1132" spans="1:8" x14ac:dyDescent="0.2">
      <c r="A1132" s="5" t="s">
        <v>51</v>
      </c>
      <c r="E1132" t="s">
        <v>9</v>
      </c>
      <c r="G1132" t="s">
        <v>12</v>
      </c>
      <c r="H1132">
        <v>1</v>
      </c>
    </row>
    <row r="1133" spans="1:8" x14ac:dyDescent="0.2">
      <c r="A1133" s="5" t="s">
        <v>51</v>
      </c>
      <c r="E1133" t="s">
        <v>9</v>
      </c>
      <c r="F1133">
        <v>4</v>
      </c>
      <c r="G1133" t="s">
        <v>10</v>
      </c>
      <c r="H1133">
        <v>1</v>
      </c>
    </row>
    <row r="1134" spans="1:8" x14ac:dyDescent="0.2">
      <c r="A1134" s="5" t="s">
        <v>51</v>
      </c>
      <c r="E1134" t="s">
        <v>9</v>
      </c>
      <c r="G1134" t="s">
        <v>11</v>
      </c>
      <c r="H1134">
        <f>2/9</f>
        <v>0.22222222222222221</v>
      </c>
    </row>
    <row r="1135" spans="1:8" x14ac:dyDescent="0.2">
      <c r="A1135" s="5" t="s">
        <v>51</v>
      </c>
      <c r="E1135" t="s">
        <v>9</v>
      </c>
      <c r="G1135" t="s">
        <v>12</v>
      </c>
      <c r="H1135">
        <v>1</v>
      </c>
    </row>
    <row r="1136" spans="1:8" x14ac:dyDescent="0.2">
      <c r="A1136" s="5" t="s">
        <v>51</v>
      </c>
      <c r="E1136" t="s">
        <v>9</v>
      </c>
      <c r="F1136">
        <v>5</v>
      </c>
      <c r="G1136" t="s">
        <v>10</v>
      </c>
      <c r="H1136">
        <v>1</v>
      </c>
    </row>
    <row r="1137" spans="1:8" x14ac:dyDescent="0.2">
      <c r="A1137" s="5" t="s">
        <v>51</v>
      </c>
      <c r="E1137" t="s">
        <v>9</v>
      </c>
      <c r="G1137" t="s">
        <v>11</v>
      </c>
      <c r="H1137">
        <f>3/31</f>
        <v>9.6774193548387094E-2</v>
      </c>
    </row>
    <row r="1138" spans="1:8" x14ac:dyDescent="0.2">
      <c r="A1138" s="5" t="s">
        <v>51</v>
      </c>
      <c r="E1138" t="s">
        <v>9</v>
      </c>
      <c r="G1138" t="s">
        <v>12</v>
      </c>
      <c r="H1138">
        <v>1</v>
      </c>
    </row>
    <row r="1139" spans="1:8" x14ac:dyDescent="0.2">
      <c r="A1139" s="5" t="s">
        <v>51</v>
      </c>
      <c r="E1139" t="s">
        <v>9</v>
      </c>
      <c r="G1139" t="s">
        <v>13</v>
      </c>
      <c r="H1139">
        <v>0.69344220382857691</v>
      </c>
    </row>
    <row r="1140" spans="1:8" x14ac:dyDescent="0.2">
      <c r="A1140" s="5" t="s">
        <v>51</v>
      </c>
      <c r="E1140" t="s">
        <v>9</v>
      </c>
      <c r="G1140" t="s">
        <v>13</v>
      </c>
      <c r="H1140">
        <v>0.75103983310515687</v>
      </c>
    </row>
    <row r="1141" spans="1:8" x14ac:dyDescent="0.2">
      <c r="A1141" s="5" t="s">
        <v>51</v>
      </c>
      <c r="E1141" t="s">
        <v>9</v>
      </c>
      <c r="G1141" t="s">
        <v>13</v>
      </c>
      <c r="H1141">
        <v>0.71766576999352027</v>
      </c>
    </row>
    <row r="1142" spans="1:8" x14ac:dyDescent="0.2">
      <c r="A1142" s="5" t="s">
        <v>51</v>
      </c>
      <c r="E1142" t="s">
        <v>9</v>
      </c>
      <c r="G1142" t="s">
        <v>13</v>
      </c>
      <c r="H1142">
        <v>0.86997615803814721</v>
      </c>
    </row>
    <row r="1143" spans="1:8" x14ac:dyDescent="0.2">
      <c r="A1143" s="5" t="s">
        <v>51</v>
      </c>
      <c r="E1143" t="s">
        <v>9</v>
      </c>
      <c r="G1143" t="s">
        <v>13</v>
      </c>
      <c r="H1143">
        <v>0.81579011592434403</v>
      </c>
    </row>
    <row r="1144" spans="1:8" x14ac:dyDescent="0.2">
      <c r="A1144" s="5" t="s">
        <v>51</v>
      </c>
      <c r="E1144" t="s">
        <v>9</v>
      </c>
      <c r="G1144" t="s">
        <v>13</v>
      </c>
      <c r="H1144">
        <v>0.82710427135678388</v>
      </c>
    </row>
    <row r="1145" spans="1:8" x14ac:dyDescent="0.2">
      <c r="A1145" s="5" t="s">
        <v>51</v>
      </c>
      <c r="E1145" t="s">
        <v>9</v>
      </c>
      <c r="G1145" t="s">
        <v>13</v>
      </c>
      <c r="H1145">
        <v>0.70803213862932268</v>
      </c>
    </row>
    <row r="1146" spans="1:8" x14ac:dyDescent="0.2">
      <c r="A1146" s="5" t="s">
        <v>51</v>
      </c>
      <c r="E1146" t="s">
        <v>9</v>
      </c>
      <c r="G1146" t="s">
        <v>13</v>
      </c>
      <c r="H1146">
        <v>0.92078104096324143</v>
      </c>
    </row>
    <row r="1147" spans="1:8" x14ac:dyDescent="0.2">
      <c r="A1147" s="5" t="s">
        <v>51</v>
      </c>
      <c r="E1147" t="s">
        <v>9</v>
      </c>
      <c r="G1147" t="s">
        <v>13</v>
      </c>
      <c r="H1147">
        <v>0.78251488209099118</v>
      </c>
    </row>
    <row r="1148" spans="1:8" x14ac:dyDescent="0.2">
      <c r="A1148" s="5" t="s">
        <v>51</v>
      </c>
      <c r="E1148" t="s">
        <v>9</v>
      </c>
      <c r="G1148" t="s">
        <v>13</v>
      </c>
      <c r="H1148">
        <v>0.80218809459092144</v>
      </c>
    </row>
    <row r="1149" spans="1:8" x14ac:dyDescent="0.2">
      <c r="A1149" s="5" t="s">
        <v>51</v>
      </c>
      <c r="E1149" t="s">
        <v>9</v>
      </c>
      <c r="G1149" t="s">
        <v>13</v>
      </c>
      <c r="H1149">
        <v>0.87223859189623187</v>
      </c>
    </row>
    <row r="1150" spans="1:8" x14ac:dyDescent="0.2">
      <c r="A1150" s="5" t="s">
        <v>51</v>
      </c>
      <c r="E1150" t="s">
        <v>9</v>
      </c>
      <c r="G1150" t="s">
        <v>13</v>
      </c>
      <c r="H1150">
        <v>0.92361478970229893</v>
      </c>
    </row>
    <row r="1151" spans="1:8" x14ac:dyDescent="0.2">
      <c r="A1151" s="5" t="s">
        <v>51</v>
      </c>
      <c r="E1151" t="s">
        <v>9</v>
      </c>
      <c r="G1151" t="s">
        <v>13</v>
      </c>
      <c r="H1151">
        <v>0.91804162247683285</v>
      </c>
    </row>
    <row r="1152" spans="1:8" x14ac:dyDescent="0.2">
      <c r="A1152" s="5" t="s">
        <v>51</v>
      </c>
      <c r="E1152" t="s">
        <v>9</v>
      </c>
      <c r="G1152" t="s">
        <v>13</v>
      </c>
      <c r="H1152">
        <v>0.86275282115918628</v>
      </c>
    </row>
    <row r="1153" spans="1:8" x14ac:dyDescent="0.2">
      <c r="A1153" s="5" t="s">
        <v>51</v>
      </c>
      <c r="E1153" t="s">
        <v>9</v>
      </c>
      <c r="G1153" t="s">
        <v>13</v>
      </c>
      <c r="H1153">
        <v>0.70447348193697157</v>
      </c>
    </row>
    <row r="1154" spans="1:8" x14ac:dyDescent="0.2">
      <c r="A1154" s="5" t="s">
        <v>51</v>
      </c>
      <c r="E1154" t="s">
        <v>9</v>
      </c>
      <c r="G1154" t="s">
        <v>14</v>
      </c>
      <c r="H1154">
        <v>33.427</v>
      </c>
    </row>
    <row r="1155" spans="1:8" x14ac:dyDescent="0.2">
      <c r="A1155" s="5" t="s">
        <v>51</v>
      </c>
      <c r="E1155" t="s">
        <v>9</v>
      </c>
      <c r="G1155" t="s">
        <v>15</v>
      </c>
      <c r="H1155">
        <v>79.406000000000006</v>
      </c>
    </row>
    <row r="1156" spans="1:8" x14ac:dyDescent="0.2">
      <c r="A1156" s="5" t="s">
        <v>51</v>
      </c>
      <c r="E1156" t="s">
        <v>9</v>
      </c>
      <c r="G1156" t="s">
        <v>16</v>
      </c>
      <c r="H1156">
        <v>48.94233333333333</v>
      </c>
    </row>
    <row r="1157" spans="1:8" x14ac:dyDescent="0.2">
      <c r="A1157" s="5" t="s">
        <v>51</v>
      </c>
      <c r="E1157" t="s">
        <v>9</v>
      </c>
      <c r="G1157" t="s">
        <v>17</v>
      </c>
      <c r="H1157">
        <v>60.714066666666675</v>
      </c>
    </row>
    <row r="1158" spans="1:8" x14ac:dyDescent="0.2">
      <c r="A1158" s="3" t="s">
        <v>52</v>
      </c>
      <c r="E1158" t="s">
        <v>9</v>
      </c>
      <c r="F1158">
        <v>1</v>
      </c>
      <c r="G1158" t="s">
        <v>10</v>
      </c>
      <c r="H1158">
        <v>1</v>
      </c>
    </row>
    <row r="1159" spans="1:8" x14ac:dyDescent="0.2">
      <c r="A1159" s="3" t="s">
        <v>52</v>
      </c>
      <c r="E1159" t="s">
        <v>9</v>
      </c>
      <c r="G1159" t="s">
        <v>11</v>
      </c>
      <c r="H1159">
        <f>0/7</f>
        <v>0</v>
      </c>
    </row>
    <row r="1160" spans="1:8" x14ac:dyDescent="0.2">
      <c r="A1160" s="3" t="s">
        <v>52</v>
      </c>
      <c r="E1160" t="s">
        <v>9</v>
      </c>
      <c r="G1160" t="s">
        <v>12</v>
      </c>
      <c r="H1160">
        <v>1</v>
      </c>
    </row>
    <row r="1161" spans="1:8" x14ac:dyDescent="0.2">
      <c r="A1161" s="3" t="s">
        <v>52</v>
      </c>
      <c r="E1161" t="s">
        <v>9</v>
      </c>
      <c r="F1161">
        <v>2</v>
      </c>
      <c r="G1161" t="s">
        <v>10</v>
      </c>
      <c r="H1161">
        <v>1</v>
      </c>
    </row>
    <row r="1162" spans="1:8" x14ac:dyDescent="0.2">
      <c r="A1162" s="3" t="s">
        <v>52</v>
      </c>
      <c r="E1162" t="s">
        <v>9</v>
      </c>
      <c r="G1162" t="s">
        <v>11</v>
      </c>
      <c r="H1162">
        <f>2/7</f>
        <v>0.2857142857142857</v>
      </c>
    </row>
    <row r="1163" spans="1:8" x14ac:dyDescent="0.2">
      <c r="A1163" s="3" t="s">
        <v>52</v>
      </c>
      <c r="E1163" t="s">
        <v>9</v>
      </c>
      <c r="G1163" t="s">
        <v>12</v>
      </c>
      <c r="H1163">
        <v>1</v>
      </c>
    </row>
    <row r="1164" spans="1:8" x14ac:dyDescent="0.2">
      <c r="A1164" s="3" t="s">
        <v>52</v>
      </c>
      <c r="E1164" t="s">
        <v>9</v>
      </c>
      <c r="F1164">
        <v>3</v>
      </c>
      <c r="G1164" t="s">
        <v>10</v>
      </c>
      <c r="H1164">
        <v>1</v>
      </c>
    </row>
    <row r="1165" spans="1:8" x14ac:dyDescent="0.2">
      <c r="A1165" s="3" t="s">
        <v>52</v>
      </c>
      <c r="E1165" t="s">
        <v>9</v>
      </c>
      <c r="G1165" t="s">
        <v>11</v>
      </c>
      <c r="H1165">
        <f>0/3</f>
        <v>0</v>
      </c>
    </row>
    <row r="1166" spans="1:8" x14ac:dyDescent="0.2">
      <c r="A1166" s="3" t="s">
        <v>52</v>
      </c>
      <c r="E1166" t="s">
        <v>9</v>
      </c>
      <c r="G1166" t="s">
        <v>12</v>
      </c>
      <c r="H1166">
        <v>1</v>
      </c>
    </row>
    <row r="1167" spans="1:8" x14ac:dyDescent="0.2">
      <c r="A1167" s="3" t="s">
        <v>52</v>
      </c>
      <c r="E1167" t="s">
        <v>9</v>
      </c>
      <c r="F1167">
        <v>4</v>
      </c>
      <c r="G1167" t="s">
        <v>10</v>
      </c>
      <c r="H1167">
        <v>1</v>
      </c>
    </row>
    <row r="1168" spans="1:8" x14ac:dyDescent="0.2">
      <c r="A1168" s="3" t="s">
        <v>52</v>
      </c>
      <c r="E1168" t="s">
        <v>9</v>
      </c>
      <c r="G1168" t="s">
        <v>11</v>
      </c>
      <c r="H1168">
        <f>3/19</f>
        <v>0.15789473684210525</v>
      </c>
    </row>
    <row r="1169" spans="1:8" x14ac:dyDescent="0.2">
      <c r="A1169" s="3" t="s">
        <v>52</v>
      </c>
      <c r="E1169" t="s">
        <v>9</v>
      </c>
      <c r="G1169" t="s">
        <v>12</v>
      </c>
      <c r="H1169">
        <v>1</v>
      </c>
    </row>
    <row r="1170" spans="1:8" x14ac:dyDescent="0.2">
      <c r="A1170" s="3" t="s">
        <v>52</v>
      </c>
      <c r="E1170" t="s">
        <v>9</v>
      </c>
      <c r="F1170">
        <v>5</v>
      </c>
      <c r="G1170" t="s">
        <v>10</v>
      </c>
      <c r="H1170">
        <v>1</v>
      </c>
    </row>
    <row r="1171" spans="1:8" x14ac:dyDescent="0.2">
      <c r="A1171" s="3" t="s">
        <v>52</v>
      </c>
      <c r="E1171" t="s">
        <v>9</v>
      </c>
      <c r="G1171" t="s">
        <v>11</v>
      </c>
      <c r="H1171">
        <f>4/11</f>
        <v>0.36363636363636365</v>
      </c>
    </row>
    <row r="1172" spans="1:8" x14ac:dyDescent="0.2">
      <c r="A1172" s="3" t="s">
        <v>52</v>
      </c>
      <c r="E1172" t="s">
        <v>9</v>
      </c>
      <c r="G1172" t="s">
        <v>12</v>
      </c>
      <c r="H1172">
        <v>1</v>
      </c>
    </row>
    <row r="1173" spans="1:8" x14ac:dyDescent="0.2">
      <c r="A1173" s="3" t="s">
        <v>52</v>
      </c>
      <c r="E1173" t="s">
        <v>9</v>
      </c>
      <c r="G1173" t="s">
        <v>13</v>
      </c>
      <c r="H1173">
        <v>0.89258217251080763</v>
      </c>
    </row>
    <row r="1174" spans="1:8" x14ac:dyDescent="0.2">
      <c r="A1174" s="3" t="s">
        <v>52</v>
      </c>
      <c r="E1174" t="s">
        <v>9</v>
      </c>
      <c r="G1174" t="s">
        <v>13</v>
      </c>
      <c r="H1174">
        <v>0.77503862102609977</v>
      </c>
    </row>
    <row r="1175" spans="1:8" x14ac:dyDescent="0.2">
      <c r="A1175" s="3" t="s">
        <v>52</v>
      </c>
      <c r="E1175" t="s">
        <v>9</v>
      </c>
      <c r="G1175" t="s">
        <v>13</v>
      </c>
      <c r="H1175">
        <v>0.8564179987237156</v>
      </c>
    </row>
    <row r="1176" spans="1:8" x14ac:dyDescent="0.2">
      <c r="A1176" s="3" t="s">
        <v>52</v>
      </c>
      <c r="E1176" t="s">
        <v>9</v>
      </c>
      <c r="G1176" t="s">
        <v>13</v>
      </c>
      <c r="H1176">
        <v>0.99450630757278691</v>
      </c>
    </row>
    <row r="1177" spans="1:8" x14ac:dyDescent="0.2">
      <c r="A1177" s="3" t="s">
        <v>52</v>
      </c>
      <c r="E1177" t="s">
        <v>9</v>
      </c>
      <c r="G1177" t="s">
        <v>13</v>
      </c>
      <c r="H1177">
        <v>0.85451011034666779</v>
      </c>
    </row>
    <row r="1178" spans="1:8" x14ac:dyDescent="0.2">
      <c r="A1178" s="3" t="s">
        <v>52</v>
      </c>
      <c r="E1178" t="s">
        <v>9</v>
      </c>
      <c r="G1178" t="s">
        <v>13</v>
      </c>
      <c r="H1178">
        <v>0.72107786988681599</v>
      </c>
    </row>
    <row r="1179" spans="1:8" x14ac:dyDescent="0.2">
      <c r="A1179" s="3" t="s">
        <v>52</v>
      </c>
      <c r="E1179" t="s">
        <v>9</v>
      </c>
      <c r="G1179" t="s">
        <v>13</v>
      </c>
      <c r="H1179">
        <v>0.87307252138296587</v>
      </c>
    </row>
    <row r="1180" spans="1:8" x14ac:dyDescent="0.2">
      <c r="A1180" s="3" t="s">
        <v>52</v>
      </c>
      <c r="E1180" t="s">
        <v>9</v>
      </c>
      <c r="G1180" t="s">
        <v>13</v>
      </c>
      <c r="H1180">
        <v>1.029752968472772</v>
      </c>
    </row>
    <row r="1181" spans="1:8" x14ac:dyDescent="0.2">
      <c r="A1181" s="3" t="s">
        <v>52</v>
      </c>
      <c r="E1181" t="s">
        <v>9</v>
      </c>
      <c r="G1181" t="s">
        <v>13</v>
      </c>
      <c r="H1181">
        <v>0.82485973126765788</v>
      </c>
    </row>
    <row r="1182" spans="1:8" x14ac:dyDescent="0.2">
      <c r="A1182" s="3" t="s">
        <v>52</v>
      </c>
      <c r="E1182" t="s">
        <v>9</v>
      </c>
      <c r="G1182" t="s">
        <v>13</v>
      </c>
      <c r="H1182">
        <v>0.66218467744292775</v>
      </c>
    </row>
    <row r="1183" spans="1:8" x14ac:dyDescent="0.2">
      <c r="A1183" s="3" t="s">
        <v>52</v>
      </c>
      <c r="E1183" t="s">
        <v>9</v>
      </c>
      <c r="G1183" t="s">
        <v>13</v>
      </c>
      <c r="H1183">
        <v>0.79741147965833992</v>
      </c>
    </row>
    <row r="1184" spans="1:8" x14ac:dyDescent="0.2">
      <c r="A1184" s="3" t="s">
        <v>52</v>
      </c>
      <c r="E1184" t="s">
        <v>9</v>
      </c>
      <c r="G1184" t="s">
        <v>13</v>
      </c>
      <c r="H1184">
        <v>0.83501141999918915</v>
      </c>
    </row>
    <row r="1185" spans="1:8" x14ac:dyDescent="0.2">
      <c r="A1185" s="3" t="s">
        <v>52</v>
      </c>
      <c r="E1185" t="s">
        <v>9</v>
      </c>
      <c r="G1185" t="s">
        <v>13</v>
      </c>
      <c r="H1185">
        <v>0.74546845855851551</v>
      </c>
    </row>
    <row r="1186" spans="1:8" x14ac:dyDescent="0.2">
      <c r="A1186" s="3" t="s">
        <v>52</v>
      </c>
      <c r="E1186" t="s">
        <v>9</v>
      </c>
      <c r="G1186" t="s">
        <v>13</v>
      </c>
      <c r="H1186">
        <v>0.69843308084912714</v>
      </c>
    </row>
    <row r="1187" spans="1:8" x14ac:dyDescent="0.2">
      <c r="A1187" s="3" t="s">
        <v>52</v>
      </c>
      <c r="E1187" t="s">
        <v>9</v>
      </c>
      <c r="G1187" t="s">
        <v>13</v>
      </c>
      <c r="H1187">
        <v>0.9370863107979055</v>
      </c>
    </row>
    <row r="1188" spans="1:8" x14ac:dyDescent="0.2">
      <c r="A1188" s="3" t="s">
        <v>52</v>
      </c>
      <c r="E1188" t="s">
        <v>9</v>
      </c>
      <c r="G1188" t="s">
        <v>14</v>
      </c>
      <c r="H1188">
        <v>37.142000000000003</v>
      </c>
    </row>
    <row r="1189" spans="1:8" x14ac:dyDescent="0.2">
      <c r="A1189" s="3" t="s">
        <v>52</v>
      </c>
      <c r="E1189" t="s">
        <v>9</v>
      </c>
      <c r="G1189" t="s">
        <v>15</v>
      </c>
      <c r="H1189">
        <v>75.391000000000005</v>
      </c>
    </row>
    <row r="1190" spans="1:8" x14ac:dyDescent="0.2">
      <c r="A1190" s="3" t="s">
        <v>52</v>
      </c>
      <c r="E1190" t="s">
        <v>9</v>
      </c>
      <c r="G1190" t="s">
        <v>16</v>
      </c>
      <c r="H1190">
        <v>52.648600000000002</v>
      </c>
    </row>
    <row r="1191" spans="1:8" x14ac:dyDescent="0.2">
      <c r="A1191" s="3" t="s">
        <v>52</v>
      </c>
      <c r="E1191" t="s">
        <v>9</v>
      </c>
      <c r="G1191" t="s">
        <v>17</v>
      </c>
      <c r="H1191">
        <v>63.311666666666675</v>
      </c>
    </row>
    <row r="1192" spans="1:8" x14ac:dyDescent="0.2">
      <c r="A1192" s="5" t="s">
        <v>53</v>
      </c>
      <c r="E1192" t="s">
        <v>9</v>
      </c>
      <c r="F1192">
        <v>1</v>
      </c>
      <c r="G1192" t="s">
        <v>10</v>
      </c>
      <c r="H1192">
        <v>0</v>
      </c>
    </row>
    <row r="1193" spans="1:8" x14ac:dyDescent="0.2">
      <c r="A1193" s="5" t="s">
        <v>53</v>
      </c>
      <c r="E1193" t="s">
        <v>9</v>
      </c>
      <c r="G1193" t="s">
        <v>11</v>
      </c>
      <c r="H1193">
        <f>3/11</f>
        <v>0.27272727272727271</v>
      </c>
    </row>
    <row r="1194" spans="1:8" x14ac:dyDescent="0.2">
      <c r="A1194" s="5" t="s">
        <v>53</v>
      </c>
      <c r="E1194" t="s">
        <v>9</v>
      </c>
      <c r="G1194" t="s">
        <v>12</v>
      </c>
      <c r="H1194">
        <v>1</v>
      </c>
    </row>
    <row r="1195" spans="1:8" x14ac:dyDescent="0.2">
      <c r="A1195" s="5" t="s">
        <v>53</v>
      </c>
      <c r="E1195" t="s">
        <v>9</v>
      </c>
      <c r="F1195">
        <v>2</v>
      </c>
      <c r="G1195" t="s">
        <v>10</v>
      </c>
      <c r="H1195">
        <v>0</v>
      </c>
    </row>
    <row r="1196" spans="1:8" x14ac:dyDescent="0.2">
      <c r="A1196" s="5" t="s">
        <v>53</v>
      </c>
      <c r="E1196" t="s">
        <v>9</v>
      </c>
      <c r="G1196" t="s">
        <v>11</v>
      </c>
      <c r="H1196">
        <f>1/7</f>
        <v>0.14285714285714285</v>
      </c>
    </row>
    <row r="1197" spans="1:8" x14ac:dyDescent="0.2">
      <c r="A1197" s="5" t="s">
        <v>53</v>
      </c>
      <c r="E1197" t="s">
        <v>9</v>
      </c>
      <c r="G1197" t="s">
        <v>12</v>
      </c>
      <c r="H1197">
        <v>1</v>
      </c>
    </row>
    <row r="1198" spans="1:8" x14ac:dyDescent="0.2">
      <c r="A1198" s="5" t="s">
        <v>53</v>
      </c>
      <c r="E1198" t="s">
        <v>9</v>
      </c>
      <c r="F1198">
        <v>3</v>
      </c>
      <c r="G1198" t="s">
        <v>10</v>
      </c>
      <c r="H1198">
        <v>1</v>
      </c>
    </row>
    <row r="1199" spans="1:8" x14ac:dyDescent="0.2">
      <c r="A1199" s="5" t="s">
        <v>53</v>
      </c>
      <c r="E1199" t="s">
        <v>9</v>
      </c>
      <c r="G1199" t="s">
        <v>11</v>
      </c>
      <c r="H1199">
        <f>3/12</f>
        <v>0.25</v>
      </c>
    </row>
    <row r="1200" spans="1:8" x14ac:dyDescent="0.2">
      <c r="A1200" s="5" t="s">
        <v>53</v>
      </c>
      <c r="E1200" t="s">
        <v>9</v>
      </c>
      <c r="G1200" t="s">
        <v>12</v>
      </c>
      <c r="H1200">
        <v>1</v>
      </c>
    </row>
    <row r="1201" spans="1:8" x14ac:dyDescent="0.2">
      <c r="A1201" s="5" t="s">
        <v>53</v>
      </c>
      <c r="E1201" t="s">
        <v>9</v>
      </c>
      <c r="F1201">
        <v>4</v>
      </c>
      <c r="G1201" t="s">
        <v>10</v>
      </c>
      <c r="H1201">
        <v>1</v>
      </c>
    </row>
    <row r="1202" spans="1:8" x14ac:dyDescent="0.2">
      <c r="A1202" s="5" t="s">
        <v>53</v>
      </c>
      <c r="E1202" t="s">
        <v>9</v>
      </c>
      <c r="G1202" t="s">
        <v>11</v>
      </c>
      <c r="H1202">
        <f>3/14</f>
        <v>0.21428571428571427</v>
      </c>
    </row>
    <row r="1203" spans="1:8" x14ac:dyDescent="0.2">
      <c r="A1203" s="5" t="s">
        <v>53</v>
      </c>
      <c r="E1203" t="s">
        <v>9</v>
      </c>
      <c r="G1203" t="s">
        <v>12</v>
      </c>
      <c r="H1203">
        <v>1</v>
      </c>
    </row>
    <row r="1204" spans="1:8" x14ac:dyDescent="0.2">
      <c r="A1204" s="5" t="s">
        <v>53</v>
      </c>
      <c r="E1204" t="s">
        <v>9</v>
      </c>
      <c r="F1204">
        <v>5</v>
      </c>
      <c r="G1204" t="s">
        <v>10</v>
      </c>
      <c r="H1204">
        <v>1</v>
      </c>
    </row>
    <row r="1205" spans="1:8" x14ac:dyDescent="0.2">
      <c r="A1205" s="5" t="s">
        <v>53</v>
      </c>
      <c r="E1205" t="s">
        <v>9</v>
      </c>
      <c r="G1205" t="s">
        <v>11</v>
      </c>
      <c r="H1205">
        <f>2/10</f>
        <v>0.2</v>
      </c>
    </row>
    <row r="1206" spans="1:8" x14ac:dyDescent="0.2">
      <c r="A1206" s="5" t="s">
        <v>53</v>
      </c>
      <c r="E1206" t="s">
        <v>9</v>
      </c>
      <c r="G1206" t="s">
        <v>12</v>
      </c>
      <c r="H1206">
        <v>1</v>
      </c>
    </row>
    <row r="1207" spans="1:8" x14ac:dyDescent="0.2">
      <c r="A1207" s="5" t="s">
        <v>53</v>
      </c>
      <c r="E1207" t="s">
        <v>9</v>
      </c>
      <c r="G1207" t="s">
        <v>13</v>
      </c>
      <c r="H1207">
        <v>0.64730776653524857</v>
      </c>
    </row>
    <row r="1208" spans="1:8" x14ac:dyDescent="0.2">
      <c r="A1208" s="5" t="s">
        <v>53</v>
      </c>
      <c r="E1208" t="s">
        <v>9</v>
      </c>
      <c r="G1208" t="s">
        <v>13</v>
      </c>
      <c r="H1208">
        <v>0.65025427007904479</v>
      </c>
    </row>
    <row r="1209" spans="1:8" x14ac:dyDescent="0.2">
      <c r="A1209" s="5" t="s">
        <v>53</v>
      </c>
      <c r="E1209" t="s">
        <v>9</v>
      </c>
      <c r="G1209" t="s">
        <v>13</v>
      </c>
      <c r="H1209">
        <v>0.7281366747566197</v>
      </c>
    </row>
    <row r="1210" spans="1:8" x14ac:dyDescent="0.2">
      <c r="A1210" s="5" t="s">
        <v>53</v>
      </c>
      <c r="E1210" t="s">
        <v>9</v>
      </c>
      <c r="G1210" t="s">
        <v>13</v>
      </c>
      <c r="H1210">
        <v>0.51919712286158626</v>
      </c>
    </row>
    <row r="1211" spans="1:8" x14ac:dyDescent="0.2">
      <c r="A1211" s="5" t="s">
        <v>53</v>
      </c>
      <c r="E1211" t="s">
        <v>9</v>
      </c>
      <c r="G1211" t="s">
        <v>13</v>
      </c>
      <c r="H1211">
        <v>0.43402483418939808</v>
      </c>
    </row>
    <row r="1212" spans="1:8" x14ac:dyDescent="0.2">
      <c r="A1212" s="5" t="s">
        <v>53</v>
      </c>
      <c r="E1212" t="s">
        <v>9</v>
      </c>
      <c r="G1212" t="s">
        <v>13</v>
      </c>
      <c r="H1212">
        <v>0.5199902263217373</v>
      </c>
    </row>
    <row r="1213" spans="1:8" x14ac:dyDescent="0.2">
      <c r="A1213" s="5" t="s">
        <v>53</v>
      </c>
      <c r="E1213" t="s">
        <v>9</v>
      </c>
      <c r="G1213" t="s">
        <v>13</v>
      </c>
      <c r="H1213">
        <v>0.62021168950065053</v>
      </c>
    </row>
    <row r="1214" spans="1:8" x14ac:dyDescent="0.2">
      <c r="A1214" s="5" t="s">
        <v>53</v>
      </c>
      <c r="E1214" t="s">
        <v>9</v>
      </c>
      <c r="G1214" t="s">
        <v>13</v>
      </c>
      <c r="H1214">
        <v>0.52991565629942017</v>
      </c>
    </row>
    <row r="1215" spans="1:8" x14ac:dyDescent="0.2">
      <c r="A1215" s="5" t="s">
        <v>53</v>
      </c>
      <c r="E1215" t="s">
        <v>9</v>
      </c>
      <c r="G1215" t="s">
        <v>13</v>
      </c>
      <c r="H1215">
        <v>0.58035324088384843</v>
      </c>
    </row>
    <row r="1216" spans="1:8" x14ac:dyDescent="0.2">
      <c r="A1216" s="5" t="s">
        <v>53</v>
      </c>
      <c r="E1216" t="s">
        <v>9</v>
      </c>
      <c r="G1216" t="s">
        <v>13</v>
      </c>
      <c r="H1216">
        <v>0.55956733698964045</v>
      </c>
    </row>
    <row r="1217" spans="1:8" x14ac:dyDescent="0.2">
      <c r="A1217" s="5" t="s">
        <v>53</v>
      </c>
      <c r="E1217" t="s">
        <v>9</v>
      </c>
      <c r="G1217" t="s">
        <v>13</v>
      </c>
      <c r="H1217">
        <v>0.44312058245203811</v>
      </c>
    </row>
    <row r="1218" spans="1:8" x14ac:dyDescent="0.2">
      <c r="A1218" s="5" t="s">
        <v>53</v>
      </c>
      <c r="E1218" t="s">
        <v>9</v>
      </c>
      <c r="G1218" t="s">
        <v>13</v>
      </c>
      <c r="H1218">
        <v>0.54877194706901433</v>
      </c>
    </row>
    <row r="1219" spans="1:8" x14ac:dyDescent="0.2">
      <c r="A1219" s="5" t="s">
        <v>53</v>
      </c>
      <c r="E1219" t="s">
        <v>9</v>
      </c>
      <c r="G1219" t="s">
        <v>13</v>
      </c>
      <c r="H1219">
        <v>0.45631956755500014</v>
      </c>
    </row>
    <row r="1220" spans="1:8" x14ac:dyDescent="0.2">
      <c r="A1220" s="5" t="s">
        <v>53</v>
      </c>
      <c r="E1220" t="s">
        <v>9</v>
      </c>
      <c r="G1220" t="s">
        <v>13</v>
      </c>
      <c r="H1220">
        <v>0.6315820378444239</v>
      </c>
    </row>
    <row r="1221" spans="1:8" x14ac:dyDescent="0.2">
      <c r="A1221" s="5" t="s">
        <v>53</v>
      </c>
      <c r="E1221" t="s">
        <v>9</v>
      </c>
      <c r="G1221" t="s">
        <v>13</v>
      </c>
      <c r="H1221">
        <v>0.49869900705826053</v>
      </c>
    </row>
    <row r="1222" spans="1:8" x14ac:dyDescent="0.2">
      <c r="A1222" s="5" t="s">
        <v>53</v>
      </c>
      <c r="E1222" t="s">
        <v>9</v>
      </c>
      <c r="G1222" t="s">
        <v>14</v>
      </c>
      <c r="H1222">
        <v>31.402999999999999</v>
      </c>
    </row>
    <row r="1223" spans="1:8" x14ac:dyDescent="0.2">
      <c r="A1223" s="5" t="s">
        <v>53</v>
      </c>
      <c r="E1223" t="s">
        <v>9</v>
      </c>
      <c r="G1223" t="s">
        <v>15</v>
      </c>
      <c r="H1223">
        <v>98.222999999999999</v>
      </c>
    </row>
    <row r="1224" spans="1:8" x14ac:dyDescent="0.2">
      <c r="A1224" s="5" t="s">
        <v>53</v>
      </c>
      <c r="E1224" t="s">
        <v>9</v>
      </c>
      <c r="G1224" t="s">
        <v>16</v>
      </c>
      <c r="H1224">
        <v>42.899600000000007</v>
      </c>
    </row>
    <row r="1225" spans="1:8" x14ac:dyDescent="0.2">
      <c r="A1225" s="5" t="s">
        <v>53</v>
      </c>
      <c r="E1225" t="s">
        <v>9</v>
      </c>
      <c r="G1225" t="s">
        <v>17</v>
      </c>
      <c r="H1225">
        <v>77.427333333333351</v>
      </c>
    </row>
    <row r="1226" spans="1:8" x14ac:dyDescent="0.2">
      <c r="A1226" s="3" t="s">
        <v>54</v>
      </c>
      <c r="E1226" t="s">
        <v>9</v>
      </c>
      <c r="F1226">
        <v>1</v>
      </c>
      <c r="G1226" t="s">
        <v>10</v>
      </c>
      <c r="H1226">
        <v>1</v>
      </c>
    </row>
    <row r="1227" spans="1:8" x14ac:dyDescent="0.2">
      <c r="A1227" s="3" t="s">
        <v>54</v>
      </c>
      <c r="E1227" t="s">
        <v>9</v>
      </c>
      <c r="G1227" t="s">
        <v>11</v>
      </c>
      <c r="H1227">
        <f>5/20</f>
        <v>0.25</v>
      </c>
    </row>
    <row r="1228" spans="1:8" x14ac:dyDescent="0.2">
      <c r="A1228" s="3" t="s">
        <v>54</v>
      </c>
      <c r="E1228" t="s">
        <v>9</v>
      </c>
      <c r="G1228" t="s">
        <v>12</v>
      </c>
      <c r="H1228">
        <v>1</v>
      </c>
    </row>
    <row r="1229" spans="1:8" x14ac:dyDescent="0.2">
      <c r="A1229" s="3" t="s">
        <v>54</v>
      </c>
      <c r="E1229" t="s">
        <v>9</v>
      </c>
      <c r="F1229">
        <v>2</v>
      </c>
      <c r="G1229" t="s">
        <v>10</v>
      </c>
      <c r="H1229">
        <v>1</v>
      </c>
    </row>
    <row r="1230" spans="1:8" x14ac:dyDescent="0.2">
      <c r="A1230" s="3" t="s">
        <v>54</v>
      </c>
      <c r="E1230" t="s">
        <v>9</v>
      </c>
      <c r="G1230" t="s">
        <v>11</v>
      </c>
      <c r="H1230">
        <f>3/17</f>
        <v>0.17647058823529413</v>
      </c>
    </row>
    <row r="1231" spans="1:8" x14ac:dyDescent="0.2">
      <c r="A1231" s="3" t="s">
        <v>54</v>
      </c>
      <c r="E1231" t="s">
        <v>9</v>
      </c>
      <c r="G1231" t="s">
        <v>12</v>
      </c>
      <c r="H1231">
        <v>1</v>
      </c>
    </row>
    <row r="1232" spans="1:8" x14ac:dyDescent="0.2">
      <c r="A1232" s="3" t="s">
        <v>54</v>
      </c>
      <c r="E1232" t="s">
        <v>9</v>
      </c>
      <c r="F1232">
        <v>3</v>
      </c>
      <c r="G1232" t="s">
        <v>10</v>
      </c>
      <c r="H1232">
        <v>1</v>
      </c>
    </row>
    <row r="1233" spans="1:8" x14ac:dyDescent="0.2">
      <c r="A1233" s="3" t="s">
        <v>54</v>
      </c>
      <c r="E1233" t="s">
        <v>9</v>
      </c>
      <c r="G1233" t="s">
        <v>11</v>
      </c>
      <c r="H1233">
        <f>4/47</f>
        <v>8.5106382978723402E-2</v>
      </c>
    </row>
    <row r="1234" spans="1:8" x14ac:dyDescent="0.2">
      <c r="A1234" s="3" t="s">
        <v>54</v>
      </c>
      <c r="E1234" t="s">
        <v>9</v>
      </c>
      <c r="G1234" t="s">
        <v>12</v>
      </c>
      <c r="H1234">
        <v>1</v>
      </c>
    </row>
    <row r="1235" spans="1:8" x14ac:dyDescent="0.2">
      <c r="A1235" s="3" t="s">
        <v>54</v>
      </c>
      <c r="E1235" t="s">
        <v>9</v>
      </c>
      <c r="F1235">
        <v>4</v>
      </c>
      <c r="G1235" t="s">
        <v>10</v>
      </c>
      <c r="H1235">
        <v>1</v>
      </c>
    </row>
    <row r="1236" spans="1:8" x14ac:dyDescent="0.2">
      <c r="A1236" s="3" t="s">
        <v>54</v>
      </c>
      <c r="E1236" t="s">
        <v>9</v>
      </c>
      <c r="G1236" t="s">
        <v>11</v>
      </c>
      <c r="H1236">
        <f>3/14</f>
        <v>0.21428571428571427</v>
      </c>
    </row>
    <row r="1237" spans="1:8" x14ac:dyDescent="0.2">
      <c r="A1237" s="3" t="s">
        <v>54</v>
      </c>
      <c r="E1237" t="s">
        <v>9</v>
      </c>
      <c r="G1237" t="s">
        <v>12</v>
      </c>
      <c r="H1237">
        <v>1</v>
      </c>
    </row>
    <row r="1238" spans="1:8" x14ac:dyDescent="0.2">
      <c r="A1238" s="3" t="s">
        <v>54</v>
      </c>
      <c r="E1238" t="s">
        <v>9</v>
      </c>
      <c r="F1238">
        <v>5</v>
      </c>
      <c r="G1238" t="s">
        <v>10</v>
      </c>
      <c r="H1238">
        <v>1</v>
      </c>
    </row>
    <row r="1239" spans="1:8" x14ac:dyDescent="0.2">
      <c r="A1239" s="3" t="s">
        <v>54</v>
      </c>
      <c r="E1239" t="s">
        <v>9</v>
      </c>
      <c r="G1239" t="s">
        <v>11</v>
      </c>
      <c r="H1239">
        <f>3/14</f>
        <v>0.21428571428571427</v>
      </c>
    </row>
    <row r="1240" spans="1:8" x14ac:dyDescent="0.2">
      <c r="A1240" s="3" t="s">
        <v>54</v>
      </c>
      <c r="E1240" t="s">
        <v>9</v>
      </c>
      <c r="G1240" t="s">
        <v>12</v>
      </c>
      <c r="H1240">
        <v>1</v>
      </c>
    </row>
    <row r="1241" spans="1:8" x14ac:dyDescent="0.2">
      <c r="A1241" s="3" t="s">
        <v>54</v>
      </c>
      <c r="E1241" t="s">
        <v>9</v>
      </c>
      <c r="G1241" t="s">
        <v>13</v>
      </c>
      <c r="H1241">
        <v>0.43383057822254439</v>
      </c>
    </row>
    <row r="1242" spans="1:8" x14ac:dyDescent="0.2">
      <c r="A1242" s="3" t="s">
        <v>54</v>
      </c>
      <c r="E1242" t="s">
        <v>9</v>
      </c>
      <c r="G1242" t="s">
        <v>13</v>
      </c>
      <c r="H1242">
        <v>0.38112768595569535</v>
      </c>
    </row>
    <row r="1243" spans="1:8" x14ac:dyDescent="0.2">
      <c r="A1243" s="3" t="s">
        <v>54</v>
      </c>
      <c r="E1243" t="s">
        <v>9</v>
      </c>
      <c r="G1243" t="s">
        <v>13</v>
      </c>
      <c r="H1243">
        <v>0.54853990191707536</v>
      </c>
    </row>
    <row r="1244" spans="1:8" x14ac:dyDescent="0.2">
      <c r="A1244" s="3" t="s">
        <v>54</v>
      </c>
      <c r="E1244" t="s">
        <v>9</v>
      </c>
      <c r="G1244" t="s">
        <v>13</v>
      </c>
      <c r="H1244">
        <v>0.52817011401923375</v>
      </c>
    </row>
    <row r="1245" spans="1:8" x14ac:dyDescent="0.2">
      <c r="A1245" s="3" t="s">
        <v>54</v>
      </c>
      <c r="E1245" t="s">
        <v>9</v>
      </c>
      <c r="G1245" t="s">
        <v>13</v>
      </c>
      <c r="H1245">
        <v>0.45996444024213523</v>
      </c>
    </row>
    <row r="1246" spans="1:8" x14ac:dyDescent="0.2">
      <c r="A1246" s="3" t="s">
        <v>54</v>
      </c>
      <c r="E1246" t="s">
        <v>9</v>
      </c>
      <c r="G1246" t="s">
        <v>13</v>
      </c>
      <c r="H1246">
        <v>0.69429869999665816</v>
      </c>
    </row>
    <row r="1247" spans="1:8" x14ac:dyDescent="0.2">
      <c r="A1247" s="3" t="s">
        <v>54</v>
      </c>
      <c r="E1247" t="s">
        <v>9</v>
      </c>
      <c r="G1247" t="s">
        <v>13</v>
      </c>
      <c r="H1247">
        <v>0.57069157457438435</v>
      </c>
    </row>
    <row r="1248" spans="1:8" x14ac:dyDescent="0.2">
      <c r="A1248" s="3" t="s">
        <v>54</v>
      </c>
      <c r="E1248" t="s">
        <v>9</v>
      </c>
      <c r="G1248" t="s">
        <v>13</v>
      </c>
      <c r="H1248">
        <v>0.49382442843114205</v>
      </c>
    </row>
    <row r="1249" spans="1:8" x14ac:dyDescent="0.2">
      <c r="A1249" s="3" t="s">
        <v>54</v>
      </c>
      <c r="E1249" t="s">
        <v>9</v>
      </c>
      <c r="G1249" t="s">
        <v>13</v>
      </c>
      <c r="H1249">
        <v>0.6869451274274524</v>
      </c>
    </row>
    <row r="1250" spans="1:8" x14ac:dyDescent="0.2">
      <c r="A1250" s="3" t="s">
        <v>54</v>
      </c>
      <c r="E1250" t="s">
        <v>9</v>
      </c>
      <c r="G1250" t="s">
        <v>13</v>
      </c>
      <c r="H1250">
        <v>0.58497350492051481</v>
      </c>
    </row>
    <row r="1251" spans="1:8" x14ac:dyDescent="0.2">
      <c r="A1251" s="3" t="s">
        <v>54</v>
      </c>
      <c r="E1251" t="s">
        <v>9</v>
      </c>
      <c r="G1251" t="s">
        <v>13</v>
      </c>
      <c r="H1251">
        <v>0.57643218942927965</v>
      </c>
    </row>
    <row r="1252" spans="1:8" x14ac:dyDescent="0.2">
      <c r="A1252" s="3" t="s">
        <v>54</v>
      </c>
      <c r="E1252" t="s">
        <v>9</v>
      </c>
      <c r="G1252" t="s">
        <v>13</v>
      </c>
      <c r="H1252">
        <v>0.51455041859141071</v>
      </c>
    </row>
    <row r="1253" spans="1:8" x14ac:dyDescent="0.2">
      <c r="A1253" s="3" t="s">
        <v>54</v>
      </c>
      <c r="E1253" t="s">
        <v>9</v>
      </c>
      <c r="G1253" t="s">
        <v>13</v>
      </c>
      <c r="H1253">
        <v>0.49823346739296437</v>
      </c>
    </row>
    <row r="1254" spans="1:8" x14ac:dyDescent="0.2">
      <c r="A1254" s="3" t="s">
        <v>54</v>
      </c>
      <c r="E1254" t="s">
        <v>9</v>
      </c>
      <c r="G1254" t="s">
        <v>13</v>
      </c>
      <c r="H1254">
        <v>0.50550281226377625</v>
      </c>
    </row>
    <row r="1255" spans="1:8" x14ac:dyDescent="0.2">
      <c r="A1255" s="3" t="s">
        <v>54</v>
      </c>
      <c r="E1255" t="s">
        <v>9</v>
      </c>
      <c r="G1255" t="s">
        <v>13</v>
      </c>
      <c r="H1255">
        <v>0.45515997536584657</v>
      </c>
    </row>
    <row r="1256" spans="1:8" x14ac:dyDescent="0.2">
      <c r="A1256" s="3" t="s">
        <v>54</v>
      </c>
      <c r="E1256" t="s">
        <v>9</v>
      </c>
      <c r="G1256" t="s">
        <v>14</v>
      </c>
      <c r="H1256">
        <v>23.670999999999999</v>
      </c>
    </row>
    <row r="1257" spans="1:8" x14ac:dyDescent="0.2">
      <c r="A1257" s="3" t="s">
        <v>54</v>
      </c>
      <c r="E1257" t="s">
        <v>9</v>
      </c>
      <c r="G1257" t="s">
        <v>15</v>
      </c>
      <c r="H1257">
        <v>98.215000000000003</v>
      </c>
    </row>
    <row r="1258" spans="1:8" x14ac:dyDescent="0.2">
      <c r="A1258" s="3" t="s">
        <v>54</v>
      </c>
      <c r="E1258" t="s">
        <v>9</v>
      </c>
      <c r="G1258" t="s">
        <v>16</v>
      </c>
      <c r="H1258">
        <v>38.705533333333349</v>
      </c>
    </row>
    <row r="1259" spans="1:8" x14ac:dyDescent="0.2">
      <c r="A1259" s="3" t="s">
        <v>54</v>
      </c>
      <c r="E1259" t="s">
        <v>9</v>
      </c>
      <c r="G1259" t="s">
        <v>17</v>
      </c>
      <c r="H1259">
        <v>74.137666666666689</v>
      </c>
    </row>
    <row r="1260" spans="1:8" x14ac:dyDescent="0.2">
      <c r="A1260" s="5" t="s">
        <v>55</v>
      </c>
      <c r="E1260" t="s">
        <v>9</v>
      </c>
      <c r="F1260">
        <v>1</v>
      </c>
      <c r="G1260" t="s">
        <v>10</v>
      </c>
      <c r="H1260">
        <v>1</v>
      </c>
    </row>
    <row r="1261" spans="1:8" x14ac:dyDescent="0.2">
      <c r="A1261" s="5" t="s">
        <v>55</v>
      </c>
      <c r="E1261" t="s">
        <v>9</v>
      </c>
      <c r="G1261" t="s">
        <v>11</v>
      </c>
      <c r="H1261">
        <f>5/12</f>
        <v>0.41666666666666669</v>
      </c>
    </row>
    <row r="1262" spans="1:8" x14ac:dyDescent="0.2">
      <c r="A1262" s="5" t="s">
        <v>55</v>
      </c>
      <c r="E1262" t="s">
        <v>9</v>
      </c>
      <c r="G1262" t="s">
        <v>12</v>
      </c>
      <c r="H1262">
        <v>1</v>
      </c>
    </row>
    <row r="1263" spans="1:8" x14ac:dyDescent="0.2">
      <c r="A1263" s="5" t="s">
        <v>55</v>
      </c>
      <c r="E1263" t="s">
        <v>9</v>
      </c>
      <c r="F1263">
        <v>2</v>
      </c>
      <c r="G1263" t="s">
        <v>10</v>
      </c>
      <c r="H1263">
        <v>1</v>
      </c>
    </row>
    <row r="1264" spans="1:8" x14ac:dyDescent="0.2">
      <c r="A1264" s="5" t="s">
        <v>55</v>
      </c>
      <c r="E1264" t="s">
        <v>9</v>
      </c>
      <c r="G1264" t="s">
        <v>11</v>
      </c>
      <c r="H1264">
        <f>2/13</f>
        <v>0.15384615384615385</v>
      </c>
    </row>
    <row r="1265" spans="1:8" x14ac:dyDescent="0.2">
      <c r="A1265" s="5" t="s">
        <v>55</v>
      </c>
      <c r="E1265" t="s">
        <v>9</v>
      </c>
      <c r="G1265" t="s">
        <v>12</v>
      </c>
      <c r="H1265">
        <v>1</v>
      </c>
    </row>
    <row r="1266" spans="1:8" x14ac:dyDescent="0.2">
      <c r="A1266" s="5" t="s">
        <v>55</v>
      </c>
      <c r="E1266" t="s">
        <v>9</v>
      </c>
      <c r="F1266">
        <v>3</v>
      </c>
      <c r="G1266" t="s">
        <v>10</v>
      </c>
      <c r="H1266">
        <v>1</v>
      </c>
    </row>
    <row r="1267" spans="1:8" x14ac:dyDescent="0.2">
      <c r="A1267" s="5" t="s">
        <v>55</v>
      </c>
      <c r="E1267" t="s">
        <v>9</v>
      </c>
      <c r="G1267" t="s">
        <v>11</v>
      </c>
      <c r="H1267">
        <f>7/27</f>
        <v>0.25925925925925924</v>
      </c>
    </row>
    <row r="1268" spans="1:8" x14ac:dyDescent="0.2">
      <c r="A1268" s="5" t="s">
        <v>55</v>
      </c>
      <c r="E1268" t="s">
        <v>9</v>
      </c>
      <c r="G1268" t="s">
        <v>12</v>
      </c>
      <c r="H1268">
        <v>1</v>
      </c>
    </row>
    <row r="1269" spans="1:8" x14ac:dyDescent="0.2">
      <c r="A1269" s="5" t="s">
        <v>55</v>
      </c>
      <c r="E1269" t="s">
        <v>9</v>
      </c>
      <c r="F1269">
        <v>4</v>
      </c>
      <c r="G1269" t="s">
        <v>10</v>
      </c>
      <c r="H1269">
        <v>1</v>
      </c>
    </row>
    <row r="1270" spans="1:8" x14ac:dyDescent="0.2">
      <c r="A1270" s="5" t="s">
        <v>55</v>
      </c>
      <c r="E1270" t="s">
        <v>9</v>
      </c>
      <c r="G1270" t="s">
        <v>11</v>
      </c>
      <c r="H1270">
        <f>1/7</f>
        <v>0.14285714285714285</v>
      </c>
    </row>
    <row r="1271" spans="1:8" x14ac:dyDescent="0.2">
      <c r="A1271" s="5" t="s">
        <v>55</v>
      </c>
      <c r="E1271" t="s">
        <v>9</v>
      </c>
      <c r="G1271" t="s">
        <v>12</v>
      </c>
      <c r="H1271">
        <v>1</v>
      </c>
    </row>
    <row r="1272" spans="1:8" x14ac:dyDescent="0.2">
      <c r="A1272" s="5" t="s">
        <v>55</v>
      </c>
      <c r="E1272" t="s">
        <v>9</v>
      </c>
      <c r="F1272">
        <v>5</v>
      </c>
      <c r="G1272" t="s">
        <v>10</v>
      </c>
      <c r="H1272">
        <v>1</v>
      </c>
    </row>
    <row r="1273" spans="1:8" x14ac:dyDescent="0.2">
      <c r="A1273" s="5" t="s">
        <v>55</v>
      </c>
      <c r="E1273" t="s">
        <v>9</v>
      </c>
      <c r="G1273" t="s">
        <v>11</v>
      </c>
      <c r="H1273">
        <f>1/24</f>
        <v>4.1666666666666664E-2</v>
      </c>
    </row>
    <row r="1274" spans="1:8" x14ac:dyDescent="0.2">
      <c r="A1274" s="5" t="s">
        <v>55</v>
      </c>
      <c r="E1274" t="s">
        <v>9</v>
      </c>
      <c r="G1274" t="s">
        <v>12</v>
      </c>
      <c r="H1274">
        <v>1</v>
      </c>
    </row>
    <row r="1275" spans="1:8" x14ac:dyDescent="0.2">
      <c r="A1275" s="5" t="s">
        <v>55</v>
      </c>
      <c r="E1275" t="s">
        <v>9</v>
      </c>
      <c r="G1275" t="s">
        <v>13</v>
      </c>
      <c r="H1275">
        <v>0.47388845628502491</v>
      </c>
    </row>
    <row r="1276" spans="1:8" x14ac:dyDescent="0.2">
      <c r="A1276" s="5" t="s">
        <v>55</v>
      </c>
      <c r="E1276" t="s">
        <v>9</v>
      </c>
      <c r="G1276" t="s">
        <v>13</v>
      </c>
      <c r="H1276">
        <v>0.55116001302978745</v>
      </c>
    </row>
    <row r="1277" spans="1:8" x14ac:dyDescent="0.2">
      <c r="A1277" s="5" t="s">
        <v>55</v>
      </c>
      <c r="E1277" t="s">
        <v>9</v>
      </c>
      <c r="G1277" t="s">
        <v>13</v>
      </c>
      <c r="H1277">
        <v>0.59041954976077471</v>
      </c>
    </row>
    <row r="1278" spans="1:8" x14ac:dyDescent="0.2">
      <c r="A1278" s="5" t="s">
        <v>55</v>
      </c>
      <c r="E1278" t="s">
        <v>9</v>
      </c>
      <c r="G1278" t="s">
        <v>13</v>
      </c>
      <c r="H1278">
        <v>0.55903900462489253</v>
      </c>
    </row>
    <row r="1279" spans="1:8" x14ac:dyDescent="0.2">
      <c r="A1279" s="5" t="s">
        <v>55</v>
      </c>
      <c r="E1279" t="s">
        <v>9</v>
      </c>
      <c r="G1279" t="s">
        <v>13</v>
      </c>
      <c r="H1279">
        <v>0.63040306483230246</v>
      </c>
    </row>
    <row r="1280" spans="1:8" x14ac:dyDescent="0.2">
      <c r="A1280" s="5" t="s">
        <v>55</v>
      </c>
      <c r="E1280" t="s">
        <v>9</v>
      </c>
      <c r="G1280" t="s">
        <v>13</v>
      </c>
      <c r="H1280">
        <v>0.56076122205154466</v>
      </c>
    </row>
    <row r="1281" spans="1:8" x14ac:dyDescent="0.2">
      <c r="A1281" s="5" t="s">
        <v>55</v>
      </c>
      <c r="E1281" t="s">
        <v>9</v>
      </c>
      <c r="G1281" t="s">
        <v>13</v>
      </c>
      <c r="H1281">
        <v>0.35769931602714761</v>
      </c>
    </row>
    <row r="1282" spans="1:8" x14ac:dyDescent="0.2">
      <c r="A1282" s="5" t="s">
        <v>55</v>
      </c>
      <c r="E1282" t="s">
        <v>9</v>
      </c>
      <c r="G1282" t="s">
        <v>13</v>
      </c>
      <c r="H1282">
        <v>0.51816106616536306</v>
      </c>
    </row>
    <row r="1283" spans="1:8" x14ac:dyDescent="0.2">
      <c r="A1283" s="5" t="s">
        <v>55</v>
      </c>
      <c r="E1283" t="s">
        <v>9</v>
      </c>
      <c r="G1283" t="s">
        <v>13</v>
      </c>
      <c r="H1283">
        <v>0.75099886444883712</v>
      </c>
    </row>
    <row r="1284" spans="1:8" x14ac:dyDescent="0.2">
      <c r="A1284" s="5" t="s">
        <v>55</v>
      </c>
      <c r="E1284" t="s">
        <v>9</v>
      </c>
      <c r="G1284" t="s">
        <v>13</v>
      </c>
      <c r="H1284">
        <v>0.50344946992701511</v>
      </c>
    </row>
    <row r="1285" spans="1:8" x14ac:dyDescent="0.2">
      <c r="A1285" s="5" t="s">
        <v>55</v>
      </c>
      <c r="E1285" t="s">
        <v>9</v>
      </c>
      <c r="G1285" t="s">
        <v>13</v>
      </c>
      <c r="H1285">
        <v>0.50124942051763322</v>
      </c>
    </row>
    <row r="1286" spans="1:8" x14ac:dyDescent="0.2">
      <c r="A1286" s="5" t="s">
        <v>55</v>
      </c>
      <c r="E1286" t="s">
        <v>9</v>
      </c>
      <c r="G1286" t="s">
        <v>13</v>
      </c>
      <c r="H1286">
        <v>0.47442057261059656</v>
      </c>
    </row>
    <row r="1287" spans="1:8" x14ac:dyDescent="0.2">
      <c r="A1287" s="5" t="s">
        <v>55</v>
      </c>
      <c r="E1287" t="s">
        <v>9</v>
      </c>
      <c r="G1287" t="s">
        <v>13</v>
      </c>
      <c r="H1287">
        <v>0.577920323312069</v>
      </c>
    </row>
    <row r="1288" spans="1:8" x14ac:dyDescent="0.2">
      <c r="A1288" s="5" t="s">
        <v>55</v>
      </c>
      <c r="E1288" t="s">
        <v>9</v>
      </c>
      <c r="G1288" t="s">
        <v>13</v>
      </c>
      <c r="H1288">
        <v>0.64704887297537328</v>
      </c>
    </row>
    <row r="1289" spans="1:8" x14ac:dyDescent="0.2">
      <c r="A1289" s="5" t="s">
        <v>55</v>
      </c>
      <c r="E1289" t="s">
        <v>9</v>
      </c>
      <c r="G1289" t="s">
        <v>13</v>
      </c>
      <c r="H1289">
        <v>0.58860885561296827</v>
      </c>
    </row>
    <row r="1290" spans="1:8" x14ac:dyDescent="0.2">
      <c r="A1290" s="5" t="s">
        <v>55</v>
      </c>
      <c r="E1290" t="s">
        <v>9</v>
      </c>
      <c r="G1290" t="s">
        <v>14</v>
      </c>
      <c r="H1290">
        <v>30.456</v>
      </c>
    </row>
    <row r="1291" spans="1:8" x14ac:dyDescent="0.2">
      <c r="A1291" s="5" t="s">
        <v>55</v>
      </c>
      <c r="E1291" t="s">
        <v>9</v>
      </c>
      <c r="G1291" t="s">
        <v>15</v>
      </c>
      <c r="H1291">
        <v>122.16500000000001</v>
      </c>
    </row>
    <row r="1292" spans="1:8" x14ac:dyDescent="0.2">
      <c r="A1292" s="5" t="s">
        <v>55</v>
      </c>
      <c r="E1292" t="s">
        <v>9</v>
      </c>
      <c r="G1292" t="s">
        <v>16</v>
      </c>
      <c r="H1292">
        <v>49.437666666666665</v>
      </c>
    </row>
    <row r="1293" spans="1:8" x14ac:dyDescent="0.2">
      <c r="A1293" s="5" t="s">
        <v>55</v>
      </c>
      <c r="E1293" t="s">
        <v>9</v>
      </c>
      <c r="G1293" t="s">
        <v>17</v>
      </c>
      <c r="H1293">
        <v>90.188933333333338</v>
      </c>
    </row>
    <row r="1294" spans="1:8" x14ac:dyDescent="0.2">
      <c r="A1294" s="3" t="s">
        <v>56</v>
      </c>
      <c r="E1294" t="s">
        <v>9</v>
      </c>
      <c r="F1294">
        <v>1</v>
      </c>
      <c r="G1294" t="s">
        <v>10</v>
      </c>
      <c r="H1294">
        <v>1</v>
      </c>
    </row>
    <row r="1295" spans="1:8" x14ac:dyDescent="0.2">
      <c r="A1295" s="3" t="s">
        <v>56</v>
      </c>
      <c r="E1295" t="s">
        <v>9</v>
      </c>
      <c r="G1295" t="s">
        <v>11</v>
      </c>
      <c r="H1295">
        <f>1/7</f>
        <v>0.14285714285714285</v>
      </c>
    </row>
    <row r="1296" spans="1:8" x14ac:dyDescent="0.2">
      <c r="A1296" s="3" t="s">
        <v>56</v>
      </c>
      <c r="E1296" t="s">
        <v>9</v>
      </c>
      <c r="G1296" t="s">
        <v>12</v>
      </c>
      <c r="H1296">
        <v>1</v>
      </c>
    </row>
    <row r="1297" spans="1:8" x14ac:dyDescent="0.2">
      <c r="A1297" s="3" t="s">
        <v>56</v>
      </c>
      <c r="E1297" t="s">
        <v>9</v>
      </c>
      <c r="F1297">
        <v>2</v>
      </c>
      <c r="G1297" t="s">
        <v>10</v>
      </c>
      <c r="H1297">
        <v>1</v>
      </c>
    </row>
    <row r="1298" spans="1:8" x14ac:dyDescent="0.2">
      <c r="A1298" s="3" t="s">
        <v>56</v>
      </c>
      <c r="E1298" t="s">
        <v>9</v>
      </c>
      <c r="G1298" t="s">
        <v>11</v>
      </c>
      <c r="H1298">
        <v>0</v>
      </c>
    </row>
    <row r="1299" spans="1:8" x14ac:dyDescent="0.2">
      <c r="A1299" s="3" t="s">
        <v>56</v>
      </c>
      <c r="E1299" t="s">
        <v>9</v>
      </c>
      <c r="G1299" t="s">
        <v>12</v>
      </c>
      <c r="H1299">
        <v>1</v>
      </c>
    </row>
    <row r="1300" spans="1:8" x14ac:dyDescent="0.2">
      <c r="A1300" s="3" t="s">
        <v>56</v>
      </c>
      <c r="E1300" t="s">
        <v>9</v>
      </c>
      <c r="F1300">
        <v>3</v>
      </c>
      <c r="G1300" t="s">
        <v>10</v>
      </c>
      <c r="H1300">
        <v>0</v>
      </c>
    </row>
    <row r="1301" spans="1:8" x14ac:dyDescent="0.2">
      <c r="A1301" s="3" t="s">
        <v>56</v>
      </c>
      <c r="E1301" t="s">
        <v>9</v>
      </c>
      <c r="G1301" t="s">
        <v>11</v>
      </c>
      <c r="H1301">
        <f>1/18</f>
        <v>5.5555555555555552E-2</v>
      </c>
    </row>
    <row r="1302" spans="1:8" x14ac:dyDescent="0.2">
      <c r="A1302" s="3" t="s">
        <v>56</v>
      </c>
      <c r="E1302" t="s">
        <v>9</v>
      </c>
      <c r="G1302" t="s">
        <v>12</v>
      </c>
      <c r="H1302">
        <v>1</v>
      </c>
    </row>
    <row r="1303" spans="1:8" x14ac:dyDescent="0.2">
      <c r="A1303" s="3" t="s">
        <v>56</v>
      </c>
      <c r="E1303" t="s">
        <v>9</v>
      </c>
      <c r="F1303">
        <v>4</v>
      </c>
      <c r="G1303" t="s">
        <v>10</v>
      </c>
      <c r="H1303">
        <v>1</v>
      </c>
    </row>
    <row r="1304" spans="1:8" x14ac:dyDescent="0.2">
      <c r="A1304" s="3" t="s">
        <v>56</v>
      </c>
      <c r="E1304" t="s">
        <v>9</v>
      </c>
      <c r="G1304" t="s">
        <v>11</v>
      </c>
      <c r="H1304">
        <f>2/15</f>
        <v>0.13333333333333333</v>
      </c>
    </row>
    <row r="1305" spans="1:8" x14ac:dyDescent="0.2">
      <c r="A1305" s="3" t="s">
        <v>56</v>
      </c>
      <c r="E1305" t="s">
        <v>9</v>
      </c>
      <c r="G1305" t="s">
        <v>12</v>
      </c>
      <c r="H1305">
        <v>1</v>
      </c>
    </row>
    <row r="1306" spans="1:8" x14ac:dyDescent="0.2">
      <c r="A1306" s="3" t="s">
        <v>56</v>
      </c>
      <c r="E1306" t="s">
        <v>9</v>
      </c>
      <c r="F1306">
        <v>5</v>
      </c>
      <c r="G1306" t="s">
        <v>10</v>
      </c>
      <c r="H1306">
        <v>1</v>
      </c>
    </row>
    <row r="1307" spans="1:8" x14ac:dyDescent="0.2">
      <c r="A1307" s="3" t="s">
        <v>56</v>
      </c>
      <c r="E1307" t="s">
        <v>9</v>
      </c>
      <c r="G1307" t="s">
        <v>11</v>
      </c>
      <c r="H1307">
        <f>6/26</f>
        <v>0.23076923076923078</v>
      </c>
    </row>
    <row r="1308" spans="1:8" x14ac:dyDescent="0.2">
      <c r="A1308" s="3" t="s">
        <v>56</v>
      </c>
      <c r="E1308" t="s">
        <v>9</v>
      </c>
      <c r="G1308" t="s">
        <v>12</v>
      </c>
      <c r="H1308">
        <v>1</v>
      </c>
    </row>
    <row r="1309" spans="1:8" x14ac:dyDescent="0.2">
      <c r="A1309" s="3" t="s">
        <v>56</v>
      </c>
      <c r="E1309" t="s">
        <v>9</v>
      </c>
      <c r="G1309" t="s">
        <v>13</v>
      </c>
      <c r="H1309">
        <v>0.39445996552339063</v>
      </c>
    </row>
    <row r="1310" spans="1:8" x14ac:dyDescent="0.2">
      <c r="A1310" s="3" t="s">
        <v>56</v>
      </c>
      <c r="E1310" t="s">
        <v>9</v>
      </c>
      <c r="G1310" t="s">
        <v>13</v>
      </c>
      <c r="H1310">
        <v>0.29480433400516726</v>
      </c>
    </row>
    <row r="1311" spans="1:8" x14ac:dyDescent="0.2">
      <c r="A1311" s="3" t="s">
        <v>56</v>
      </c>
      <c r="E1311" t="s">
        <v>9</v>
      </c>
      <c r="G1311" t="s">
        <v>13</v>
      </c>
      <c r="H1311">
        <v>0.49432145502427782</v>
      </c>
    </row>
    <row r="1312" spans="1:8" x14ac:dyDescent="0.2">
      <c r="A1312" s="3" t="s">
        <v>56</v>
      </c>
      <c r="E1312" t="s">
        <v>9</v>
      </c>
      <c r="G1312" t="s">
        <v>13</v>
      </c>
      <c r="H1312">
        <v>0.53099483298158801</v>
      </c>
    </row>
    <row r="1313" spans="1:8" x14ac:dyDescent="0.2">
      <c r="A1313" s="3" t="s">
        <v>56</v>
      </c>
      <c r="E1313" t="s">
        <v>9</v>
      </c>
      <c r="G1313" t="s">
        <v>13</v>
      </c>
      <c r="H1313">
        <v>0.72445565969718828</v>
      </c>
    </row>
    <row r="1314" spans="1:8" x14ac:dyDescent="0.2">
      <c r="A1314" s="3" t="s">
        <v>56</v>
      </c>
      <c r="E1314" t="s">
        <v>9</v>
      </c>
      <c r="G1314" t="s">
        <v>13</v>
      </c>
      <c r="H1314">
        <v>0.52413442190716275</v>
      </c>
    </row>
    <row r="1315" spans="1:8" x14ac:dyDescent="0.2">
      <c r="A1315" s="3" t="s">
        <v>56</v>
      </c>
      <c r="E1315" t="s">
        <v>9</v>
      </c>
      <c r="G1315" t="s">
        <v>13</v>
      </c>
      <c r="H1315">
        <v>0.4344338230054261</v>
      </c>
    </row>
    <row r="1316" spans="1:8" x14ac:dyDescent="0.2">
      <c r="A1316" s="3" t="s">
        <v>56</v>
      </c>
      <c r="E1316" t="s">
        <v>9</v>
      </c>
      <c r="G1316" t="s">
        <v>13</v>
      </c>
      <c r="H1316">
        <v>0.44041201982651795</v>
      </c>
    </row>
    <row r="1317" spans="1:8" x14ac:dyDescent="0.2">
      <c r="A1317" s="3" t="s">
        <v>56</v>
      </c>
      <c r="E1317" t="s">
        <v>9</v>
      </c>
      <c r="G1317" t="s">
        <v>13</v>
      </c>
      <c r="H1317">
        <v>0.47166893013429906</v>
      </c>
    </row>
    <row r="1318" spans="1:8" x14ac:dyDescent="0.2">
      <c r="A1318" s="3" t="s">
        <v>56</v>
      </c>
      <c r="E1318" t="s">
        <v>9</v>
      </c>
      <c r="G1318" t="s">
        <v>13</v>
      </c>
      <c r="H1318">
        <v>0.59689387402933569</v>
      </c>
    </row>
    <row r="1319" spans="1:8" x14ac:dyDescent="0.2">
      <c r="A1319" s="3" t="s">
        <v>56</v>
      </c>
      <c r="E1319" t="s">
        <v>9</v>
      </c>
      <c r="G1319" t="s">
        <v>13</v>
      </c>
      <c r="H1319">
        <v>0.58309241513724219</v>
      </c>
    </row>
    <row r="1320" spans="1:8" x14ac:dyDescent="0.2">
      <c r="A1320" s="3" t="s">
        <v>56</v>
      </c>
      <c r="E1320" t="s">
        <v>9</v>
      </c>
      <c r="G1320" t="s">
        <v>13</v>
      </c>
      <c r="H1320">
        <v>0.62682469226193205</v>
      </c>
    </row>
    <row r="1321" spans="1:8" x14ac:dyDescent="0.2">
      <c r="A1321" s="3" t="s">
        <v>56</v>
      </c>
      <c r="E1321" t="s">
        <v>9</v>
      </c>
      <c r="G1321" t="s">
        <v>13</v>
      </c>
      <c r="H1321">
        <v>0.35010947264633813</v>
      </c>
    </row>
    <row r="1322" spans="1:8" x14ac:dyDescent="0.2">
      <c r="A1322" s="3" t="s">
        <v>56</v>
      </c>
      <c r="E1322" t="s">
        <v>9</v>
      </c>
      <c r="G1322" t="s">
        <v>13</v>
      </c>
      <c r="H1322">
        <v>0.45538150060909699</v>
      </c>
    </row>
    <row r="1323" spans="1:8" x14ac:dyDescent="0.2">
      <c r="A1323" s="3" t="s">
        <v>56</v>
      </c>
      <c r="E1323" t="s">
        <v>9</v>
      </c>
      <c r="G1323" t="s">
        <v>13</v>
      </c>
      <c r="H1323">
        <v>0.53792748778606314</v>
      </c>
    </row>
    <row r="1324" spans="1:8" x14ac:dyDescent="0.2">
      <c r="A1324" s="3" t="s">
        <v>56</v>
      </c>
      <c r="E1324" t="s">
        <v>9</v>
      </c>
      <c r="G1324" t="s">
        <v>14</v>
      </c>
      <c r="H1324">
        <v>21.794</v>
      </c>
    </row>
    <row r="1325" spans="1:8" x14ac:dyDescent="0.2">
      <c r="A1325" s="3" t="s">
        <v>56</v>
      </c>
      <c r="E1325" t="s">
        <v>9</v>
      </c>
      <c r="G1325" t="s">
        <v>15</v>
      </c>
      <c r="H1325">
        <v>98.228999999999999</v>
      </c>
    </row>
    <row r="1326" spans="1:8" x14ac:dyDescent="0.2">
      <c r="A1326" s="3" t="s">
        <v>56</v>
      </c>
      <c r="E1326" t="s">
        <v>9</v>
      </c>
      <c r="G1326" t="s">
        <v>16</v>
      </c>
      <c r="H1326">
        <v>34.778866666666673</v>
      </c>
    </row>
    <row r="1327" spans="1:8" x14ac:dyDescent="0.2">
      <c r="A1327" s="3" t="s">
        <v>56</v>
      </c>
      <c r="E1327" t="s">
        <v>9</v>
      </c>
      <c r="G1327" t="s">
        <v>17</v>
      </c>
      <c r="H1327">
        <v>70.647200000000012</v>
      </c>
    </row>
    <row r="1328" spans="1:8" x14ac:dyDescent="0.2">
      <c r="A1328" s="5" t="s">
        <v>57</v>
      </c>
      <c r="E1328" t="s">
        <v>9</v>
      </c>
      <c r="F1328">
        <v>1</v>
      </c>
      <c r="G1328" t="s">
        <v>10</v>
      </c>
      <c r="H1328">
        <v>1</v>
      </c>
    </row>
    <row r="1329" spans="1:8" x14ac:dyDescent="0.2">
      <c r="A1329" s="5" t="s">
        <v>57</v>
      </c>
      <c r="E1329" t="s">
        <v>9</v>
      </c>
      <c r="G1329" t="s">
        <v>11</v>
      </c>
      <c r="H1329">
        <f>3/17</f>
        <v>0.17647058823529413</v>
      </c>
    </row>
    <row r="1330" spans="1:8" x14ac:dyDescent="0.2">
      <c r="A1330" s="5" t="s">
        <v>57</v>
      </c>
      <c r="E1330" t="s">
        <v>9</v>
      </c>
      <c r="G1330" t="s">
        <v>12</v>
      </c>
      <c r="H1330">
        <v>1</v>
      </c>
    </row>
    <row r="1331" spans="1:8" x14ac:dyDescent="0.2">
      <c r="A1331" s="5" t="s">
        <v>57</v>
      </c>
      <c r="E1331" t="s">
        <v>9</v>
      </c>
      <c r="F1331">
        <v>2</v>
      </c>
      <c r="G1331" t="s">
        <v>10</v>
      </c>
      <c r="H1331">
        <v>1</v>
      </c>
    </row>
    <row r="1332" spans="1:8" x14ac:dyDescent="0.2">
      <c r="A1332" s="5" t="s">
        <v>57</v>
      </c>
      <c r="E1332" t="s">
        <v>9</v>
      </c>
      <c r="G1332" t="s">
        <v>11</v>
      </c>
      <c r="H1332">
        <v>0</v>
      </c>
    </row>
    <row r="1333" spans="1:8" x14ac:dyDescent="0.2">
      <c r="A1333" s="5" t="s">
        <v>57</v>
      </c>
      <c r="E1333" t="s">
        <v>9</v>
      </c>
      <c r="G1333" t="s">
        <v>12</v>
      </c>
      <c r="H1333">
        <v>1</v>
      </c>
    </row>
    <row r="1334" spans="1:8" x14ac:dyDescent="0.2">
      <c r="A1334" s="5" t="s">
        <v>57</v>
      </c>
      <c r="E1334" t="s">
        <v>9</v>
      </c>
      <c r="F1334">
        <v>3</v>
      </c>
      <c r="G1334" t="s">
        <v>10</v>
      </c>
      <c r="H1334">
        <v>1</v>
      </c>
    </row>
    <row r="1335" spans="1:8" x14ac:dyDescent="0.2">
      <c r="A1335" s="5" t="s">
        <v>57</v>
      </c>
      <c r="E1335" t="s">
        <v>9</v>
      </c>
      <c r="G1335" t="s">
        <v>11</v>
      </c>
      <c r="H1335">
        <f>3/18</f>
        <v>0.16666666666666666</v>
      </c>
    </row>
    <row r="1336" spans="1:8" x14ac:dyDescent="0.2">
      <c r="A1336" s="5" t="s">
        <v>57</v>
      </c>
      <c r="E1336" t="s">
        <v>9</v>
      </c>
      <c r="G1336" t="s">
        <v>12</v>
      </c>
      <c r="H1336">
        <v>1</v>
      </c>
    </row>
    <row r="1337" spans="1:8" x14ac:dyDescent="0.2">
      <c r="A1337" s="5" t="s">
        <v>57</v>
      </c>
      <c r="E1337" t="s">
        <v>9</v>
      </c>
      <c r="F1337">
        <v>4</v>
      </c>
      <c r="G1337" t="s">
        <v>10</v>
      </c>
      <c r="H1337">
        <v>1</v>
      </c>
    </row>
    <row r="1338" spans="1:8" x14ac:dyDescent="0.2">
      <c r="A1338" s="5" t="s">
        <v>57</v>
      </c>
      <c r="E1338" t="s">
        <v>9</v>
      </c>
      <c r="G1338" t="s">
        <v>11</v>
      </c>
      <c r="H1338">
        <f>2/12</f>
        <v>0.16666666666666666</v>
      </c>
    </row>
    <row r="1339" spans="1:8" x14ac:dyDescent="0.2">
      <c r="A1339" s="5" t="s">
        <v>57</v>
      </c>
      <c r="E1339" t="s">
        <v>9</v>
      </c>
      <c r="G1339" t="s">
        <v>12</v>
      </c>
      <c r="H1339">
        <v>1</v>
      </c>
    </row>
    <row r="1340" spans="1:8" x14ac:dyDescent="0.2">
      <c r="A1340" s="5" t="s">
        <v>57</v>
      </c>
      <c r="E1340" t="s">
        <v>9</v>
      </c>
      <c r="F1340">
        <v>5</v>
      </c>
      <c r="G1340" t="s">
        <v>10</v>
      </c>
      <c r="H1340">
        <v>0</v>
      </c>
    </row>
    <row r="1341" spans="1:8" x14ac:dyDescent="0.2">
      <c r="A1341" s="5" t="s">
        <v>57</v>
      </c>
      <c r="E1341" t="s">
        <v>9</v>
      </c>
      <c r="G1341" t="s">
        <v>11</v>
      </c>
      <c r="H1341">
        <v>0</v>
      </c>
    </row>
    <row r="1342" spans="1:8" x14ac:dyDescent="0.2">
      <c r="A1342" s="5" t="s">
        <v>57</v>
      </c>
      <c r="E1342" t="s">
        <v>9</v>
      </c>
      <c r="G1342" t="s">
        <v>12</v>
      </c>
      <c r="H1342">
        <v>1</v>
      </c>
    </row>
    <row r="1343" spans="1:8" x14ac:dyDescent="0.2">
      <c r="A1343" s="5" t="s">
        <v>57</v>
      </c>
      <c r="E1343" t="s">
        <v>9</v>
      </c>
      <c r="G1343" t="s">
        <v>13</v>
      </c>
      <c r="H1343">
        <v>0.62386975979541515</v>
      </c>
    </row>
    <row r="1344" spans="1:8" x14ac:dyDescent="0.2">
      <c r="A1344" s="5" t="s">
        <v>57</v>
      </c>
      <c r="E1344" t="s">
        <v>9</v>
      </c>
      <c r="G1344" t="s">
        <v>13</v>
      </c>
      <c r="H1344">
        <v>0.44058538404175984</v>
      </c>
    </row>
    <row r="1345" spans="1:8" x14ac:dyDescent="0.2">
      <c r="A1345" s="5" t="s">
        <v>57</v>
      </c>
      <c r="E1345" t="s">
        <v>9</v>
      </c>
      <c r="G1345" t="s">
        <v>13</v>
      </c>
      <c r="H1345">
        <v>0.44231491517057103</v>
      </c>
    </row>
    <row r="1346" spans="1:8" x14ac:dyDescent="0.2">
      <c r="A1346" s="5" t="s">
        <v>57</v>
      </c>
      <c r="E1346" t="s">
        <v>9</v>
      </c>
      <c r="G1346" t="s">
        <v>13</v>
      </c>
      <c r="H1346">
        <v>0.54383788254755994</v>
      </c>
    </row>
    <row r="1347" spans="1:8" x14ac:dyDescent="0.2">
      <c r="A1347" s="5" t="s">
        <v>57</v>
      </c>
      <c r="E1347" t="s">
        <v>9</v>
      </c>
      <c r="G1347" t="s">
        <v>13</v>
      </c>
      <c r="H1347">
        <v>0.4149142117548148</v>
      </c>
    </row>
    <row r="1348" spans="1:8" x14ac:dyDescent="0.2">
      <c r="A1348" s="5" t="s">
        <v>57</v>
      </c>
      <c r="E1348" t="s">
        <v>9</v>
      </c>
      <c r="G1348" t="s">
        <v>13</v>
      </c>
      <c r="H1348">
        <v>0.47683985234055926</v>
      </c>
    </row>
    <row r="1349" spans="1:8" x14ac:dyDescent="0.2">
      <c r="A1349" s="5" t="s">
        <v>57</v>
      </c>
      <c r="E1349" t="s">
        <v>9</v>
      </c>
      <c r="G1349" t="s">
        <v>13</v>
      </c>
      <c r="H1349">
        <v>0.56017512297085092</v>
      </c>
    </row>
    <row r="1350" spans="1:8" x14ac:dyDescent="0.2">
      <c r="A1350" s="5" t="s">
        <v>57</v>
      </c>
      <c r="E1350" t="s">
        <v>9</v>
      </c>
      <c r="G1350" t="s">
        <v>13</v>
      </c>
      <c r="H1350">
        <v>0.5591408777546284</v>
      </c>
    </row>
    <row r="1351" spans="1:8" x14ac:dyDescent="0.2">
      <c r="A1351" s="5" t="s">
        <v>57</v>
      </c>
      <c r="E1351" t="s">
        <v>9</v>
      </c>
      <c r="G1351" t="s">
        <v>13</v>
      </c>
      <c r="H1351">
        <v>0.67060435033369037</v>
      </c>
    </row>
    <row r="1352" spans="1:8" x14ac:dyDescent="0.2">
      <c r="A1352" s="5" t="s">
        <v>57</v>
      </c>
      <c r="E1352" t="s">
        <v>9</v>
      </c>
      <c r="G1352" t="s">
        <v>13</v>
      </c>
      <c r="H1352">
        <v>0.41070882895526106</v>
      </c>
    </row>
    <row r="1353" spans="1:8" x14ac:dyDescent="0.2">
      <c r="A1353" s="5" t="s">
        <v>57</v>
      </c>
      <c r="E1353" t="s">
        <v>9</v>
      </c>
      <c r="G1353" t="s">
        <v>13</v>
      </c>
      <c r="H1353">
        <v>0.56974220173652046</v>
      </c>
    </row>
    <row r="1354" spans="1:8" x14ac:dyDescent="0.2">
      <c r="A1354" s="5" t="s">
        <v>57</v>
      </c>
      <c r="E1354" t="s">
        <v>9</v>
      </c>
      <c r="G1354" t="s">
        <v>13</v>
      </c>
      <c r="H1354">
        <v>0.58019531516765688</v>
      </c>
    </row>
    <row r="1355" spans="1:8" x14ac:dyDescent="0.2">
      <c r="A1355" s="5" t="s">
        <v>57</v>
      </c>
      <c r="E1355" t="s">
        <v>9</v>
      </c>
      <c r="G1355" t="s">
        <v>13</v>
      </c>
      <c r="H1355">
        <v>0.39842439842439842</v>
      </c>
    </row>
    <row r="1356" spans="1:8" x14ac:dyDescent="0.2">
      <c r="A1356" s="5" t="s">
        <v>57</v>
      </c>
      <c r="E1356" t="s">
        <v>9</v>
      </c>
      <c r="G1356" t="s">
        <v>13</v>
      </c>
      <c r="H1356">
        <v>0.44900290956436245</v>
      </c>
    </row>
    <row r="1357" spans="1:8" x14ac:dyDescent="0.2">
      <c r="A1357" s="5" t="s">
        <v>57</v>
      </c>
      <c r="E1357" t="s">
        <v>9</v>
      </c>
      <c r="G1357" t="s">
        <v>13</v>
      </c>
      <c r="H1357">
        <v>0.54019826999708431</v>
      </c>
    </row>
    <row r="1358" spans="1:8" x14ac:dyDescent="0.2">
      <c r="A1358" s="5" t="s">
        <v>57</v>
      </c>
      <c r="E1358" t="s">
        <v>9</v>
      </c>
      <c r="G1358" t="s">
        <v>14</v>
      </c>
      <c r="H1358">
        <v>33.795999999999999</v>
      </c>
    </row>
    <row r="1359" spans="1:8" x14ac:dyDescent="0.2">
      <c r="A1359" s="5" t="s">
        <v>57</v>
      </c>
      <c r="E1359" t="s">
        <v>9</v>
      </c>
      <c r="G1359" t="s">
        <v>15</v>
      </c>
      <c r="H1359">
        <v>118.074</v>
      </c>
    </row>
    <row r="1360" spans="1:8" x14ac:dyDescent="0.2">
      <c r="A1360" s="5" t="s">
        <v>57</v>
      </c>
      <c r="E1360" t="s">
        <v>9</v>
      </c>
      <c r="G1360" t="s">
        <v>16</v>
      </c>
      <c r="H1360">
        <v>47.10006666666667</v>
      </c>
    </row>
    <row r="1361" spans="1:8" x14ac:dyDescent="0.2">
      <c r="A1361" s="5" t="s">
        <v>57</v>
      </c>
      <c r="E1361" t="s">
        <v>9</v>
      </c>
      <c r="G1361" t="s">
        <v>17</v>
      </c>
      <c r="H1361">
        <v>92.235200000000006</v>
      </c>
    </row>
    <row r="1362" spans="1:8" x14ac:dyDescent="0.2">
      <c r="A1362" s="3" t="s">
        <v>58</v>
      </c>
      <c r="E1362" t="s">
        <v>20</v>
      </c>
      <c r="F1362">
        <v>1</v>
      </c>
      <c r="G1362" t="s">
        <v>10</v>
      </c>
      <c r="H1362">
        <v>1</v>
      </c>
    </row>
    <row r="1363" spans="1:8" x14ac:dyDescent="0.2">
      <c r="A1363" s="3" t="s">
        <v>58</v>
      </c>
      <c r="E1363" t="s">
        <v>20</v>
      </c>
      <c r="G1363" t="s">
        <v>11</v>
      </c>
      <c r="H1363">
        <f>3/17</f>
        <v>0.17647058823529413</v>
      </c>
    </row>
    <row r="1364" spans="1:8" x14ac:dyDescent="0.2">
      <c r="A1364" s="3" t="s">
        <v>58</v>
      </c>
      <c r="E1364" t="s">
        <v>20</v>
      </c>
      <c r="G1364" t="s">
        <v>12</v>
      </c>
      <c r="H1364">
        <v>1</v>
      </c>
    </row>
    <row r="1365" spans="1:8" x14ac:dyDescent="0.2">
      <c r="A1365" s="3" t="s">
        <v>58</v>
      </c>
      <c r="E1365" t="s">
        <v>20</v>
      </c>
      <c r="F1365">
        <v>2</v>
      </c>
      <c r="G1365" t="s">
        <v>10</v>
      </c>
      <c r="H1365">
        <v>1</v>
      </c>
    </row>
    <row r="1366" spans="1:8" x14ac:dyDescent="0.2">
      <c r="A1366" s="3" t="s">
        <v>58</v>
      </c>
      <c r="E1366" t="s">
        <v>20</v>
      </c>
      <c r="G1366" t="s">
        <v>11</v>
      </c>
      <c r="H1366">
        <f>3/10</f>
        <v>0.3</v>
      </c>
    </row>
    <row r="1367" spans="1:8" x14ac:dyDescent="0.2">
      <c r="A1367" s="3" t="s">
        <v>58</v>
      </c>
      <c r="E1367" t="s">
        <v>20</v>
      </c>
      <c r="G1367" t="s">
        <v>12</v>
      </c>
      <c r="H1367">
        <v>1</v>
      </c>
    </row>
    <row r="1368" spans="1:8" x14ac:dyDescent="0.2">
      <c r="A1368" s="3" t="s">
        <v>58</v>
      </c>
      <c r="E1368" t="s">
        <v>20</v>
      </c>
      <c r="F1368">
        <v>3</v>
      </c>
      <c r="G1368" t="s">
        <v>10</v>
      </c>
      <c r="H1368">
        <v>1</v>
      </c>
    </row>
    <row r="1369" spans="1:8" x14ac:dyDescent="0.2">
      <c r="A1369" s="3" t="s">
        <v>58</v>
      </c>
      <c r="E1369" t="s">
        <v>20</v>
      </c>
      <c r="G1369" t="s">
        <v>11</v>
      </c>
      <c r="H1369">
        <v>0</v>
      </c>
    </row>
    <row r="1370" spans="1:8" x14ac:dyDescent="0.2">
      <c r="A1370" s="3" t="s">
        <v>58</v>
      </c>
      <c r="E1370" t="s">
        <v>20</v>
      </c>
      <c r="G1370" t="s">
        <v>12</v>
      </c>
      <c r="H1370">
        <v>1</v>
      </c>
    </row>
    <row r="1371" spans="1:8" x14ac:dyDescent="0.2">
      <c r="A1371" s="3" t="s">
        <v>58</v>
      </c>
      <c r="E1371" t="s">
        <v>20</v>
      </c>
      <c r="F1371">
        <v>4</v>
      </c>
      <c r="G1371" t="s">
        <v>10</v>
      </c>
      <c r="H1371">
        <v>0</v>
      </c>
    </row>
    <row r="1372" spans="1:8" x14ac:dyDescent="0.2">
      <c r="A1372" s="3" t="s">
        <v>58</v>
      </c>
      <c r="E1372" t="s">
        <v>20</v>
      </c>
      <c r="G1372" t="s">
        <v>11</v>
      </c>
      <c r="H1372">
        <f>1/6</f>
        <v>0.16666666666666666</v>
      </c>
    </row>
    <row r="1373" spans="1:8" x14ac:dyDescent="0.2">
      <c r="A1373" s="3" t="s">
        <v>58</v>
      </c>
      <c r="E1373" t="s">
        <v>20</v>
      </c>
      <c r="G1373" t="s">
        <v>12</v>
      </c>
      <c r="H1373">
        <v>1</v>
      </c>
    </row>
    <row r="1374" spans="1:8" x14ac:dyDescent="0.2">
      <c r="A1374" s="3" t="s">
        <v>58</v>
      </c>
      <c r="E1374" t="s">
        <v>20</v>
      </c>
      <c r="F1374">
        <v>5</v>
      </c>
      <c r="G1374" t="s">
        <v>10</v>
      </c>
      <c r="H1374">
        <v>0</v>
      </c>
    </row>
    <row r="1375" spans="1:8" x14ac:dyDescent="0.2">
      <c r="A1375" s="3" t="s">
        <v>58</v>
      </c>
      <c r="E1375" t="s">
        <v>20</v>
      </c>
      <c r="G1375" t="s">
        <v>11</v>
      </c>
      <c r="H1375">
        <v>0</v>
      </c>
    </row>
    <row r="1376" spans="1:8" x14ac:dyDescent="0.2">
      <c r="A1376" s="3" t="s">
        <v>58</v>
      </c>
      <c r="E1376" t="s">
        <v>20</v>
      </c>
      <c r="G1376" t="s">
        <v>12</v>
      </c>
      <c r="H1376">
        <v>1</v>
      </c>
    </row>
    <row r="1377" spans="1:8" x14ac:dyDescent="0.2">
      <c r="A1377" s="3" t="s">
        <v>58</v>
      </c>
      <c r="E1377" t="s">
        <v>20</v>
      </c>
      <c r="G1377" t="s">
        <v>13</v>
      </c>
      <c r="H1377">
        <v>0.44734933642758723</v>
      </c>
    </row>
    <row r="1378" spans="1:8" x14ac:dyDescent="0.2">
      <c r="A1378" s="3" t="s">
        <v>58</v>
      </c>
      <c r="E1378" t="s">
        <v>20</v>
      </c>
      <c r="G1378" t="s">
        <v>13</v>
      </c>
      <c r="H1378">
        <v>0.4839579083002255</v>
      </c>
    </row>
    <row r="1379" spans="1:8" x14ac:dyDescent="0.2">
      <c r="A1379" s="3" t="s">
        <v>58</v>
      </c>
      <c r="E1379" t="s">
        <v>20</v>
      </c>
      <c r="G1379" t="s">
        <v>13</v>
      </c>
      <c r="H1379">
        <v>0.48630154345236587</v>
      </c>
    </row>
    <row r="1380" spans="1:8" x14ac:dyDescent="0.2">
      <c r="A1380" s="3" t="s">
        <v>58</v>
      </c>
      <c r="E1380" t="s">
        <v>20</v>
      </c>
      <c r="G1380" t="s">
        <v>13</v>
      </c>
      <c r="H1380">
        <v>0.51399202545999922</v>
      </c>
    </row>
    <row r="1381" spans="1:8" x14ac:dyDescent="0.2">
      <c r="A1381" s="3" t="s">
        <v>58</v>
      </c>
      <c r="E1381" t="s">
        <v>20</v>
      </c>
      <c r="G1381" t="s">
        <v>13</v>
      </c>
      <c r="H1381">
        <v>0.53736082848366229</v>
      </c>
    </row>
    <row r="1382" spans="1:8" x14ac:dyDescent="0.2">
      <c r="A1382" s="3" t="s">
        <v>58</v>
      </c>
      <c r="E1382" t="s">
        <v>20</v>
      </c>
      <c r="G1382" t="s">
        <v>13</v>
      </c>
      <c r="H1382">
        <v>0.58392545004653695</v>
      </c>
    </row>
    <row r="1383" spans="1:8" x14ac:dyDescent="0.2">
      <c r="A1383" s="3" t="s">
        <v>58</v>
      </c>
      <c r="E1383" t="s">
        <v>20</v>
      </c>
      <c r="G1383" t="s">
        <v>13</v>
      </c>
      <c r="H1383">
        <v>0.5993370485311621</v>
      </c>
    </row>
    <row r="1384" spans="1:8" x14ac:dyDescent="0.2">
      <c r="A1384" s="3" t="s">
        <v>58</v>
      </c>
      <c r="E1384" t="s">
        <v>20</v>
      </c>
      <c r="G1384" t="s">
        <v>13</v>
      </c>
      <c r="H1384">
        <v>0.44845360824742259</v>
      </c>
    </row>
    <row r="1385" spans="1:8" x14ac:dyDescent="0.2">
      <c r="A1385" s="3" t="s">
        <v>58</v>
      </c>
      <c r="E1385" t="s">
        <v>20</v>
      </c>
      <c r="G1385" t="s">
        <v>13</v>
      </c>
      <c r="H1385">
        <v>0.61660296474738951</v>
      </c>
    </row>
    <row r="1386" spans="1:8" x14ac:dyDescent="0.2">
      <c r="A1386" s="3" t="s">
        <v>58</v>
      </c>
      <c r="E1386" t="s">
        <v>20</v>
      </c>
      <c r="G1386" t="s">
        <v>13</v>
      </c>
      <c r="H1386">
        <v>0.4512715616477172</v>
      </c>
    </row>
    <row r="1387" spans="1:8" x14ac:dyDescent="0.2">
      <c r="A1387" s="3" t="s">
        <v>58</v>
      </c>
      <c r="E1387" t="s">
        <v>20</v>
      </c>
      <c r="G1387" t="s">
        <v>13</v>
      </c>
      <c r="H1387">
        <v>0.47876737188418356</v>
      </c>
    </row>
    <row r="1388" spans="1:8" x14ac:dyDescent="0.2">
      <c r="A1388" s="3" t="s">
        <v>58</v>
      </c>
      <c r="E1388" t="s">
        <v>20</v>
      </c>
      <c r="G1388" t="s">
        <v>13</v>
      </c>
      <c r="H1388">
        <v>0.50545919298886255</v>
      </c>
    </row>
    <row r="1389" spans="1:8" x14ac:dyDescent="0.2">
      <c r="A1389" s="3" t="s">
        <v>58</v>
      </c>
      <c r="E1389" t="s">
        <v>20</v>
      </c>
      <c r="G1389" t="s">
        <v>13</v>
      </c>
      <c r="H1389">
        <v>0.44420652876535227</v>
      </c>
    </row>
    <row r="1390" spans="1:8" x14ac:dyDescent="0.2">
      <c r="A1390" s="3" t="s">
        <v>58</v>
      </c>
      <c r="E1390" t="s">
        <v>20</v>
      </c>
      <c r="G1390" t="s">
        <v>13</v>
      </c>
      <c r="H1390">
        <v>0.59212199590473102</v>
      </c>
    </row>
    <row r="1391" spans="1:8" x14ac:dyDescent="0.2">
      <c r="A1391" s="3" t="s">
        <v>58</v>
      </c>
      <c r="E1391" t="s">
        <v>20</v>
      </c>
      <c r="G1391" t="s">
        <v>13</v>
      </c>
      <c r="H1391">
        <v>0.57295505733005736</v>
      </c>
    </row>
    <row r="1392" spans="1:8" x14ac:dyDescent="0.2">
      <c r="A1392" s="3" t="s">
        <v>58</v>
      </c>
      <c r="E1392" t="s">
        <v>20</v>
      </c>
      <c r="G1392" t="s">
        <v>14</v>
      </c>
      <c r="H1392">
        <v>36.104999999999997</v>
      </c>
    </row>
    <row r="1393" spans="1:8" x14ac:dyDescent="0.2">
      <c r="A1393" s="3" t="s">
        <v>58</v>
      </c>
      <c r="E1393" t="s">
        <v>20</v>
      </c>
      <c r="G1393" t="s">
        <v>15</v>
      </c>
      <c r="H1393">
        <v>118.371</v>
      </c>
    </row>
    <row r="1394" spans="1:8" x14ac:dyDescent="0.2">
      <c r="A1394" s="3" t="s">
        <v>58</v>
      </c>
      <c r="E1394" t="s">
        <v>20</v>
      </c>
      <c r="G1394" t="s">
        <v>16</v>
      </c>
      <c r="H1394">
        <v>48.863933333333343</v>
      </c>
    </row>
    <row r="1395" spans="1:8" x14ac:dyDescent="0.2">
      <c r="A1395" s="3" t="s">
        <v>58</v>
      </c>
      <c r="E1395" t="s">
        <v>20</v>
      </c>
      <c r="G1395" t="s">
        <v>17</v>
      </c>
      <c r="H1395">
        <v>94.850266666666656</v>
      </c>
    </row>
    <row r="1396" spans="1:8" x14ac:dyDescent="0.2">
      <c r="A1396" s="5" t="s">
        <v>59</v>
      </c>
      <c r="E1396" t="s">
        <v>20</v>
      </c>
      <c r="F1396">
        <v>1</v>
      </c>
      <c r="G1396" t="s">
        <v>10</v>
      </c>
      <c r="H1396">
        <v>1</v>
      </c>
    </row>
    <row r="1397" spans="1:8" x14ac:dyDescent="0.2">
      <c r="A1397" s="5" t="s">
        <v>59</v>
      </c>
      <c r="E1397" t="s">
        <v>20</v>
      </c>
      <c r="G1397" t="s">
        <v>11</v>
      </c>
      <c r="H1397">
        <v>0</v>
      </c>
    </row>
    <row r="1398" spans="1:8" x14ac:dyDescent="0.2">
      <c r="A1398" s="5" t="s">
        <v>59</v>
      </c>
      <c r="E1398" t="s">
        <v>20</v>
      </c>
      <c r="G1398" t="s">
        <v>12</v>
      </c>
      <c r="H1398">
        <v>1</v>
      </c>
    </row>
    <row r="1399" spans="1:8" x14ac:dyDescent="0.2">
      <c r="A1399" s="5" t="s">
        <v>59</v>
      </c>
      <c r="E1399" t="s">
        <v>20</v>
      </c>
      <c r="F1399">
        <v>2</v>
      </c>
      <c r="G1399" t="s">
        <v>10</v>
      </c>
      <c r="H1399">
        <v>1</v>
      </c>
    </row>
    <row r="1400" spans="1:8" x14ac:dyDescent="0.2">
      <c r="A1400" s="5" t="s">
        <v>59</v>
      </c>
      <c r="E1400" t="s">
        <v>20</v>
      </c>
      <c r="G1400" t="s">
        <v>11</v>
      </c>
      <c r="H1400">
        <f>2/9</f>
        <v>0.22222222222222221</v>
      </c>
    </row>
    <row r="1401" spans="1:8" x14ac:dyDescent="0.2">
      <c r="A1401" s="5" t="s">
        <v>59</v>
      </c>
      <c r="E1401" t="s">
        <v>20</v>
      </c>
      <c r="G1401" t="s">
        <v>12</v>
      </c>
      <c r="H1401">
        <v>1</v>
      </c>
    </row>
    <row r="1402" spans="1:8" x14ac:dyDescent="0.2">
      <c r="A1402" s="5" t="s">
        <v>59</v>
      </c>
      <c r="E1402" t="s">
        <v>20</v>
      </c>
      <c r="F1402">
        <v>3</v>
      </c>
      <c r="G1402" t="s">
        <v>10</v>
      </c>
      <c r="H1402">
        <v>1</v>
      </c>
    </row>
    <row r="1403" spans="1:8" x14ac:dyDescent="0.2">
      <c r="A1403" s="5" t="s">
        <v>59</v>
      </c>
      <c r="E1403" t="s">
        <v>20</v>
      </c>
      <c r="G1403" t="s">
        <v>11</v>
      </c>
      <c r="H1403">
        <f>2/16</f>
        <v>0.125</v>
      </c>
    </row>
    <row r="1404" spans="1:8" x14ac:dyDescent="0.2">
      <c r="A1404" s="5" t="s">
        <v>59</v>
      </c>
      <c r="E1404" t="s">
        <v>20</v>
      </c>
      <c r="G1404" t="s">
        <v>12</v>
      </c>
      <c r="H1404">
        <v>1</v>
      </c>
    </row>
    <row r="1405" spans="1:8" x14ac:dyDescent="0.2">
      <c r="A1405" s="5" t="s">
        <v>59</v>
      </c>
      <c r="E1405" t="s">
        <v>20</v>
      </c>
      <c r="F1405">
        <v>4</v>
      </c>
      <c r="G1405" t="s">
        <v>10</v>
      </c>
      <c r="H1405">
        <v>1</v>
      </c>
    </row>
    <row r="1406" spans="1:8" x14ac:dyDescent="0.2">
      <c r="A1406" s="5" t="s">
        <v>59</v>
      </c>
      <c r="E1406" t="s">
        <v>20</v>
      </c>
      <c r="G1406" t="s">
        <v>11</v>
      </c>
      <c r="H1406">
        <v>0</v>
      </c>
    </row>
    <row r="1407" spans="1:8" x14ac:dyDescent="0.2">
      <c r="A1407" s="5" t="s">
        <v>59</v>
      </c>
      <c r="E1407" t="s">
        <v>20</v>
      </c>
      <c r="G1407" t="s">
        <v>12</v>
      </c>
      <c r="H1407">
        <v>1</v>
      </c>
    </row>
    <row r="1408" spans="1:8" x14ac:dyDescent="0.2">
      <c r="A1408" s="5" t="s">
        <v>59</v>
      </c>
      <c r="E1408" t="s">
        <v>20</v>
      </c>
      <c r="F1408">
        <v>5</v>
      </c>
      <c r="G1408" t="s">
        <v>10</v>
      </c>
      <c r="H1408">
        <v>0</v>
      </c>
    </row>
    <row r="1409" spans="1:8" x14ac:dyDescent="0.2">
      <c r="A1409" s="5" t="s">
        <v>59</v>
      </c>
      <c r="E1409" t="s">
        <v>20</v>
      </c>
      <c r="G1409" t="s">
        <v>11</v>
      </c>
      <c r="H1409">
        <f>3/17</f>
        <v>0.17647058823529413</v>
      </c>
    </row>
    <row r="1410" spans="1:8" x14ac:dyDescent="0.2">
      <c r="A1410" s="5" t="s">
        <v>59</v>
      </c>
      <c r="E1410" t="s">
        <v>20</v>
      </c>
      <c r="G1410" t="s">
        <v>12</v>
      </c>
      <c r="H1410">
        <v>1</v>
      </c>
    </row>
    <row r="1411" spans="1:8" x14ac:dyDescent="0.2">
      <c r="A1411" s="5" t="s">
        <v>59</v>
      </c>
      <c r="E1411" t="s">
        <v>20</v>
      </c>
      <c r="G1411" t="s">
        <v>13</v>
      </c>
      <c r="H1411">
        <v>0.52084008827620831</v>
      </c>
    </row>
    <row r="1412" spans="1:8" x14ac:dyDescent="0.2">
      <c r="A1412" s="5" t="s">
        <v>59</v>
      </c>
      <c r="E1412" t="s">
        <v>20</v>
      </c>
      <c r="G1412" t="s">
        <v>13</v>
      </c>
      <c r="H1412">
        <v>0.53585782570582685</v>
      </c>
    </row>
    <row r="1413" spans="1:8" x14ac:dyDescent="0.2">
      <c r="A1413" s="5" t="s">
        <v>59</v>
      </c>
      <c r="E1413" t="s">
        <v>20</v>
      </c>
      <c r="G1413" t="s">
        <v>13</v>
      </c>
      <c r="H1413">
        <v>0.50588749485808304</v>
      </c>
    </row>
    <row r="1414" spans="1:8" x14ac:dyDescent="0.2">
      <c r="A1414" s="5" t="s">
        <v>59</v>
      </c>
      <c r="E1414" t="s">
        <v>20</v>
      </c>
      <c r="G1414" t="s">
        <v>13</v>
      </c>
      <c r="H1414">
        <v>0.56524908026562393</v>
      </c>
    </row>
    <row r="1415" spans="1:8" x14ac:dyDescent="0.2">
      <c r="A1415" s="5" t="s">
        <v>59</v>
      </c>
      <c r="E1415" t="s">
        <v>20</v>
      </c>
      <c r="G1415" t="s">
        <v>13</v>
      </c>
      <c r="H1415">
        <v>0.55181753233597419</v>
      </c>
    </row>
    <row r="1416" spans="1:8" x14ac:dyDescent="0.2">
      <c r="A1416" s="5" t="s">
        <v>59</v>
      </c>
      <c r="E1416" t="s">
        <v>20</v>
      </c>
      <c r="G1416" t="s">
        <v>13</v>
      </c>
      <c r="H1416">
        <v>0.43183593535113485</v>
      </c>
    </row>
    <row r="1417" spans="1:8" x14ac:dyDescent="0.2">
      <c r="A1417" s="5" t="s">
        <v>59</v>
      </c>
      <c r="E1417" t="s">
        <v>20</v>
      </c>
      <c r="G1417" t="s">
        <v>13</v>
      </c>
      <c r="H1417">
        <v>0.56306723702415551</v>
      </c>
    </row>
    <row r="1418" spans="1:8" x14ac:dyDescent="0.2">
      <c r="A1418" s="5" t="s">
        <v>59</v>
      </c>
      <c r="E1418" t="s">
        <v>20</v>
      </c>
      <c r="G1418" t="s">
        <v>13</v>
      </c>
      <c r="H1418">
        <v>0.4207342747111682</v>
      </c>
    </row>
    <row r="1419" spans="1:8" x14ac:dyDescent="0.2">
      <c r="A1419" s="5" t="s">
        <v>59</v>
      </c>
      <c r="E1419" t="s">
        <v>20</v>
      </c>
      <c r="G1419" t="s">
        <v>13</v>
      </c>
      <c r="H1419">
        <v>0.46589847715736038</v>
      </c>
    </row>
    <row r="1420" spans="1:8" x14ac:dyDescent="0.2">
      <c r="A1420" s="5" t="s">
        <v>59</v>
      </c>
      <c r="E1420" t="s">
        <v>20</v>
      </c>
      <c r="G1420" t="s">
        <v>13</v>
      </c>
      <c r="H1420">
        <v>0.39293592070361583</v>
      </c>
    </row>
    <row r="1421" spans="1:8" x14ac:dyDescent="0.2">
      <c r="A1421" s="5" t="s">
        <v>59</v>
      </c>
      <c r="E1421" t="s">
        <v>20</v>
      </c>
      <c r="G1421" t="s">
        <v>13</v>
      </c>
      <c r="H1421">
        <v>0.42436392741153478</v>
      </c>
    </row>
    <row r="1422" spans="1:8" x14ac:dyDescent="0.2">
      <c r="A1422" s="5" t="s">
        <v>59</v>
      </c>
      <c r="E1422" t="s">
        <v>20</v>
      </c>
      <c r="G1422" t="s">
        <v>13</v>
      </c>
      <c r="H1422">
        <v>0.57415722105351297</v>
      </c>
    </row>
    <row r="1423" spans="1:8" x14ac:dyDescent="0.2">
      <c r="A1423" s="5" t="s">
        <v>59</v>
      </c>
      <c r="E1423" t="s">
        <v>20</v>
      </c>
      <c r="G1423" t="s">
        <v>13</v>
      </c>
      <c r="H1423">
        <v>0.42653041057988433</v>
      </c>
    </row>
    <row r="1424" spans="1:8" x14ac:dyDescent="0.2">
      <c r="A1424" s="5" t="s">
        <v>59</v>
      </c>
      <c r="E1424" t="s">
        <v>20</v>
      </c>
      <c r="G1424" t="s">
        <v>13</v>
      </c>
      <c r="H1424">
        <v>0.54355844418043031</v>
      </c>
    </row>
    <row r="1425" spans="1:8" x14ac:dyDescent="0.2">
      <c r="A1425" s="5" t="s">
        <v>59</v>
      </c>
      <c r="E1425" t="s">
        <v>20</v>
      </c>
      <c r="G1425" t="s">
        <v>13</v>
      </c>
      <c r="H1425">
        <v>0.46635393520423563</v>
      </c>
    </row>
    <row r="1426" spans="1:8" x14ac:dyDescent="0.2">
      <c r="A1426" s="5" t="s">
        <v>59</v>
      </c>
      <c r="E1426" t="s">
        <v>20</v>
      </c>
      <c r="G1426" t="s">
        <v>14</v>
      </c>
      <c r="H1426">
        <v>39.25</v>
      </c>
    </row>
    <row r="1427" spans="1:8" x14ac:dyDescent="0.2">
      <c r="A1427" s="5" t="s">
        <v>59</v>
      </c>
      <c r="E1427" t="s">
        <v>20</v>
      </c>
      <c r="G1427" t="s">
        <v>15</v>
      </c>
      <c r="H1427">
        <v>129.93799999999999</v>
      </c>
    </row>
    <row r="1428" spans="1:8" x14ac:dyDescent="0.2">
      <c r="A1428" s="5" t="s">
        <v>59</v>
      </c>
      <c r="E1428" t="s">
        <v>20</v>
      </c>
      <c r="G1428" t="s">
        <v>16</v>
      </c>
      <c r="H1428">
        <v>51.314600000000006</v>
      </c>
    </row>
    <row r="1429" spans="1:8" x14ac:dyDescent="0.2">
      <c r="A1429" s="5" t="s">
        <v>59</v>
      </c>
      <c r="E1429" t="s">
        <v>20</v>
      </c>
      <c r="G1429" t="s">
        <v>17</v>
      </c>
      <c r="H1429">
        <v>104.7662</v>
      </c>
    </row>
    <row r="1430" spans="1:8" x14ac:dyDescent="0.2">
      <c r="A1430" s="3" t="s">
        <v>60</v>
      </c>
      <c r="E1430" t="s">
        <v>9</v>
      </c>
      <c r="F1430">
        <v>1</v>
      </c>
      <c r="G1430" t="s">
        <v>10</v>
      </c>
      <c r="H1430">
        <v>0</v>
      </c>
    </row>
    <row r="1431" spans="1:8" x14ac:dyDescent="0.2">
      <c r="A1431" s="3" t="s">
        <v>60</v>
      </c>
      <c r="E1431" t="s">
        <v>9</v>
      </c>
      <c r="G1431" t="s">
        <v>11</v>
      </c>
      <c r="H1431">
        <f>7/27</f>
        <v>0.25925925925925924</v>
      </c>
    </row>
    <row r="1432" spans="1:8" x14ac:dyDescent="0.2">
      <c r="A1432" s="3" t="s">
        <v>60</v>
      </c>
      <c r="E1432" t="s">
        <v>9</v>
      </c>
      <c r="G1432" t="s">
        <v>12</v>
      </c>
      <c r="H1432">
        <v>1</v>
      </c>
    </row>
    <row r="1433" spans="1:8" x14ac:dyDescent="0.2">
      <c r="A1433" s="3" t="s">
        <v>60</v>
      </c>
      <c r="E1433" t="s">
        <v>9</v>
      </c>
      <c r="F1433">
        <v>2</v>
      </c>
      <c r="G1433" t="s">
        <v>10</v>
      </c>
      <c r="H1433">
        <v>1</v>
      </c>
    </row>
    <row r="1434" spans="1:8" x14ac:dyDescent="0.2">
      <c r="A1434" s="3" t="s">
        <v>60</v>
      </c>
      <c r="E1434" t="s">
        <v>9</v>
      </c>
      <c r="G1434" t="s">
        <v>11</v>
      </c>
      <c r="H1434">
        <f>9/33</f>
        <v>0.27272727272727271</v>
      </c>
    </row>
    <row r="1435" spans="1:8" x14ac:dyDescent="0.2">
      <c r="A1435" s="3" t="s">
        <v>60</v>
      </c>
      <c r="E1435" t="s">
        <v>9</v>
      </c>
      <c r="G1435" t="s">
        <v>12</v>
      </c>
      <c r="H1435">
        <v>1</v>
      </c>
    </row>
    <row r="1436" spans="1:8" x14ac:dyDescent="0.2">
      <c r="A1436" s="3" t="s">
        <v>60</v>
      </c>
      <c r="E1436" t="s">
        <v>9</v>
      </c>
      <c r="F1436">
        <v>3</v>
      </c>
      <c r="G1436" t="s">
        <v>10</v>
      </c>
      <c r="H1436">
        <v>0</v>
      </c>
    </row>
    <row r="1437" spans="1:8" x14ac:dyDescent="0.2">
      <c r="A1437" s="3" t="s">
        <v>60</v>
      </c>
      <c r="E1437" t="s">
        <v>9</v>
      </c>
      <c r="G1437" t="s">
        <v>11</v>
      </c>
      <c r="H1437">
        <f>3/7</f>
        <v>0.42857142857142855</v>
      </c>
    </row>
    <row r="1438" spans="1:8" x14ac:dyDescent="0.2">
      <c r="A1438" s="3" t="s">
        <v>60</v>
      </c>
      <c r="E1438" t="s">
        <v>9</v>
      </c>
      <c r="G1438" t="s">
        <v>12</v>
      </c>
      <c r="H1438">
        <v>1</v>
      </c>
    </row>
    <row r="1439" spans="1:8" x14ac:dyDescent="0.2">
      <c r="A1439" s="3" t="s">
        <v>60</v>
      </c>
      <c r="E1439" t="s">
        <v>9</v>
      </c>
      <c r="F1439">
        <v>4</v>
      </c>
      <c r="G1439" t="s">
        <v>10</v>
      </c>
      <c r="H1439">
        <v>1</v>
      </c>
    </row>
    <row r="1440" spans="1:8" x14ac:dyDescent="0.2">
      <c r="A1440" s="3" t="s">
        <v>60</v>
      </c>
      <c r="E1440" t="s">
        <v>9</v>
      </c>
      <c r="G1440" t="s">
        <v>11</v>
      </c>
      <c r="H1440">
        <f>2/6</f>
        <v>0.33333333333333331</v>
      </c>
    </row>
    <row r="1441" spans="1:8" x14ac:dyDescent="0.2">
      <c r="A1441" s="3" t="s">
        <v>60</v>
      </c>
      <c r="E1441" t="s">
        <v>9</v>
      </c>
      <c r="G1441" t="s">
        <v>12</v>
      </c>
      <c r="H1441">
        <v>1</v>
      </c>
    </row>
    <row r="1442" spans="1:8" x14ac:dyDescent="0.2">
      <c r="A1442" s="3" t="s">
        <v>60</v>
      </c>
      <c r="E1442" t="s">
        <v>9</v>
      </c>
      <c r="F1442">
        <v>5</v>
      </c>
      <c r="G1442" t="s">
        <v>10</v>
      </c>
      <c r="H1442">
        <v>1</v>
      </c>
    </row>
    <row r="1443" spans="1:8" x14ac:dyDescent="0.2">
      <c r="A1443" s="3" t="s">
        <v>60</v>
      </c>
      <c r="E1443" t="s">
        <v>9</v>
      </c>
      <c r="G1443" t="s">
        <v>11</v>
      </c>
      <c r="H1443">
        <f>6/20</f>
        <v>0.3</v>
      </c>
    </row>
    <row r="1444" spans="1:8" x14ac:dyDescent="0.2">
      <c r="A1444" s="3" t="s">
        <v>60</v>
      </c>
      <c r="E1444" t="s">
        <v>9</v>
      </c>
      <c r="G1444" t="s">
        <v>12</v>
      </c>
      <c r="H1444">
        <v>1</v>
      </c>
    </row>
    <row r="1445" spans="1:8" x14ac:dyDescent="0.2">
      <c r="A1445" s="3" t="s">
        <v>60</v>
      </c>
      <c r="E1445" t="s">
        <v>9</v>
      </c>
      <c r="G1445" t="s">
        <v>13</v>
      </c>
      <c r="H1445">
        <v>0.39062575559746604</v>
      </c>
    </row>
    <row r="1446" spans="1:8" x14ac:dyDescent="0.2">
      <c r="A1446" s="3" t="s">
        <v>60</v>
      </c>
      <c r="E1446" t="s">
        <v>9</v>
      </c>
      <c r="G1446" t="s">
        <v>13</v>
      </c>
      <c r="H1446">
        <v>0.51291160155788973</v>
      </c>
    </row>
    <row r="1447" spans="1:8" x14ac:dyDescent="0.2">
      <c r="A1447" s="3" t="s">
        <v>60</v>
      </c>
      <c r="E1447" t="s">
        <v>9</v>
      </c>
      <c r="G1447" t="s">
        <v>13</v>
      </c>
      <c r="H1447">
        <v>0.57225301845242615</v>
      </c>
    </row>
    <row r="1448" spans="1:8" x14ac:dyDescent="0.2">
      <c r="A1448" s="3" t="s">
        <v>60</v>
      </c>
      <c r="E1448" t="s">
        <v>9</v>
      </c>
      <c r="G1448" t="s">
        <v>13</v>
      </c>
      <c r="H1448">
        <v>0.45680610437389285</v>
      </c>
    </row>
    <row r="1449" spans="1:8" x14ac:dyDescent="0.2">
      <c r="A1449" s="3" t="s">
        <v>60</v>
      </c>
      <c r="E1449" t="s">
        <v>9</v>
      </c>
      <c r="G1449" t="s">
        <v>13</v>
      </c>
      <c r="H1449">
        <v>0.5193633081719724</v>
      </c>
    </row>
    <row r="1450" spans="1:8" x14ac:dyDescent="0.2">
      <c r="A1450" s="3" t="s">
        <v>60</v>
      </c>
      <c r="E1450" t="s">
        <v>9</v>
      </c>
      <c r="G1450" t="s">
        <v>13</v>
      </c>
      <c r="H1450">
        <v>0.59142107524936105</v>
      </c>
    </row>
    <row r="1451" spans="1:8" x14ac:dyDescent="0.2">
      <c r="A1451" s="3" t="s">
        <v>60</v>
      </c>
      <c r="E1451" t="s">
        <v>9</v>
      </c>
      <c r="G1451" t="s">
        <v>13</v>
      </c>
      <c r="H1451">
        <v>0.45658016577455568</v>
      </c>
    </row>
    <row r="1452" spans="1:8" x14ac:dyDescent="0.2">
      <c r="A1452" s="3" t="s">
        <v>60</v>
      </c>
      <c r="E1452" t="s">
        <v>9</v>
      </c>
      <c r="G1452" t="s">
        <v>13</v>
      </c>
      <c r="H1452">
        <v>0.34307291857608974</v>
      </c>
    </row>
    <row r="1453" spans="1:8" x14ac:dyDescent="0.2">
      <c r="A1453" s="3" t="s">
        <v>60</v>
      </c>
      <c r="E1453" t="s">
        <v>9</v>
      </c>
      <c r="G1453" t="s">
        <v>13</v>
      </c>
      <c r="H1453">
        <v>0.30661319589515257</v>
      </c>
    </row>
    <row r="1454" spans="1:8" x14ac:dyDescent="0.2">
      <c r="A1454" s="3" t="s">
        <v>60</v>
      </c>
      <c r="E1454" t="s">
        <v>9</v>
      </c>
      <c r="G1454" t="s">
        <v>13</v>
      </c>
      <c r="H1454">
        <v>0.45339033843449067</v>
      </c>
    </row>
    <row r="1455" spans="1:8" x14ac:dyDescent="0.2">
      <c r="A1455" s="3" t="s">
        <v>60</v>
      </c>
      <c r="E1455" t="s">
        <v>9</v>
      </c>
      <c r="G1455" t="s">
        <v>13</v>
      </c>
      <c r="H1455">
        <v>0.40000474360798821</v>
      </c>
    </row>
    <row r="1456" spans="1:8" x14ac:dyDescent="0.2">
      <c r="A1456" s="3" t="s">
        <v>60</v>
      </c>
      <c r="E1456" t="s">
        <v>9</v>
      </c>
      <c r="G1456" t="s">
        <v>13</v>
      </c>
      <c r="H1456">
        <v>0.57503027492205816</v>
      </c>
    </row>
    <row r="1457" spans="1:8" x14ac:dyDescent="0.2">
      <c r="A1457" s="3" t="s">
        <v>60</v>
      </c>
      <c r="E1457" t="s">
        <v>9</v>
      </c>
      <c r="G1457" t="s">
        <v>13</v>
      </c>
      <c r="H1457">
        <v>0.3595878784300412</v>
      </c>
    </row>
    <row r="1458" spans="1:8" x14ac:dyDescent="0.2">
      <c r="A1458" s="3" t="s">
        <v>60</v>
      </c>
      <c r="E1458" t="s">
        <v>9</v>
      </c>
      <c r="G1458" t="s">
        <v>13</v>
      </c>
      <c r="H1458">
        <v>0.38175218747412298</v>
      </c>
    </row>
    <row r="1459" spans="1:8" x14ac:dyDescent="0.2">
      <c r="A1459" s="3" t="s">
        <v>60</v>
      </c>
      <c r="E1459" t="s">
        <v>9</v>
      </c>
      <c r="G1459" t="s">
        <v>13</v>
      </c>
      <c r="H1459">
        <v>0.50360142118863049</v>
      </c>
    </row>
    <row r="1460" spans="1:8" x14ac:dyDescent="0.2">
      <c r="A1460" s="3" t="s">
        <v>60</v>
      </c>
      <c r="E1460" t="s">
        <v>9</v>
      </c>
      <c r="G1460" t="s">
        <v>14</v>
      </c>
      <c r="H1460">
        <v>54.554000000000002</v>
      </c>
    </row>
    <row r="1461" spans="1:8" x14ac:dyDescent="0.2">
      <c r="A1461" s="3" t="s">
        <v>60</v>
      </c>
      <c r="E1461" t="s">
        <v>9</v>
      </c>
      <c r="G1461" t="s">
        <v>15</v>
      </c>
      <c r="H1461">
        <v>88.554000000000002</v>
      </c>
    </row>
    <row r="1462" spans="1:8" x14ac:dyDescent="0.2">
      <c r="A1462" s="3" t="s">
        <v>60</v>
      </c>
      <c r="E1462" t="s">
        <v>9</v>
      </c>
      <c r="G1462" t="s">
        <v>16</v>
      </c>
      <c r="H1462">
        <v>35.090666666666671</v>
      </c>
    </row>
    <row r="1463" spans="1:8" x14ac:dyDescent="0.2">
      <c r="A1463" s="3" t="s">
        <v>60</v>
      </c>
      <c r="E1463" t="s">
        <v>9</v>
      </c>
      <c r="G1463" t="s">
        <v>17</v>
      </c>
      <c r="H1463">
        <v>76.261533333333333</v>
      </c>
    </row>
    <row r="1464" spans="1:8" x14ac:dyDescent="0.2">
      <c r="A1464" s="5" t="s">
        <v>61</v>
      </c>
      <c r="E1464" t="s">
        <v>9</v>
      </c>
      <c r="F1464">
        <v>1</v>
      </c>
      <c r="G1464" t="s">
        <v>10</v>
      </c>
      <c r="H1464">
        <v>1</v>
      </c>
    </row>
    <row r="1465" spans="1:8" x14ac:dyDescent="0.2">
      <c r="A1465" s="5" t="s">
        <v>61</v>
      </c>
      <c r="E1465" t="s">
        <v>9</v>
      </c>
      <c r="G1465" t="s">
        <v>11</v>
      </c>
      <c r="H1465">
        <f>1/4</f>
        <v>0.25</v>
      </c>
    </row>
    <row r="1466" spans="1:8" x14ac:dyDescent="0.2">
      <c r="A1466" s="5" t="s">
        <v>61</v>
      </c>
      <c r="E1466" t="s">
        <v>9</v>
      </c>
      <c r="G1466" t="s">
        <v>12</v>
      </c>
      <c r="H1466">
        <v>1</v>
      </c>
    </row>
    <row r="1467" spans="1:8" x14ac:dyDescent="0.2">
      <c r="A1467" s="5" t="s">
        <v>61</v>
      </c>
      <c r="E1467" t="s">
        <v>9</v>
      </c>
      <c r="F1467">
        <v>2</v>
      </c>
      <c r="G1467" t="s">
        <v>10</v>
      </c>
      <c r="H1467">
        <v>1</v>
      </c>
    </row>
    <row r="1468" spans="1:8" x14ac:dyDescent="0.2">
      <c r="A1468" s="5" t="s">
        <v>61</v>
      </c>
      <c r="E1468" t="s">
        <v>9</v>
      </c>
      <c r="G1468" t="s">
        <v>11</v>
      </c>
      <c r="H1468">
        <f>4/8</f>
        <v>0.5</v>
      </c>
    </row>
    <row r="1469" spans="1:8" x14ac:dyDescent="0.2">
      <c r="A1469" s="5" t="s">
        <v>61</v>
      </c>
      <c r="E1469" t="s">
        <v>9</v>
      </c>
      <c r="G1469" t="s">
        <v>12</v>
      </c>
      <c r="H1469">
        <v>1</v>
      </c>
    </row>
    <row r="1470" spans="1:8" x14ac:dyDescent="0.2">
      <c r="A1470" s="5" t="s">
        <v>61</v>
      </c>
      <c r="E1470" t="s">
        <v>9</v>
      </c>
      <c r="F1470">
        <v>3</v>
      </c>
      <c r="G1470" t="s">
        <v>10</v>
      </c>
      <c r="H1470">
        <v>1</v>
      </c>
    </row>
    <row r="1471" spans="1:8" x14ac:dyDescent="0.2">
      <c r="A1471" s="5" t="s">
        <v>61</v>
      </c>
      <c r="E1471" t="s">
        <v>9</v>
      </c>
      <c r="G1471" t="s">
        <v>11</v>
      </c>
      <c r="H1471">
        <f>8/27</f>
        <v>0.29629629629629628</v>
      </c>
    </row>
    <row r="1472" spans="1:8" x14ac:dyDescent="0.2">
      <c r="A1472" s="5" t="s">
        <v>61</v>
      </c>
      <c r="E1472" t="s">
        <v>9</v>
      </c>
      <c r="G1472" t="s">
        <v>12</v>
      </c>
      <c r="H1472">
        <v>1</v>
      </c>
    </row>
    <row r="1473" spans="1:8" x14ac:dyDescent="0.2">
      <c r="A1473" s="5" t="s">
        <v>61</v>
      </c>
      <c r="E1473" t="s">
        <v>9</v>
      </c>
      <c r="F1473">
        <v>4</v>
      </c>
      <c r="G1473" t="s">
        <v>10</v>
      </c>
      <c r="H1473">
        <v>1</v>
      </c>
    </row>
    <row r="1474" spans="1:8" x14ac:dyDescent="0.2">
      <c r="A1474" s="5" t="s">
        <v>61</v>
      </c>
      <c r="E1474" t="s">
        <v>9</v>
      </c>
      <c r="G1474" t="s">
        <v>11</v>
      </c>
      <c r="H1474">
        <f>2/7</f>
        <v>0.2857142857142857</v>
      </c>
    </row>
    <row r="1475" spans="1:8" x14ac:dyDescent="0.2">
      <c r="A1475" s="5" t="s">
        <v>61</v>
      </c>
      <c r="E1475" t="s">
        <v>9</v>
      </c>
      <c r="G1475" t="s">
        <v>12</v>
      </c>
      <c r="H1475">
        <v>1</v>
      </c>
    </row>
    <row r="1476" spans="1:8" x14ac:dyDescent="0.2">
      <c r="A1476" s="5" t="s">
        <v>61</v>
      </c>
      <c r="E1476" t="s">
        <v>9</v>
      </c>
      <c r="F1476">
        <v>5</v>
      </c>
      <c r="G1476" t="s">
        <v>10</v>
      </c>
      <c r="H1476">
        <v>1</v>
      </c>
    </row>
    <row r="1477" spans="1:8" x14ac:dyDescent="0.2">
      <c r="A1477" s="5" t="s">
        <v>61</v>
      </c>
      <c r="E1477" t="s">
        <v>9</v>
      </c>
      <c r="G1477" t="s">
        <v>11</v>
      </c>
      <c r="H1477">
        <f>3/13</f>
        <v>0.23076923076923078</v>
      </c>
    </row>
    <row r="1478" spans="1:8" x14ac:dyDescent="0.2">
      <c r="A1478" s="5" t="s">
        <v>61</v>
      </c>
      <c r="E1478" t="s">
        <v>9</v>
      </c>
      <c r="G1478" t="s">
        <v>12</v>
      </c>
      <c r="H1478">
        <v>1</v>
      </c>
    </row>
    <row r="1479" spans="1:8" x14ac:dyDescent="0.2">
      <c r="A1479" s="5" t="s">
        <v>61</v>
      </c>
      <c r="E1479" t="s">
        <v>9</v>
      </c>
      <c r="G1479" t="s">
        <v>13</v>
      </c>
      <c r="H1479">
        <v>0.51988673543443864</v>
      </c>
    </row>
    <row r="1480" spans="1:8" x14ac:dyDescent="0.2">
      <c r="A1480" s="5" t="s">
        <v>61</v>
      </c>
      <c r="E1480" t="s">
        <v>9</v>
      </c>
      <c r="G1480" t="s">
        <v>13</v>
      </c>
      <c r="H1480">
        <v>0.58860037998733372</v>
      </c>
    </row>
    <row r="1481" spans="1:8" x14ac:dyDescent="0.2">
      <c r="A1481" s="5" t="s">
        <v>61</v>
      </c>
      <c r="E1481" t="s">
        <v>9</v>
      </c>
      <c r="G1481" t="s">
        <v>13</v>
      </c>
      <c r="H1481">
        <v>0.55469362703310932</v>
      </c>
    </row>
    <row r="1482" spans="1:8" x14ac:dyDescent="0.2">
      <c r="A1482" s="5" t="s">
        <v>61</v>
      </c>
      <c r="E1482" t="s">
        <v>9</v>
      </c>
      <c r="G1482" t="s">
        <v>13</v>
      </c>
      <c r="H1482">
        <v>0.36350977623919389</v>
      </c>
    </row>
    <row r="1483" spans="1:8" x14ac:dyDescent="0.2">
      <c r="A1483" s="5" t="s">
        <v>61</v>
      </c>
      <c r="E1483" t="s">
        <v>9</v>
      </c>
      <c r="G1483" t="s">
        <v>13</v>
      </c>
      <c r="H1483">
        <v>0.55768344582689544</v>
      </c>
    </row>
    <row r="1484" spans="1:8" x14ac:dyDescent="0.2">
      <c r="A1484" s="5" t="s">
        <v>61</v>
      </c>
      <c r="E1484" t="s">
        <v>9</v>
      </c>
      <c r="G1484" t="s">
        <v>13</v>
      </c>
      <c r="H1484">
        <v>0.67121984838042736</v>
      </c>
    </row>
    <row r="1485" spans="1:8" x14ac:dyDescent="0.2">
      <c r="A1485" s="5" t="s">
        <v>61</v>
      </c>
      <c r="E1485" t="s">
        <v>9</v>
      </c>
      <c r="G1485" t="s">
        <v>13</v>
      </c>
      <c r="H1485">
        <v>0.54188630772772994</v>
      </c>
    </row>
    <row r="1486" spans="1:8" x14ac:dyDescent="0.2">
      <c r="A1486" s="5" t="s">
        <v>61</v>
      </c>
      <c r="E1486" t="s">
        <v>9</v>
      </c>
      <c r="G1486" t="s">
        <v>13</v>
      </c>
      <c r="H1486">
        <v>0.46516148650116201</v>
      </c>
    </row>
    <row r="1487" spans="1:8" x14ac:dyDescent="0.2">
      <c r="A1487" s="5" t="s">
        <v>61</v>
      </c>
      <c r="E1487" t="s">
        <v>9</v>
      </c>
      <c r="G1487" t="s">
        <v>13</v>
      </c>
      <c r="H1487">
        <v>0.52886165430096221</v>
      </c>
    </row>
    <row r="1488" spans="1:8" x14ac:dyDescent="0.2">
      <c r="A1488" s="5" t="s">
        <v>61</v>
      </c>
      <c r="E1488" t="s">
        <v>9</v>
      </c>
      <c r="G1488" t="s">
        <v>13</v>
      </c>
      <c r="H1488">
        <v>0.46745110969151193</v>
      </c>
    </row>
    <row r="1489" spans="1:8" x14ac:dyDescent="0.2">
      <c r="A1489" s="5" t="s">
        <v>61</v>
      </c>
      <c r="E1489" t="s">
        <v>9</v>
      </c>
      <c r="G1489" t="s">
        <v>13</v>
      </c>
      <c r="H1489">
        <v>0.47122847886303793</v>
      </c>
    </row>
    <row r="1490" spans="1:8" x14ac:dyDescent="0.2">
      <c r="A1490" s="5" t="s">
        <v>61</v>
      </c>
      <c r="E1490" t="s">
        <v>9</v>
      </c>
      <c r="G1490" t="s">
        <v>13</v>
      </c>
      <c r="H1490">
        <v>0.58228042070070352</v>
      </c>
    </row>
    <row r="1491" spans="1:8" x14ac:dyDescent="0.2">
      <c r="A1491" s="5" t="s">
        <v>61</v>
      </c>
      <c r="E1491" t="s">
        <v>9</v>
      </c>
      <c r="G1491" t="s">
        <v>13</v>
      </c>
      <c r="H1491">
        <v>0.53247732599612763</v>
      </c>
    </row>
    <row r="1492" spans="1:8" x14ac:dyDescent="0.2">
      <c r="A1492" s="5" t="s">
        <v>61</v>
      </c>
      <c r="E1492" t="s">
        <v>9</v>
      </c>
      <c r="G1492" t="s">
        <v>13</v>
      </c>
      <c r="H1492">
        <v>0.40235887745673143</v>
      </c>
    </row>
    <row r="1493" spans="1:8" x14ac:dyDescent="0.2">
      <c r="A1493" s="5" t="s">
        <v>61</v>
      </c>
      <c r="E1493" t="s">
        <v>9</v>
      </c>
      <c r="G1493" t="s">
        <v>13</v>
      </c>
      <c r="H1493">
        <v>0.51905061796426044</v>
      </c>
    </row>
    <row r="1494" spans="1:8" x14ac:dyDescent="0.2">
      <c r="A1494" s="5" t="s">
        <v>61</v>
      </c>
      <c r="E1494" t="s">
        <v>9</v>
      </c>
      <c r="G1494" t="s">
        <v>14</v>
      </c>
      <c r="H1494">
        <v>32.534999999999997</v>
      </c>
    </row>
    <row r="1495" spans="1:8" x14ac:dyDescent="0.2">
      <c r="A1495" s="5" t="s">
        <v>61</v>
      </c>
      <c r="E1495" t="s">
        <v>9</v>
      </c>
      <c r="G1495" t="s">
        <v>15</v>
      </c>
      <c r="H1495">
        <v>103.414</v>
      </c>
    </row>
    <row r="1496" spans="1:8" x14ac:dyDescent="0.2">
      <c r="A1496" s="5" t="s">
        <v>61</v>
      </c>
      <c r="E1496" t="s">
        <v>9</v>
      </c>
      <c r="G1496" t="s">
        <v>16</v>
      </c>
      <c r="H1496">
        <v>44.688400000000001</v>
      </c>
    </row>
    <row r="1497" spans="1:8" x14ac:dyDescent="0.2">
      <c r="A1497" s="5" t="s">
        <v>61</v>
      </c>
      <c r="E1497" t="s">
        <v>9</v>
      </c>
      <c r="G1497" t="s">
        <v>17</v>
      </c>
      <c r="H1497">
        <v>87.415533333333329</v>
      </c>
    </row>
    <row r="1498" spans="1:8" x14ac:dyDescent="0.2">
      <c r="A1498" s="3" t="s">
        <v>62</v>
      </c>
      <c r="E1498" t="s">
        <v>20</v>
      </c>
      <c r="F1498">
        <v>1</v>
      </c>
      <c r="G1498" t="s">
        <v>10</v>
      </c>
      <c r="H1498">
        <v>1</v>
      </c>
    </row>
    <row r="1499" spans="1:8" x14ac:dyDescent="0.2">
      <c r="A1499" s="3" t="s">
        <v>62</v>
      </c>
      <c r="E1499" t="s">
        <v>20</v>
      </c>
      <c r="G1499" t="s">
        <v>11</v>
      </c>
      <c r="H1499">
        <f>5/8</f>
        <v>0.625</v>
      </c>
    </row>
    <row r="1500" spans="1:8" x14ac:dyDescent="0.2">
      <c r="A1500" s="3" t="s">
        <v>62</v>
      </c>
      <c r="E1500" t="s">
        <v>20</v>
      </c>
      <c r="G1500" t="s">
        <v>12</v>
      </c>
      <c r="H1500">
        <v>1</v>
      </c>
    </row>
    <row r="1501" spans="1:8" x14ac:dyDescent="0.2">
      <c r="A1501" s="3" t="s">
        <v>62</v>
      </c>
      <c r="E1501" t="s">
        <v>20</v>
      </c>
      <c r="F1501">
        <v>2</v>
      </c>
      <c r="G1501" t="s">
        <v>10</v>
      </c>
      <c r="H1501">
        <v>1</v>
      </c>
    </row>
    <row r="1502" spans="1:8" x14ac:dyDescent="0.2">
      <c r="A1502" s="3" t="s">
        <v>62</v>
      </c>
      <c r="E1502" t="s">
        <v>20</v>
      </c>
      <c r="G1502" t="s">
        <v>11</v>
      </c>
      <c r="H1502">
        <f>2/5</f>
        <v>0.4</v>
      </c>
    </row>
    <row r="1503" spans="1:8" x14ac:dyDescent="0.2">
      <c r="A1503" s="3" t="s">
        <v>62</v>
      </c>
      <c r="E1503" t="s">
        <v>20</v>
      </c>
      <c r="G1503" t="s">
        <v>12</v>
      </c>
      <c r="H1503">
        <v>1</v>
      </c>
    </row>
    <row r="1504" spans="1:8" x14ac:dyDescent="0.2">
      <c r="A1504" s="3" t="s">
        <v>62</v>
      </c>
      <c r="E1504" t="s">
        <v>20</v>
      </c>
      <c r="F1504">
        <v>3</v>
      </c>
      <c r="G1504" t="s">
        <v>10</v>
      </c>
      <c r="H1504">
        <v>1</v>
      </c>
    </row>
    <row r="1505" spans="1:8" x14ac:dyDescent="0.2">
      <c r="A1505" s="3" t="s">
        <v>62</v>
      </c>
      <c r="E1505" t="s">
        <v>20</v>
      </c>
      <c r="G1505" t="s">
        <v>11</v>
      </c>
      <c r="H1505">
        <f>1/4</f>
        <v>0.25</v>
      </c>
    </row>
    <row r="1506" spans="1:8" x14ac:dyDescent="0.2">
      <c r="A1506" s="3" t="s">
        <v>62</v>
      </c>
      <c r="E1506" t="s">
        <v>20</v>
      </c>
      <c r="G1506" t="s">
        <v>12</v>
      </c>
      <c r="H1506">
        <v>1</v>
      </c>
    </row>
    <row r="1507" spans="1:8" x14ac:dyDescent="0.2">
      <c r="A1507" s="3" t="s">
        <v>62</v>
      </c>
      <c r="E1507" t="s">
        <v>20</v>
      </c>
      <c r="F1507">
        <v>4</v>
      </c>
      <c r="G1507" t="s">
        <v>10</v>
      </c>
      <c r="H1507">
        <v>1</v>
      </c>
    </row>
    <row r="1508" spans="1:8" x14ac:dyDescent="0.2">
      <c r="A1508" s="3" t="s">
        <v>62</v>
      </c>
      <c r="E1508" t="s">
        <v>20</v>
      </c>
      <c r="G1508" t="s">
        <v>11</v>
      </c>
      <c r="H1508">
        <f>6/15</f>
        <v>0.4</v>
      </c>
    </row>
    <row r="1509" spans="1:8" x14ac:dyDescent="0.2">
      <c r="A1509" s="3" t="s">
        <v>62</v>
      </c>
      <c r="E1509" t="s">
        <v>20</v>
      </c>
      <c r="G1509" t="s">
        <v>12</v>
      </c>
      <c r="H1509">
        <v>1</v>
      </c>
    </row>
    <row r="1510" spans="1:8" x14ac:dyDescent="0.2">
      <c r="A1510" s="3" t="s">
        <v>62</v>
      </c>
      <c r="E1510" t="s">
        <v>20</v>
      </c>
      <c r="F1510">
        <v>5</v>
      </c>
      <c r="G1510" t="s">
        <v>10</v>
      </c>
      <c r="H1510">
        <v>1</v>
      </c>
    </row>
    <row r="1511" spans="1:8" x14ac:dyDescent="0.2">
      <c r="A1511" s="3" t="s">
        <v>62</v>
      </c>
      <c r="E1511" t="s">
        <v>20</v>
      </c>
      <c r="G1511" t="s">
        <v>11</v>
      </c>
      <c r="H1511">
        <f>1/4</f>
        <v>0.25</v>
      </c>
    </row>
    <row r="1512" spans="1:8" x14ac:dyDescent="0.2">
      <c r="A1512" s="3" t="s">
        <v>62</v>
      </c>
      <c r="E1512" t="s">
        <v>20</v>
      </c>
      <c r="G1512" t="s">
        <v>12</v>
      </c>
      <c r="H1512">
        <v>1</v>
      </c>
    </row>
    <row r="1513" spans="1:8" x14ac:dyDescent="0.2">
      <c r="A1513" s="3" t="s">
        <v>62</v>
      </c>
      <c r="E1513" t="s">
        <v>20</v>
      </c>
      <c r="G1513" t="s">
        <v>13</v>
      </c>
      <c r="H1513">
        <v>0.57082198169010623</v>
      </c>
    </row>
    <row r="1514" spans="1:8" x14ac:dyDescent="0.2">
      <c r="A1514" s="3" t="s">
        <v>62</v>
      </c>
      <c r="E1514" t="s">
        <v>20</v>
      </c>
      <c r="G1514" t="s">
        <v>13</v>
      </c>
      <c r="H1514">
        <v>0.55433029432960801</v>
      </c>
    </row>
    <row r="1515" spans="1:8" x14ac:dyDescent="0.2">
      <c r="A1515" s="3" t="s">
        <v>62</v>
      </c>
      <c r="E1515" t="s">
        <v>20</v>
      </c>
      <c r="G1515" t="s">
        <v>13</v>
      </c>
      <c r="H1515">
        <v>0.58866666666666667</v>
      </c>
    </row>
    <row r="1516" spans="1:8" x14ac:dyDescent="0.2">
      <c r="A1516" s="3" t="s">
        <v>62</v>
      </c>
      <c r="E1516" t="s">
        <v>20</v>
      </c>
      <c r="G1516" t="s">
        <v>13</v>
      </c>
      <c r="H1516">
        <v>0.51946998714893511</v>
      </c>
    </row>
    <row r="1517" spans="1:8" x14ac:dyDescent="0.2">
      <c r="A1517" s="3" t="s">
        <v>62</v>
      </c>
      <c r="E1517" t="s">
        <v>20</v>
      </c>
      <c r="G1517" t="s">
        <v>13</v>
      </c>
      <c r="H1517">
        <v>0.48207476708990138</v>
      </c>
    </row>
    <row r="1518" spans="1:8" x14ac:dyDescent="0.2">
      <c r="A1518" s="3" t="s">
        <v>62</v>
      </c>
      <c r="E1518" t="s">
        <v>20</v>
      </c>
      <c r="G1518" t="s">
        <v>13</v>
      </c>
      <c r="H1518">
        <v>0.4980473409932818</v>
      </c>
    </row>
    <row r="1519" spans="1:8" x14ac:dyDescent="0.2">
      <c r="A1519" s="3" t="s">
        <v>62</v>
      </c>
      <c r="E1519" t="s">
        <v>20</v>
      </c>
      <c r="G1519" t="s">
        <v>13</v>
      </c>
      <c r="H1519">
        <v>0.58711644914654071</v>
      </c>
    </row>
    <row r="1520" spans="1:8" x14ac:dyDescent="0.2">
      <c r="A1520" s="3" t="s">
        <v>62</v>
      </c>
      <c r="E1520" t="s">
        <v>20</v>
      </c>
      <c r="G1520" t="s">
        <v>13</v>
      </c>
      <c r="H1520">
        <v>0.48464901895786966</v>
      </c>
    </row>
    <row r="1521" spans="1:8" x14ac:dyDescent="0.2">
      <c r="A1521" s="3" t="s">
        <v>62</v>
      </c>
      <c r="E1521" t="s">
        <v>20</v>
      </c>
      <c r="G1521" t="s">
        <v>13</v>
      </c>
      <c r="H1521">
        <v>0.55351959361393321</v>
      </c>
    </row>
    <row r="1522" spans="1:8" x14ac:dyDescent="0.2">
      <c r="A1522" s="3" t="s">
        <v>62</v>
      </c>
      <c r="E1522" t="s">
        <v>20</v>
      </c>
      <c r="G1522" t="s">
        <v>13</v>
      </c>
      <c r="H1522">
        <v>0.42348978334665849</v>
      </c>
    </row>
    <row r="1523" spans="1:8" x14ac:dyDescent="0.2">
      <c r="A1523" s="3" t="s">
        <v>62</v>
      </c>
      <c r="E1523" t="s">
        <v>20</v>
      </c>
      <c r="G1523" t="s">
        <v>13</v>
      </c>
      <c r="H1523">
        <v>0.58084602159198273</v>
      </c>
    </row>
    <row r="1524" spans="1:8" x14ac:dyDescent="0.2">
      <c r="A1524" s="3" t="s">
        <v>62</v>
      </c>
      <c r="E1524" t="s">
        <v>20</v>
      </c>
      <c r="G1524" t="s">
        <v>13</v>
      </c>
      <c r="H1524">
        <v>0.43184597782775086</v>
      </c>
    </row>
    <row r="1525" spans="1:8" x14ac:dyDescent="0.2">
      <c r="A1525" s="3" t="s">
        <v>62</v>
      </c>
      <c r="E1525" t="s">
        <v>20</v>
      </c>
      <c r="G1525" t="s">
        <v>13</v>
      </c>
      <c r="H1525">
        <v>0.45534527855874007</v>
      </c>
    </row>
    <row r="1526" spans="1:8" x14ac:dyDescent="0.2">
      <c r="A1526" s="3" t="s">
        <v>62</v>
      </c>
      <c r="E1526" t="s">
        <v>20</v>
      </c>
      <c r="G1526" t="s">
        <v>13</v>
      </c>
      <c r="H1526">
        <v>0.34633982181760209</v>
      </c>
    </row>
    <row r="1527" spans="1:8" x14ac:dyDescent="0.2">
      <c r="A1527" s="3" t="s">
        <v>62</v>
      </c>
      <c r="E1527" t="s">
        <v>20</v>
      </c>
      <c r="G1527" t="s">
        <v>13</v>
      </c>
      <c r="H1527">
        <v>0.4452679495817653</v>
      </c>
    </row>
    <row r="1528" spans="1:8" x14ac:dyDescent="0.2">
      <c r="A1528" s="3" t="s">
        <v>62</v>
      </c>
      <c r="E1528" t="s">
        <v>20</v>
      </c>
      <c r="G1528" t="s">
        <v>14</v>
      </c>
      <c r="H1528">
        <v>19.553999999999998</v>
      </c>
    </row>
    <row r="1529" spans="1:8" x14ac:dyDescent="0.2">
      <c r="A1529" s="3" t="s">
        <v>62</v>
      </c>
      <c r="E1529" t="s">
        <v>20</v>
      </c>
      <c r="G1529" t="s">
        <v>15</v>
      </c>
      <c r="H1529">
        <v>87.418999999999997</v>
      </c>
    </row>
    <row r="1530" spans="1:8" x14ac:dyDescent="0.2">
      <c r="A1530" s="3" t="s">
        <v>62</v>
      </c>
      <c r="E1530" t="s">
        <v>20</v>
      </c>
      <c r="G1530" t="s">
        <v>16</v>
      </c>
      <c r="H1530">
        <v>34.509066666666662</v>
      </c>
    </row>
    <row r="1531" spans="1:8" x14ac:dyDescent="0.2">
      <c r="A1531" s="3" t="s">
        <v>62</v>
      </c>
      <c r="E1531" t="s">
        <v>20</v>
      </c>
      <c r="G1531" t="s">
        <v>17</v>
      </c>
      <c r="H1531">
        <v>68.594466666666662</v>
      </c>
    </row>
    <row r="1532" spans="1:8" x14ac:dyDescent="0.2">
      <c r="A1532" s="5" t="s">
        <v>63</v>
      </c>
      <c r="E1532" t="s">
        <v>9</v>
      </c>
      <c r="F1532">
        <v>1</v>
      </c>
      <c r="G1532" t="s">
        <v>10</v>
      </c>
      <c r="H1532">
        <v>1</v>
      </c>
    </row>
    <row r="1533" spans="1:8" x14ac:dyDescent="0.2">
      <c r="A1533" s="5" t="s">
        <v>63</v>
      </c>
      <c r="E1533" t="s">
        <v>9</v>
      </c>
      <c r="G1533" t="s">
        <v>11</v>
      </c>
      <c r="H1533">
        <f>1/4</f>
        <v>0.25</v>
      </c>
    </row>
    <row r="1534" spans="1:8" x14ac:dyDescent="0.2">
      <c r="A1534" s="5" t="s">
        <v>63</v>
      </c>
      <c r="E1534" t="s">
        <v>9</v>
      </c>
      <c r="G1534" t="s">
        <v>12</v>
      </c>
      <c r="H1534">
        <v>1</v>
      </c>
    </row>
    <row r="1535" spans="1:8" x14ac:dyDescent="0.2">
      <c r="A1535" s="5" t="s">
        <v>63</v>
      </c>
      <c r="E1535" t="s">
        <v>9</v>
      </c>
      <c r="F1535">
        <v>2</v>
      </c>
      <c r="G1535" t="s">
        <v>10</v>
      </c>
      <c r="H1535">
        <v>1</v>
      </c>
    </row>
    <row r="1536" spans="1:8" x14ac:dyDescent="0.2">
      <c r="A1536" s="5" t="s">
        <v>63</v>
      </c>
      <c r="E1536" t="s">
        <v>9</v>
      </c>
      <c r="G1536" t="s">
        <v>11</v>
      </c>
      <c r="H1536">
        <f>2/14</f>
        <v>0.14285714285714285</v>
      </c>
    </row>
    <row r="1537" spans="1:8" x14ac:dyDescent="0.2">
      <c r="A1537" s="5" t="s">
        <v>63</v>
      </c>
      <c r="E1537" t="s">
        <v>9</v>
      </c>
      <c r="G1537" t="s">
        <v>12</v>
      </c>
      <c r="H1537">
        <v>1</v>
      </c>
    </row>
    <row r="1538" spans="1:8" x14ac:dyDescent="0.2">
      <c r="A1538" s="5" t="s">
        <v>63</v>
      </c>
      <c r="E1538" t="s">
        <v>9</v>
      </c>
      <c r="F1538">
        <v>3</v>
      </c>
      <c r="G1538" t="s">
        <v>10</v>
      </c>
      <c r="H1538">
        <v>1</v>
      </c>
    </row>
    <row r="1539" spans="1:8" x14ac:dyDescent="0.2">
      <c r="A1539" s="5" t="s">
        <v>63</v>
      </c>
      <c r="E1539" t="s">
        <v>9</v>
      </c>
      <c r="G1539" t="s">
        <v>11</v>
      </c>
      <c r="H1539">
        <f>1/14</f>
        <v>7.1428571428571425E-2</v>
      </c>
    </row>
    <row r="1540" spans="1:8" x14ac:dyDescent="0.2">
      <c r="A1540" s="5" t="s">
        <v>63</v>
      </c>
      <c r="E1540" t="s">
        <v>9</v>
      </c>
      <c r="G1540" t="s">
        <v>12</v>
      </c>
      <c r="H1540">
        <v>1</v>
      </c>
    </row>
    <row r="1541" spans="1:8" x14ac:dyDescent="0.2">
      <c r="A1541" s="5" t="s">
        <v>63</v>
      </c>
      <c r="E1541" t="s">
        <v>9</v>
      </c>
      <c r="F1541">
        <v>4</v>
      </c>
      <c r="G1541" t="s">
        <v>10</v>
      </c>
      <c r="H1541">
        <v>1</v>
      </c>
    </row>
    <row r="1542" spans="1:8" x14ac:dyDescent="0.2">
      <c r="A1542" s="5" t="s">
        <v>63</v>
      </c>
      <c r="E1542" t="s">
        <v>9</v>
      </c>
      <c r="G1542" t="s">
        <v>11</v>
      </c>
      <c r="H1542">
        <v>0</v>
      </c>
    </row>
    <row r="1543" spans="1:8" x14ac:dyDescent="0.2">
      <c r="A1543" s="5" t="s">
        <v>63</v>
      </c>
      <c r="E1543" t="s">
        <v>9</v>
      </c>
      <c r="G1543" t="s">
        <v>12</v>
      </c>
      <c r="H1543">
        <v>1</v>
      </c>
    </row>
    <row r="1544" spans="1:8" x14ac:dyDescent="0.2">
      <c r="A1544" s="5" t="s">
        <v>63</v>
      </c>
      <c r="E1544" t="s">
        <v>9</v>
      </c>
      <c r="F1544">
        <v>5</v>
      </c>
      <c r="G1544" t="s">
        <v>10</v>
      </c>
      <c r="H1544">
        <v>1</v>
      </c>
    </row>
    <row r="1545" spans="1:8" x14ac:dyDescent="0.2">
      <c r="A1545" s="5" t="s">
        <v>63</v>
      </c>
      <c r="E1545" t="s">
        <v>9</v>
      </c>
      <c r="G1545" t="s">
        <v>11</v>
      </c>
      <c r="H1545">
        <f>3/8</f>
        <v>0.375</v>
      </c>
    </row>
    <row r="1546" spans="1:8" x14ac:dyDescent="0.2">
      <c r="A1546" s="5" t="s">
        <v>63</v>
      </c>
      <c r="E1546" t="s">
        <v>9</v>
      </c>
      <c r="G1546" t="s">
        <v>12</v>
      </c>
      <c r="H1546">
        <v>1</v>
      </c>
    </row>
    <row r="1547" spans="1:8" x14ac:dyDescent="0.2">
      <c r="A1547" s="5" t="s">
        <v>63</v>
      </c>
      <c r="E1547" t="s">
        <v>9</v>
      </c>
      <c r="G1547" t="s">
        <v>13</v>
      </c>
      <c r="H1547">
        <v>0.36585884115995837</v>
      </c>
    </row>
    <row r="1548" spans="1:8" x14ac:dyDescent="0.2">
      <c r="A1548" s="5" t="s">
        <v>63</v>
      </c>
      <c r="E1548" t="s">
        <v>9</v>
      </c>
      <c r="G1548" t="s">
        <v>13</v>
      </c>
      <c r="H1548">
        <v>0.54794991219363209</v>
      </c>
    </row>
    <row r="1549" spans="1:8" x14ac:dyDescent="0.2">
      <c r="A1549" s="5" t="s">
        <v>63</v>
      </c>
      <c r="E1549" t="s">
        <v>9</v>
      </c>
      <c r="G1549" t="s">
        <v>13</v>
      </c>
      <c r="H1549">
        <v>0.48749356951183903</v>
      </c>
    </row>
    <row r="1550" spans="1:8" x14ac:dyDescent="0.2">
      <c r="A1550" s="5" t="s">
        <v>63</v>
      </c>
      <c r="E1550" t="s">
        <v>9</v>
      </c>
      <c r="G1550" t="s">
        <v>13</v>
      </c>
      <c r="H1550">
        <v>0.36007514725909395</v>
      </c>
    </row>
    <row r="1551" spans="1:8" x14ac:dyDescent="0.2">
      <c r="A1551" s="5" t="s">
        <v>63</v>
      </c>
      <c r="E1551" t="s">
        <v>9</v>
      </c>
      <c r="G1551" t="s">
        <v>13</v>
      </c>
      <c r="H1551">
        <v>0.50614205510257149</v>
      </c>
    </row>
    <row r="1552" spans="1:8" x14ac:dyDescent="0.2">
      <c r="A1552" s="5" t="s">
        <v>63</v>
      </c>
      <c r="E1552" t="s">
        <v>9</v>
      </c>
      <c r="G1552" t="s">
        <v>13</v>
      </c>
      <c r="H1552">
        <v>0.45783028948305715</v>
      </c>
    </row>
    <row r="1553" spans="1:8" x14ac:dyDescent="0.2">
      <c r="A1553" s="5" t="s">
        <v>63</v>
      </c>
      <c r="E1553" t="s">
        <v>9</v>
      </c>
      <c r="G1553" t="s">
        <v>13</v>
      </c>
      <c r="H1553">
        <v>0.48403468147709666</v>
      </c>
    </row>
    <row r="1554" spans="1:8" x14ac:dyDescent="0.2">
      <c r="A1554" s="5" t="s">
        <v>63</v>
      </c>
      <c r="E1554" t="s">
        <v>9</v>
      </c>
      <c r="G1554" t="s">
        <v>13</v>
      </c>
      <c r="H1554">
        <v>0.63664921465968594</v>
      </c>
    </row>
    <row r="1555" spans="1:8" x14ac:dyDescent="0.2">
      <c r="A1555" s="5" t="s">
        <v>63</v>
      </c>
      <c r="E1555" t="s">
        <v>9</v>
      </c>
      <c r="G1555" t="s">
        <v>13</v>
      </c>
      <c r="H1555">
        <v>0.54390429106888982</v>
      </c>
    </row>
    <row r="1556" spans="1:8" x14ac:dyDescent="0.2">
      <c r="A1556" s="5" t="s">
        <v>63</v>
      </c>
      <c r="E1556" t="s">
        <v>9</v>
      </c>
      <c r="G1556" t="s">
        <v>13</v>
      </c>
      <c r="H1556">
        <v>0.50511420849011612</v>
      </c>
    </row>
    <row r="1557" spans="1:8" x14ac:dyDescent="0.2">
      <c r="A1557" s="5" t="s">
        <v>63</v>
      </c>
      <c r="E1557" t="s">
        <v>9</v>
      </c>
      <c r="G1557" t="s">
        <v>13</v>
      </c>
      <c r="H1557">
        <v>0.55268644085289076</v>
      </c>
    </row>
    <row r="1558" spans="1:8" x14ac:dyDescent="0.2">
      <c r="A1558" s="5" t="s">
        <v>63</v>
      </c>
      <c r="E1558" t="s">
        <v>9</v>
      </c>
      <c r="G1558" t="s">
        <v>13</v>
      </c>
      <c r="H1558">
        <v>0.43447918094082183</v>
      </c>
    </row>
    <row r="1559" spans="1:8" x14ac:dyDescent="0.2">
      <c r="A1559" s="5" t="s">
        <v>63</v>
      </c>
      <c r="E1559" t="s">
        <v>9</v>
      </c>
      <c r="G1559" t="s">
        <v>13</v>
      </c>
      <c r="H1559">
        <v>0.63870997161390353</v>
      </c>
    </row>
    <row r="1560" spans="1:8" x14ac:dyDescent="0.2">
      <c r="A1560" s="5" t="s">
        <v>63</v>
      </c>
      <c r="E1560" t="s">
        <v>9</v>
      </c>
      <c r="G1560" t="s">
        <v>13</v>
      </c>
      <c r="H1560">
        <v>0.47822736721381981</v>
      </c>
    </row>
    <row r="1561" spans="1:8" x14ac:dyDescent="0.2">
      <c r="A1561" s="5" t="s">
        <v>63</v>
      </c>
      <c r="E1561" t="s">
        <v>9</v>
      </c>
      <c r="G1561" t="s">
        <v>13</v>
      </c>
      <c r="H1561">
        <v>0.46562202292960153</v>
      </c>
    </row>
    <row r="1562" spans="1:8" x14ac:dyDescent="0.2">
      <c r="A1562" s="5" t="s">
        <v>63</v>
      </c>
      <c r="E1562" t="s">
        <v>9</v>
      </c>
      <c r="G1562" t="s">
        <v>14</v>
      </c>
      <c r="H1562">
        <v>32.713999999999999</v>
      </c>
    </row>
    <row r="1563" spans="1:8" x14ac:dyDescent="0.2">
      <c r="A1563" s="5" t="s">
        <v>63</v>
      </c>
      <c r="E1563" t="s">
        <v>9</v>
      </c>
      <c r="G1563" t="s">
        <v>15</v>
      </c>
      <c r="H1563">
        <v>123.792</v>
      </c>
    </row>
    <row r="1564" spans="1:8" x14ac:dyDescent="0.2">
      <c r="A1564" s="5" t="s">
        <v>63</v>
      </c>
      <c r="E1564" t="s">
        <v>9</v>
      </c>
      <c r="G1564" t="s">
        <v>16</v>
      </c>
      <c r="H1564">
        <v>48.399200000000015</v>
      </c>
    </row>
    <row r="1565" spans="1:8" x14ac:dyDescent="0.2">
      <c r="A1565" s="5" t="s">
        <v>63</v>
      </c>
      <c r="E1565" t="s">
        <v>9</v>
      </c>
      <c r="G1565" t="s">
        <v>17</v>
      </c>
      <c r="H1565">
        <v>97.72420000000001</v>
      </c>
    </row>
    <row r="1566" spans="1:8" x14ac:dyDescent="0.2">
      <c r="A1566" s="3" t="s">
        <v>64</v>
      </c>
      <c r="E1566" t="s">
        <v>20</v>
      </c>
      <c r="F1566">
        <v>1</v>
      </c>
      <c r="G1566" t="s">
        <v>10</v>
      </c>
      <c r="H1566">
        <v>1</v>
      </c>
    </row>
    <row r="1567" spans="1:8" x14ac:dyDescent="0.2">
      <c r="A1567" s="3" t="s">
        <v>64</v>
      </c>
      <c r="E1567" t="s">
        <v>20</v>
      </c>
      <c r="G1567" t="s">
        <v>11</v>
      </c>
      <c r="H1567">
        <f>2/10</f>
        <v>0.2</v>
      </c>
    </row>
    <row r="1568" spans="1:8" x14ac:dyDescent="0.2">
      <c r="A1568" s="3" t="s">
        <v>64</v>
      </c>
      <c r="E1568" t="s">
        <v>20</v>
      </c>
      <c r="G1568" t="s">
        <v>12</v>
      </c>
      <c r="H1568">
        <v>1</v>
      </c>
    </row>
    <row r="1569" spans="1:8" x14ac:dyDescent="0.2">
      <c r="A1569" s="3" t="s">
        <v>64</v>
      </c>
      <c r="E1569" t="s">
        <v>20</v>
      </c>
      <c r="F1569">
        <v>2</v>
      </c>
      <c r="G1569" t="s">
        <v>10</v>
      </c>
      <c r="H1569">
        <v>1</v>
      </c>
    </row>
    <row r="1570" spans="1:8" x14ac:dyDescent="0.2">
      <c r="A1570" s="3" t="s">
        <v>64</v>
      </c>
      <c r="E1570" t="s">
        <v>20</v>
      </c>
      <c r="G1570" t="s">
        <v>11</v>
      </c>
      <c r="H1570">
        <v>0</v>
      </c>
    </row>
    <row r="1571" spans="1:8" x14ac:dyDescent="0.2">
      <c r="A1571" s="3" t="s">
        <v>64</v>
      </c>
      <c r="E1571" t="s">
        <v>20</v>
      </c>
      <c r="G1571" t="s">
        <v>12</v>
      </c>
      <c r="H1571">
        <v>1</v>
      </c>
    </row>
    <row r="1572" spans="1:8" x14ac:dyDescent="0.2">
      <c r="A1572" s="3" t="s">
        <v>64</v>
      </c>
      <c r="E1572" t="s">
        <v>20</v>
      </c>
      <c r="F1572">
        <v>3</v>
      </c>
      <c r="G1572" t="s">
        <v>10</v>
      </c>
      <c r="H1572">
        <v>1</v>
      </c>
    </row>
    <row r="1573" spans="1:8" x14ac:dyDescent="0.2">
      <c r="A1573" s="3" t="s">
        <v>64</v>
      </c>
      <c r="E1573" t="s">
        <v>20</v>
      </c>
      <c r="G1573" t="s">
        <v>11</v>
      </c>
      <c r="H1573">
        <f>2/12</f>
        <v>0.16666666666666666</v>
      </c>
    </row>
    <row r="1574" spans="1:8" x14ac:dyDescent="0.2">
      <c r="A1574" s="3" t="s">
        <v>64</v>
      </c>
      <c r="E1574" t="s">
        <v>20</v>
      </c>
      <c r="G1574" t="s">
        <v>12</v>
      </c>
      <c r="H1574">
        <v>1</v>
      </c>
    </row>
    <row r="1575" spans="1:8" x14ac:dyDescent="0.2">
      <c r="A1575" s="3" t="s">
        <v>64</v>
      </c>
      <c r="E1575" t="s">
        <v>20</v>
      </c>
      <c r="F1575">
        <v>4</v>
      </c>
      <c r="G1575" t="s">
        <v>10</v>
      </c>
      <c r="H1575">
        <v>1</v>
      </c>
    </row>
    <row r="1576" spans="1:8" x14ac:dyDescent="0.2">
      <c r="A1576" s="3" t="s">
        <v>64</v>
      </c>
      <c r="E1576" t="s">
        <v>20</v>
      </c>
      <c r="G1576" t="s">
        <v>11</v>
      </c>
      <c r="H1576">
        <f>1/16</f>
        <v>6.25E-2</v>
      </c>
    </row>
    <row r="1577" spans="1:8" x14ac:dyDescent="0.2">
      <c r="A1577" s="3" t="s">
        <v>64</v>
      </c>
      <c r="E1577" t="s">
        <v>20</v>
      </c>
      <c r="G1577" t="s">
        <v>12</v>
      </c>
      <c r="H1577">
        <v>1</v>
      </c>
    </row>
    <row r="1578" spans="1:8" x14ac:dyDescent="0.2">
      <c r="A1578" s="3" t="s">
        <v>64</v>
      </c>
      <c r="E1578" t="s">
        <v>20</v>
      </c>
      <c r="F1578">
        <v>5</v>
      </c>
      <c r="G1578" t="s">
        <v>10</v>
      </c>
      <c r="H1578">
        <v>1</v>
      </c>
    </row>
    <row r="1579" spans="1:8" x14ac:dyDescent="0.2">
      <c r="A1579" s="3" t="s">
        <v>64</v>
      </c>
      <c r="E1579" t="s">
        <v>20</v>
      </c>
      <c r="G1579" t="s">
        <v>11</v>
      </c>
      <c r="H1579">
        <f>1/17</f>
        <v>5.8823529411764705E-2</v>
      </c>
    </row>
    <row r="1580" spans="1:8" x14ac:dyDescent="0.2">
      <c r="A1580" s="3" t="s">
        <v>64</v>
      </c>
      <c r="E1580" t="s">
        <v>20</v>
      </c>
      <c r="G1580" t="s">
        <v>12</v>
      </c>
      <c r="H1580">
        <v>1</v>
      </c>
    </row>
    <row r="1581" spans="1:8" x14ac:dyDescent="0.2">
      <c r="A1581" s="3" t="s">
        <v>64</v>
      </c>
      <c r="E1581" t="s">
        <v>20</v>
      </c>
      <c r="G1581" t="s">
        <v>13</v>
      </c>
      <c r="H1581">
        <v>0.45052904384380704</v>
      </c>
    </row>
    <row r="1582" spans="1:8" x14ac:dyDescent="0.2">
      <c r="A1582" s="3" t="s">
        <v>64</v>
      </c>
      <c r="E1582" t="s">
        <v>20</v>
      </c>
      <c r="G1582" t="s">
        <v>13</v>
      </c>
      <c r="H1582">
        <v>0.50934108374900178</v>
      </c>
    </row>
    <row r="1583" spans="1:8" x14ac:dyDescent="0.2">
      <c r="A1583" s="3" t="s">
        <v>64</v>
      </c>
      <c r="E1583" t="s">
        <v>20</v>
      </c>
      <c r="G1583" t="s">
        <v>13</v>
      </c>
      <c r="H1583">
        <v>0.49722241117384297</v>
      </c>
    </row>
    <row r="1584" spans="1:8" x14ac:dyDescent="0.2">
      <c r="A1584" s="3" t="s">
        <v>64</v>
      </c>
      <c r="E1584" t="s">
        <v>20</v>
      </c>
      <c r="G1584" t="s">
        <v>13</v>
      </c>
      <c r="H1584">
        <v>0.54082243062791857</v>
      </c>
    </row>
    <row r="1585" spans="1:8" x14ac:dyDescent="0.2">
      <c r="A1585" s="3" t="s">
        <v>64</v>
      </c>
      <c r="E1585" t="s">
        <v>20</v>
      </c>
      <c r="G1585" t="s">
        <v>13</v>
      </c>
      <c r="H1585">
        <v>0.47750373554206865</v>
      </c>
    </row>
    <row r="1586" spans="1:8" x14ac:dyDescent="0.2">
      <c r="A1586" s="3" t="s">
        <v>64</v>
      </c>
      <c r="E1586" t="s">
        <v>20</v>
      </c>
      <c r="G1586" t="s">
        <v>13</v>
      </c>
      <c r="H1586">
        <v>0.50481724231472647</v>
      </c>
    </row>
    <row r="1587" spans="1:8" x14ac:dyDescent="0.2">
      <c r="A1587" s="3" t="s">
        <v>64</v>
      </c>
      <c r="E1587" t="s">
        <v>20</v>
      </c>
      <c r="G1587" t="s">
        <v>13</v>
      </c>
      <c r="H1587">
        <v>0.49792241697141204</v>
      </c>
    </row>
    <row r="1588" spans="1:8" x14ac:dyDescent="0.2">
      <c r="A1588" s="3" t="s">
        <v>64</v>
      </c>
      <c r="E1588" t="s">
        <v>20</v>
      </c>
      <c r="G1588" t="s">
        <v>13</v>
      </c>
      <c r="H1588">
        <v>0.58933922397233962</v>
      </c>
    </row>
    <row r="1589" spans="1:8" x14ac:dyDescent="0.2">
      <c r="A1589" s="3" t="s">
        <v>64</v>
      </c>
      <c r="E1589" t="s">
        <v>20</v>
      </c>
      <c r="G1589" t="s">
        <v>13</v>
      </c>
      <c r="H1589">
        <v>0.54523814820582417</v>
      </c>
    </row>
    <row r="1590" spans="1:8" x14ac:dyDescent="0.2">
      <c r="A1590" s="3" t="s">
        <v>64</v>
      </c>
      <c r="E1590" t="s">
        <v>20</v>
      </c>
      <c r="G1590" t="s">
        <v>13</v>
      </c>
      <c r="H1590">
        <v>0.44421547402665063</v>
      </c>
    </row>
    <row r="1591" spans="1:8" x14ac:dyDescent="0.2">
      <c r="A1591" s="3" t="s">
        <v>64</v>
      </c>
      <c r="E1591" t="s">
        <v>20</v>
      </c>
      <c r="G1591" t="s">
        <v>13</v>
      </c>
      <c r="H1591">
        <v>0.52445244873061059</v>
      </c>
    </row>
    <row r="1592" spans="1:8" x14ac:dyDescent="0.2">
      <c r="A1592" s="3" t="s">
        <v>64</v>
      </c>
      <c r="E1592" t="s">
        <v>20</v>
      </c>
      <c r="G1592" t="s">
        <v>13</v>
      </c>
      <c r="H1592">
        <v>0.54904667516164041</v>
      </c>
    </row>
    <row r="1593" spans="1:8" x14ac:dyDescent="0.2">
      <c r="A1593" s="3" t="s">
        <v>64</v>
      </c>
      <c r="E1593" t="s">
        <v>20</v>
      </c>
      <c r="G1593" t="s">
        <v>13</v>
      </c>
      <c r="H1593">
        <v>0.55163539177284104</v>
      </c>
    </row>
    <row r="1594" spans="1:8" x14ac:dyDescent="0.2">
      <c r="A1594" s="3" t="s">
        <v>64</v>
      </c>
      <c r="E1594" t="s">
        <v>20</v>
      </c>
      <c r="G1594" t="s">
        <v>13</v>
      </c>
      <c r="H1594">
        <v>0.57508849300760168</v>
      </c>
    </row>
    <row r="1595" spans="1:8" x14ac:dyDescent="0.2">
      <c r="A1595" s="3" t="s">
        <v>64</v>
      </c>
      <c r="E1595" t="s">
        <v>20</v>
      </c>
      <c r="G1595" t="s">
        <v>13</v>
      </c>
      <c r="H1595">
        <v>0.58397974357943816</v>
      </c>
    </row>
    <row r="1596" spans="1:8" x14ac:dyDescent="0.2">
      <c r="A1596" s="3" t="s">
        <v>64</v>
      </c>
      <c r="E1596" t="s">
        <v>20</v>
      </c>
      <c r="G1596" t="s">
        <v>14</v>
      </c>
      <c r="H1596">
        <v>38.369999999999997</v>
      </c>
    </row>
    <row r="1597" spans="1:8" x14ac:dyDescent="0.2">
      <c r="A1597" s="3" t="s">
        <v>64</v>
      </c>
      <c r="E1597" t="s">
        <v>20</v>
      </c>
      <c r="G1597" t="s">
        <v>15</v>
      </c>
      <c r="H1597">
        <v>114.277</v>
      </c>
    </row>
    <row r="1598" spans="1:8" x14ac:dyDescent="0.2">
      <c r="A1598" s="3" t="s">
        <v>64</v>
      </c>
      <c r="E1598" t="s">
        <v>20</v>
      </c>
      <c r="G1598" t="s">
        <v>16</v>
      </c>
      <c r="H1598">
        <v>47.004266666666673</v>
      </c>
    </row>
    <row r="1599" spans="1:8" x14ac:dyDescent="0.2">
      <c r="A1599" s="3" t="s">
        <v>64</v>
      </c>
      <c r="E1599" t="s">
        <v>20</v>
      </c>
      <c r="G1599" t="s">
        <v>17</v>
      </c>
      <c r="H1599">
        <v>90.320266666666683</v>
      </c>
    </row>
    <row r="1600" spans="1:8" x14ac:dyDescent="0.2">
      <c r="A1600" s="5" t="s">
        <v>65</v>
      </c>
      <c r="E1600" t="s">
        <v>20</v>
      </c>
      <c r="F1600">
        <v>1</v>
      </c>
      <c r="G1600" t="s">
        <v>10</v>
      </c>
      <c r="H1600">
        <v>1</v>
      </c>
    </row>
    <row r="1601" spans="1:8" x14ac:dyDescent="0.2">
      <c r="A1601" s="5" t="s">
        <v>65</v>
      </c>
      <c r="E1601" t="s">
        <v>20</v>
      </c>
      <c r="G1601" t="s">
        <v>11</v>
      </c>
      <c r="H1601">
        <f>5/8</f>
        <v>0.625</v>
      </c>
    </row>
    <row r="1602" spans="1:8" x14ac:dyDescent="0.2">
      <c r="A1602" s="5" t="s">
        <v>65</v>
      </c>
      <c r="E1602" t="s">
        <v>20</v>
      </c>
      <c r="G1602" t="s">
        <v>12</v>
      </c>
      <c r="H1602">
        <v>1</v>
      </c>
    </row>
    <row r="1603" spans="1:8" x14ac:dyDescent="0.2">
      <c r="A1603" s="5" t="s">
        <v>65</v>
      </c>
      <c r="E1603" t="s">
        <v>20</v>
      </c>
      <c r="F1603">
        <v>2</v>
      </c>
      <c r="G1603" t="s">
        <v>10</v>
      </c>
      <c r="H1603">
        <v>1</v>
      </c>
    </row>
    <row r="1604" spans="1:8" x14ac:dyDescent="0.2">
      <c r="A1604" s="5" t="s">
        <v>65</v>
      </c>
      <c r="E1604" t="s">
        <v>20</v>
      </c>
      <c r="G1604" t="s">
        <v>11</v>
      </c>
      <c r="H1604">
        <f>2/6</f>
        <v>0.33333333333333331</v>
      </c>
    </row>
    <row r="1605" spans="1:8" x14ac:dyDescent="0.2">
      <c r="A1605" s="5" t="s">
        <v>65</v>
      </c>
      <c r="E1605" t="s">
        <v>20</v>
      </c>
      <c r="G1605" t="s">
        <v>12</v>
      </c>
      <c r="H1605">
        <v>1</v>
      </c>
    </row>
    <row r="1606" spans="1:8" x14ac:dyDescent="0.2">
      <c r="A1606" s="5" t="s">
        <v>65</v>
      </c>
      <c r="E1606" t="s">
        <v>20</v>
      </c>
      <c r="F1606">
        <v>3</v>
      </c>
      <c r="G1606" t="s">
        <v>10</v>
      </c>
      <c r="H1606">
        <v>1</v>
      </c>
    </row>
    <row r="1607" spans="1:8" x14ac:dyDescent="0.2">
      <c r="A1607" s="5" t="s">
        <v>65</v>
      </c>
      <c r="E1607" t="s">
        <v>20</v>
      </c>
      <c r="G1607" t="s">
        <v>11</v>
      </c>
      <c r="H1607">
        <f>2/7</f>
        <v>0.2857142857142857</v>
      </c>
    </row>
    <row r="1608" spans="1:8" x14ac:dyDescent="0.2">
      <c r="A1608" s="5" t="s">
        <v>65</v>
      </c>
      <c r="E1608" t="s">
        <v>20</v>
      </c>
      <c r="G1608" t="s">
        <v>12</v>
      </c>
      <c r="H1608">
        <v>1</v>
      </c>
    </row>
    <row r="1609" spans="1:8" x14ac:dyDescent="0.2">
      <c r="A1609" s="5" t="s">
        <v>65</v>
      </c>
      <c r="E1609" t="s">
        <v>20</v>
      </c>
      <c r="F1609">
        <v>4</v>
      </c>
      <c r="G1609" t="s">
        <v>10</v>
      </c>
      <c r="H1609">
        <v>1</v>
      </c>
    </row>
    <row r="1610" spans="1:8" x14ac:dyDescent="0.2">
      <c r="A1610" s="5" t="s">
        <v>65</v>
      </c>
      <c r="E1610" t="s">
        <v>20</v>
      </c>
      <c r="G1610" t="s">
        <v>11</v>
      </c>
      <c r="H1610">
        <f>2/15</f>
        <v>0.13333333333333333</v>
      </c>
    </row>
    <row r="1611" spans="1:8" x14ac:dyDescent="0.2">
      <c r="A1611" s="5" t="s">
        <v>65</v>
      </c>
      <c r="E1611" t="s">
        <v>20</v>
      </c>
      <c r="G1611" t="s">
        <v>12</v>
      </c>
      <c r="H1611">
        <v>1</v>
      </c>
    </row>
    <row r="1612" spans="1:8" x14ac:dyDescent="0.2">
      <c r="A1612" s="5" t="s">
        <v>65</v>
      </c>
      <c r="E1612" t="s">
        <v>20</v>
      </c>
      <c r="F1612">
        <v>5</v>
      </c>
      <c r="G1612" t="s">
        <v>10</v>
      </c>
      <c r="H1612">
        <v>1</v>
      </c>
    </row>
    <row r="1613" spans="1:8" x14ac:dyDescent="0.2">
      <c r="A1613" s="5" t="s">
        <v>65</v>
      </c>
      <c r="E1613" t="s">
        <v>20</v>
      </c>
      <c r="G1613" t="s">
        <v>11</v>
      </c>
      <c r="H1613">
        <f>3/6</f>
        <v>0.5</v>
      </c>
    </row>
    <row r="1614" spans="1:8" x14ac:dyDescent="0.2">
      <c r="A1614" s="5" t="s">
        <v>65</v>
      </c>
      <c r="E1614" t="s">
        <v>20</v>
      </c>
      <c r="G1614" t="s">
        <v>12</v>
      </c>
      <c r="H1614">
        <v>1</v>
      </c>
    </row>
    <row r="1615" spans="1:8" x14ac:dyDescent="0.2">
      <c r="A1615" s="5" t="s">
        <v>65</v>
      </c>
      <c r="E1615" t="s">
        <v>20</v>
      </c>
      <c r="G1615" t="s">
        <v>13</v>
      </c>
      <c r="H1615">
        <v>0.66138717379939815</v>
      </c>
    </row>
    <row r="1616" spans="1:8" x14ac:dyDescent="0.2">
      <c r="A1616" s="5" t="s">
        <v>65</v>
      </c>
      <c r="E1616" t="s">
        <v>20</v>
      </c>
      <c r="G1616" t="s">
        <v>13</v>
      </c>
      <c r="H1616">
        <v>0.64154451359838571</v>
      </c>
    </row>
    <row r="1617" spans="1:8" x14ac:dyDescent="0.2">
      <c r="A1617" s="5" t="s">
        <v>65</v>
      </c>
      <c r="E1617" t="s">
        <v>20</v>
      </c>
      <c r="G1617" t="s">
        <v>13</v>
      </c>
      <c r="H1617">
        <v>0.37946531929671645</v>
      </c>
    </row>
    <row r="1618" spans="1:8" x14ac:dyDescent="0.2">
      <c r="A1618" s="5" t="s">
        <v>65</v>
      </c>
      <c r="E1618" t="s">
        <v>20</v>
      </c>
      <c r="G1618" t="s">
        <v>13</v>
      </c>
      <c r="H1618">
        <v>0.55788301963165354</v>
      </c>
    </row>
    <row r="1619" spans="1:8" x14ac:dyDescent="0.2">
      <c r="A1619" s="5" t="s">
        <v>65</v>
      </c>
      <c r="E1619" t="s">
        <v>20</v>
      </c>
      <c r="G1619" t="s">
        <v>13</v>
      </c>
      <c r="H1619">
        <v>0.54561321593738887</v>
      </c>
    </row>
    <row r="1620" spans="1:8" x14ac:dyDescent="0.2">
      <c r="A1620" s="5" t="s">
        <v>65</v>
      </c>
      <c r="E1620" t="s">
        <v>20</v>
      </c>
      <c r="G1620" t="s">
        <v>13</v>
      </c>
      <c r="H1620">
        <v>0.43167385339082714</v>
      </c>
    </row>
    <row r="1621" spans="1:8" x14ac:dyDescent="0.2">
      <c r="A1621" s="5" t="s">
        <v>65</v>
      </c>
      <c r="E1621" t="s">
        <v>20</v>
      </c>
      <c r="G1621" t="s">
        <v>13</v>
      </c>
      <c r="H1621">
        <v>0.44589588171982097</v>
      </c>
    </row>
    <row r="1622" spans="1:8" x14ac:dyDescent="0.2">
      <c r="A1622" s="5" t="s">
        <v>65</v>
      </c>
      <c r="E1622" t="s">
        <v>20</v>
      </c>
      <c r="G1622" t="s">
        <v>13</v>
      </c>
      <c r="H1622">
        <v>0.50445842450765865</v>
      </c>
    </row>
    <row r="1623" spans="1:8" x14ac:dyDescent="0.2">
      <c r="A1623" s="5" t="s">
        <v>65</v>
      </c>
      <c r="E1623" t="s">
        <v>20</v>
      </c>
      <c r="G1623" t="s">
        <v>13</v>
      </c>
      <c r="H1623">
        <v>0.3876695871304246</v>
      </c>
    </row>
    <row r="1624" spans="1:8" x14ac:dyDescent="0.2">
      <c r="A1624" s="5" t="s">
        <v>65</v>
      </c>
      <c r="E1624" t="s">
        <v>20</v>
      </c>
      <c r="G1624" t="s">
        <v>13</v>
      </c>
      <c r="H1624">
        <v>0.48914532516458009</v>
      </c>
    </row>
    <row r="1625" spans="1:8" x14ac:dyDescent="0.2">
      <c r="A1625" s="5" t="s">
        <v>65</v>
      </c>
      <c r="E1625" t="s">
        <v>20</v>
      </c>
      <c r="G1625" t="s">
        <v>13</v>
      </c>
      <c r="H1625">
        <v>0.51517473039071249</v>
      </c>
    </row>
    <row r="1626" spans="1:8" x14ac:dyDescent="0.2">
      <c r="A1626" s="5" t="s">
        <v>65</v>
      </c>
      <c r="E1626" t="s">
        <v>20</v>
      </c>
      <c r="G1626" t="s">
        <v>13</v>
      </c>
      <c r="H1626">
        <v>0.45312356101304679</v>
      </c>
    </row>
    <row r="1627" spans="1:8" x14ac:dyDescent="0.2">
      <c r="A1627" s="5" t="s">
        <v>65</v>
      </c>
      <c r="E1627" t="s">
        <v>20</v>
      </c>
      <c r="G1627" t="s">
        <v>13</v>
      </c>
      <c r="H1627">
        <v>0.48373881324555545</v>
      </c>
    </row>
    <row r="1628" spans="1:8" x14ac:dyDescent="0.2">
      <c r="A1628" s="5" t="s">
        <v>65</v>
      </c>
      <c r="E1628" t="s">
        <v>20</v>
      </c>
      <c r="G1628" t="s">
        <v>13</v>
      </c>
      <c r="H1628">
        <v>0.49466974698694577</v>
      </c>
    </row>
    <row r="1629" spans="1:8" x14ac:dyDescent="0.2">
      <c r="A1629" s="5" t="s">
        <v>65</v>
      </c>
      <c r="E1629" t="s">
        <v>20</v>
      </c>
      <c r="G1629" t="s">
        <v>13</v>
      </c>
      <c r="H1629">
        <v>0.48472507941839155</v>
      </c>
    </row>
    <row r="1630" spans="1:8" x14ac:dyDescent="0.2">
      <c r="A1630" s="5" t="s">
        <v>65</v>
      </c>
      <c r="E1630" t="s">
        <v>20</v>
      </c>
      <c r="G1630" t="s">
        <v>14</v>
      </c>
      <c r="H1630">
        <v>22.024000000000001</v>
      </c>
    </row>
    <row r="1631" spans="1:8" x14ac:dyDescent="0.2">
      <c r="A1631" s="5" t="s">
        <v>65</v>
      </c>
      <c r="E1631" t="s">
        <v>20</v>
      </c>
      <c r="G1631" t="s">
        <v>15</v>
      </c>
      <c r="H1631">
        <v>109.68</v>
      </c>
    </row>
    <row r="1632" spans="1:8" x14ac:dyDescent="0.2">
      <c r="A1632" s="5" t="s">
        <v>65</v>
      </c>
      <c r="E1632" t="s">
        <v>20</v>
      </c>
      <c r="G1632" t="s">
        <v>16</v>
      </c>
      <c r="H1632">
        <v>43.310666666666656</v>
      </c>
    </row>
    <row r="1633" spans="1:8" x14ac:dyDescent="0.2">
      <c r="A1633" s="5" t="s">
        <v>65</v>
      </c>
      <c r="E1633" t="s">
        <v>20</v>
      </c>
      <c r="G1633" t="s">
        <v>17</v>
      </c>
      <c r="H1633">
        <v>86.059666666666672</v>
      </c>
    </row>
    <row r="1634" spans="1:8" x14ac:dyDescent="0.2">
      <c r="A1634" s="3" t="s">
        <v>66</v>
      </c>
      <c r="E1634" t="s">
        <v>9</v>
      </c>
      <c r="F1634">
        <v>1</v>
      </c>
      <c r="G1634" t="s">
        <v>10</v>
      </c>
      <c r="H1634">
        <v>1</v>
      </c>
    </row>
    <row r="1635" spans="1:8" x14ac:dyDescent="0.2">
      <c r="A1635" s="3" t="s">
        <v>66</v>
      </c>
      <c r="E1635" t="s">
        <v>9</v>
      </c>
      <c r="G1635" t="s">
        <v>11</v>
      </c>
      <c r="H1635">
        <f>2/18</f>
        <v>0.1111111111111111</v>
      </c>
    </row>
    <row r="1636" spans="1:8" x14ac:dyDescent="0.2">
      <c r="A1636" s="3" t="s">
        <v>66</v>
      </c>
      <c r="E1636" t="s">
        <v>9</v>
      </c>
      <c r="G1636" t="s">
        <v>12</v>
      </c>
      <c r="H1636">
        <v>1</v>
      </c>
    </row>
    <row r="1637" spans="1:8" x14ac:dyDescent="0.2">
      <c r="A1637" s="3" t="s">
        <v>66</v>
      </c>
      <c r="E1637" t="s">
        <v>9</v>
      </c>
      <c r="F1637">
        <v>2</v>
      </c>
      <c r="G1637" t="s">
        <v>10</v>
      </c>
      <c r="H1637">
        <v>0</v>
      </c>
    </row>
    <row r="1638" spans="1:8" x14ac:dyDescent="0.2">
      <c r="A1638" s="3" t="s">
        <v>66</v>
      </c>
      <c r="E1638" t="s">
        <v>9</v>
      </c>
      <c r="G1638" t="s">
        <v>11</v>
      </c>
      <c r="H1638">
        <f>1/9</f>
        <v>0.1111111111111111</v>
      </c>
    </row>
    <row r="1639" spans="1:8" x14ac:dyDescent="0.2">
      <c r="A1639" s="3" t="s">
        <v>66</v>
      </c>
      <c r="E1639" t="s">
        <v>9</v>
      </c>
      <c r="G1639" t="s">
        <v>12</v>
      </c>
      <c r="H1639">
        <v>1</v>
      </c>
    </row>
    <row r="1640" spans="1:8" x14ac:dyDescent="0.2">
      <c r="A1640" s="3" t="s">
        <v>66</v>
      </c>
      <c r="E1640" t="s">
        <v>9</v>
      </c>
      <c r="F1640">
        <v>3</v>
      </c>
      <c r="G1640" t="s">
        <v>10</v>
      </c>
      <c r="H1640">
        <v>1</v>
      </c>
    </row>
    <row r="1641" spans="1:8" x14ac:dyDescent="0.2">
      <c r="A1641" s="3" t="s">
        <v>66</v>
      </c>
      <c r="E1641" t="s">
        <v>9</v>
      </c>
      <c r="G1641" t="s">
        <v>11</v>
      </c>
      <c r="H1641">
        <f>8/24</f>
        <v>0.33333333333333331</v>
      </c>
    </row>
    <row r="1642" spans="1:8" x14ac:dyDescent="0.2">
      <c r="A1642" s="3" t="s">
        <v>66</v>
      </c>
      <c r="E1642" t="s">
        <v>9</v>
      </c>
      <c r="G1642" t="s">
        <v>12</v>
      </c>
      <c r="H1642">
        <v>1</v>
      </c>
    </row>
    <row r="1643" spans="1:8" x14ac:dyDescent="0.2">
      <c r="A1643" s="3" t="s">
        <v>66</v>
      </c>
      <c r="E1643" t="s">
        <v>9</v>
      </c>
      <c r="F1643">
        <v>4</v>
      </c>
      <c r="G1643" t="s">
        <v>10</v>
      </c>
      <c r="H1643">
        <v>1</v>
      </c>
    </row>
    <row r="1644" spans="1:8" x14ac:dyDescent="0.2">
      <c r="A1644" s="3" t="s">
        <v>66</v>
      </c>
      <c r="E1644" t="s">
        <v>9</v>
      </c>
      <c r="G1644" t="s">
        <v>11</v>
      </c>
      <c r="H1644">
        <f>3/8</f>
        <v>0.375</v>
      </c>
    </row>
    <row r="1645" spans="1:8" x14ac:dyDescent="0.2">
      <c r="A1645" s="3" t="s">
        <v>66</v>
      </c>
      <c r="E1645" t="s">
        <v>9</v>
      </c>
      <c r="G1645" t="s">
        <v>12</v>
      </c>
      <c r="H1645">
        <v>1</v>
      </c>
    </row>
    <row r="1646" spans="1:8" x14ac:dyDescent="0.2">
      <c r="A1646" s="3" t="s">
        <v>66</v>
      </c>
      <c r="E1646" t="s">
        <v>9</v>
      </c>
      <c r="F1646">
        <v>5</v>
      </c>
      <c r="G1646" t="s">
        <v>10</v>
      </c>
      <c r="H1646">
        <v>1</v>
      </c>
    </row>
    <row r="1647" spans="1:8" x14ac:dyDescent="0.2">
      <c r="A1647" s="3" t="s">
        <v>66</v>
      </c>
      <c r="E1647" t="s">
        <v>9</v>
      </c>
      <c r="G1647" t="s">
        <v>11</v>
      </c>
      <c r="H1647">
        <f>3/12</f>
        <v>0.25</v>
      </c>
    </row>
    <row r="1648" spans="1:8" x14ac:dyDescent="0.2">
      <c r="A1648" s="3" t="s">
        <v>66</v>
      </c>
      <c r="E1648" t="s">
        <v>9</v>
      </c>
      <c r="G1648" t="s">
        <v>12</v>
      </c>
      <c r="H1648">
        <v>1</v>
      </c>
    </row>
    <row r="1649" spans="1:8" x14ac:dyDescent="0.2">
      <c r="A1649" s="3" t="s">
        <v>66</v>
      </c>
      <c r="E1649" t="s">
        <v>9</v>
      </c>
      <c r="G1649" t="s">
        <v>13</v>
      </c>
      <c r="H1649">
        <v>0.48071803003230423</v>
      </c>
    </row>
    <row r="1650" spans="1:8" x14ac:dyDescent="0.2">
      <c r="A1650" s="3" t="s">
        <v>66</v>
      </c>
      <c r="E1650" t="s">
        <v>9</v>
      </c>
      <c r="G1650" t="s">
        <v>13</v>
      </c>
      <c r="H1650">
        <v>0.50841359015516319</v>
      </c>
    </row>
    <row r="1651" spans="1:8" x14ac:dyDescent="0.2">
      <c r="A1651" s="3" t="s">
        <v>66</v>
      </c>
      <c r="E1651" t="s">
        <v>9</v>
      </c>
      <c r="G1651" t="s">
        <v>13</v>
      </c>
      <c r="H1651">
        <v>0.50275441029695778</v>
      </c>
    </row>
    <row r="1652" spans="1:8" x14ac:dyDescent="0.2">
      <c r="A1652" s="3" t="s">
        <v>66</v>
      </c>
      <c r="E1652" t="s">
        <v>9</v>
      </c>
      <c r="G1652" t="s">
        <v>13</v>
      </c>
      <c r="H1652">
        <v>0.47530591183841958</v>
      </c>
    </row>
    <row r="1653" spans="1:8" x14ac:dyDescent="0.2">
      <c r="A1653" s="3" t="s">
        <v>66</v>
      </c>
      <c r="E1653" t="s">
        <v>9</v>
      </c>
      <c r="G1653" t="s">
        <v>13</v>
      </c>
      <c r="H1653">
        <v>0.42027916910325186</v>
      </c>
    </row>
    <row r="1654" spans="1:8" x14ac:dyDescent="0.2">
      <c r="A1654" s="3" t="s">
        <v>66</v>
      </c>
      <c r="E1654" t="s">
        <v>9</v>
      </c>
      <c r="G1654" t="s">
        <v>13</v>
      </c>
      <c r="H1654">
        <v>0.48348814679735586</v>
      </c>
    </row>
    <row r="1655" spans="1:8" x14ac:dyDescent="0.2">
      <c r="A1655" s="3" t="s">
        <v>66</v>
      </c>
      <c r="E1655" t="s">
        <v>9</v>
      </c>
      <c r="G1655" t="s">
        <v>13</v>
      </c>
      <c r="H1655">
        <v>0.50807643122307333</v>
      </c>
    </row>
    <row r="1656" spans="1:8" x14ac:dyDescent="0.2">
      <c r="A1656" s="3" t="s">
        <v>66</v>
      </c>
      <c r="E1656" t="s">
        <v>9</v>
      </c>
      <c r="G1656" t="s">
        <v>13</v>
      </c>
      <c r="H1656">
        <v>0.4485375974091691</v>
      </c>
    </row>
    <row r="1657" spans="1:8" x14ac:dyDescent="0.2">
      <c r="A1657" s="3" t="s">
        <v>66</v>
      </c>
      <c r="E1657" t="s">
        <v>9</v>
      </c>
      <c r="G1657" t="s">
        <v>13</v>
      </c>
      <c r="H1657">
        <v>0.58186564415848874</v>
      </c>
    </row>
    <row r="1658" spans="1:8" x14ac:dyDescent="0.2">
      <c r="A1658" s="3" t="s">
        <v>66</v>
      </c>
      <c r="E1658" t="s">
        <v>9</v>
      </c>
      <c r="G1658" t="s">
        <v>13</v>
      </c>
      <c r="H1658">
        <v>0.44400055960578877</v>
      </c>
    </row>
    <row r="1659" spans="1:8" x14ac:dyDescent="0.2">
      <c r="A1659" s="3" t="s">
        <v>66</v>
      </c>
      <c r="E1659" t="s">
        <v>9</v>
      </c>
      <c r="G1659" t="s">
        <v>13</v>
      </c>
      <c r="H1659">
        <v>0.54993621853707109</v>
      </c>
    </row>
    <row r="1660" spans="1:8" x14ac:dyDescent="0.2">
      <c r="A1660" s="3" t="s">
        <v>66</v>
      </c>
      <c r="E1660" t="s">
        <v>9</v>
      </c>
      <c r="G1660" t="s">
        <v>13</v>
      </c>
      <c r="H1660">
        <v>0.43101033198845878</v>
      </c>
    </row>
    <row r="1661" spans="1:8" x14ac:dyDescent="0.2">
      <c r="A1661" s="3" t="s">
        <v>66</v>
      </c>
      <c r="E1661" t="s">
        <v>9</v>
      </c>
      <c r="G1661" t="s">
        <v>13</v>
      </c>
      <c r="H1661">
        <v>0.52291449252836553</v>
      </c>
    </row>
    <row r="1662" spans="1:8" x14ac:dyDescent="0.2">
      <c r="A1662" s="3" t="s">
        <v>66</v>
      </c>
      <c r="E1662" t="s">
        <v>9</v>
      </c>
      <c r="G1662" t="s">
        <v>13</v>
      </c>
      <c r="H1662">
        <v>0.42853870202673566</v>
      </c>
    </row>
    <row r="1663" spans="1:8" x14ac:dyDescent="0.2">
      <c r="A1663" s="3" t="s">
        <v>66</v>
      </c>
      <c r="E1663" t="s">
        <v>9</v>
      </c>
      <c r="G1663" t="s">
        <v>13</v>
      </c>
      <c r="H1663">
        <v>0.52529537292458228</v>
      </c>
    </row>
    <row r="1664" spans="1:8" x14ac:dyDescent="0.2">
      <c r="A1664" s="3" t="s">
        <v>66</v>
      </c>
      <c r="E1664" t="s">
        <v>9</v>
      </c>
      <c r="G1664" t="s">
        <v>14</v>
      </c>
      <c r="H1664">
        <v>28.562999999999999</v>
      </c>
    </row>
    <row r="1665" spans="1:8" x14ac:dyDescent="0.2">
      <c r="A1665" s="3" t="s">
        <v>66</v>
      </c>
      <c r="E1665" t="s">
        <v>9</v>
      </c>
      <c r="G1665" t="s">
        <v>15</v>
      </c>
      <c r="H1665">
        <v>92.322000000000003</v>
      </c>
    </row>
    <row r="1666" spans="1:8" x14ac:dyDescent="0.2">
      <c r="A1666" s="3" t="s">
        <v>66</v>
      </c>
      <c r="E1666" t="s">
        <v>9</v>
      </c>
      <c r="G1666" t="s">
        <v>16</v>
      </c>
      <c r="H1666">
        <v>38.078799999999994</v>
      </c>
    </row>
    <row r="1667" spans="1:8" x14ac:dyDescent="0.2">
      <c r="A1667" s="3" t="s">
        <v>66</v>
      </c>
      <c r="E1667" t="s">
        <v>9</v>
      </c>
      <c r="G1667" t="s">
        <v>17</v>
      </c>
      <c r="H1667">
        <v>77.917133333333354</v>
      </c>
    </row>
    <row r="1668" spans="1:8" x14ac:dyDescent="0.2">
      <c r="A1668" s="5" t="s">
        <v>30</v>
      </c>
      <c r="E1668" t="s">
        <v>9</v>
      </c>
      <c r="F1668">
        <v>1</v>
      </c>
      <c r="G1668" t="s">
        <v>10</v>
      </c>
      <c r="H1668">
        <v>1</v>
      </c>
    </row>
    <row r="1669" spans="1:8" x14ac:dyDescent="0.2">
      <c r="A1669" s="5" t="s">
        <v>30</v>
      </c>
      <c r="E1669" t="s">
        <v>9</v>
      </c>
      <c r="G1669" t="s">
        <v>11</v>
      </c>
      <c r="H1669">
        <f>3/10</f>
        <v>0.3</v>
      </c>
    </row>
    <row r="1670" spans="1:8" x14ac:dyDescent="0.2">
      <c r="A1670" s="5" t="s">
        <v>30</v>
      </c>
      <c r="E1670" t="s">
        <v>9</v>
      </c>
      <c r="G1670" t="s">
        <v>12</v>
      </c>
      <c r="H1670">
        <v>1</v>
      </c>
    </row>
    <row r="1671" spans="1:8" x14ac:dyDescent="0.2">
      <c r="A1671" s="5" t="s">
        <v>30</v>
      </c>
      <c r="E1671" t="s">
        <v>9</v>
      </c>
      <c r="F1671">
        <v>2</v>
      </c>
      <c r="G1671" t="s">
        <v>10</v>
      </c>
      <c r="H1671">
        <v>1</v>
      </c>
    </row>
    <row r="1672" spans="1:8" x14ac:dyDescent="0.2">
      <c r="A1672" s="5" t="s">
        <v>30</v>
      </c>
      <c r="E1672" t="s">
        <v>9</v>
      </c>
      <c r="G1672" t="s">
        <v>11</v>
      </c>
      <c r="H1672">
        <f>0/5</f>
        <v>0</v>
      </c>
    </row>
    <row r="1673" spans="1:8" x14ac:dyDescent="0.2">
      <c r="A1673" s="5" t="s">
        <v>30</v>
      </c>
      <c r="E1673" t="s">
        <v>9</v>
      </c>
      <c r="G1673" t="s">
        <v>12</v>
      </c>
      <c r="H1673">
        <v>1</v>
      </c>
    </row>
    <row r="1674" spans="1:8" x14ac:dyDescent="0.2">
      <c r="A1674" s="5" t="s">
        <v>30</v>
      </c>
      <c r="E1674" t="s">
        <v>9</v>
      </c>
      <c r="F1674">
        <v>3</v>
      </c>
      <c r="G1674" t="s">
        <v>10</v>
      </c>
      <c r="H1674">
        <v>1</v>
      </c>
    </row>
    <row r="1675" spans="1:8" x14ac:dyDescent="0.2">
      <c r="A1675" s="5" t="s">
        <v>30</v>
      </c>
      <c r="E1675" t="s">
        <v>9</v>
      </c>
      <c r="G1675" t="s">
        <v>11</v>
      </c>
      <c r="H1675">
        <f>5/12</f>
        <v>0.41666666666666669</v>
      </c>
    </row>
    <row r="1676" spans="1:8" x14ac:dyDescent="0.2">
      <c r="A1676" s="5" t="s">
        <v>30</v>
      </c>
      <c r="E1676" t="s">
        <v>9</v>
      </c>
      <c r="G1676" t="s">
        <v>12</v>
      </c>
      <c r="H1676">
        <v>1</v>
      </c>
    </row>
    <row r="1677" spans="1:8" x14ac:dyDescent="0.2">
      <c r="A1677" s="5" t="s">
        <v>30</v>
      </c>
      <c r="E1677" t="s">
        <v>9</v>
      </c>
      <c r="F1677">
        <v>4</v>
      </c>
      <c r="G1677" t="s">
        <v>10</v>
      </c>
      <c r="H1677">
        <v>1</v>
      </c>
    </row>
    <row r="1678" spans="1:8" x14ac:dyDescent="0.2">
      <c r="A1678" s="5" t="s">
        <v>30</v>
      </c>
      <c r="E1678" t="s">
        <v>9</v>
      </c>
      <c r="G1678" t="s">
        <v>11</v>
      </c>
      <c r="H1678">
        <f>2/7</f>
        <v>0.2857142857142857</v>
      </c>
    </row>
    <row r="1679" spans="1:8" x14ac:dyDescent="0.2">
      <c r="A1679" s="5" t="s">
        <v>30</v>
      </c>
      <c r="E1679" t="s">
        <v>9</v>
      </c>
      <c r="G1679" t="s">
        <v>12</v>
      </c>
      <c r="H1679">
        <v>1</v>
      </c>
    </row>
    <row r="1680" spans="1:8" x14ac:dyDescent="0.2">
      <c r="A1680" s="5" t="s">
        <v>30</v>
      </c>
      <c r="E1680" t="s">
        <v>9</v>
      </c>
      <c r="F1680">
        <v>5</v>
      </c>
      <c r="G1680" t="s">
        <v>10</v>
      </c>
      <c r="H1680">
        <v>1</v>
      </c>
    </row>
    <row r="1681" spans="1:8" x14ac:dyDescent="0.2">
      <c r="A1681" s="5" t="s">
        <v>30</v>
      </c>
      <c r="E1681" t="s">
        <v>9</v>
      </c>
      <c r="G1681" t="s">
        <v>11</v>
      </c>
      <c r="H1681">
        <f>1/4</f>
        <v>0.25</v>
      </c>
    </row>
    <row r="1682" spans="1:8" x14ac:dyDescent="0.2">
      <c r="A1682" s="5" t="s">
        <v>30</v>
      </c>
      <c r="E1682" t="s">
        <v>9</v>
      </c>
      <c r="G1682" t="s">
        <v>12</v>
      </c>
      <c r="H1682">
        <v>1</v>
      </c>
    </row>
    <row r="1683" spans="1:8" x14ac:dyDescent="0.2">
      <c r="A1683" s="5" t="s">
        <v>30</v>
      </c>
      <c r="E1683" t="s">
        <v>9</v>
      </c>
      <c r="G1683" t="s">
        <v>13</v>
      </c>
      <c r="H1683">
        <v>0.82917172570342612</v>
      </c>
    </row>
    <row r="1684" spans="1:8" x14ac:dyDescent="0.2">
      <c r="A1684" s="5" t="s">
        <v>30</v>
      </c>
      <c r="E1684" t="s">
        <v>9</v>
      </c>
      <c r="G1684" t="s">
        <v>13</v>
      </c>
      <c r="H1684">
        <v>0.85863665967146685</v>
      </c>
    </row>
    <row r="1685" spans="1:8" x14ac:dyDescent="0.2">
      <c r="A1685" s="5" t="s">
        <v>30</v>
      </c>
      <c r="E1685" t="s">
        <v>9</v>
      </c>
      <c r="G1685" t="s">
        <v>13</v>
      </c>
      <c r="H1685">
        <v>0.69770927230560542</v>
      </c>
    </row>
    <row r="1686" spans="1:8" x14ac:dyDescent="0.2">
      <c r="A1686" s="5" t="s">
        <v>30</v>
      </c>
      <c r="E1686" t="s">
        <v>9</v>
      </c>
      <c r="G1686" t="s">
        <v>13</v>
      </c>
      <c r="H1686">
        <v>0.7544457239832717</v>
      </c>
    </row>
    <row r="1687" spans="1:8" x14ac:dyDescent="0.2">
      <c r="A1687" s="5" t="s">
        <v>30</v>
      </c>
      <c r="E1687" t="s">
        <v>9</v>
      </c>
      <c r="G1687" t="s">
        <v>13</v>
      </c>
      <c r="H1687">
        <v>0.95601272247411528</v>
      </c>
    </row>
    <row r="1688" spans="1:8" x14ac:dyDescent="0.2">
      <c r="A1688" s="5" t="s">
        <v>30</v>
      </c>
      <c r="E1688" t="s">
        <v>9</v>
      </c>
      <c r="G1688" t="s">
        <v>13</v>
      </c>
      <c r="H1688">
        <v>0.77026931504912699</v>
      </c>
    </row>
    <row r="1689" spans="1:8" x14ac:dyDescent="0.2">
      <c r="A1689" s="5" t="s">
        <v>30</v>
      </c>
      <c r="E1689" t="s">
        <v>9</v>
      </c>
      <c r="G1689" t="s">
        <v>13</v>
      </c>
      <c r="H1689">
        <v>0.71460323874953091</v>
      </c>
    </row>
    <row r="1690" spans="1:8" x14ac:dyDescent="0.2">
      <c r="A1690" s="5" t="s">
        <v>30</v>
      </c>
      <c r="E1690" t="s">
        <v>9</v>
      </c>
      <c r="G1690" t="s">
        <v>13</v>
      </c>
      <c r="H1690">
        <v>0.67795801526717558</v>
      </c>
    </row>
    <row r="1691" spans="1:8" x14ac:dyDescent="0.2">
      <c r="A1691" s="5" t="s">
        <v>30</v>
      </c>
      <c r="E1691" t="s">
        <v>9</v>
      </c>
      <c r="G1691" t="s">
        <v>13</v>
      </c>
      <c r="H1691">
        <v>0.86771770755802147</v>
      </c>
    </row>
    <row r="1692" spans="1:8" x14ac:dyDescent="0.2">
      <c r="A1692" s="5" t="s">
        <v>30</v>
      </c>
      <c r="E1692" t="s">
        <v>9</v>
      </c>
      <c r="G1692" t="s">
        <v>13</v>
      </c>
      <c r="H1692">
        <v>0.85767975259857399</v>
      </c>
    </row>
    <row r="1693" spans="1:8" x14ac:dyDescent="0.2">
      <c r="A1693" s="5" t="s">
        <v>30</v>
      </c>
      <c r="E1693" t="s">
        <v>9</v>
      </c>
      <c r="G1693" t="s">
        <v>13</v>
      </c>
      <c r="H1693">
        <v>0.75533177699521237</v>
      </c>
    </row>
    <row r="1694" spans="1:8" x14ac:dyDescent="0.2">
      <c r="A1694" s="5" t="s">
        <v>30</v>
      </c>
      <c r="E1694" t="s">
        <v>9</v>
      </c>
      <c r="G1694" t="s">
        <v>13</v>
      </c>
      <c r="H1694">
        <v>0.70886627688515469</v>
      </c>
    </row>
    <row r="1695" spans="1:8" x14ac:dyDescent="0.2">
      <c r="A1695" s="5" t="s">
        <v>30</v>
      </c>
      <c r="E1695" t="s">
        <v>9</v>
      </c>
      <c r="G1695" t="s">
        <v>13</v>
      </c>
      <c r="H1695">
        <v>0.6707822611911366</v>
      </c>
    </row>
    <row r="1696" spans="1:8" x14ac:dyDescent="0.2">
      <c r="A1696" s="5" t="s">
        <v>30</v>
      </c>
      <c r="E1696" t="s">
        <v>9</v>
      </c>
      <c r="G1696" t="s">
        <v>13</v>
      </c>
      <c r="H1696">
        <v>0.83797613763934953</v>
      </c>
    </row>
    <row r="1697" spans="1:8" x14ac:dyDescent="0.2">
      <c r="A1697" s="5" t="s">
        <v>30</v>
      </c>
      <c r="E1697" t="s">
        <v>9</v>
      </c>
      <c r="G1697" t="s">
        <v>13</v>
      </c>
      <c r="H1697">
        <v>0.8218057987186641</v>
      </c>
    </row>
    <row r="1698" spans="1:8" x14ac:dyDescent="0.2">
      <c r="A1698" s="5" t="s">
        <v>30</v>
      </c>
      <c r="E1698" t="s">
        <v>9</v>
      </c>
      <c r="G1698" t="s">
        <v>14</v>
      </c>
      <c r="H1698">
        <v>38.179000000000002</v>
      </c>
    </row>
    <row r="1699" spans="1:8" x14ac:dyDescent="0.2">
      <c r="A1699" s="5" t="s">
        <v>30</v>
      </c>
      <c r="E1699" t="s">
        <v>9</v>
      </c>
      <c r="G1699" t="s">
        <v>15</v>
      </c>
      <c r="H1699">
        <v>91.412000000000006</v>
      </c>
    </row>
    <row r="1700" spans="1:8" x14ac:dyDescent="0.2">
      <c r="A1700" s="5" t="s">
        <v>30</v>
      </c>
      <c r="E1700" t="s">
        <v>9</v>
      </c>
      <c r="G1700" t="s">
        <v>16</v>
      </c>
      <c r="H1700">
        <v>48.281266666666667</v>
      </c>
    </row>
    <row r="1701" spans="1:8" x14ac:dyDescent="0.2">
      <c r="A1701" s="5" t="s">
        <v>30</v>
      </c>
      <c r="E1701" t="s">
        <v>9</v>
      </c>
      <c r="G1701" t="s">
        <v>17</v>
      </c>
      <c r="H1701">
        <v>62.080733333333335</v>
      </c>
    </row>
    <row r="1702" spans="1:8" x14ac:dyDescent="0.2">
      <c r="A1702" s="3" t="s">
        <v>36</v>
      </c>
      <c r="E1702" t="s">
        <v>20</v>
      </c>
      <c r="F1702">
        <v>1</v>
      </c>
      <c r="G1702" t="s">
        <v>10</v>
      </c>
      <c r="H1702">
        <v>1</v>
      </c>
    </row>
    <row r="1703" spans="1:8" x14ac:dyDescent="0.2">
      <c r="A1703" s="3" t="s">
        <v>36</v>
      </c>
      <c r="E1703" t="s">
        <v>20</v>
      </c>
      <c r="G1703" t="s">
        <v>11</v>
      </c>
      <c r="H1703">
        <f>0/5</f>
        <v>0</v>
      </c>
    </row>
    <row r="1704" spans="1:8" x14ac:dyDescent="0.2">
      <c r="A1704" s="3" t="s">
        <v>36</v>
      </c>
      <c r="E1704" t="s">
        <v>20</v>
      </c>
      <c r="G1704" t="s">
        <v>12</v>
      </c>
      <c r="H1704">
        <v>1</v>
      </c>
    </row>
    <row r="1705" spans="1:8" x14ac:dyDescent="0.2">
      <c r="A1705" s="3" t="s">
        <v>36</v>
      </c>
      <c r="E1705" t="s">
        <v>20</v>
      </c>
      <c r="F1705">
        <v>2</v>
      </c>
      <c r="G1705" t="s">
        <v>10</v>
      </c>
      <c r="H1705">
        <v>1</v>
      </c>
    </row>
    <row r="1706" spans="1:8" x14ac:dyDescent="0.2">
      <c r="A1706" s="3" t="s">
        <v>36</v>
      </c>
      <c r="E1706" t="s">
        <v>20</v>
      </c>
      <c r="G1706" t="s">
        <v>11</v>
      </c>
      <c r="H1706">
        <f>4/10</f>
        <v>0.4</v>
      </c>
    </row>
    <row r="1707" spans="1:8" x14ac:dyDescent="0.2">
      <c r="A1707" s="3" t="s">
        <v>36</v>
      </c>
      <c r="E1707" t="s">
        <v>20</v>
      </c>
      <c r="G1707" t="s">
        <v>12</v>
      </c>
      <c r="H1707">
        <v>1</v>
      </c>
    </row>
    <row r="1708" spans="1:8" x14ac:dyDescent="0.2">
      <c r="A1708" s="3" t="s">
        <v>36</v>
      </c>
      <c r="E1708" t="s">
        <v>20</v>
      </c>
      <c r="F1708">
        <v>3</v>
      </c>
      <c r="G1708" t="s">
        <v>10</v>
      </c>
      <c r="H1708">
        <v>1</v>
      </c>
    </row>
    <row r="1709" spans="1:8" x14ac:dyDescent="0.2">
      <c r="A1709" s="3" t="s">
        <v>36</v>
      </c>
      <c r="E1709" t="s">
        <v>20</v>
      </c>
      <c r="G1709" t="s">
        <v>11</v>
      </c>
      <c r="H1709">
        <f>2/12</f>
        <v>0.16666666666666666</v>
      </c>
    </row>
    <row r="1710" spans="1:8" x14ac:dyDescent="0.2">
      <c r="A1710" s="3" t="s">
        <v>36</v>
      </c>
      <c r="E1710" t="s">
        <v>20</v>
      </c>
      <c r="G1710" t="s">
        <v>12</v>
      </c>
      <c r="H1710">
        <v>1</v>
      </c>
    </row>
    <row r="1711" spans="1:8" x14ac:dyDescent="0.2">
      <c r="A1711" s="3" t="s">
        <v>36</v>
      </c>
      <c r="E1711" t="s">
        <v>20</v>
      </c>
      <c r="F1711">
        <v>4</v>
      </c>
      <c r="G1711" t="s">
        <v>10</v>
      </c>
      <c r="H1711">
        <v>1</v>
      </c>
    </row>
    <row r="1712" spans="1:8" x14ac:dyDescent="0.2">
      <c r="A1712" s="3" t="s">
        <v>36</v>
      </c>
      <c r="E1712" t="s">
        <v>20</v>
      </c>
      <c r="G1712" t="s">
        <v>11</v>
      </c>
      <c r="H1712">
        <f>3/16</f>
        <v>0.1875</v>
      </c>
    </row>
    <row r="1713" spans="1:8" x14ac:dyDescent="0.2">
      <c r="A1713" s="3" t="s">
        <v>36</v>
      </c>
      <c r="E1713" t="s">
        <v>20</v>
      </c>
      <c r="G1713" t="s">
        <v>12</v>
      </c>
      <c r="H1713">
        <v>1</v>
      </c>
    </row>
    <row r="1714" spans="1:8" x14ac:dyDescent="0.2">
      <c r="A1714" s="3" t="s">
        <v>36</v>
      </c>
      <c r="E1714" t="s">
        <v>20</v>
      </c>
      <c r="F1714">
        <v>5</v>
      </c>
      <c r="G1714" t="s">
        <v>10</v>
      </c>
      <c r="H1714">
        <v>0</v>
      </c>
    </row>
    <row r="1715" spans="1:8" x14ac:dyDescent="0.2">
      <c r="A1715" s="3" t="s">
        <v>36</v>
      </c>
      <c r="E1715" t="s">
        <v>20</v>
      </c>
      <c r="G1715" t="s">
        <v>11</v>
      </c>
      <c r="H1715">
        <f>4/13</f>
        <v>0.30769230769230771</v>
      </c>
    </row>
    <row r="1716" spans="1:8" x14ac:dyDescent="0.2">
      <c r="A1716" s="3" t="s">
        <v>36</v>
      </c>
      <c r="E1716" t="s">
        <v>20</v>
      </c>
      <c r="G1716" t="s">
        <v>12</v>
      </c>
      <c r="H1716">
        <v>1</v>
      </c>
    </row>
    <row r="1717" spans="1:8" x14ac:dyDescent="0.2">
      <c r="A1717" s="3" t="s">
        <v>36</v>
      </c>
      <c r="E1717" t="s">
        <v>20</v>
      </c>
      <c r="G1717" t="s">
        <v>13</v>
      </c>
      <c r="H1717">
        <v>0.63962488164835662</v>
      </c>
    </row>
    <row r="1718" spans="1:8" x14ac:dyDescent="0.2">
      <c r="A1718" s="3" t="s">
        <v>36</v>
      </c>
      <c r="E1718" t="s">
        <v>20</v>
      </c>
      <c r="G1718" t="s">
        <v>13</v>
      </c>
      <c r="H1718">
        <v>0.76678548757263543</v>
      </c>
    </row>
    <row r="1719" spans="1:8" x14ac:dyDescent="0.2">
      <c r="A1719" s="3" t="s">
        <v>36</v>
      </c>
      <c r="E1719" t="s">
        <v>20</v>
      </c>
      <c r="G1719" t="s">
        <v>13</v>
      </c>
      <c r="H1719">
        <v>0.7491812227074236</v>
      </c>
    </row>
    <row r="1720" spans="1:8" x14ac:dyDescent="0.2">
      <c r="A1720" s="3" t="s">
        <v>36</v>
      </c>
      <c r="E1720" t="s">
        <v>20</v>
      </c>
      <c r="G1720" t="s">
        <v>13</v>
      </c>
      <c r="H1720">
        <v>0.70466220899416965</v>
      </c>
    </row>
    <row r="1721" spans="1:8" x14ac:dyDescent="0.2">
      <c r="A1721" s="3" t="s">
        <v>36</v>
      </c>
      <c r="E1721" t="s">
        <v>20</v>
      </c>
      <c r="G1721" t="s">
        <v>13</v>
      </c>
      <c r="H1721">
        <v>0.66660047050197058</v>
      </c>
    </row>
    <row r="1722" spans="1:8" x14ac:dyDescent="0.2">
      <c r="A1722" s="3" t="s">
        <v>36</v>
      </c>
      <c r="E1722" t="s">
        <v>20</v>
      </c>
      <c r="G1722" t="s">
        <v>13</v>
      </c>
      <c r="H1722">
        <v>0.84256505576208185</v>
      </c>
    </row>
    <row r="1723" spans="1:8" x14ac:dyDescent="0.2">
      <c r="A1723" s="3" t="s">
        <v>36</v>
      </c>
      <c r="E1723" t="s">
        <v>20</v>
      </c>
      <c r="G1723" t="s">
        <v>13</v>
      </c>
      <c r="H1723">
        <v>0.88681092724958399</v>
      </c>
    </row>
    <row r="1724" spans="1:8" x14ac:dyDescent="0.2">
      <c r="A1724" s="3" t="s">
        <v>36</v>
      </c>
      <c r="E1724" t="s">
        <v>20</v>
      </c>
      <c r="G1724" t="s">
        <v>13</v>
      </c>
      <c r="H1724">
        <v>0.71572602074128067</v>
      </c>
    </row>
    <row r="1725" spans="1:8" x14ac:dyDescent="0.2">
      <c r="A1725" s="3" t="s">
        <v>36</v>
      </c>
      <c r="E1725" t="s">
        <v>20</v>
      </c>
      <c r="G1725" t="s">
        <v>13</v>
      </c>
      <c r="H1725">
        <v>0.70941010691246631</v>
      </c>
    </row>
    <row r="1726" spans="1:8" x14ac:dyDescent="0.2">
      <c r="A1726" s="3" t="s">
        <v>36</v>
      </c>
      <c r="E1726" t="s">
        <v>20</v>
      </c>
      <c r="G1726" t="s">
        <v>13</v>
      </c>
      <c r="H1726">
        <v>0.71671212496900571</v>
      </c>
    </row>
    <row r="1727" spans="1:8" x14ac:dyDescent="0.2">
      <c r="A1727" s="3" t="s">
        <v>36</v>
      </c>
      <c r="E1727" t="s">
        <v>20</v>
      </c>
      <c r="G1727" t="s">
        <v>13</v>
      </c>
      <c r="H1727">
        <v>0.79236122165874523</v>
      </c>
    </row>
    <row r="1728" spans="1:8" x14ac:dyDescent="0.2">
      <c r="A1728" s="3" t="s">
        <v>36</v>
      </c>
      <c r="E1728" t="s">
        <v>20</v>
      </c>
      <c r="G1728" t="s">
        <v>13</v>
      </c>
      <c r="H1728">
        <v>0.69965154086298686</v>
      </c>
    </row>
    <row r="1729" spans="1:8" x14ac:dyDescent="0.2">
      <c r="A1729" s="3" t="s">
        <v>36</v>
      </c>
      <c r="E1729" t="s">
        <v>20</v>
      </c>
      <c r="G1729" t="s">
        <v>13</v>
      </c>
      <c r="H1729">
        <v>0.74216241015445772</v>
      </c>
    </row>
    <row r="1730" spans="1:8" x14ac:dyDescent="0.2">
      <c r="A1730" s="3" t="s">
        <v>36</v>
      </c>
      <c r="E1730" t="s">
        <v>20</v>
      </c>
      <c r="G1730" t="s">
        <v>13</v>
      </c>
      <c r="H1730">
        <v>0.84438229760033001</v>
      </c>
    </row>
    <row r="1731" spans="1:8" x14ac:dyDescent="0.2">
      <c r="A1731" s="3" t="s">
        <v>36</v>
      </c>
      <c r="E1731" t="s">
        <v>20</v>
      </c>
      <c r="G1731" t="s">
        <v>13</v>
      </c>
      <c r="H1731">
        <v>0.80913943684263523</v>
      </c>
    </row>
    <row r="1732" spans="1:8" x14ac:dyDescent="0.2">
      <c r="A1732" s="3" t="s">
        <v>36</v>
      </c>
      <c r="E1732" t="s">
        <v>20</v>
      </c>
      <c r="G1732" t="s">
        <v>14</v>
      </c>
      <c r="H1732">
        <v>42.56</v>
      </c>
    </row>
    <row r="1733" spans="1:8" x14ac:dyDescent="0.2">
      <c r="A1733" s="3" t="s">
        <v>36</v>
      </c>
      <c r="E1733" t="s">
        <v>20</v>
      </c>
      <c r="G1733" t="s">
        <v>15</v>
      </c>
      <c r="H1733">
        <v>98.108000000000004</v>
      </c>
    </row>
    <row r="1734" spans="1:8" x14ac:dyDescent="0.2">
      <c r="A1734" s="3" t="s">
        <v>36</v>
      </c>
      <c r="E1734" t="s">
        <v>20</v>
      </c>
      <c r="G1734" t="s">
        <v>16</v>
      </c>
      <c r="H1734">
        <v>57.115999999999993</v>
      </c>
    </row>
    <row r="1735" spans="1:8" x14ac:dyDescent="0.2">
      <c r="A1735" s="3" t="s">
        <v>36</v>
      </c>
      <c r="E1735" t="s">
        <v>20</v>
      </c>
      <c r="G1735" t="s">
        <v>17</v>
      </c>
      <c r="H1735">
        <v>75.835733333333337</v>
      </c>
    </row>
    <row r="1736" spans="1:8" x14ac:dyDescent="0.2">
      <c r="A1736" s="5" t="s">
        <v>29</v>
      </c>
      <c r="E1736" t="s">
        <v>9</v>
      </c>
      <c r="F1736">
        <v>1</v>
      </c>
      <c r="G1736" t="s">
        <v>10</v>
      </c>
      <c r="H1736">
        <v>1</v>
      </c>
    </row>
    <row r="1737" spans="1:8" x14ac:dyDescent="0.2">
      <c r="A1737" s="5" t="s">
        <v>29</v>
      </c>
      <c r="E1737" t="s">
        <v>9</v>
      </c>
      <c r="G1737" t="s">
        <v>11</v>
      </c>
      <c r="H1737">
        <f>3/7</f>
        <v>0.42857142857142855</v>
      </c>
    </row>
    <row r="1738" spans="1:8" x14ac:dyDescent="0.2">
      <c r="A1738" s="5" t="s">
        <v>29</v>
      </c>
      <c r="E1738" t="s">
        <v>9</v>
      </c>
      <c r="G1738" t="s">
        <v>12</v>
      </c>
      <c r="H1738">
        <v>1</v>
      </c>
    </row>
    <row r="1739" spans="1:8" x14ac:dyDescent="0.2">
      <c r="A1739" s="5" t="s">
        <v>29</v>
      </c>
      <c r="E1739" t="s">
        <v>9</v>
      </c>
      <c r="F1739">
        <v>2</v>
      </c>
      <c r="G1739" t="s">
        <v>10</v>
      </c>
      <c r="H1739">
        <v>1</v>
      </c>
    </row>
    <row r="1740" spans="1:8" x14ac:dyDescent="0.2">
      <c r="A1740" s="5" t="s">
        <v>29</v>
      </c>
      <c r="E1740" t="s">
        <v>9</v>
      </c>
      <c r="G1740" t="s">
        <v>11</v>
      </c>
      <c r="H1740">
        <f>2/18</f>
        <v>0.1111111111111111</v>
      </c>
    </row>
    <row r="1741" spans="1:8" x14ac:dyDescent="0.2">
      <c r="A1741" s="5" t="s">
        <v>29</v>
      </c>
      <c r="E1741" t="s">
        <v>9</v>
      </c>
      <c r="G1741" t="s">
        <v>12</v>
      </c>
      <c r="H1741">
        <v>1</v>
      </c>
    </row>
    <row r="1742" spans="1:8" x14ac:dyDescent="0.2">
      <c r="A1742" s="5" t="s">
        <v>29</v>
      </c>
      <c r="E1742" t="s">
        <v>9</v>
      </c>
      <c r="F1742">
        <v>3</v>
      </c>
      <c r="G1742" t="s">
        <v>10</v>
      </c>
      <c r="H1742">
        <v>1</v>
      </c>
    </row>
    <row r="1743" spans="1:8" x14ac:dyDescent="0.2">
      <c r="A1743" s="5" t="s">
        <v>29</v>
      </c>
      <c r="E1743" t="s">
        <v>9</v>
      </c>
      <c r="G1743" t="s">
        <v>11</v>
      </c>
      <c r="H1743">
        <f>0/3</f>
        <v>0</v>
      </c>
    </row>
    <row r="1744" spans="1:8" x14ac:dyDescent="0.2">
      <c r="A1744" s="5" t="s">
        <v>29</v>
      </c>
      <c r="E1744" t="s">
        <v>9</v>
      </c>
      <c r="G1744" t="s">
        <v>12</v>
      </c>
      <c r="H1744">
        <v>1</v>
      </c>
    </row>
    <row r="1745" spans="1:8" x14ac:dyDescent="0.2">
      <c r="A1745" s="5" t="s">
        <v>29</v>
      </c>
      <c r="E1745" t="s">
        <v>9</v>
      </c>
      <c r="F1745">
        <v>4</v>
      </c>
      <c r="G1745" t="s">
        <v>10</v>
      </c>
      <c r="H1745">
        <v>0</v>
      </c>
    </row>
    <row r="1746" spans="1:8" x14ac:dyDescent="0.2">
      <c r="A1746" s="5" t="s">
        <v>29</v>
      </c>
      <c r="E1746" t="s">
        <v>9</v>
      </c>
      <c r="G1746" t="s">
        <v>11</v>
      </c>
      <c r="H1746">
        <f>0/5</f>
        <v>0</v>
      </c>
    </row>
    <row r="1747" spans="1:8" x14ac:dyDescent="0.2">
      <c r="A1747" s="5" t="s">
        <v>29</v>
      </c>
      <c r="E1747" t="s">
        <v>9</v>
      </c>
      <c r="G1747" t="s">
        <v>12</v>
      </c>
      <c r="H1747">
        <v>1</v>
      </c>
    </row>
    <row r="1748" spans="1:8" x14ac:dyDescent="0.2">
      <c r="A1748" s="5" t="s">
        <v>29</v>
      </c>
      <c r="E1748" t="s">
        <v>9</v>
      </c>
      <c r="F1748">
        <v>5</v>
      </c>
      <c r="G1748" t="s">
        <v>10</v>
      </c>
      <c r="H1748">
        <v>0</v>
      </c>
    </row>
    <row r="1749" spans="1:8" x14ac:dyDescent="0.2">
      <c r="A1749" s="5" t="s">
        <v>29</v>
      </c>
      <c r="E1749" t="s">
        <v>9</v>
      </c>
      <c r="G1749" t="s">
        <v>11</v>
      </c>
      <c r="H1749">
        <f>2/7</f>
        <v>0.2857142857142857</v>
      </c>
    </row>
    <row r="1750" spans="1:8" x14ac:dyDescent="0.2">
      <c r="A1750" s="5" t="s">
        <v>29</v>
      </c>
      <c r="E1750" t="s">
        <v>9</v>
      </c>
      <c r="G1750" t="s">
        <v>12</v>
      </c>
      <c r="H1750">
        <v>1</v>
      </c>
    </row>
    <row r="1751" spans="1:8" x14ac:dyDescent="0.2">
      <c r="A1751" s="5" t="s">
        <v>29</v>
      </c>
      <c r="E1751" t="s">
        <v>9</v>
      </c>
      <c r="G1751" t="s">
        <v>13</v>
      </c>
      <c r="H1751">
        <v>0.63265101918293831</v>
      </c>
    </row>
    <row r="1752" spans="1:8" x14ac:dyDescent="0.2">
      <c r="A1752" s="5" t="s">
        <v>29</v>
      </c>
      <c r="E1752" t="s">
        <v>9</v>
      </c>
      <c r="G1752" t="s">
        <v>13</v>
      </c>
      <c r="H1752">
        <v>0.71656701982679027</v>
      </c>
    </row>
    <row r="1753" spans="1:8" x14ac:dyDescent="0.2">
      <c r="A1753" s="5" t="s">
        <v>29</v>
      </c>
      <c r="E1753" t="s">
        <v>9</v>
      </c>
      <c r="G1753" t="s">
        <v>13</v>
      </c>
      <c r="H1753">
        <v>0.78303196379959972</v>
      </c>
    </row>
    <row r="1754" spans="1:8" x14ac:dyDescent="0.2">
      <c r="A1754" s="5" t="s">
        <v>29</v>
      </c>
      <c r="E1754" t="s">
        <v>9</v>
      </c>
      <c r="G1754" t="s">
        <v>13</v>
      </c>
      <c r="H1754">
        <v>0.91730074424335262</v>
      </c>
    </row>
    <row r="1755" spans="1:8" x14ac:dyDescent="0.2">
      <c r="A1755" s="5" t="s">
        <v>29</v>
      </c>
      <c r="E1755" t="s">
        <v>9</v>
      </c>
      <c r="G1755" t="s">
        <v>13</v>
      </c>
      <c r="H1755">
        <v>0.84798993069772377</v>
      </c>
    </row>
    <row r="1756" spans="1:8" x14ac:dyDescent="0.2">
      <c r="A1756" s="5" t="s">
        <v>29</v>
      </c>
      <c r="E1756" t="s">
        <v>9</v>
      </c>
      <c r="G1756" t="s">
        <v>13</v>
      </c>
      <c r="H1756">
        <v>0.65140082776185926</v>
      </c>
    </row>
    <row r="1757" spans="1:8" x14ac:dyDescent="0.2">
      <c r="A1757" s="5" t="s">
        <v>29</v>
      </c>
      <c r="E1757" t="s">
        <v>9</v>
      </c>
      <c r="G1757" t="s">
        <v>13</v>
      </c>
      <c r="H1757">
        <v>0.84036852207293666</v>
      </c>
    </row>
    <row r="1758" spans="1:8" x14ac:dyDescent="0.2">
      <c r="A1758" s="5" t="s">
        <v>29</v>
      </c>
      <c r="E1758" t="s">
        <v>9</v>
      </c>
      <c r="G1758" t="s">
        <v>13</v>
      </c>
      <c r="H1758">
        <v>0.77095708145236197</v>
      </c>
    </row>
    <row r="1759" spans="1:8" x14ac:dyDescent="0.2">
      <c r="A1759" s="5" t="s">
        <v>29</v>
      </c>
      <c r="E1759" t="s">
        <v>9</v>
      </c>
      <c r="G1759" t="s">
        <v>13</v>
      </c>
      <c r="H1759">
        <v>0.79351748572928282</v>
      </c>
    </row>
    <row r="1760" spans="1:8" x14ac:dyDescent="0.2">
      <c r="A1760" s="5" t="s">
        <v>29</v>
      </c>
      <c r="E1760" t="s">
        <v>9</v>
      </c>
      <c r="G1760" t="s">
        <v>13</v>
      </c>
      <c r="H1760">
        <v>0.7982059416127234</v>
      </c>
    </row>
    <row r="1761" spans="1:8" x14ac:dyDescent="0.2">
      <c r="A1761" s="5" t="s">
        <v>29</v>
      </c>
      <c r="E1761" t="s">
        <v>9</v>
      </c>
      <c r="G1761" t="s">
        <v>13</v>
      </c>
      <c r="H1761">
        <v>0.85380963637079932</v>
      </c>
    </row>
    <row r="1762" spans="1:8" x14ac:dyDescent="0.2">
      <c r="A1762" s="5" t="s">
        <v>29</v>
      </c>
      <c r="E1762" t="s">
        <v>9</v>
      </c>
      <c r="G1762" t="s">
        <v>13</v>
      </c>
      <c r="H1762">
        <v>0.69478638667632153</v>
      </c>
    </row>
    <row r="1763" spans="1:8" x14ac:dyDescent="0.2">
      <c r="A1763" s="5" t="s">
        <v>29</v>
      </c>
      <c r="E1763" t="s">
        <v>9</v>
      </c>
      <c r="G1763" t="s">
        <v>13</v>
      </c>
      <c r="H1763">
        <v>0.65905743740795286</v>
      </c>
    </row>
    <row r="1764" spans="1:8" x14ac:dyDescent="0.2">
      <c r="A1764" s="5" t="s">
        <v>29</v>
      </c>
      <c r="E1764" t="s">
        <v>9</v>
      </c>
      <c r="G1764" t="s">
        <v>13</v>
      </c>
      <c r="H1764">
        <v>0.75787833032974539</v>
      </c>
    </row>
    <row r="1765" spans="1:8" x14ac:dyDescent="0.2">
      <c r="A1765" s="5" t="s">
        <v>29</v>
      </c>
      <c r="E1765" t="s">
        <v>9</v>
      </c>
      <c r="G1765" t="s">
        <v>13</v>
      </c>
      <c r="H1765">
        <v>0.74999999999999989</v>
      </c>
    </row>
    <row r="1766" spans="1:8" x14ac:dyDescent="0.2">
      <c r="A1766" s="5" t="s">
        <v>29</v>
      </c>
      <c r="E1766" t="s">
        <v>9</v>
      </c>
      <c r="G1766" t="s">
        <v>14</v>
      </c>
      <c r="H1766">
        <v>35.692999999999998</v>
      </c>
    </row>
    <row r="1767" spans="1:8" x14ac:dyDescent="0.2">
      <c r="A1767" s="5" t="s">
        <v>29</v>
      </c>
      <c r="E1767" t="s">
        <v>9</v>
      </c>
      <c r="G1767" t="s">
        <v>15</v>
      </c>
      <c r="H1767">
        <v>110.938</v>
      </c>
    </row>
    <row r="1768" spans="1:8" x14ac:dyDescent="0.2">
      <c r="A1768" s="5" t="s">
        <v>29</v>
      </c>
      <c r="E1768" t="s">
        <v>9</v>
      </c>
      <c r="G1768" t="s">
        <v>16</v>
      </c>
      <c r="H1768">
        <v>60.017733333333339</v>
      </c>
    </row>
    <row r="1769" spans="1:8" x14ac:dyDescent="0.2">
      <c r="A1769" s="5" t="s">
        <v>29</v>
      </c>
      <c r="E1769" t="s">
        <v>9</v>
      </c>
      <c r="G1769" t="s">
        <v>17</v>
      </c>
      <c r="H1769">
        <v>78.558999999999997</v>
      </c>
    </row>
    <row r="1770" spans="1:8" x14ac:dyDescent="0.2">
      <c r="A1770" s="3" t="s">
        <v>67</v>
      </c>
      <c r="E1770" t="s">
        <v>9</v>
      </c>
      <c r="F1770">
        <v>1</v>
      </c>
      <c r="G1770" t="s">
        <v>10</v>
      </c>
      <c r="H1770">
        <v>1</v>
      </c>
    </row>
    <row r="1771" spans="1:8" x14ac:dyDescent="0.2">
      <c r="A1771" s="3" t="s">
        <v>67</v>
      </c>
      <c r="E1771" t="s">
        <v>9</v>
      </c>
      <c r="G1771" t="s">
        <v>11</v>
      </c>
      <c r="H1771">
        <f>3/7</f>
        <v>0.42857142857142855</v>
      </c>
    </row>
    <row r="1772" spans="1:8" x14ac:dyDescent="0.2">
      <c r="A1772" s="3" t="s">
        <v>67</v>
      </c>
      <c r="E1772" t="s">
        <v>9</v>
      </c>
      <c r="G1772" t="s">
        <v>12</v>
      </c>
      <c r="H1772">
        <v>1</v>
      </c>
    </row>
    <row r="1773" spans="1:8" x14ac:dyDescent="0.2">
      <c r="A1773" s="3" t="s">
        <v>67</v>
      </c>
      <c r="E1773" t="s">
        <v>9</v>
      </c>
      <c r="F1773">
        <v>2</v>
      </c>
      <c r="G1773" t="s">
        <v>10</v>
      </c>
      <c r="H1773">
        <v>1</v>
      </c>
    </row>
    <row r="1774" spans="1:8" x14ac:dyDescent="0.2">
      <c r="A1774" s="3" t="s">
        <v>67</v>
      </c>
      <c r="E1774" t="s">
        <v>9</v>
      </c>
      <c r="G1774" t="s">
        <v>11</v>
      </c>
      <c r="H1774">
        <f>1/4</f>
        <v>0.25</v>
      </c>
    </row>
    <row r="1775" spans="1:8" x14ac:dyDescent="0.2">
      <c r="A1775" s="3" t="s">
        <v>67</v>
      </c>
      <c r="E1775" t="s">
        <v>9</v>
      </c>
      <c r="G1775" t="s">
        <v>12</v>
      </c>
      <c r="H1775">
        <v>1</v>
      </c>
    </row>
    <row r="1776" spans="1:8" x14ac:dyDescent="0.2">
      <c r="A1776" s="3" t="s">
        <v>67</v>
      </c>
      <c r="E1776" t="s">
        <v>9</v>
      </c>
      <c r="F1776">
        <v>3</v>
      </c>
      <c r="G1776" t="s">
        <v>10</v>
      </c>
      <c r="H1776">
        <v>1</v>
      </c>
    </row>
    <row r="1777" spans="1:8" x14ac:dyDescent="0.2">
      <c r="A1777" s="3" t="s">
        <v>67</v>
      </c>
      <c r="E1777" t="s">
        <v>9</v>
      </c>
      <c r="G1777" t="s">
        <v>11</v>
      </c>
      <c r="H1777">
        <f>5/8</f>
        <v>0.625</v>
      </c>
    </row>
    <row r="1778" spans="1:8" x14ac:dyDescent="0.2">
      <c r="A1778" s="3" t="s">
        <v>67</v>
      </c>
      <c r="E1778" t="s">
        <v>9</v>
      </c>
      <c r="G1778" t="s">
        <v>12</v>
      </c>
      <c r="H1778">
        <v>1</v>
      </c>
    </row>
    <row r="1779" spans="1:8" x14ac:dyDescent="0.2">
      <c r="A1779" s="3" t="s">
        <v>67</v>
      </c>
      <c r="E1779" t="s">
        <v>9</v>
      </c>
      <c r="F1779">
        <v>4</v>
      </c>
      <c r="G1779" t="s">
        <v>10</v>
      </c>
      <c r="H1779">
        <v>0</v>
      </c>
    </row>
    <row r="1780" spans="1:8" x14ac:dyDescent="0.2">
      <c r="A1780" s="3" t="s">
        <v>67</v>
      </c>
      <c r="E1780" t="s">
        <v>9</v>
      </c>
      <c r="G1780" t="s">
        <v>11</v>
      </c>
      <c r="H1780">
        <f>2/5</f>
        <v>0.4</v>
      </c>
    </row>
    <row r="1781" spans="1:8" x14ac:dyDescent="0.2">
      <c r="A1781" s="3" t="s">
        <v>67</v>
      </c>
      <c r="E1781" t="s">
        <v>9</v>
      </c>
      <c r="G1781" t="s">
        <v>12</v>
      </c>
      <c r="H1781">
        <v>1</v>
      </c>
    </row>
    <row r="1782" spans="1:8" x14ac:dyDescent="0.2">
      <c r="A1782" s="3" t="s">
        <v>67</v>
      </c>
      <c r="E1782" t="s">
        <v>9</v>
      </c>
      <c r="F1782">
        <v>5</v>
      </c>
      <c r="G1782" t="s">
        <v>10</v>
      </c>
      <c r="H1782">
        <v>1</v>
      </c>
    </row>
    <row r="1783" spans="1:8" x14ac:dyDescent="0.2">
      <c r="A1783" s="3" t="s">
        <v>67</v>
      </c>
      <c r="E1783" t="s">
        <v>9</v>
      </c>
      <c r="G1783" t="s">
        <v>11</v>
      </c>
      <c r="H1783">
        <f>1/5</f>
        <v>0.2</v>
      </c>
    </row>
    <row r="1784" spans="1:8" x14ac:dyDescent="0.2">
      <c r="A1784" s="3" t="s">
        <v>67</v>
      </c>
      <c r="E1784" t="s">
        <v>9</v>
      </c>
      <c r="G1784" t="s">
        <v>12</v>
      </c>
      <c r="H1784">
        <v>1</v>
      </c>
    </row>
    <row r="1785" spans="1:8" x14ac:dyDescent="0.2">
      <c r="A1785" s="3" t="s">
        <v>67</v>
      </c>
      <c r="E1785" t="s">
        <v>9</v>
      </c>
      <c r="G1785" t="s">
        <v>13</v>
      </c>
      <c r="H1785">
        <v>0.70214859961581333</v>
      </c>
    </row>
    <row r="1786" spans="1:8" x14ac:dyDescent="0.2">
      <c r="A1786" s="3" t="s">
        <v>67</v>
      </c>
      <c r="E1786" t="s">
        <v>9</v>
      </c>
      <c r="G1786" t="s">
        <v>13</v>
      </c>
      <c r="H1786">
        <v>0.86828136494822017</v>
      </c>
    </row>
    <row r="1787" spans="1:8" x14ac:dyDescent="0.2">
      <c r="A1787" s="3" t="s">
        <v>67</v>
      </c>
      <c r="E1787" t="s">
        <v>9</v>
      </c>
      <c r="G1787" t="s">
        <v>13</v>
      </c>
      <c r="H1787">
        <v>0.89145383491888042</v>
      </c>
    </row>
    <row r="1788" spans="1:8" x14ac:dyDescent="0.2">
      <c r="A1788" s="3" t="s">
        <v>67</v>
      </c>
      <c r="E1788" t="s">
        <v>9</v>
      </c>
      <c r="G1788" t="s">
        <v>13</v>
      </c>
      <c r="H1788">
        <v>0.69216962871722676</v>
      </c>
    </row>
    <row r="1789" spans="1:8" x14ac:dyDescent="0.2">
      <c r="A1789" s="3" t="s">
        <v>67</v>
      </c>
      <c r="E1789" t="s">
        <v>9</v>
      </c>
      <c r="G1789" t="s">
        <v>13</v>
      </c>
      <c r="H1789">
        <v>0.75182459368291932</v>
      </c>
    </row>
    <row r="1790" spans="1:8" x14ac:dyDescent="0.2">
      <c r="A1790" s="3" t="s">
        <v>67</v>
      </c>
      <c r="E1790" t="s">
        <v>9</v>
      </c>
      <c r="G1790" t="s">
        <v>13</v>
      </c>
      <c r="H1790">
        <v>0.68035036216854405</v>
      </c>
    </row>
    <row r="1791" spans="1:8" x14ac:dyDescent="0.2">
      <c r="A1791" s="3" t="s">
        <v>67</v>
      </c>
      <c r="E1791" t="s">
        <v>9</v>
      </c>
      <c r="G1791" t="s">
        <v>13</v>
      </c>
      <c r="H1791">
        <v>0.72667862319730725</v>
      </c>
    </row>
    <row r="1792" spans="1:8" x14ac:dyDescent="0.2">
      <c r="A1792" s="3" t="s">
        <v>67</v>
      </c>
      <c r="E1792" t="s">
        <v>9</v>
      </c>
      <c r="G1792" t="s">
        <v>13</v>
      </c>
      <c r="H1792">
        <v>0.80609441345433352</v>
      </c>
    </row>
    <row r="1793" spans="1:8" x14ac:dyDescent="0.2">
      <c r="A1793" s="3" t="s">
        <v>67</v>
      </c>
      <c r="E1793" t="s">
        <v>9</v>
      </c>
      <c r="G1793" t="s">
        <v>13</v>
      </c>
      <c r="H1793">
        <v>0.8961636595589576</v>
      </c>
    </row>
    <row r="1794" spans="1:8" x14ac:dyDescent="0.2">
      <c r="A1794" s="3" t="s">
        <v>67</v>
      </c>
      <c r="E1794" t="s">
        <v>9</v>
      </c>
      <c r="G1794" t="s">
        <v>13</v>
      </c>
      <c r="H1794">
        <v>0.73042666283579949</v>
      </c>
    </row>
    <row r="1795" spans="1:8" x14ac:dyDescent="0.2">
      <c r="A1795" s="3" t="s">
        <v>67</v>
      </c>
      <c r="E1795" t="s">
        <v>9</v>
      </c>
      <c r="G1795" t="s">
        <v>13</v>
      </c>
      <c r="H1795">
        <v>0.71906813850881557</v>
      </c>
    </row>
    <row r="1796" spans="1:8" x14ac:dyDescent="0.2">
      <c r="A1796" s="3" t="s">
        <v>67</v>
      </c>
      <c r="E1796" t="s">
        <v>9</v>
      </c>
      <c r="G1796" t="s">
        <v>13</v>
      </c>
      <c r="H1796">
        <v>0.72962265062569465</v>
      </c>
    </row>
    <row r="1797" spans="1:8" x14ac:dyDescent="0.2">
      <c r="A1797" s="3" t="s">
        <v>67</v>
      </c>
      <c r="E1797" t="s">
        <v>9</v>
      </c>
      <c r="G1797" t="s">
        <v>13</v>
      </c>
      <c r="H1797">
        <v>0.77546478742639902</v>
      </c>
    </row>
    <row r="1798" spans="1:8" x14ac:dyDescent="0.2">
      <c r="A1798" s="3" t="s">
        <v>67</v>
      </c>
      <c r="E1798" t="s">
        <v>9</v>
      </c>
      <c r="G1798" t="s">
        <v>13</v>
      </c>
      <c r="H1798">
        <v>0.93574001686211394</v>
      </c>
    </row>
    <row r="1799" spans="1:8" x14ac:dyDescent="0.2">
      <c r="A1799" s="3" t="s">
        <v>67</v>
      </c>
      <c r="E1799" t="s">
        <v>9</v>
      </c>
      <c r="G1799" t="s">
        <v>13</v>
      </c>
      <c r="H1799">
        <v>0.71124393283484189</v>
      </c>
    </row>
    <row r="1800" spans="1:8" x14ac:dyDescent="0.2">
      <c r="A1800" s="3" t="s">
        <v>67</v>
      </c>
      <c r="E1800" t="s">
        <v>9</v>
      </c>
      <c r="G1800" t="s">
        <v>14</v>
      </c>
      <c r="H1800">
        <v>39.335999999999999</v>
      </c>
    </row>
    <row r="1801" spans="1:8" x14ac:dyDescent="0.2">
      <c r="A1801" s="3" t="s">
        <v>67</v>
      </c>
      <c r="E1801" t="s">
        <v>9</v>
      </c>
      <c r="G1801" t="s">
        <v>15</v>
      </c>
      <c r="H1801">
        <v>126.66500000000001</v>
      </c>
    </row>
    <row r="1802" spans="1:8" x14ac:dyDescent="0.2">
      <c r="A1802" s="3" t="s">
        <v>67</v>
      </c>
      <c r="E1802" t="s">
        <v>9</v>
      </c>
      <c r="G1802" t="s">
        <v>16</v>
      </c>
      <c r="H1802">
        <v>60.513799999999996</v>
      </c>
    </row>
    <row r="1803" spans="1:8" x14ac:dyDescent="0.2">
      <c r="A1803" s="3" t="s">
        <v>67</v>
      </c>
      <c r="E1803" t="s">
        <v>9</v>
      </c>
      <c r="G1803" t="s">
        <v>17</v>
      </c>
      <c r="H1803">
        <v>77.857733333333329</v>
      </c>
    </row>
    <row r="1804" spans="1:8" x14ac:dyDescent="0.2">
      <c r="A1804" s="5" t="s">
        <v>68</v>
      </c>
      <c r="E1804" t="s">
        <v>20</v>
      </c>
      <c r="F1804">
        <v>1</v>
      </c>
      <c r="G1804" t="s">
        <v>10</v>
      </c>
      <c r="H1804">
        <v>0</v>
      </c>
    </row>
    <row r="1805" spans="1:8" x14ac:dyDescent="0.2">
      <c r="A1805" s="5" t="s">
        <v>68</v>
      </c>
      <c r="E1805" t="s">
        <v>20</v>
      </c>
      <c r="G1805" t="s">
        <v>11</v>
      </c>
      <c r="H1805">
        <f>4/13</f>
        <v>0.30769230769230771</v>
      </c>
    </row>
    <row r="1806" spans="1:8" x14ac:dyDescent="0.2">
      <c r="A1806" s="5" t="s">
        <v>68</v>
      </c>
      <c r="E1806" t="s">
        <v>20</v>
      </c>
      <c r="G1806" t="s">
        <v>12</v>
      </c>
      <c r="H1806">
        <v>1</v>
      </c>
    </row>
    <row r="1807" spans="1:8" x14ac:dyDescent="0.2">
      <c r="A1807" s="5" t="s">
        <v>68</v>
      </c>
      <c r="E1807" t="s">
        <v>20</v>
      </c>
      <c r="F1807">
        <v>2</v>
      </c>
      <c r="G1807" t="s">
        <v>10</v>
      </c>
      <c r="H1807">
        <v>1</v>
      </c>
    </row>
    <row r="1808" spans="1:8" x14ac:dyDescent="0.2">
      <c r="A1808" s="5" t="s">
        <v>68</v>
      </c>
      <c r="E1808" t="s">
        <v>20</v>
      </c>
      <c r="G1808" t="s">
        <v>11</v>
      </c>
      <c r="H1808">
        <f>0/15</f>
        <v>0</v>
      </c>
    </row>
    <row r="1809" spans="1:8" x14ac:dyDescent="0.2">
      <c r="A1809" s="5" t="s">
        <v>68</v>
      </c>
      <c r="E1809" t="s">
        <v>20</v>
      </c>
      <c r="G1809" t="s">
        <v>12</v>
      </c>
      <c r="H1809">
        <v>1</v>
      </c>
    </row>
    <row r="1810" spans="1:8" x14ac:dyDescent="0.2">
      <c r="A1810" s="5" t="s">
        <v>68</v>
      </c>
      <c r="E1810" t="s">
        <v>20</v>
      </c>
      <c r="F1810">
        <v>3</v>
      </c>
      <c r="G1810" t="s">
        <v>10</v>
      </c>
      <c r="H1810">
        <v>1</v>
      </c>
    </row>
    <row r="1811" spans="1:8" x14ac:dyDescent="0.2">
      <c r="A1811" s="5" t="s">
        <v>68</v>
      </c>
      <c r="E1811" t="s">
        <v>20</v>
      </c>
      <c r="G1811" t="s">
        <v>11</v>
      </c>
      <c r="H1811">
        <f>3/6</f>
        <v>0.5</v>
      </c>
    </row>
    <row r="1812" spans="1:8" x14ac:dyDescent="0.2">
      <c r="A1812" s="5" t="s">
        <v>68</v>
      </c>
      <c r="E1812" t="s">
        <v>20</v>
      </c>
      <c r="G1812" t="s">
        <v>12</v>
      </c>
      <c r="H1812">
        <v>1</v>
      </c>
    </row>
    <row r="1813" spans="1:8" x14ac:dyDescent="0.2">
      <c r="A1813" s="5" t="s">
        <v>68</v>
      </c>
      <c r="E1813" t="s">
        <v>20</v>
      </c>
      <c r="F1813">
        <v>4</v>
      </c>
      <c r="G1813" t="s">
        <v>10</v>
      </c>
      <c r="H1813">
        <v>1</v>
      </c>
    </row>
    <row r="1814" spans="1:8" x14ac:dyDescent="0.2">
      <c r="A1814" s="5" t="s">
        <v>68</v>
      </c>
      <c r="E1814" t="s">
        <v>20</v>
      </c>
      <c r="G1814" t="s">
        <v>11</v>
      </c>
      <c r="H1814">
        <f>2/10</f>
        <v>0.2</v>
      </c>
    </row>
    <row r="1815" spans="1:8" x14ac:dyDescent="0.2">
      <c r="A1815" s="5" t="s">
        <v>68</v>
      </c>
      <c r="E1815" t="s">
        <v>20</v>
      </c>
      <c r="G1815" t="s">
        <v>12</v>
      </c>
      <c r="H1815">
        <v>1</v>
      </c>
    </row>
    <row r="1816" spans="1:8" x14ac:dyDescent="0.2">
      <c r="A1816" s="5" t="s">
        <v>68</v>
      </c>
      <c r="E1816" t="s">
        <v>20</v>
      </c>
      <c r="F1816">
        <v>5</v>
      </c>
      <c r="G1816" t="s">
        <v>10</v>
      </c>
      <c r="H1816">
        <v>1</v>
      </c>
    </row>
    <row r="1817" spans="1:8" x14ac:dyDescent="0.2">
      <c r="A1817" s="5" t="s">
        <v>68</v>
      </c>
      <c r="E1817" t="s">
        <v>20</v>
      </c>
      <c r="G1817" t="s">
        <v>11</v>
      </c>
      <c r="H1817">
        <f>0/7</f>
        <v>0</v>
      </c>
    </row>
    <row r="1818" spans="1:8" x14ac:dyDescent="0.2">
      <c r="A1818" s="5" t="s">
        <v>68</v>
      </c>
      <c r="E1818" t="s">
        <v>20</v>
      </c>
      <c r="G1818" t="s">
        <v>12</v>
      </c>
      <c r="H1818">
        <v>1</v>
      </c>
    </row>
    <row r="1819" spans="1:8" x14ac:dyDescent="0.2">
      <c r="A1819" s="5" t="s">
        <v>68</v>
      </c>
      <c r="E1819" t="s">
        <v>20</v>
      </c>
      <c r="G1819" t="s">
        <v>13</v>
      </c>
      <c r="H1819">
        <v>0.71706384892086317</v>
      </c>
    </row>
    <row r="1820" spans="1:8" x14ac:dyDescent="0.2">
      <c r="A1820" s="5" t="s">
        <v>68</v>
      </c>
      <c r="E1820" t="s">
        <v>20</v>
      </c>
      <c r="G1820" t="s">
        <v>13</v>
      </c>
      <c r="H1820">
        <v>0.83552317548046739</v>
      </c>
    </row>
    <row r="1821" spans="1:8" x14ac:dyDescent="0.2">
      <c r="A1821" s="5" t="s">
        <v>68</v>
      </c>
      <c r="E1821" t="s">
        <v>20</v>
      </c>
      <c r="G1821" t="s">
        <v>13</v>
      </c>
      <c r="H1821">
        <v>0.80784000865402827</v>
      </c>
    </row>
    <row r="1822" spans="1:8" x14ac:dyDescent="0.2">
      <c r="A1822" s="5" t="s">
        <v>68</v>
      </c>
      <c r="E1822" t="s">
        <v>20</v>
      </c>
      <c r="G1822" t="s">
        <v>13</v>
      </c>
      <c r="H1822">
        <v>0.66048165923894409</v>
      </c>
    </row>
    <row r="1823" spans="1:8" x14ac:dyDescent="0.2">
      <c r="A1823" s="5" t="s">
        <v>68</v>
      </c>
      <c r="E1823" t="s">
        <v>20</v>
      </c>
      <c r="G1823" t="s">
        <v>13</v>
      </c>
      <c r="H1823">
        <v>0.74814000541668657</v>
      </c>
    </row>
    <row r="1824" spans="1:8" x14ac:dyDescent="0.2">
      <c r="A1824" s="5" t="s">
        <v>68</v>
      </c>
      <c r="E1824" t="s">
        <v>20</v>
      </c>
      <c r="G1824" t="s">
        <v>13</v>
      </c>
      <c r="H1824">
        <v>0.78467462552650602</v>
      </c>
    </row>
    <row r="1825" spans="1:8" x14ac:dyDescent="0.2">
      <c r="A1825" s="5" t="s">
        <v>68</v>
      </c>
      <c r="E1825" t="s">
        <v>20</v>
      </c>
      <c r="G1825" t="s">
        <v>13</v>
      </c>
      <c r="H1825">
        <v>0.83034811374115147</v>
      </c>
    </row>
    <row r="1826" spans="1:8" x14ac:dyDescent="0.2">
      <c r="A1826" s="5" t="s">
        <v>68</v>
      </c>
      <c r="E1826" t="s">
        <v>20</v>
      </c>
      <c r="G1826" t="s">
        <v>13</v>
      </c>
      <c r="H1826">
        <v>0.92031832520791523</v>
      </c>
    </row>
    <row r="1827" spans="1:8" x14ac:dyDescent="0.2">
      <c r="A1827" s="5" t="s">
        <v>68</v>
      </c>
      <c r="E1827" t="s">
        <v>20</v>
      </c>
      <c r="G1827" t="s">
        <v>13</v>
      </c>
      <c r="H1827">
        <v>0.85318069324042201</v>
      </c>
    </row>
    <row r="1828" spans="1:8" x14ac:dyDescent="0.2">
      <c r="A1828" s="5" t="s">
        <v>68</v>
      </c>
      <c r="E1828" t="s">
        <v>20</v>
      </c>
      <c r="G1828" t="s">
        <v>13</v>
      </c>
      <c r="H1828">
        <v>0.7163175058478034</v>
      </c>
    </row>
    <row r="1829" spans="1:8" x14ac:dyDescent="0.2">
      <c r="A1829" s="5" t="s">
        <v>68</v>
      </c>
      <c r="E1829" t="s">
        <v>20</v>
      </c>
      <c r="G1829" t="s">
        <v>13</v>
      </c>
      <c r="H1829">
        <v>0.66858609567875182</v>
      </c>
    </row>
    <row r="1830" spans="1:8" x14ac:dyDescent="0.2">
      <c r="A1830" s="5" t="s">
        <v>68</v>
      </c>
      <c r="E1830" t="s">
        <v>20</v>
      </c>
      <c r="G1830" t="s">
        <v>13</v>
      </c>
      <c r="H1830">
        <v>0.68649825946127063</v>
      </c>
    </row>
    <row r="1831" spans="1:8" x14ac:dyDescent="0.2">
      <c r="A1831" s="5" t="s">
        <v>68</v>
      </c>
      <c r="E1831" t="s">
        <v>20</v>
      </c>
      <c r="G1831" t="s">
        <v>13</v>
      </c>
      <c r="H1831">
        <v>0.89917173201522937</v>
      </c>
    </row>
    <row r="1832" spans="1:8" x14ac:dyDescent="0.2">
      <c r="A1832" s="5" t="s">
        <v>68</v>
      </c>
      <c r="E1832" t="s">
        <v>20</v>
      </c>
      <c r="G1832" t="s">
        <v>13</v>
      </c>
      <c r="H1832">
        <v>0.70478240398197356</v>
      </c>
    </row>
    <row r="1833" spans="1:8" x14ac:dyDescent="0.2">
      <c r="A1833" s="5" t="s">
        <v>68</v>
      </c>
      <c r="E1833" t="s">
        <v>20</v>
      </c>
      <c r="G1833" t="s">
        <v>13</v>
      </c>
      <c r="H1833">
        <v>0.86773390892466351</v>
      </c>
    </row>
    <row r="1834" spans="1:8" x14ac:dyDescent="0.2">
      <c r="A1834" s="5" t="s">
        <v>68</v>
      </c>
      <c r="E1834" t="s">
        <v>20</v>
      </c>
      <c r="G1834" t="s">
        <v>14</v>
      </c>
      <c r="H1834">
        <v>36.878</v>
      </c>
    </row>
    <row r="1835" spans="1:8" x14ac:dyDescent="0.2">
      <c r="A1835" s="5" t="s">
        <v>68</v>
      </c>
      <c r="E1835" t="s">
        <v>20</v>
      </c>
      <c r="G1835" t="s">
        <v>15</v>
      </c>
      <c r="H1835">
        <v>80.245999999999995</v>
      </c>
    </row>
    <row r="1836" spans="1:8" x14ac:dyDescent="0.2">
      <c r="A1836" s="5" t="s">
        <v>68</v>
      </c>
      <c r="E1836" t="s">
        <v>20</v>
      </c>
      <c r="G1836" t="s">
        <v>16</v>
      </c>
      <c r="H1836">
        <v>52.689599999999999</v>
      </c>
    </row>
    <row r="1837" spans="1:8" x14ac:dyDescent="0.2">
      <c r="A1837" s="5" t="s">
        <v>68</v>
      </c>
      <c r="E1837" t="s">
        <v>20</v>
      </c>
      <c r="G1837" t="s">
        <v>17</v>
      </c>
      <c r="H1837">
        <v>67.373666666666665</v>
      </c>
    </row>
    <row r="1838" spans="1:8" x14ac:dyDescent="0.2">
      <c r="A1838" s="3" t="s">
        <v>69</v>
      </c>
      <c r="E1838" t="s">
        <v>20</v>
      </c>
      <c r="F1838">
        <v>1</v>
      </c>
      <c r="G1838" t="s">
        <v>10</v>
      </c>
      <c r="H1838">
        <v>0</v>
      </c>
    </row>
    <row r="1839" spans="1:8" x14ac:dyDescent="0.2">
      <c r="A1839" s="3" t="s">
        <v>69</v>
      </c>
      <c r="E1839" t="s">
        <v>20</v>
      </c>
      <c r="G1839" t="s">
        <v>11</v>
      </c>
      <c r="H1839">
        <v>0</v>
      </c>
    </row>
    <row r="1840" spans="1:8" x14ac:dyDescent="0.2">
      <c r="A1840" s="3" t="s">
        <v>69</v>
      </c>
      <c r="E1840" t="s">
        <v>20</v>
      </c>
      <c r="G1840" t="s">
        <v>12</v>
      </c>
      <c r="H1840">
        <v>1</v>
      </c>
    </row>
    <row r="1841" spans="1:8" x14ac:dyDescent="0.2">
      <c r="A1841" s="3" t="s">
        <v>69</v>
      </c>
      <c r="E1841" t="s">
        <v>20</v>
      </c>
      <c r="F1841">
        <v>2</v>
      </c>
      <c r="G1841" t="s">
        <v>10</v>
      </c>
      <c r="H1841">
        <v>1</v>
      </c>
    </row>
    <row r="1842" spans="1:8" x14ac:dyDescent="0.2">
      <c r="A1842" s="3" t="s">
        <v>69</v>
      </c>
      <c r="E1842" t="s">
        <v>20</v>
      </c>
      <c r="G1842" t="s">
        <v>11</v>
      </c>
      <c r="H1842">
        <v>0</v>
      </c>
    </row>
    <row r="1843" spans="1:8" x14ac:dyDescent="0.2">
      <c r="A1843" s="3" t="s">
        <v>69</v>
      </c>
      <c r="E1843" t="s">
        <v>20</v>
      </c>
      <c r="G1843" t="s">
        <v>12</v>
      </c>
      <c r="H1843">
        <v>1</v>
      </c>
    </row>
    <row r="1844" spans="1:8" x14ac:dyDescent="0.2">
      <c r="A1844" s="3" t="s">
        <v>69</v>
      </c>
      <c r="E1844" t="s">
        <v>20</v>
      </c>
      <c r="F1844">
        <v>3</v>
      </c>
      <c r="G1844" t="s">
        <v>10</v>
      </c>
      <c r="H1844">
        <v>0</v>
      </c>
    </row>
    <row r="1845" spans="1:8" x14ac:dyDescent="0.2">
      <c r="A1845" s="3" t="s">
        <v>69</v>
      </c>
      <c r="E1845" t="s">
        <v>20</v>
      </c>
      <c r="G1845" t="s">
        <v>11</v>
      </c>
      <c r="H1845">
        <f>1/11</f>
        <v>9.0909090909090912E-2</v>
      </c>
    </row>
    <row r="1846" spans="1:8" x14ac:dyDescent="0.2">
      <c r="A1846" s="3" t="s">
        <v>69</v>
      </c>
      <c r="E1846" t="s">
        <v>20</v>
      </c>
      <c r="G1846" t="s">
        <v>12</v>
      </c>
      <c r="H1846">
        <v>1</v>
      </c>
    </row>
    <row r="1847" spans="1:8" x14ac:dyDescent="0.2">
      <c r="A1847" s="3" t="s">
        <v>69</v>
      </c>
      <c r="E1847" t="s">
        <v>20</v>
      </c>
      <c r="F1847">
        <v>4</v>
      </c>
      <c r="G1847" t="s">
        <v>10</v>
      </c>
      <c r="H1847">
        <v>0</v>
      </c>
    </row>
    <row r="1848" spans="1:8" x14ac:dyDescent="0.2">
      <c r="A1848" s="3" t="s">
        <v>69</v>
      </c>
      <c r="E1848" t="s">
        <v>20</v>
      </c>
      <c r="G1848" t="s">
        <v>11</v>
      </c>
      <c r="H1848">
        <f>2/13</f>
        <v>0.15384615384615385</v>
      </c>
    </row>
    <row r="1849" spans="1:8" x14ac:dyDescent="0.2">
      <c r="A1849" s="3" t="s">
        <v>69</v>
      </c>
      <c r="E1849" t="s">
        <v>20</v>
      </c>
      <c r="G1849" t="s">
        <v>12</v>
      </c>
      <c r="H1849">
        <v>1</v>
      </c>
    </row>
    <row r="1850" spans="1:8" x14ac:dyDescent="0.2">
      <c r="A1850" s="3" t="s">
        <v>69</v>
      </c>
      <c r="E1850" t="s">
        <v>20</v>
      </c>
      <c r="F1850">
        <v>5</v>
      </c>
      <c r="G1850" t="s">
        <v>10</v>
      </c>
      <c r="H1850">
        <v>1</v>
      </c>
    </row>
    <row r="1851" spans="1:8" x14ac:dyDescent="0.2">
      <c r="A1851" s="3" t="s">
        <v>69</v>
      </c>
      <c r="E1851" t="s">
        <v>20</v>
      </c>
      <c r="G1851" t="s">
        <v>11</v>
      </c>
      <c r="H1851">
        <f>2/13</f>
        <v>0.15384615384615385</v>
      </c>
    </row>
    <row r="1852" spans="1:8" x14ac:dyDescent="0.2">
      <c r="A1852" s="3" t="s">
        <v>69</v>
      </c>
      <c r="E1852" t="s">
        <v>20</v>
      </c>
      <c r="G1852" t="s">
        <v>12</v>
      </c>
      <c r="H1852">
        <v>1</v>
      </c>
    </row>
    <row r="1853" spans="1:8" x14ac:dyDescent="0.2">
      <c r="A1853" s="3" t="s">
        <v>69</v>
      </c>
      <c r="E1853" t="s">
        <v>20</v>
      </c>
      <c r="G1853" t="s">
        <v>13</v>
      </c>
      <c r="H1853">
        <v>0.80411469600036822</v>
      </c>
    </row>
    <row r="1854" spans="1:8" x14ac:dyDescent="0.2">
      <c r="A1854" s="3" t="s">
        <v>69</v>
      </c>
      <c r="E1854" t="s">
        <v>20</v>
      </c>
      <c r="G1854" t="s">
        <v>13</v>
      </c>
      <c r="H1854">
        <v>0.48704264992422608</v>
      </c>
    </row>
    <row r="1855" spans="1:8" x14ac:dyDescent="0.2">
      <c r="A1855" s="3" t="s">
        <v>69</v>
      </c>
      <c r="E1855" t="s">
        <v>20</v>
      </c>
      <c r="G1855" t="s">
        <v>13</v>
      </c>
      <c r="H1855">
        <v>0.46395646819982028</v>
      </c>
    </row>
    <row r="1856" spans="1:8" x14ac:dyDescent="0.2">
      <c r="A1856" s="3" t="s">
        <v>69</v>
      </c>
      <c r="E1856" t="s">
        <v>20</v>
      </c>
      <c r="G1856" t="s">
        <v>13</v>
      </c>
      <c r="H1856">
        <v>0.42460472379465164</v>
      </c>
    </row>
    <row r="1857" spans="1:8" x14ac:dyDescent="0.2">
      <c r="A1857" s="3" t="s">
        <v>69</v>
      </c>
      <c r="E1857" t="s">
        <v>20</v>
      </c>
      <c r="G1857" t="s">
        <v>13</v>
      </c>
      <c r="H1857">
        <v>0.44295108127441812</v>
      </c>
    </row>
    <row r="1858" spans="1:8" x14ac:dyDescent="0.2">
      <c r="A1858" s="3" t="s">
        <v>69</v>
      </c>
      <c r="E1858" t="s">
        <v>20</v>
      </c>
      <c r="G1858" t="s">
        <v>13</v>
      </c>
      <c r="H1858">
        <v>0.41264476011181472</v>
      </c>
    </row>
    <row r="1859" spans="1:8" x14ac:dyDescent="0.2">
      <c r="A1859" s="3" t="s">
        <v>69</v>
      </c>
      <c r="E1859" t="s">
        <v>20</v>
      </c>
      <c r="G1859" t="s">
        <v>13</v>
      </c>
      <c r="H1859">
        <v>0.36149420908259677</v>
      </c>
    </row>
    <row r="1860" spans="1:8" x14ac:dyDescent="0.2">
      <c r="A1860" s="3" t="s">
        <v>69</v>
      </c>
      <c r="E1860" t="s">
        <v>20</v>
      </c>
      <c r="G1860" t="s">
        <v>13</v>
      </c>
      <c r="H1860">
        <v>0.64305854771258397</v>
      </c>
    </row>
    <row r="1861" spans="1:8" x14ac:dyDescent="0.2">
      <c r="A1861" s="3" t="s">
        <v>69</v>
      </c>
      <c r="E1861" t="s">
        <v>20</v>
      </c>
      <c r="G1861" t="s">
        <v>13</v>
      </c>
      <c r="H1861">
        <v>0.58282862159442872</v>
      </c>
    </row>
    <row r="1862" spans="1:8" x14ac:dyDescent="0.2">
      <c r="A1862" s="3" t="s">
        <v>69</v>
      </c>
      <c r="E1862" t="s">
        <v>20</v>
      </c>
      <c r="G1862" t="s">
        <v>13</v>
      </c>
      <c r="H1862">
        <v>0.40806979660072445</v>
      </c>
    </row>
    <row r="1863" spans="1:8" x14ac:dyDescent="0.2">
      <c r="A1863" s="3" t="s">
        <v>69</v>
      </c>
      <c r="E1863" t="s">
        <v>20</v>
      </c>
      <c r="G1863" t="s">
        <v>13</v>
      </c>
      <c r="H1863">
        <v>0.50603252588699899</v>
      </c>
    </row>
    <row r="1864" spans="1:8" x14ac:dyDescent="0.2">
      <c r="A1864" s="3" t="s">
        <v>69</v>
      </c>
      <c r="E1864" t="s">
        <v>20</v>
      </c>
      <c r="G1864" t="s">
        <v>13</v>
      </c>
      <c r="H1864">
        <v>0.42771412159506611</v>
      </c>
    </row>
    <row r="1865" spans="1:8" x14ac:dyDescent="0.2">
      <c r="A1865" s="3" t="s">
        <v>69</v>
      </c>
      <c r="E1865" t="s">
        <v>20</v>
      </c>
      <c r="G1865" t="s">
        <v>13</v>
      </c>
      <c r="H1865">
        <v>0.44523336047085826</v>
      </c>
    </row>
    <row r="1866" spans="1:8" x14ac:dyDescent="0.2">
      <c r="A1866" s="3" t="s">
        <v>69</v>
      </c>
      <c r="E1866" t="s">
        <v>20</v>
      </c>
      <c r="G1866" t="s">
        <v>13</v>
      </c>
      <c r="H1866">
        <v>0.42164578055617097</v>
      </c>
    </row>
    <row r="1867" spans="1:8" x14ac:dyDescent="0.2">
      <c r="A1867" s="3" t="s">
        <v>69</v>
      </c>
      <c r="E1867" t="s">
        <v>20</v>
      </c>
      <c r="G1867" t="s">
        <v>13</v>
      </c>
      <c r="H1867">
        <v>0.54975556940844517</v>
      </c>
    </row>
    <row r="1868" spans="1:8" x14ac:dyDescent="0.2">
      <c r="A1868" s="3" t="s">
        <v>69</v>
      </c>
      <c r="E1868" t="s">
        <v>20</v>
      </c>
      <c r="G1868" t="s">
        <v>14</v>
      </c>
      <c r="H1868">
        <v>18.977</v>
      </c>
    </row>
    <row r="1869" spans="1:8" x14ac:dyDescent="0.2">
      <c r="A1869" s="3" t="s">
        <v>69</v>
      </c>
      <c r="E1869" t="s">
        <v>20</v>
      </c>
      <c r="G1869" t="s">
        <v>15</v>
      </c>
      <c r="H1869">
        <v>103.81699999999999</v>
      </c>
    </row>
    <row r="1870" spans="1:8" x14ac:dyDescent="0.2">
      <c r="A1870" s="3" t="s">
        <v>69</v>
      </c>
      <c r="E1870" t="s">
        <v>20</v>
      </c>
      <c r="G1870" t="s">
        <v>16</v>
      </c>
      <c r="H1870">
        <v>33.099266666666672</v>
      </c>
    </row>
    <row r="1871" spans="1:8" x14ac:dyDescent="0.2">
      <c r="A1871" s="3" t="s">
        <v>69</v>
      </c>
      <c r="E1871" t="s">
        <v>20</v>
      </c>
      <c r="G1871" t="s">
        <v>17</v>
      </c>
      <c r="H1871">
        <v>69.007133333333329</v>
      </c>
    </row>
    <row r="1872" spans="1:8" x14ac:dyDescent="0.2">
      <c r="A1872" s="5" t="s">
        <v>70</v>
      </c>
      <c r="E1872" t="s">
        <v>9</v>
      </c>
      <c r="F1872">
        <v>1</v>
      </c>
      <c r="G1872" t="s">
        <v>10</v>
      </c>
      <c r="H1872">
        <v>1</v>
      </c>
    </row>
    <row r="1873" spans="1:8" x14ac:dyDescent="0.2">
      <c r="A1873" s="5" t="s">
        <v>70</v>
      </c>
      <c r="E1873" t="s">
        <v>9</v>
      </c>
      <c r="G1873" t="s">
        <v>11</v>
      </c>
      <c r="H1873">
        <f>6/18</f>
        <v>0.33333333333333331</v>
      </c>
    </row>
    <row r="1874" spans="1:8" x14ac:dyDescent="0.2">
      <c r="A1874" s="5" t="s">
        <v>70</v>
      </c>
      <c r="E1874" t="s">
        <v>9</v>
      </c>
      <c r="G1874" t="s">
        <v>12</v>
      </c>
      <c r="H1874">
        <v>1</v>
      </c>
    </row>
    <row r="1875" spans="1:8" x14ac:dyDescent="0.2">
      <c r="A1875" s="5" t="s">
        <v>70</v>
      </c>
      <c r="E1875" t="s">
        <v>9</v>
      </c>
      <c r="F1875">
        <v>2</v>
      </c>
      <c r="G1875" t="s">
        <v>10</v>
      </c>
      <c r="H1875">
        <v>1</v>
      </c>
    </row>
    <row r="1876" spans="1:8" x14ac:dyDescent="0.2">
      <c r="A1876" s="5" t="s">
        <v>70</v>
      </c>
      <c r="E1876" t="s">
        <v>9</v>
      </c>
      <c r="G1876" t="s">
        <v>11</v>
      </c>
      <c r="H1876">
        <v>0</v>
      </c>
    </row>
    <row r="1877" spans="1:8" x14ac:dyDescent="0.2">
      <c r="A1877" s="5" t="s">
        <v>70</v>
      </c>
      <c r="E1877" t="s">
        <v>9</v>
      </c>
      <c r="G1877" t="s">
        <v>12</v>
      </c>
      <c r="H1877">
        <v>1</v>
      </c>
    </row>
    <row r="1878" spans="1:8" x14ac:dyDescent="0.2">
      <c r="A1878" s="5" t="s">
        <v>70</v>
      </c>
      <c r="E1878" t="s">
        <v>9</v>
      </c>
      <c r="F1878">
        <v>3</v>
      </c>
      <c r="G1878" t="s">
        <v>10</v>
      </c>
      <c r="H1878">
        <v>1</v>
      </c>
    </row>
    <row r="1879" spans="1:8" x14ac:dyDescent="0.2">
      <c r="A1879" s="5" t="s">
        <v>70</v>
      </c>
      <c r="E1879" t="s">
        <v>9</v>
      </c>
      <c r="G1879" t="s">
        <v>11</v>
      </c>
      <c r="H1879">
        <f>4/20</f>
        <v>0.2</v>
      </c>
    </row>
    <row r="1880" spans="1:8" x14ac:dyDescent="0.2">
      <c r="A1880" s="5" t="s">
        <v>70</v>
      </c>
      <c r="E1880" t="s">
        <v>9</v>
      </c>
      <c r="G1880" t="s">
        <v>12</v>
      </c>
      <c r="H1880">
        <v>1</v>
      </c>
    </row>
    <row r="1881" spans="1:8" x14ac:dyDescent="0.2">
      <c r="A1881" s="5" t="s">
        <v>70</v>
      </c>
      <c r="E1881" t="s">
        <v>9</v>
      </c>
      <c r="F1881">
        <v>4</v>
      </c>
      <c r="G1881" t="s">
        <v>10</v>
      </c>
      <c r="H1881">
        <v>1</v>
      </c>
    </row>
    <row r="1882" spans="1:8" x14ac:dyDescent="0.2">
      <c r="A1882" s="5" t="s">
        <v>70</v>
      </c>
      <c r="E1882" t="s">
        <v>9</v>
      </c>
      <c r="G1882" t="s">
        <v>11</v>
      </c>
      <c r="H1882">
        <v>0</v>
      </c>
    </row>
    <row r="1883" spans="1:8" x14ac:dyDescent="0.2">
      <c r="A1883" s="5" t="s">
        <v>70</v>
      </c>
      <c r="E1883" t="s">
        <v>9</v>
      </c>
      <c r="G1883" t="s">
        <v>12</v>
      </c>
      <c r="H1883">
        <v>1</v>
      </c>
    </row>
    <row r="1884" spans="1:8" x14ac:dyDescent="0.2">
      <c r="A1884" s="5" t="s">
        <v>70</v>
      </c>
      <c r="E1884" t="s">
        <v>9</v>
      </c>
      <c r="F1884">
        <v>5</v>
      </c>
      <c r="G1884" t="s">
        <v>10</v>
      </c>
      <c r="H1884">
        <v>1</v>
      </c>
    </row>
    <row r="1885" spans="1:8" x14ac:dyDescent="0.2">
      <c r="A1885" s="5" t="s">
        <v>70</v>
      </c>
      <c r="E1885" t="s">
        <v>9</v>
      </c>
      <c r="G1885" t="s">
        <v>11</v>
      </c>
      <c r="H1885">
        <f>4/15</f>
        <v>0.26666666666666666</v>
      </c>
    </row>
    <row r="1886" spans="1:8" x14ac:dyDescent="0.2">
      <c r="A1886" s="5" t="s">
        <v>70</v>
      </c>
      <c r="E1886" t="s">
        <v>9</v>
      </c>
      <c r="G1886" t="s">
        <v>12</v>
      </c>
      <c r="H1886">
        <v>1</v>
      </c>
    </row>
    <row r="1887" spans="1:8" x14ac:dyDescent="0.2">
      <c r="A1887" s="5" t="s">
        <v>70</v>
      </c>
      <c r="E1887" t="s">
        <v>9</v>
      </c>
      <c r="G1887" t="s">
        <v>13</v>
      </c>
      <c r="H1887">
        <v>0.40329628789597033</v>
      </c>
    </row>
    <row r="1888" spans="1:8" x14ac:dyDescent="0.2">
      <c r="A1888" s="5" t="s">
        <v>70</v>
      </c>
      <c r="E1888" t="s">
        <v>9</v>
      </c>
      <c r="G1888" t="s">
        <v>13</v>
      </c>
      <c r="H1888">
        <v>0.49372874149659868</v>
      </c>
    </row>
    <row r="1889" spans="1:8" x14ac:dyDescent="0.2">
      <c r="A1889" s="5" t="s">
        <v>70</v>
      </c>
      <c r="E1889" t="s">
        <v>9</v>
      </c>
      <c r="G1889" t="s">
        <v>13</v>
      </c>
      <c r="H1889">
        <v>0.59632093833882482</v>
      </c>
    </row>
    <row r="1890" spans="1:8" x14ac:dyDescent="0.2">
      <c r="A1890" s="5" t="s">
        <v>70</v>
      </c>
      <c r="E1890" t="s">
        <v>9</v>
      </c>
      <c r="G1890" t="s">
        <v>13</v>
      </c>
      <c r="H1890">
        <v>0.65283666638056814</v>
      </c>
    </row>
    <row r="1891" spans="1:8" x14ac:dyDescent="0.2">
      <c r="A1891" s="5" t="s">
        <v>70</v>
      </c>
      <c r="E1891" t="s">
        <v>9</v>
      </c>
      <c r="G1891" t="s">
        <v>13</v>
      </c>
      <c r="H1891">
        <v>0.59830444894590751</v>
      </c>
    </row>
    <row r="1892" spans="1:8" x14ac:dyDescent="0.2">
      <c r="A1892" s="5" t="s">
        <v>70</v>
      </c>
      <c r="E1892" t="s">
        <v>9</v>
      </c>
      <c r="G1892" t="s">
        <v>13</v>
      </c>
      <c r="H1892">
        <v>0.41254920053633998</v>
      </c>
    </row>
    <row r="1893" spans="1:8" x14ac:dyDescent="0.2">
      <c r="A1893" s="5" t="s">
        <v>70</v>
      </c>
      <c r="E1893" t="s">
        <v>9</v>
      </c>
      <c r="G1893" t="s">
        <v>13</v>
      </c>
      <c r="H1893">
        <v>0.48391692360920313</v>
      </c>
    </row>
    <row r="1894" spans="1:8" x14ac:dyDescent="0.2">
      <c r="A1894" s="5" t="s">
        <v>70</v>
      </c>
      <c r="E1894" t="s">
        <v>9</v>
      </c>
      <c r="G1894" t="s">
        <v>13</v>
      </c>
      <c r="H1894">
        <v>0.44618340805926088</v>
      </c>
    </row>
    <row r="1895" spans="1:8" x14ac:dyDescent="0.2">
      <c r="A1895" s="5" t="s">
        <v>70</v>
      </c>
      <c r="E1895" t="s">
        <v>9</v>
      </c>
      <c r="G1895" t="s">
        <v>13</v>
      </c>
      <c r="H1895">
        <v>0.58002543677622342</v>
      </c>
    </row>
    <row r="1896" spans="1:8" x14ac:dyDescent="0.2">
      <c r="A1896" s="5" t="s">
        <v>70</v>
      </c>
      <c r="E1896" t="s">
        <v>9</v>
      </c>
      <c r="G1896" t="s">
        <v>13</v>
      </c>
      <c r="H1896">
        <v>0.57158642462509868</v>
      </c>
    </row>
    <row r="1897" spans="1:8" x14ac:dyDescent="0.2">
      <c r="A1897" s="5" t="s">
        <v>70</v>
      </c>
      <c r="E1897" t="s">
        <v>9</v>
      </c>
      <c r="G1897" t="s">
        <v>13</v>
      </c>
      <c r="H1897">
        <v>0.56584580230429327</v>
      </c>
    </row>
    <row r="1898" spans="1:8" x14ac:dyDescent="0.2">
      <c r="A1898" s="5" t="s">
        <v>70</v>
      </c>
      <c r="E1898" t="s">
        <v>9</v>
      </c>
      <c r="G1898" t="s">
        <v>13</v>
      </c>
      <c r="H1898">
        <v>0.47840945215640568</v>
      </c>
    </row>
    <row r="1899" spans="1:8" x14ac:dyDescent="0.2">
      <c r="A1899" s="5" t="s">
        <v>70</v>
      </c>
      <c r="E1899" t="s">
        <v>9</v>
      </c>
      <c r="G1899" t="s">
        <v>13</v>
      </c>
      <c r="H1899">
        <v>0.5041163901458019</v>
      </c>
    </row>
    <row r="1900" spans="1:8" x14ac:dyDescent="0.2">
      <c r="A1900" s="5" t="s">
        <v>70</v>
      </c>
      <c r="E1900" t="s">
        <v>9</v>
      </c>
      <c r="G1900" t="s">
        <v>13</v>
      </c>
      <c r="H1900">
        <v>0.59589878656758533</v>
      </c>
    </row>
    <row r="1901" spans="1:8" x14ac:dyDescent="0.2">
      <c r="A1901" s="5" t="s">
        <v>70</v>
      </c>
      <c r="E1901" t="s">
        <v>9</v>
      </c>
      <c r="G1901" t="s">
        <v>13</v>
      </c>
      <c r="H1901">
        <v>0.4681721257034992</v>
      </c>
    </row>
    <row r="1902" spans="1:8" x14ac:dyDescent="0.2">
      <c r="A1902" s="5" t="s">
        <v>70</v>
      </c>
      <c r="E1902" t="s">
        <v>9</v>
      </c>
      <c r="G1902" t="s">
        <v>14</v>
      </c>
      <c r="H1902">
        <v>25.34</v>
      </c>
    </row>
    <row r="1903" spans="1:8" x14ac:dyDescent="0.2">
      <c r="A1903" s="5" t="s">
        <v>70</v>
      </c>
      <c r="E1903" t="s">
        <v>9</v>
      </c>
      <c r="G1903" t="s">
        <v>15</v>
      </c>
      <c r="H1903">
        <v>98.271000000000001</v>
      </c>
    </row>
    <row r="1904" spans="1:8" x14ac:dyDescent="0.2">
      <c r="A1904" s="5" t="s">
        <v>70</v>
      </c>
      <c r="E1904" t="s">
        <v>9</v>
      </c>
      <c r="G1904" t="s">
        <v>16</v>
      </c>
      <c r="H1904">
        <v>34.509599999999999</v>
      </c>
    </row>
    <row r="1905" spans="1:8" x14ac:dyDescent="0.2">
      <c r="A1905" s="5" t="s">
        <v>70</v>
      </c>
      <c r="E1905" t="s">
        <v>9</v>
      </c>
      <c r="G1905" t="s">
        <v>17</v>
      </c>
      <c r="H1905">
        <v>66.407133333333334</v>
      </c>
    </row>
    <row r="1906" spans="1:8" x14ac:dyDescent="0.2">
      <c r="A1906" s="3" t="s">
        <v>71</v>
      </c>
      <c r="E1906" t="s">
        <v>9</v>
      </c>
      <c r="F1906">
        <v>1</v>
      </c>
      <c r="G1906" t="s">
        <v>10</v>
      </c>
      <c r="H1906">
        <v>1</v>
      </c>
    </row>
    <row r="1907" spans="1:8" x14ac:dyDescent="0.2">
      <c r="A1907" s="3" t="s">
        <v>71</v>
      </c>
      <c r="E1907" t="s">
        <v>9</v>
      </c>
      <c r="G1907" t="s">
        <v>11</v>
      </c>
      <c r="H1907">
        <f>2/7</f>
        <v>0.2857142857142857</v>
      </c>
    </row>
    <row r="1908" spans="1:8" x14ac:dyDescent="0.2">
      <c r="A1908" s="3" t="s">
        <v>71</v>
      </c>
      <c r="E1908" t="s">
        <v>9</v>
      </c>
      <c r="G1908" t="s">
        <v>12</v>
      </c>
      <c r="H1908">
        <v>1</v>
      </c>
    </row>
    <row r="1909" spans="1:8" x14ac:dyDescent="0.2">
      <c r="A1909" s="3" t="s">
        <v>71</v>
      </c>
      <c r="E1909" t="s">
        <v>9</v>
      </c>
      <c r="F1909">
        <v>2</v>
      </c>
      <c r="G1909" t="s">
        <v>10</v>
      </c>
      <c r="H1909">
        <v>1</v>
      </c>
    </row>
    <row r="1910" spans="1:8" x14ac:dyDescent="0.2">
      <c r="A1910" s="3" t="s">
        <v>71</v>
      </c>
      <c r="E1910" t="s">
        <v>9</v>
      </c>
      <c r="G1910" t="s">
        <v>11</v>
      </c>
      <c r="H1910">
        <f>1/7</f>
        <v>0.14285714285714285</v>
      </c>
    </row>
    <row r="1911" spans="1:8" x14ac:dyDescent="0.2">
      <c r="A1911" s="3" t="s">
        <v>71</v>
      </c>
      <c r="E1911" t="s">
        <v>9</v>
      </c>
      <c r="G1911" t="s">
        <v>12</v>
      </c>
      <c r="H1911">
        <v>1</v>
      </c>
    </row>
    <row r="1912" spans="1:8" x14ac:dyDescent="0.2">
      <c r="A1912" s="3" t="s">
        <v>71</v>
      </c>
      <c r="E1912" t="s">
        <v>9</v>
      </c>
      <c r="F1912">
        <v>3</v>
      </c>
      <c r="G1912" t="s">
        <v>10</v>
      </c>
      <c r="H1912">
        <v>1</v>
      </c>
    </row>
    <row r="1913" spans="1:8" x14ac:dyDescent="0.2">
      <c r="A1913" s="3" t="s">
        <v>71</v>
      </c>
      <c r="E1913" t="s">
        <v>9</v>
      </c>
      <c r="G1913" t="s">
        <v>11</v>
      </c>
      <c r="H1913">
        <f>6/10</f>
        <v>0.6</v>
      </c>
    </row>
    <row r="1914" spans="1:8" x14ac:dyDescent="0.2">
      <c r="A1914" s="3" t="s">
        <v>71</v>
      </c>
      <c r="E1914" t="s">
        <v>9</v>
      </c>
      <c r="G1914" t="s">
        <v>12</v>
      </c>
      <c r="H1914">
        <v>1</v>
      </c>
    </row>
    <row r="1915" spans="1:8" x14ac:dyDescent="0.2">
      <c r="A1915" s="3" t="s">
        <v>71</v>
      </c>
      <c r="E1915" t="s">
        <v>9</v>
      </c>
      <c r="F1915">
        <v>4</v>
      </c>
      <c r="G1915" t="s">
        <v>10</v>
      </c>
      <c r="H1915">
        <v>1</v>
      </c>
    </row>
    <row r="1916" spans="1:8" x14ac:dyDescent="0.2">
      <c r="A1916" s="3" t="s">
        <v>71</v>
      </c>
      <c r="E1916" t="s">
        <v>9</v>
      </c>
      <c r="G1916" t="s">
        <v>11</v>
      </c>
      <c r="H1916">
        <f>2/5</f>
        <v>0.4</v>
      </c>
    </row>
    <row r="1917" spans="1:8" x14ac:dyDescent="0.2">
      <c r="A1917" s="3" t="s">
        <v>71</v>
      </c>
      <c r="E1917" t="s">
        <v>9</v>
      </c>
      <c r="G1917" t="s">
        <v>12</v>
      </c>
      <c r="H1917">
        <v>1</v>
      </c>
    </row>
    <row r="1918" spans="1:8" x14ac:dyDescent="0.2">
      <c r="A1918" s="3" t="s">
        <v>71</v>
      </c>
      <c r="E1918" t="s">
        <v>9</v>
      </c>
      <c r="F1918">
        <v>5</v>
      </c>
      <c r="G1918" t="s">
        <v>10</v>
      </c>
      <c r="H1918">
        <v>1</v>
      </c>
    </row>
    <row r="1919" spans="1:8" x14ac:dyDescent="0.2">
      <c r="A1919" s="3" t="s">
        <v>71</v>
      </c>
      <c r="E1919" t="s">
        <v>9</v>
      </c>
      <c r="G1919" t="s">
        <v>11</v>
      </c>
      <c r="H1919">
        <f>2/10</f>
        <v>0.2</v>
      </c>
    </row>
    <row r="1920" spans="1:8" x14ac:dyDescent="0.2">
      <c r="A1920" s="3" t="s">
        <v>71</v>
      </c>
      <c r="E1920" t="s">
        <v>9</v>
      </c>
      <c r="G1920" t="s">
        <v>12</v>
      </c>
      <c r="H1920">
        <v>1</v>
      </c>
    </row>
    <row r="1921" spans="1:8" x14ac:dyDescent="0.2">
      <c r="A1921" s="3" t="s">
        <v>71</v>
      </c>
      <c r="E1921" t="s">
        <v>9</v>
      </c>
      <c r="G1921" t="s">
        <v>13</v>
      </c>
      <c r="H1921">
        <v>0.50146465554898889</v>
      </c>
    </row>
    <row r="1922" spans="1:8" x14ac:dyDescent="0.2">
      <c r="A1922" s="3" t="s">
        <v>71</v>
      </c>
      <c r="E1922" t="s">
        <v>9</v>
      </c>
      <c r="G1922" t="s">
        <v>13</v>
      </c>
      <c r="H1922">
        <v>0.67277976901632819</v>
      </c>
    </row>
    <row r="1923" spans="1:8" x14ac:dyDescent="0.2">
      <c r="A1923" s="3" t="s">
        <v>71</v>
      </c>
      <c r="E1923" t="s">
        <v>9</v>
      </c>
      <c r="G1923" t="s">
        <v>13</v>
      </c>
      <c r="H1923">
        <v>0.4429577556807045</v>
      </c>
    </row>
    <row r="1924" spans="1:8" x14ac:dyDescent="0.2">
      <c r="A1924" s="3" t="s">
        <v>71</v>
      </c>
      <c r="E1924" t="s">
        <v>9</v>
      </c>
      <c r="G1924" t="s">
        <v>13</v>
      </c>
      <c r="H1924">
        <v>0.48524556028200022</v>
      </c>
    </row>
    <row r="1925" spans="1:8" x14ac:dyDescent="0.2">
      <c r="A1925" s="3" t="s">
        <v>71</v>
      </c>
      <c r="E1925" t="s">
        <v>9</v>
      </c>
      <c r="G1925" t="s">
        <v>13</v>
      </c>
      <c r="H1925">
        <v>0.49687528861250502</v>
      </c>
    </row>
    <row r="1926" spans="1:8" x14ac:dyDescent="0.2">
      <c r="A1926" s="3" t="s">
        <v>71</v>
      </c>
      <c r="E1926" t="s">
        <v>9</v>
      </c>
      <c r="G1926" t="s">
        <v>13</v>
      </c>
      <c r="H1926">
        <v>0.61866267071519654</v>
      </c>
    </row>
    <row r="1927" spans="1:8" x14ac:dyDescent="0.2">
      <c r="A1927" s="3" t="s">
        <v>71</v>
      </c>
      <c r="E1927" t="s">
        <v>9</v>
      </c>
      <c r="G1927" t="s">
        <v>13</v>
      </c>
      <c r="H1927">
        <v>0.44354735902774822</v>
      </c>
    </row>
    <row r="1928" spans="1:8" x14ac:dyDescent="0.2">
      <c r="A1928" s="3" t="s">
        <v>71</v>
      </c>
      <c r="E1928" t="s">
        <v>9</v>
      </c>
      <c r="G1928" t="s">
        <v>13</v>
      </c>
      <c r="H1928">
        <v>0.6442114482971818</v>
      </c>
    </row>
    <row r="1929" spans="1:8" x14ac:dyDescent="0.2">
      <c r="A1929" s="3" t="s">
        <v>71</v>
      </c>
      <c r="E1929" t="s">
        <v>9</v>
      </c>
      <c r="G1929" t="s">
        <v>13</v>
      </c>
      <c r="H1929">
        <v>0.56301609808991582</v>
      </c>
    </row>
    <row r="1930" spans="1:8" x14ac:dyDescent="0.2">
      <c r="A1930" s="3" t="s">
        <v>71</v>
      </c>
      <c r="E1930" t="s">
        <v>9</v>
      </c>
      <c r="G1930" t="s">
        <v>13</v>
      </c>
      <c r="H1930">
        <v>0.60168491031004634</v>
      </c>
    </row>
    <row r="1931" spans="1:8" x14ac:dyDescent="0.2">
      <c r="A1931" s="3" t="s">
        <v>71</v>
      </c>
      <c r="E1931" t="s">
        <v>9</v>
      </c>
      <c r="G1931" t="s">
        <v>13</v>
      </c>
      <c r="H1931">
        <v>0.5729274993403386</v>
      </c>
    </row>
    <row r="1932" spans="1:8" x14ac:dyDescent="0.2">
      <c r="A1932" s="3" t="s">
        <v>71</v>
      </c>
      <c r="E1932" t="s">
        <v>9</v>
      </c>
      <c r="G1932" t="s">
        <v>13</v>
      </c>
      <c r="H1932">
        <v>0.47843731324614674</v>
      </c>
    </row>
    <row r="1933" spans="1:8" x14ac:dyDescent="0.2">
      <c r="A1933" s="3" t="s">
        <v>71</v>
      </c>
      <c r="E1933" t="s">
        <v>9</v>
      </c>
      <c r="G1933" t="s">
        <v>13</v>
      </c>
      <c r="H1933">
        <v>0.52944020548462634</v>
      </c>
    </row>
    <row r="1934" spans="1:8" x14ac:dyDescent="0.2">
      <c r="A1934" s="3" t="s">
        <v>71</v>
      </c>
      <c r="E1934" t="s">
        <v>9</v>
      </c>
      <c r="G1934" t="s">
        <v>13</v>
      </c>
      <c r="H1934">
        <v>0.59800913372341946</v>
      </c>
    </row>
    <row r="1935" spans="1:8" x14ac:dyDescent="0.2">
      <c r="A1935" s="3" t="s">
        <v>71</v>
      </c>
      <c r="E1935" t="s">
        <v>9</v>
      </c>
      <c r="G1935" t="s">
        <v>13</v>
      </c>
      <c r="H1935">
        <v>0.53627420842299411</v>
      </c>
    </row>
    <row r="1936" spans="1:8" x14ac:dyDescent="0.2">
      <c r="A1936" s="3" t="s">
        <v>71</v>
      </c>
      <c r="E1936" t="s">
        <v>9</v>
      </c>
      <c r="G1936" t="s">
        <v>14</v>
      </c>
      <c r="H1936">
        <v>27.911999999999999</v>
      </c>
    </row>
    <row r="1937" spans="1:8" x14ac:dyDescent="0.2">
      <c r="A1937" s="3" t="s">
        <v>71</v>
      </c>
      <c r="E1937" t="s">
        <v>9</v>
      </c>
      <c r="G1937" t="s">
        <v>15</v>
      </c>
      <c r="H1937">
        <v>107.901</v>
      </c>
    </row>
    <row r="1938" spans="1:8" x14ac:dyDescent="0.2">
      <c r="A1938" s="3" t="s">
        <v>71</v>
      </c>
      <c r="E1938" t="s">
        <v>9</v>
      </c>
      <c r="G1938" t="s">
        <v>16</v>
      </c>
      <c r="H1938">
        <v>40.931600000000003</v>
      </c>
    </row>
    <row r="1939" spans="1:8" x14ac:dyDescent="0.2">
      <c r="A1939" s="3" t="s">
        <v>71</v>
      </c>
      <c r="E1939" t="s">
        <v>9</v>
      </c>
      <c r="G1939" t="s">
        <v>17</v>
      </c>
      <c r="H1939">
        <v>75.161533333333338</v>
      </c>
    </row>
    <row r="1940" spans="1:8" x14ac:dyDescent="0.2">
      <c r="A1940" s="7" t="s">
        <v>72</v>
      </c>
      <c r="E1940" t="s">
        <v>20</v>
      </c>
      <c r="F1940">
        <v>1</v>
      </c>
      <c r="G1940" t="s">
        <v>10</v>
      </c>
      <c r="H1940">
        <v>1</v>
      </c>
    </row>
    <row r="1941" spans="1:8" x14ac:dyDescent="0.2">
      <c r="A1941" s="7" t="s">
        <v>72</v>
      </c>
      <c r="E1941" t="s">
        <v>20</v>
      </c>
      <c r="G1941" t="s">
        <v>11</v>
      </c>
      <c r="H1941">
        <f>1/7</f>
        <v>0.14285714285714285</v>
      </c>
    </row>
    <row r="1942" spans="1:8" x14ac:dyDescent="0.2">
      <c r="A1942" s="7" t="s">
        <v>72</v>
      </c>
      <c r="E1942" t="s">
        <v>20</v>
      </c>
      <c r="G1942" t="s">
        <v>12</v>
      </c>
      <c r="H1942">
        <v>1</v>
      </c>
    </row>
    <row r="1943" spans="1:8" x14ac:dyDescent="0.2">
      <c r="A1943" s="7" t="s">
        <v>72</v>
      </c>
      <c r="E1943" t="s">
        <v>20</v>
      </c>
      <c r="F1943">
        <v>2</v>
      </c>
      <c r="G1943" t="s">
        <v>10</v>
      </c>
      <c r="H1943">
        <v>1</v>
      </c>
    </row>
    <row r="1944" spans="1:8" x14ac:dyDescent="0.2">
      <c r="A1944" s="7" t="s">
        <v>72</v>
      </c>
      <c r="E1944" t="s">
        <v>20</v>
      </c>
      <c r="G1944" t="s">
        <v>11</v>
      </c>
      <c r="H1944">
        <f>3/10</f>
        <v>0.3</v>
      </c>
    </row>
    <row r="1945" spans="1:8" x14ac:dyDescent="0.2">
      <c r="A1945" s="7" t="s">
        <v>72</v>
      </c>
      <c r="E1945" t="s">
        <v>20</v>
      </c>
      <c r="G1945" t="s">
        <v>12</v>
      </c>
      <c r="H1945">
        <v>1</v>
      </c>
    </row>
    <row r="1946" spans="1:8" x14ac:dyDescent="0.2">
      <c r="A1946" s="7" t="s">
        <v>72</v>
      </c>
      <c r="E1946" t="s">
        <v>20</v>
      </c>
      <c r="F1946">
        <v>3</v>
      </c>
      <c r="G1946" t="s">
        <v>10</v>
      </c>
      <c r="H1946">
        <v>1</v>
      </c>
    </row>
    <row r="1947" spans="1:8" x14ac:dyDescent="0.2">
      <c r="A1947" s="7" t="s">
        <v>72</v>
      </c>
      <c r="E1947" t="s">
        <v>20</v>
      </c>
      <c r="G1947" t="s">
        <v>11</v>
      </c>
      <c r="H1947">
        <f>2/14</f>
        <v>0.14285714285714285</v>
      </c>
    </row>
    <row r="1948" spans="1:8" x14ac:dyDescent="0.2">
      <c r="A1948" s="7" t="s">
        <v>72</v>
      </c>
      <c r="E1948" t="s">
        <v>20</v>
      </c>
      <c r="G1948" t="s">
        <v>12</v>
      </c>
      <c r="H1948">
        <v>1</v>
      </c>
    </row>
    <row r="1949" spans="1:8" x14ac:dyDescent="0.2">
      <c r="A1949" s="7" t="s">
        <v>72</v>
      </c>
      <c r="E1949" t="s">
        <v>20</v>
      </c>
      <c r="F1949">
        <v>4</v>
      </c>
      <c r="G1949" t="s">
        <v>10</v>
      </c>
      <c r="H1949">
        <v>1</v>
      </c>
    </row>
    <row r="1950" spans="1:8" x14ac:dyDescent="0.2">
      <c r="A1950" s="7" t="s">
        <v>72</v>
      </c>
      <c r="E1950" t="s">
        <v>20</v>
      </c>
      <c r="G1950" t="s">
        <v>11</v>
      </c>
      <c r="H1950">
        <f>5/11</f>
        <v>0.45454545454545453</v>
      </c>
    </row>
    <row r="1951" spans="1:8" x14ac:dyDescent="0.2">
      <c r="A1951" s="7" t="s">
        <v>72</v>
      </c>
      <c r="E1951" t="s">
        <v>20</v>
      </c>
      <c r="G1951" t="s">
        <v>12</v>
      </c>
      <c r="H1951">
        <v>1</v>
      </c>
    </row>
    <row r="1952" spans="1:8" x14ac:dyDescent="0.2">
      <c r="A1952" s="7" t="s">
        <v>72</v>
      </c>
      <c r="E1952" t="s">
        <v>20</v>
      </c>
      <c r="F1952">
        <v>5</v>
      </c>
      <c r="G1952" t="s">
        <v>10</v>
      </c>
      <c r="H1952">
        <v>1</v>
      </c>
    </row>
    <row r="1953" spans="1:8" x14ac:dyDescent="0.2">
      <c r="A1953" s="7" t="s">
        <v>72</v>
      </c>
      <c r="E1953" t="s">
        <v>20</v>
      </c>
      <c r="G1953" t="s">
        <v>11</v>
      </c>
      <c r="H1953">
        <f>7/29</f>
        <v>0.2413793103448276</v>
      </c>
    </row>
    <row r="1954" spans="1:8" x14ac:dyDescent="0.2">
      <c r="A1954" s="7" t="s">
        <v>72</v>
      </c>
      <c r="E1954" t="s">
        <v>20</v>
      </c>
      <c r="G1954" t="s">
        <v>12</v>
      </c>
      <c r="H1954">
        <v>1</v>
      </c>
    </row>
    <row r="1955" spans="1:8" x14ac:dyDescent="0.2">
      <c r="A1955" s="7" t="s">
        <v>72</v>
      </c>
      <c r="E1955" t="s">
        <v>20</v>
      </c>
      <c r="G1955" t="s">
        <v>13</v>
      </c>
      <c r="H1955">
        <v>0.55589819976027832</v>
      </c>
    </row>
    <row r="1956" spans="1:8" x14ac:dyDescent="0.2">
      <c r="A1956" s="7" t="s">
        <v>72</v>
      </c>
      <c r="E1956" t="s">
        <v>20</v>
      </c>
      <c r="G1956" t="s">
        <v>13</v>
      </c>
      <c r="H1956">
        <v>0.57002865859295559</v>
      </c>
    </row>
    <row r="1957" spans="1:8" x14ac:dyDescent="0.2">
      <c r="A1957" s="7" t="s">
        <v>72</v>
      </c>
      <c r="E1957" t="s">
        <v>20</v>
      </c>
      <c r="G1957" t="s">
        <v>13</v>
      </c>
      <c r="H1957">
        <v>0.63257869576982051</v>
      </c>
    </row>
    <row r="1958" spans="1:8" x14ac:dyDescent="0.2">
      <c r="A1958" s="7" t="s">
        <v>72</v>
      </c>
      <c r="E1958" t="s">
        <v>20</v>
      </c>
      <c r="G1958" t="s">
        <v>13</v>
      </c>
      <c r="H1958">
        <v>0.5427090457506929</v>
      </c>
    </row>
    <row r="1959" spans="1:8" x14ac:dyDescent="0.2">
      <c r="A1959" s="7" t="s">
        <v>72</v>
      </c>
      <c r="E1959" t="s">
        <v>20</v>
      </c>
      <c r="G1959" t="s">
        <v>13</v>
      </c>
      <c r="H1959">
        <v>0.62694928664403671</v>
      </c>
    </row>
    <row r="1960" spans="1:8" x14ac:dyDescent="0.2">
      <c r="A1960" s="7" t="s">
        <v>72</v>
      </c>
      <c r="E1960" t="s">
        <v>20</v>
      </c>
      <c r="G1960" t="s">
        <v>13</v>
      </c>
      <c r="H1960">
        <v>0.64365943083279975</v>
      </c>
    </row>
    <row r="1961" spans="1:8" x14ac:dyDescent="0.2">
      <c r="A1961" s="7" t="s">
        <v>72</v>
      </c>
      <c r="E1961" t="s">
        <v>20</v>
      </c>
      <c r="G1961" t="s">
        <v>13</v>
      </c>
      <c r="H1961">
        <v>0.4539007092198582</v>
      </c>
    </row>
    <row r="1962" spans="1:8" x14ac:dyDescent="0.2">
      <c r="A1962" s="7" t="s">
        <v>72</v>
      </c>
      <c r="E1962" t="s">
        <v>20</v>
      </c>
      <c r="G1962" t="s">
        <v>13</v>
      </c>
      <c r="H1962">
        <v>0.4722741599444415</v>
      </c>
    </row>
    <row r="1963" spans="1:8" x14ac:dyDescent="0.2">
      <c r="A1963" s="7" t="s">
        <v>72</v>
      </c>
      <c r="E1963" t="s">
        <v>20</v>
      </c>
      <c r="G1963" t="s">
        <v>13</v>
      </c>
      <c r="H1963">
        <v>0.49240705908386811</v>
      </c>
    </row>
    <row r="1964" spans="1:8" x14ac:dyDescent="0.2">
      <c r="A1964" s="7" t="s">
        <v>72</v>
      </c>
      <c r="E1964" t="s">
        <v>20</v>
      </c>
      <c r="G1964" t="s">
        <v>13</v>
      </c>
      <c r="H1964">
        <v>0.48340324862201839</v>
      </c>
    </row>
    <row r="1965" spans="1:8" x14ac:dyDescent="0.2">
      <c r="A1965" s="7" t="s">
        <v>72</v>
      </c>
      <c r="E1965" t="s">
        <v>20</v>
      </c>
      <c r="G1965" t="s">
        <v>13</v>
      </c>
      <c r="H1965">
        <v>0.55021646877277219</v>
      </c>
    </row>
    <row r="1966" spans="1:8" x14ac:dyDescent="0.2">
      <c r="A1966" s="7" t="s">
        <v>72</v>
      </c>
      <c r="E1966" t="s">
        <v>20</v>
      </c>
      <c r="G1966" t="s">
        <v>13</v>
      </c>
      <c r="H1966">
        <v>0.50958760985802953</v>
      </c>
    </row>
    <row r="1967" spans="1:8" x14ac:dyDescent="0.2">
      <c r="A1967" s="7" t="s">
        <v>72</v>
      </c>
      <c r="E1967" t="s">
        <v>20</v>
      </c>
      <c r="G1967" t="s">
        <v>13</v>
      </c>
      <c r="H1967">
        <v>0.39601788782336389</v>
      </c>
    </row>
    <row r="1968" spans="1:8" x14ac:dyDescent="0.2">
      <c r="A1968" s="7" t="s">
        <v>72</v>
      </c>
      <c r="E1968" t="s">
        <v>20</v>
      </c>
      <c r="G1968" t="s">
        <v>13</v>
      </c>
      <c r="H1968">
        <v>0.39409692468818436</v>
      </c>
    </row>
    <row r="1969" spans="1:8" x14ac:dyDescent="0.2">
      <c r="A1969" s="7" t="s">
        <v>72</v>
      </c>
      <c r="E1969" t="s">
        <v>20</v>
      </c>
      <c r="G1969" t="s">
        <v>13</v>
      </c>
      <c r="H1969">
        <v>0.48307382692511386</v>
      </c>
    </row>
    <row r="1970" spans="1:8" x14ac:dyDescent="0.2">
      <c r="A1970" s="7" t="s">
        <v>72</v>
      </c>
      <c r="E1970" t="s">
        <v>20</v>
      </c>
      <c r="G1970" t="s">
        <v>14</v>
      </c>
      <c r="H1970">
        <v>30.154</v>
      </c>
    </row>
    <row r="1971" spans="1:8" x14ac:dyDescent="0.2">
      <c r="A1971" s="7" t="s">
        <v>72</v>
      </c>
      <c r="E1971" t="s">
        <v>20</v>
      </c>
      <c r="G1971" t="s">
        <v>15</v>
      </c>
      <c r="H1971">
        <v>110.87</v>
      </c>
    </row>
    <row r="1972" spans="1:8" x14ac:dyDescent="0.2">
      <c r="A1972" s="7" t="s">
        <v>72</v>
      </c>
      <c r="E1972" t="s">
        <v>20</v>
      </c>
      <c r="G1972" t="s">
        <v>16</v>
      </c>
      <c r="H1972">
        <v>43.360000000000007</v>
      </c>
    </row>
    <row r="1973" spans="1:8" x14ac:dyDescent="0.2">
      <c r="A1973" s="7" t="s">
        <v>72</v>
      </c>
      <c r="E1973" t="s">
        <v>20</v>
      </c>
      <c r="G1973" t="s">
        <v>17</v>
      </c>
      <c r="H1973">
        <v>83.286133333333325</v>
      </c>
    </row>
    <row r="1974" spans="1:8" x14ac:dyDescent="0.2">
      <c r="A1974" s="8" t="s">
        <v>73</v>
      </c>
      <c r="E1974" t="s">
        <v>9</v>
      </c>
      <c r="F1974">
        <v>1</v>
      </c>
      <c r="G1974" t="s">
        <v>10</v>
      </c>
      <c r="H1974">
        <v>1</v>
      </c>
    </row>
    <row r="1975" spans="1:8" x14ac:dyDescent="0.2">
      <c r="A1975" s="8" t="s">
        <v>73</v>
      </c>
      <c r="E1975" t="s">
        <v>9</v>
      </c>
      <c r="G1975" t="s">
        <v>11</v>
      </c>
      <c r="H1975">
        <f>1/7</f>
        <v>0.14285714285714285</v>
      </c>
    </row>
    <row r="1976" spans="1:8" x14ac:dyDescent="0.2">
      <c r="A1976" s="8" t="s">
        <v>73</v>
      </c>
      <c r="E1976" t="s">
        <v>9</v>
      </c>
      <c r="G1976" t="s">
        <v>12</v>
      </c>
      <c r="H1976">
        <v>1</v>
      </c>
    </row>
    <row r="1977" spans="1:8" x14ac:dyDescent="0.2">
      <c r="A1977" s="8" t="s">
        <v>73</v>
      </c>
      <c r="E1977" t="s">
        <v>9</v>
      </c>
      <c r="F1977">
        <v>2</v>
      </c>
      <c r="G1977" t="s">
        <v>10</v>
      </c>
      <c r="H1977">
        <v>1</v>
      </c>
    </row>
    <row r="1978" spans="1:8" x14ac:dyDescent="0.2">
      <c r="A1978" s="8" t="s">
        <v>73</v>
      </c>
      <c r="E1978" t="s">
        <v>9</v>
      </c>
      <c r="G1978" t="s">
        <v>11</v>
      </c>
      <c r="H1978">
        <f>2/7</f>
        <v>0.2857142857142857</v>
      </c>
    </row>
    <row r="1979" spans="1:8" x14ac:dyDescent="0.2">
      <c r="A1979" s="8" t="s">
        <v>73</v>
      </c>
      <c r="E1979" t="s">
        <v>9</v>
      </c>
      <c r="G1979" t="s">
        <v>12</v>
      </c>
      <c r="H1979">
        <v>1</v>
      </c>
    </row>
    <row r="1980" spans="1:8" x14ac:dyDescent="0.2">
      <c r="A1980" s="8" t="s">
        <v>73</v>
      </c>
      <c r="E1980" t="s">
        <v>9</v>
      </c>
      <c r="F1980">
        <v>3</v>
      </c>
      <c r="G1980" t="s">
        <v>10</v>
      </c>
      <c r="H1980">
        <v>1</v>
      </c>
    </row>
    <row r="1981" spans="1:8" x14ac:dyDescent="0.2">
      <c r="A1981" s="8" t="s">
        <v>73</v>
      </c>
      <c r="E1981" t="s">
        <v>9</v>
      </c>
      <c r="G1981" t="s">
        <v>11</v>
      </c>
      <c r="H1981">
        <v>0</v>
      </c>
    </row>
    <row r="1982" spans="1:8" x14ac:dyDescent="0.2">
      <c r="A1982" s="8" t="s">
        <v>73</v>
      </c>
      <c r="E1982" t="s">
        <v>9</v>
      </c>
      <c r="G1982" t="s">
        <v>12</v>
      </c>
      <c r="H1982">
        <v>1</v>
      </c>
    </row>
    <row r="1983" spans="1:8" x14ac:dyDescent="0.2">
      <c r="A1983" s="8" t="s">
        <v>73</v>
      </c>
      <c r="E1983" t="s">
        <v>9</v>
      </c>
      <c r="F1983">
        <v>4</v>
      </c>
      <c r="G1983" t="s">
        <v>10</v>
      </c>
      <c r="H1983">
        <v>1</v>
      </c>
    </row>
    <row r="1984" spans="1:8" x14ac:dyDescent="0.2">
      <c r="A1984" s="8" t="s">
        <v>73</v>
      </c>
      <c r="E1984" t="s">
        <v>9</v>
      </c>
      <c r="G1984" t="s">
        <v>11</v>
      </c>
      <c r="H1984">
        <f>2/17</f>
        <v>0.11764705882352941</v>
      </c>
    </row>
    <row r="1985" spans="1:8" x14ac:dyDescent="0.2">
      <c r="A1985" s="8" t="s">
        <v>73</v>
      </c>
      <c r="E1985" t="s">
        <v>9</v>
      </c>
      <c r="G1985" t="s">
        <v>12</v>
      </c>
      <c r="H1985">
        <v>1</v>
      </c>
    </row>
    <row r="1986" spans="1:8" x14ac:dyDescent="0.2">
      <c r="A1986" s="8" t="s">
        <v>73</v>
      </c>
      <c r="E1986" t="s">
        <v>9</v>
      </c>
      <c r="F1986">
        <v>5</v>
      </c>
      <c r="G1986" t="s">
        <v>10</v>
      </c>
      <c r="H1986">
        <v>1</v>
      </c>
    </row>
    <row r="1987" spans="1:8" x14ac:dyDescent="0.2">
      <c r="A1987" s="8" t="s">
        <v>73</v>
      </c>
      <c r="E1987" t="s">
        <v>9</v>
      </c>
      <c r="G1987" t="s">
        <v>11</v>
      </c>
      <c r="H1987">
        <f>4/14</f>
        <v>0.2857142857142857</v>
      </c>
    </row>
    <row r="1988" spans="1:8" x14ac:dyDescent="0.2">
      <c r="A1988" s="8" t="s">
        <v>73</v>
      </c>
      <c r="E1988" t="s">
        <v>9</v>
      </c>
      <c r="G1988" t="s">
        <v>12</v>
      </c>
      <c r="H1988">
        <v>1</v>
      </c>
    </row>
    <row r="1989" spans="1:8" x14ac:dyDescent="0.2">
      <c r="A1989" s="8" t="s">
        <v>73</v>
      </c>
      <c r="E1989" t="s">
        <v>9</v>
      </c>
      <c r="G1989" t="s">
        <v>13</v>
      </c>
      <c r="H1989">
        <v>0.41362675161302537</v>
      </c>
    </row>
    <row r="1990" spans="1:8" x14ac:dyDescent="0.2">
      <c r="A1990" s="8" t="s">
        <v>73</v>
      </c>
      <c r="E1990" t="s">
        <v>9</v>
      </c>
      <c r="G1990" t="s">
        <v>13</v>
      </c>
      <c r="H1990">
        <v>0.53882400187410062</v>
      </c>
    </row>
    <row r="1991" spans="1:8" x14ac:dyDescent="0.2">
      <c r="A1991" s="8" t="s">
        <v>73</v>
      </c>
      <c r="E1991" t="s">
        <v>9</v>
      </c>
      <c r="G1991" t="s">
        <v>13</v>
      </c>
      <c r="H1991">
        <v>0.53173962969641175</v>
      </c>
    </row>
    <row r="1992" spans="1:8" x14ac:dyDescent="0.2">
      <c r="A1992" s="8" t="s">
        <v>73</v>
      </c>
      <c r="E1992" t="s">
        <v>9</v>
      </c>
      <c r="G1992" t="s">
        <v>13</v>
      </c>
      <c r="H1992">
        <v>0.47752869537101905</v>
      </c>
    </row>
    <row r="1993" spans="1:8" x14ac:dyDescent="0.2">
      <c r="A1993" s="8" t="s">
        <v>73</v>
      </c>
      <c r="E1993" t="s">
        <v>9</v>
      </c>
      <c r="G1993" t="s">
        <v>13</v>
      </c>
      <c r="H1993">
        <v>0.54262322850206079</v>
      </c>
    </row>
    <row r="1994" spans="1:8" x14ac:dyDescent="0.2">
      <c r="A1994" s="8" t="s">
        <v>73</v>
      </c>
      <c r="E1994" t="s">
        <v>9</v>
      </c>
      <c r="G1994" t="s">
        <v>13</v>
      </c>
      <c r="H1994">
        <v>0.45807066637965499</v>
      </c>
    </row>
    <row r="1995" spans="1:8" x14ac:dyDescent="0.2">
      <c r="A1995" s="8" t="s">
        <v>73</v>
      </c>
      <c r="E1995" t="s">
        <v>9</v>
      </c>
      <c r="G1995" t="s">
        <v>13</v>
      </c>
      <c r="H1995">
        <v>0.51948212622263634</v>
      </c>
    </row>
    <row r="1996" spans="1:8" x14ac:dyDescent="0.2">
      <c r="A1996" s="8" t="s">
        <v>73</v>
      </c>
      <c r="E1996" t="s">
        <v>9</v>
      </c>
      <c r="G1996" t="s">
        <v>13</v>
      </c>
      <c r="H1996">
        <v>0.60411414655896833</v>
      </c>
    </row>
    <row r="1997" spans="1:8" x14ac:dyDescent="0.2">
      <c r="A1997" s="8" t="s">
        <v>73</v>
      </c>
      <c r="E1997" t="s">
        <v>9</v>
      </c>
      <c r="G1997" t="s">
        <v>13</v>
      </c>
      <c r="H1997">
        <v>0.47553253696433051</v>
      </c>
    </row>
    <row r="1998" spans="1:8" x14ac:dyDescent="0.2">
      <c r="A1998" s="8" t="s">
        <v>73</v>
      </c>
      <c r="E1998" t="s">
        <v>9</v>
      </c>
      <c r="G1998" t="s">
        <v>13</v>
      </c>
      <c r="H1998">
        <v>0.45871084649236343</v>
      </c>
    </row>
    <row r="1999" spans="1:8" x14ac:dyDescent="0.2">
      <c r="A1999" s="8" t="s">
        <v>73</v>
      </c>
      <c r="E1999" t="s">
        <v>9</v>
      </c>
      <c r="G1999" t="s">
        <v>13</v>
      </c>
      <c r="H1999">
        <v>0.38092083742230948</v>
      </c>
    </row>
    <row r="2000" spans="1:8" x14ac:dyDescent="0.2">
      <c r="A2000" s="8" t="s">
        <v>73</v>
      </c>
      <c r="E2000" t="s">
        <v>9</v>
      </c>
      <c r="G2000" t="s">
        <v>13</v>
      </c>
      <c r="H2000">
        <v>0.48986990030933314</v>
      </c>
    </row>
    <row r="2001" spans="1:8" x14ac:dyDescent="0.2">
      <c r="A2001" s="8" t="s">
        <v>73</v>
      </c>
      <c r="E2001" t="s">
        <v>9</v>
      </c>
      <c r="G2001" t="s">
        <v>13</v>
      </c>
      <c r="H2001">
        <v>0.2397481915742902</v>
      </c>
    </row>
    <row r="2002" spans="1:8" x14ac:dyDescent="0.2">
      <c r="A2002" s="8" t="s">
        <v>73</v>
      </c>
      <c r="E2002" t="s">
        <v>9</v>
      </c>
      <c r="G2002" t="s">
        <v>13</v>
      </c>
      <c r="H2002">
        <v>0.528083683163595</v>
      </c>
    </row>
    <row r="2003" spans="1:8" x14ac:dyDescent="0.2">
      <c r="A2003" s="8" t="s">
        <v>73</v>
      </c>
      <c r="E2003" t="s">
        <v>9</v>
      </c>
      <c r="G2003" t="s">
        <v>13</v>
      </c>
      <c r="H2003">
        <v>0.62379623477297896</v>
      </c>
    </row>
    <row r="2004" spans="1:8" x14ac:dyDescent="0.2">
      <c r="A2004" s="8" t="s">
        <v>73</v>
      </c>
      <c r="E2004" t="s">
        <v>9</v>
      </c>
      <c r="G2004" t="s">
        <v>14</v>
      </c>
      <c r="H2004">
        <v>35.445999999999998</v>
      </c>
    </row>
    <row r="2005" spans="1:8" x14ac:dyDescent="0.2">
      <c r="A2005" s="8" t="s">
        <v>73</v>
      </c>
      <c r="E2005" t="s">
        <v>9</v>
      </c>
      <c r="G2005" t="s">
        <v>15</v>
      </c>
      <c r="H2005">
        <v>184.90100000000001</v>
      </c>
    </row>
    <row r="2006" spans="1:8" x14ac:dyDescent="0.2">
      <c r="A2006" s="8" t="s">
        <v>73</v>
      </c>
      <c r="E2006" t="s">
        <v>9</v>
      </c>
      <c r="G2006" t="s">
        <v>16</v>
      </c>
      <c r="H2006">
        <v>59.225333333333339</v>
      </c>
    </row>
    <row r="2007" spans="1:8" x14ac:dyDescent="0.2">
      <c r="A2007" s="8" t="s">
        <v>73</v>
      </c>
      <c r="E2007" t="s">
        <v>9</v>
      </c>
      <c r="G2007" t="s">
        <v>17</v>
      </c>
      <c r="H2007">
        <v>123.90633333333334</v>
      </c>
    </row>
    <row r="2008" spans="1:8" x14ac:dyDescent="0.2">
      <c r="A2008" s="7" t="s">
        <v>74</v>
      </c>
      <c r="E2008" t="s">
        <v>20</v>
      </c>
      <c r="F2008">
        <v>1</v>
      </c>
      <c r="G2008" t="s">
        <v>10</v>
      </c>
      <c r="H2008">
        <v>1</v>
      </c>
    </row>
    <row r="2009" spans="1:8" x14ac:dyDescent="0.2">
      <c r="A2009" s="7" t="s">
        <v>74</v>
      </c>
      <c r="E2009" t="s">
        <v>20</v>
      </c>
      <c r="G2009" t="s">
        <v>11</v>
      </c>
      <c r="H2009">
        <f>3/8</f>
        <v>0.375</v>
      </c>
    </row>
    <row r="2010" spans="1:8" x14ac:dyDescent="0.2">
      <c r="A2010" s="7" t="s">
        <v>74</v>
      </c>
      <c r="E2010" t="s">
        <v>20</v>
      </c>
      <c r="G2010" t="s">
        <v>12</v>
      </c>
      <c r="H2010">
        <v>1</v>
      </c>
    </row>
    <row r="2011" spans="1:8" x14ac:dyDescent="0.2">
      <c r="A2011" s="7" t="s">
        <v>74</v>
      </c>
      <c r="E2011" t="s">
        <v>20</v>
      </c>
      <c r="F2011">
        <v>2</v>
      </c>
      <c r="G2011" t="s">
        <v>10</v>
      </c>
      <c r="H2011">
        <v>1</v>
      </c>
    </row>
    <row r="2012" spans="1:8" x14ac:dyDescent="0.2">
      <c r="A2012" s="7" t="s">
        <v>74</v>
      </c>
      <c r="E2012" t="s">
        <v>20</v>
      </c>
      <c r="G2012" t="s">
        <v>11</v>
      </c>
      <c r="H2012">
        <f>7/12</f>
        <v>0.58333333333333337</v>
      </c>
    </row>
    <row r="2013" spans="1:8" x14ac:dyDescent="0.2">
      <c r="A2013" s="7" t="s">
        <v>74</v>
      </c>
      <c r="E2013" t="s">
        <v>20</v>
      </c>
      <c r="G2013" t="s">
        <v>12</v>
      </c>
      <c r="H2013">
        <v>1</v>
      </c>
    </row>
    <row r="2014" spans="1:8" x14ac:dyDescent="0.2">
      <c r="A2014" s="7" t="s">
        <v>74</v>
      </c>
      <c r="E2014" t="s">
        <v>20</v>
      </c>
      <c r="F2014">
        <v>3</v>
      </c>
      <c r="G2014" t="s">
        <v>10</v>
      </c>
      <c r="H2014">
        <v>1</v>
      </c>
    </row>
    <row r="2015" spans="1:8" x14ac:dyDescent="0.2">
      <c r="A2015" s="7" t="s">
        <v>74</v>
      </c>
      <c r="E2015" t="s">
        <v>20</v>
      </c>
      <c r="G2015" t="s">
        <v>11</v>
      </c>
      <c r="H2015">
        <f>3/19</f>
        <v>0.15789473684210525</v>
      </c>
    </row>
    <row r="2016" spans="1:8" x14ac:dyDescent="0.2">
      <c r="A2016" s="7" t="s">
        <v>74</v>
      </c>
      <c r="E2016" t="s">
        <v>20</v>
      </c>
      <c r="G2016" t="s">
        <v>12</v>
      </c>
      <c r="H2016">
        <v>1</v>
      </c>
    </row>
    <row r="2017" spans="1:8" x14ac:dyDescent="0.2">
      <c r="A2017" s="7" t="s">
        <v>74</v>
      </c>
      <c r="E2017" t="s">
        <v>20</v>
      </c>
      <c r="F2017">
        <v>4</v>
      </c>
      <c r="G2017" t="s">
        <v>10</v>
      </c>
      <c r="H2017">
        <v>1</v>
      </c>
    </row>
    <row r="2018" spans="1:8" x14ac:dyDescent="0.2">
      <c r="A2018" s="7" t="s">
        <v>74</v>
      </c>
      <c r="E2018" t="s">
        <v>20</v>
      </c>
      <c r="G2018" t="s">
        <v>11</v>
      </c>
      <c r="H2018">
        <v>0</v>
      </c>
    </row>
    <row r="2019" spans="1:8" x14ac:dyDescent="0.2">
      <c r="A2019" s="7" t="s">
        <v>74</v>
      </c>
      <c r="E2019" t="s">
        <v>20</v>
      </c>
      <c r="G2019" t="s">
        <v>12</v>
      </c>
      <c r="H2019">
        <v>1</v>
      </c>
    </row>
    <row r="2020" spans="1:8" x14ac:dyDescent="0.2">
      <c r="A2020" s="7" t="s">
        <v>74</v>
      </c>
      <c r="E2020" t="s">
        <v>20</v>
      </c>
      <c r="F2020">
        <v>5</v>
      </c>
      <c r="G2020" t="s">
        <v>10</v>
      </c>
      <c r="H2020">
        <v>1</v>
      </c>
    </row>
    <row r="2021" spans="1:8" x14ac:dyDescent="0.2">
      <c r="A2021" s="7" t="s">
        <v>74</v>
      </c>
      <c r="E2021" t="s">
        <v>20</v>
      </c>
      <c r="G2021" t="s">
        <v>11</v>
      </c>
      <c r="H2021">
        <f>4/24</f>
        <v>0.16666666666666666</v>
      </c>
    </row>
    <row r="2022" spans="1:8" x14ac:dyDescent="0.2">
      <c r="A2022" s="7" t="s">
        <v>74</v>
      </c>
      <c r="E2022" t="s">
        <v>20</v>
      </c>
      <c r="G2022" t="s">
        <v>12</v>
      </c>
      <c r="H2022">
        <v>1</v>
      </c>
    </row>
    <row r="2023" spans="1:8" x14ac:dyDescent="0.2">
      <c r="A2023" s="7" t="s">
        <v>74</v>
      </c>
      <c r="E2023" t="s">
        <v>20</v>
      </c>
      <c r="G2023" t="s">
        <v>13</v>
      </c>
      <c r="H2023">
        <v>0.55416015743877944</v>
      </c>
    </row>
    <row r="2024" spans="1:8" x14ac:dyDescent="0.2">
      <c r="A2024" s="7" t="s">
        <v>74</v>
      </c>
      <c r="E2024" t="s">
        <v>20</v>
      </c>
      <c r="G2024" t="s">
        <v>13</v>
      </c>
      <c r="H2024">
        <v>0.54001239893575803</v>
      </c>
    </row>
    <row r="2025" spans="1:8" x14ac:dyDescent="0.2">
      <c r="A2025" s="7" t="s">
        <v>74</v>
      </c>
      <c r="E2025" t="s">
        <v>20</v>
      </c>
      <c r="G2025" t="s">
        <v>13</v>
      </c>
      <c r="H2025">
        <v>0.42804402749760084</v>
      </c>
    </row>
    <row r="2026" spans="1:8" x14ac:dyDescent="0.2">
      <c r="A2026" s="7" t="s">
        <v>74</v>
      </c>
      <c r="E2026" t="s">
        <v>20</v>
      </c>
      <c r="G2026" t="s">
        <v>13</v>
      </c>
      <c r="H2026">
        <v>0.48083443738351345</v>
      </c>
    </row>
    <row r="2027" spans="1:8" x14ac:dyDescent="0.2">
      <c r="A2027" s="7" t="s">
        <v>74</v>
      </c>
      <c r="E2027" t="s">
        <v>20</v>
      </c>
      <c r="G2027" t="s">
        <v>13</v>
      </c>
      <c r="H2027">
        <v>0.42338024572534155</v>
      </c>
    </row>
    <row r="2028" spans="1:8" x14ac:dyDescent="0.2">
      <c r="A2028" s="7" t="s">
        <v>74</v>
      </c>
      <c r="E2028" t="s">
        <v>20</v>
      </c>
      <c r="G2028" t="s">
        <v>13</v>
      </c>
      <c r="H2028">
        <v>0.42516704557257101</v>
      </c>
    </row>
    <row r="2029" spans="1:8" x14ac:dyDescent="0.2">
      <c r="A2029" s="7" t="s">
        <v>74</v>
      </c>
      <c r="E2029" t="s">
        <v>20</v>
      </c>
      <c r="G2029" t="s">
        <v>13</v>
      </c>
      <c r="H2029">
        <v>0.52550833935050234</v>
      </c>
    </row>
    <row r="2030" spans="1:8" x14ac:dyDescent="0.2">
      <c r="A2030" s="7" t="s">
        <v>74</v>
      </c>
      <c r="E2030" t="s">
        <v>20</v>
      </c>
      <c r="G2030" t="s">
        <v>13</v>
      </c>
      <c r="H2030">
        <v>0.52826492377709711</v>
      </c>
    </row>
    <row r="2031" spans="1:8" x14ac:dyDescent="0.2">
      <c r="A2031" s="7" t="s">
        <v>74</v>
      </c>
      <c r="E2031" t="s">
        <v>20</v>
      </c>
      <c r="G2031" t="s">
        <v>13</v>
      </c>
      <c r="H2031">
        <v>0.49311817288706017</v>
      </c>
    </row>
    <row r="2032" spans="1:8" x14ac:dyDescent="0.2">
      <c r="A2032" s="7" t="s">
        <v>74</v>
      </c>
      <c r="E2032" t="s">
        <v>20</v>
      </c>
      <c r="G2032" t="s">
        <v>13</v>
      </c>
      <c r="H2032">
        <v>0.41555314140865474</v>
      </c>
    </row>
    <row r="2033" spans="1:8" x14ac:dyDescent="0.2">
      <c r="A2033" s="7" t="s">
        <v>74</v>
      </c>
      <c r="E2033" t="s">
        <v>20</v>
      </c>
      <c r="G2033" t="s">
        <v>13</v>
      </c>
      <c r="H2033">
        <v>0.49645651852945516</v>
      </c>
    </row>
    <row r="2034" spans="1:8" x14ac:dyDescent="0.2">
      <c r="A2034" s="7" t="s">
        <v>74</v>
      </c>
      <c r="E2034" t="s">
        <v>20</v>
      </c>
      <c r="G2034" t="s">
        <v>13</v>
      </c>
      <c r="H2034">
        <v>0.527592972149457</v>
      </c>
    </row>
    <row r="2035" spans="1:8" x14ac:dyDescent="0.2">
      <c r="A2035" s="7" t="s">
        <v>74</v>
      </c>
      <c r="E2035" t="s">
        <v>20</v>
      </c>
      <c r="G2035" t="s">
        <v>13</v>
      </c>
      <c r="H2035">
        <v>0.41195127945197063</v>
      </c>
    </row>
    <row r="2036" spans="1:8" x14ac:dyDescent="0.2">
      <c r="A2036" s="7" t="s">
        <v>74</v>
      </c>
      <c r="E2036" t="s">
        <v>20</v>
      </c>
      <c r="G2036" t="s">
        <v>13</v>
      </c>
      <c r="H2036">
        <v>0.43965748578956354</v>
      </c>
    </row>
    <row r="2037" spans="1:8" x14ac:dyDescent="0.2">
      <c r="A2037" s="7" t="s">
        <v>74</v>
      </c>
      <c r="E2037" t="s">
        <v>20</v>
      </c>
      <c r="G2037" t="s">
        <v>13</v>
      </c>
      <c r="H2037">
        <v>0.66870896675690794</v>
      </c>
    </row>
    <row r="2038" spans="1:8" x14ac:dyDescent="0.2">
      <c r="A2038" s="7" t="s">
        <v>74</v>
      </c>
      <c r="E2038" t="s">
        <v>20</v>
      </c>
      <c r="G2038" t="s">
        <v>14</v>
      </c>
      <c r="H2038">
        <v>36.043999999999997</v>
      </c>
    </row>
    <row r="2039" spans="1:8" x14ac:dyDescent="0.2">
      <c r="A2039" s="7" t="s">
        <v>74</v>
      </c>
      <c r="E2039" t="s">
        <v>20</v>
      </c>
      <c r="G2039" t="s">
        <v>15</v>
      </c>
      <c r="H2039">
        <v>133.59899999999999</v>
      </c>
    </row>
    <row r="2040" spans="1:8" x14ac:dyDescent="0.2">
      <c r="A2040" s="7" t="s">
        <v>74</v>
      </c>
      <c r="E2040" t="s">
        <v>20</v>
      </c>
      <c r="G2040" t="s">
        <v>16</v>
      </c>
      <c r="H2040">
        <v>50.733133333333321</v>
      </c>
    </row>
    <row r="2041" spans="1:8" x14ac:dyDescent="0.2">
      <c r="A2041" s="7" t="s">
        <v>74</v>
      </c>
      <c r="E2041" t="s">
        <v>20</v>
      </c>
      <c r="G2041" t="s">
        <v>17</v>
      </c>
      <c r="H2041">
        <v>103.94113333333334</v>
      </c>
    </row>
    <row r="2042" spans="1:8" x14ac:dyDescent="0.2">
      <c r="A2042" s="8" t="s">
        <v>75</v>
      </c>
      <c r="E2042" t="s">
        <v>9</v>
      </c>
      <c r="F2042">
        <v>1</v>
      </c>
      <c r="G2042" t="s">
        <v>10</v>
      </c>
      <c r="H2042">
        <v>1</v>
      </c>
    </row>
    <row r="2043" spans="1:8" x14ac:dyDescent="0.2">
      <c r="A2043" s="8" t="s">
        <v>75</v>
      </c>
      <c r="E2043" t="s">
        <v>9</v>
      </c>
      <c r="G2043" t="s">
        <v>11</v>
      </c>
      <c r="H2043">
        <f>2/5</f>
        <v>0.4</v>
      </c>
    </row>
    <row r="2044" spans="1:8" x14ac:dyDescent="0.2">
      <c r="A2044" s="8" t="s">
        <v>75</v>
      </c>
      <c r="E2044" t="s">
        <v>9</v>
      </c>
      <c r="G2044" t="s">
        <v>12</v>
      </c>
      <c r="H2044">
        <v>1</v>
      </c>
    </row>
    <row r="2045" spans="1:8" x14ac:dyDescent="0.2">
      <c r="A2045" s="8" t="s">
        <v>75</v>
      </c>
      <c r="E2045" t="s">
        <v>9</v>
      </c>
      <c r="F2045">
        <v>2</v>
      </c>
      <c r="G2045" t="s">
        <v>10</v>
      </c>
      <c r="H2045">
        <v>1</v>
      </c>
    </row>
    <row r="2046" spans="1:8" x14ac:dyDescent="0.2">
      <c r="A2046" s="8" t="s">
        <v>75</v>
      </c>
      <c r="E2046" t="s">
        <v>9</v>
      </c>
      <c r="G2046" t="s">
        <v>11</v>
      </c>
      <c r="H2046">
        <f>5/15</f>
        <v>0.33333333333333331</v>
      </c>
    </row>
    <row r="2047" spans="1:8" x14ac:dyDescent="0.2">
      <c r="A2047" s="8" t="s">
        <v>75</v>
      </c>
      <c r="E2047" t="s">
        <v>9</v>
      </c>
      <c r="G2047" t="s">
        <v>12</v>
      </c>
      <c r="H2047">
        <v>1</v>
      </c>
    </row>
    <row r="2048" spans="1:8" x14ac:dyDescent="0.2">
      <c r="A2048" s="8" t="s">
        <v>75</v>
      </c>
      <c r="E2048" t="s">
        <v>9</v>
      </c>
      <c r="F2048">
        <v>3</v>
      </c>
      <c r="G2048" t="s">
        <v>10</v>
      </c>
      <c r="H2048">
        <v>1</v>
      </c>
    </row>
    <row r="2049" spans="1:8" x14ac:dyDescent="0.2">
      <c r="A2049" s="8" t="s">
        <v>75</v>
      </c>
      <c r="E2049" t="s">
        <v>9</v>
      </c>
      <c r="G2049" t="s">
        <v>11</v>
      </c>
      <c r="H2049">
        <f>1/4</f>
        <v>0.25</v>
      </c>
    </row>
    <row r="2050" spans="1:8" x14ac:dyDescent="0.2">
      <c r="A2050" s="8" t="s">
        <v>75</v>
      </c>
      <c r="E2050" t="s">
        <v>9</v>
      </c>
      <c r="G2050" t="s">
        <v>12</v>
      </c>
      <c r="H2050">
        <v>1</v>
      </c>
    </row>
    <row r="2051" spans="1:8" x14ac:dyDescent="0.2">
      <c r="A2051" s="8" t="s">
        <v>75</v>
      </c>
      <c r="E2051" t="s">
        <v>9</v>
      </c>
      <c r="F2051">
        <v>4</v>
      </c>
      <c r="G2051" t="s">
        <v>10</v>
      </c>
      <c r="H2051">
        <v>1</v>
      </c>
    </row>
    <row r="2052" spans="1:8" x14ac:dyDescent="0.2">
      <c r="A2052" s="8" t="s">
        <v>75</v>
      </c>
      <c r="E2052" t="s">
        <v>9</v>
      </c>
      <c r="G2052" t="s">
        <v>11</v>
      </c>
      <c r="H2052">
        <f>1/5</f>
        <v>0.2</v>
      </c>
    </row>
    <row r="2053" spans="1:8" x14ac:dyDescent="0.2">
      <c r="A2053" s="8" t="s">
        <v>75</v>
      </c>
      <c r="E2053" t="s">
        <v>9</v>
      </c>
      <c r="G2053" t="s">
        <v>12</v>
      </c>
      <c r="H2053">
        <v>1</v>
      </c>
    </row>
    <row r="2054" spans="1:8" x14ac:dyDescent="0.2">
      <c r="A2054" s="8" t="s">
        <v>75</v>
      </c>
      <c r="E2054" t="s">
        <v>9</v>
      </c>
      <c r="F2054">
        <v>5</v>
      </c>
      <c r="G2054" t="s">
        <v>10</v>
      </c>
      <c r="H2054">
        <v>1</v>
      </c>
    </row>
    <row r="2055" spans="1:8" x14ac:dyDescent="0.2">
      <c r="A2055" s="8" t="s">
        <v>75</v>
      </c>
      <c r="E2055" t="s">
        <v>9</v>
      </c>
      <c r="G2055" t="s">
        <v>11</v>
      </c>
      <c r="H2055">
        <f>5/18</f>
        <v>0.27777777777777779</v>
      </c>
    </row>
    <row r="2056" spans="1:8" x14ac:dyDescent="0.2">
      <c r="A2056" s="8" t="s">
        <v>75</v>
      </c>
      <c r="E2056" t="s">
        <v>9</v>
      </c>
      <c r="G2056" t="s">
        <v>12</v>
      </c>
      <c r="H2056">
        <v>1</v>
      </c>
    </row>
    <row r="2057" spans="1:8" x14ac:dyDescent="0.2">
      <c r="A2057" s="8" t="s">
        <v>75</v>
      </c>
      <c r="E2057" t="s">
        <v>9</v>
      </c>
      <c r="G2057" t="s">
        <v>13</v>
      </c>
      <c r="H2057">
        <v>0.72458647525360065</v>
      </c>
    </row>
    <row r="2058" spans="1:8" x14ac:dyDescent="0.2">
      <c r="A2058" s="8" t="s">
        <v>75</v>
      </c>
      <c r="E2058" t="s">
        <v>9</v>
      </c>
      <c r="G2058" t="s">
        <v>13</v>
      </c>
      <c r="H2058">
        <v>0.52463280293757653</v>
      </c>
    </row>
    <row r="2059" spans="1:8" x14ac:dyDescent="0.2">
      <c r="A2059" s="8" t="s">
        <v>75</v>
      </c>
      <c r="E2059" t="s">
        <v>9</v>
      </c>
      <c r="G2059" t="s">
        <v>13</v>
      </c>
      <c r="H2059">
        <v>0.52684089312549454</v>
      </c>
    </row>
    <row r="2060" spans="1:8" x14ac:dyDescent="0.2">
      <c r="A2060" s="8" t="s">
        <v>75</v>
      </c>
      <c r="E2060" t="s">
        <v>9</v>
      </c>
      <c r="G2060" t="s">
        <v>13</v>
      </c>
      <c r="H2060">
        <v>0.48482047205999235</v>
      </c>
    </row>
    <row r="2061" spans="1:8" x14ac:dyDescent="0.2">
      <c r="A2061" s="8" t="s">
        <v>75</v>
      </c>
      <c r="E2061" t="s">
        <v>9</v>
      </c>
      <c r="G2061" t="s">
        <v>13</v>
      </c>
      <c r="H2061">
        <v>0.45394331966913881</v>
      </c>
    </row>
    <row r="2062" spans="1:8" x14ac:dyDescent="0.2">
      <c r="A2062" s="8" t="s">
        <v>75</v>
      </c>
      <c r="E2062" t="s">
        <v>9</v>
      </c>
      <c r="G2062" t="s">
        <v>13</v>
      </c>
      <c r="H2062">
        <v>0.62051046601414939</v>
      </c>
    </row>
    <row r="2063" spans="1:8" x14ac:dyDescent="0.2">
      <c r="A2063" s="8" t="s">
        <v>75</v>
      </c>
      <c r="E2063" t="s">
        <v>9</v>
      </c>
      <c r="G2063" t="s">
        <v>13</v>
      </c>
      <c r="H2063">
        <v>0.56672768724520173</v>
      </c>
    </row>
    <row r="2064" spans="1:8" x14ac:dyDescent="0.2">
      <c r="A2064" s="8" t="s">
        <v>75</v>
      </c>
      <c r="E2064" t="s">
        <v>9</v>
      </c>
      <c r="G2064" t="s">
        <v>13</v>
      </c>
      <c r="H2064">
        <v>0.42681838723507803</v>
      </c>
    </row>
    <row r="2065" spans="1:8" x14ac:dyDescent="0.2">
      <c r="A2065" s="8" t="s">
        <v>75</v>
      </c>
      <c r="E2065" t="s">
        <v>9</v>
      </c>
      <c r="G2065" t="s">
        <v>13</v>
      </c>
      <c r="H2065">
        <v>0.54253567216667908</v>
      </c>
    </row>
    <row r="2066" spans="1:8" x14ac:dyDescent="0.2">
      <c r="A2066" s="8" t="s">
        <v>75</v>
      </c>
      <c r="E2066" t="s">
        <v>9</v>
      </c>
      <c r="G2066" t="s">
        <v>13</v>
      </c>
      <c r="H2066">
        <v>0.47638944824808693</v>
      </c>
    </row>
    <row r="2067" spans="1:8" x14ac:dyDescent="0.2">
      <c r="A2067" s="8" t="s">
        <v>75</v>
      </c>
      <c r="E2067" t="s">
        <v>9</v>
      </c>
      <c r="G2067" t="s">
        <v>13</v>
      </c>
      <c r="H2067">
        <v>0.4107733755014788</v>
      </c>
    </row>
    <row r="2068" spans="1:8" x14ac:dyDescent="0.2">
      <c r="A2068" s="8" t="s">
        <v>75</v>
      </c>
      <c r="E2068" t="s">
        <v>9</v>
      </c>
      <c r="G2068" t="s">
        <v>13</v>
      </c>
      <c r="H2068">
        <v>0.50134233739669265</v>
      </c>
    </row>
    <row r="2069" spans="1:8" x14ac:dyDescent="0.2">
      <c r="A2069" s="8" t="s">
        <v>75</v>
      </c>
      <c r="E2069" t="s">
        <v>9</v>
      </c>
      <c r="G2069" t="s">
        <v>13</v>
      </c>
      <c r="H2069">
        <v>0.52633796015657908</v>
      </c>
    </row>
    <row r="2070" spans="1:8" x14ac:dyDescent="0.2">
      <c r="A2070" s="8" t="s">
        <v>75</v>
      </c>
      <c r="E2070" t="s">
        <v>9</v>
      </c>
      <c r="G2070" t="s">
        <v>13</v>
      </c>
      <c r="H2070">
        <v>0.43008409465537956</v>
      </c>
    </row>
    <row r="2071" spans="1:8" x14ac:dyDescent="0.2">
      <c r="A2071" s="8" t="s">
        <v>75</v>
      </c>
      <c r="E2071" t="s">
        <v>9</v>
      </c>
      <c r="G2071" t="s">
        <v>13</v>
      </c>
      <c r="H2071">
        <v>0.43564207284413498</v>
      </c>
    </row>
    <row r="2072" spans="1:8" x14ac:dyDescent="0.2">
      <c r="A2072" s="8" t="s">
        <v>75</v>
      </c>
      <c r="E2072" t="s">
        <v>9</v>
      </c>
      <c r="G2072" t="s">
        <v>14</v>
      </c>
      <c r="H2072">
        <v>26.027000000000001</v>
      </c>
    </row>
    <row r="2073" spans="1:8" x14ac:dyDescent="0.2">
      <c r="A2073" s="8" t="s">
        <v>75</v>
      </c>
      <c r="E2073" t="s">
        <v>9</v>
      </c>
      <c r="G2073" t="s">
        <v>15</v>
      </c>
      <c r="H2073">
        <v>143.751</v>
      </c>
    </row>
    <row r="2074" spans="1:8" x14ac:dyDescent="0.2">
      <c r="A2074" s="8" t="s">
        <v>75</v>
      </c>
      <c r="E2074" t="s">
        <v>9</v>
      </c>
      <c r="G2074" t="s">
        <v>16</v>
      </c>
      <c r="H2074">
        <v>50.768933333333344</v>
      </c>
    </row>
    <row r="2075" spans="1:8" x14ac:dyDescent="0.2">
      <c r="A2075" s="8" t="s">
        <v>75</v>
      </c>
      <c r="E2075" t="s">
        <v>9</v>
      </c>
      <c r="G2075" t="s">
        <v>17</v>
      </c>
      <c r="H2075">
        <v>97.897199999999984</v>
      </c>
    </row>
    <row r="2076" spans="1:8" x14ac:dyDescent="0.2">
      <c r="A2076" s="7" t="s">
        <v>76</v>
      </c>
      <c r="E2076" t="s">
        <v>9</v>
      </c>
      <c r="F2076">
        <v>1</v>
      </c>
      <c r="G2076" t="s">
        <v>10</v>
      </c>
      <c r="H2076">
        <v>1</v>
      </c>
    </row>
    <row r="2077" spans="1:8" x14ac:dyDescent="0.2">
      <c r="A2077" s="7" t="s">
        <v>76</v>
      </c>
      <c r="E2077" t="s">
        <v>9</v>
      </c>
      <c r="G2077" t="s">
        <v>11</v>
      </c>
      <c r="H2077">
        <f>1/14</f>
        <v>7.1428571428571425E-2</v>
      </c>
    </row>
    <row r="2078" spans="1:8" x14ac:dyDescent="0.2">
      <c r="A2078" s="7" t="s">
        <v>76</v>
      </c>
      <c r="E2078" t="s">
        <v>9</v>
      </c>
      <c r="G2078" t="s">
        <v>12</v>
      </c>
      <c r="H2078">
        <v>1</v>
      </c>
    </row>
    <row r="2079" spans="1:8" x14ac:dyDescent="0.2">
      <c r="A2079" s="7" t="s">
        <v>76</v>
      </c>
      <c r="E2079" t="s">
        <v>9</v>
      </c>
      <c r="F2079">
        <v>2</v>
      </c>
      <c r="G2079" t="s">
        <v>10</v>
      </c>
      <c r="H2079">
        <v>1</v>
      </c>
    </row>
    <row r="2080" spans="1:8" x14ac:dyDescent="0.2">
      <c r="A2080" s="7" t="s">
        <v>76</v>
      </c>
      <c r="E2080" t="s">
        <v>9</v>
      </c>
      <c r="G2080" t="s">
        <v>11</v>
      </c>
      <c r="H2080">
        <f>5/9</f>
        <v>0.55555555555555558</v>
      </c>
    </row>
    <row r="2081" spans="1:8" x14ac:dyDescent="0.2">
      <c r="A2081" s="7" t="s">
        <v>76</v>
      </c>
      <c r="E2081" t="s">
        <v>9</v>
      </c>
      <c r="G2081" t="s">
        <v>12</v>
      </c>
      <c r="H2081">
        <v>1</v>
      </c>
    </row>
    <row r="2082" spans="1:8" x14ac:dyDescent="0.2">
      <c r="A2082" s="7" t="s">
        <v>76</v>
      </c>
      <c r="E2082" t="s">
        <v>9</v>
      </c>
      <c r="F2082">
        <v>3</v>
      </c>
      <c r="G2082" t="s">
        <v>10</v>
      </c>
      <c r="H2082">
        <v>1</v>
      </c>
    </row>
    <row r="2083" spans="1:8" x14ac:dyDescent="0.2">
      <c r="A2083" s="7" t="s">
        <v>76</v>
      </c>
      <c r="E2083" t="s">
        <v>9</v>
      </c>
      <c r="G2083" t="s">
        <v>11</v>
      </c>
      <c r="H2083">
        <f>2/9</f>
        <v>0.22222222222222221</v>
      </c>
    </row>
    <row r="2084" spans="1:8" x14ac:dyDescent="0.2">
      <c r="A2084" s="7" t="s">
        <v>76</v>
      </c>
      <c r="E2084" t="s">
        <v>9</v>
      </c>
      <c r="G2084" t="s">
        <v>12</v>
      </c>
      <c r="H2084">
        <v>1</v>
      </c>
    </row>
    <row r="2085" spans="1:8" x14ac:dyDescent="0.2">
      <c r="A2085" s="7" t="s">
        <v>76</v>
      </c>
      <c r="E2085" t="s">
        <v>9</v>
      </c>
      <c r="F2085">
        <v>4</v>
      </c>
      <c r="G2085" t="s">
        <v>10</v>
      </c>
      <c r="H2085">
        <v>1</v>
      </c>
    </row>
    <row r="2086" spans="1:8" x14ac:dyDescent="0.2">
      <c r="A2086" s="7" t="s">
        <v>76</v>
      </c>
      <c r="E2086" t="s">
        <v>9</v>
      </c>
      <c r="G2086" t="s">
        <v>11</v>
      </c>
      <c r="H2086">
        <f>1/5</f>
        <v>0.2</v>
      </c>
    </row>
    <row r="2087" spans="1:8" x14ac:dyDescent="0.2">
      <c r="A2087" s="7" t="s">
        <v>76</v>
      </c>
      <c r="E2087" t="s">
        <v>9</v>
      </c>
      <c r="G2087" t="s">
        <v>12</v>
      </c>
      <c r="H2087">
        <v>1</v>
      </c>
    </row>
    <row r="2088" spans="1:8" x14ac:dyDescent="0.2">
      <c r="A2088" s="7" t="s">
        <v>76</v>
      </c>
      <c r="E2088" t="s">
        <v>9</v>
      </c>
      <c r="F2088">
        <v>5</v>
      </c>
      <c r="G2088" t="s">
        <v>10</v>
      </c>
      <c r="H2088">
        <v>0</v>
      </c>
    </row>
    <row r="2089" spans="1:8" x14ac:dyDescent="0.2">
      <c r="A2089" s="7" t="s">
        <v>76</v>
      </c>
      <c r="E2089" t="s">
        <v>9</v>
      </c>
      <c r="G2089" t="s">
        <v>11</v>
      </c>
      <c r="H2089">
        <f>2/10</f>
        <v>0.2</v>
      </c>
    </row>
    <row r="2090" spans="1:8" x14ac:dyDescent="0.2">
      <c r="A2090" s="7" t="s">
        <v>76</v>
      </c>
      <c r="E2090" t="s">
        <v>9</v>
      </c>
      <c r="G2090" t="s">
        <v>12</v>
      </c>
      <c r="H2090">
        <v>1</v>
      </c>
    </row>
    <row r="2091" spans="1:8" x14ac:dyDescent="0.2">
      <c r="A2091" s="7" t="s">
        <v>76</v>
      </c>
      <c r="E2091" t="s">
        <v>9</v>
      </c>
      <c r="G2091" t="s">
        <v>13</v>
      </c>
      <c r="H2091">
        <v>0.57807554102811953</v>
      </c>
    </row>
    <row r="2092" spans="1:8" x14ac:dyDescent="0.2">
      <c r="A2092" s="7" t="s">
        <v>76</v>
      </c>
      <c r="E2092" t="s">
        <v>9</v>
      </c>
      <c r="G2092" t="s">
        <v>13</v>
      </c>
      <c r="H2092">
        <v>0.46633183925712052</v>
      </c>
    </row>
    <row r="2093" spans="1:8" x14ac:dyDescent="0.2">
      <c r="A2093" s="7" t="s">
        <v>76</v>
      </c>
      <c r="E2093" t="s">
        <v>9</v>
      </c>
      <c r="G2093" t="s">
        <v>13</v>
      </c>
      <c r="H2093">
        <v>0.7087306393130467</v>
      </c>
    </row>
    <row r="2094" spans="1:8" x14ac:dyDescent="0.2">
      <c r="A2094" s="7" t="s">
        <v>76</v>
      </c>
      <c r="E2094" t="s">
        <v>9</v>
      </c>
      <c r="G2094" t="s">
        <v>13</v>
      </c>
      <c r="H2094">
        <v>0.33692516085336943</v>
      </c>
    </row>
    <row r="2095" spans="1:8" x14ac:dyDescent="0.2">
      <c r="A2095" s="7" t="s">
        <v>76</v>
      </c>
      <c r="E2095" t="s">
        <v>9</v>
      </c>
      <c r="G2095" t="s">
        <v>13</v>
      </c>
      <c r="H2095">
        <v>0.54008462760610865</v>
      </c>
    </row>
    <row r="2096" spans="1:8" x14ac:dyDescent="0.2">
      <c r="A2096" s="7" t="s">
        <v>76</v>
      </c>
      <c r="E2096" t="s">
        <v>9</v>
      </c>
      <c r="G2096" t="s">
        <v>13</v>
      </c>
      <c r="H2096">
        <v>0.42446465239073045</v>
      </c>
    </row>
    <row r="2097" spans="1:8" x14ac:dyDescent="0.2">
      <c r="A2097" s="7" t="s">
        <v>76</v>
      </c>
      <c r="E2097" t="s">
        <v>9</v>
      </c>
      <c r="G2097" t="s">
        <v>13</v>
      </c>
      <c r="H2097">
        <v>0.56356512340118903</v>
      </c>
    </row>
    <row r="2098" spans="1:8" x14ac:dyDescent="0.2">
      <c r="A2098" s="7" t="s">
        <v>76</v>
      </c>
      <c r="E2098" t="s">
        <v>9</v>
      </c>
      <c r="G2098" t="s">
        <v>13</v>
      </c>
      <c r="H2098">
        <v>0.55372174122174123</v>
      </c>
    </row>
    <row r="2099" spans="1:8" x14ac:dyDescent="0.2">
      <c r="A2099" s="7" t="s">
        <v>76</v>
      </c>
      <c r="E2099" t="s">
        <v>9</v>
      </c>
      <c r="G2099" t="s">
        <v>13</v>
      </c>
      <c r="H2099">
        <v>0.53724548349585399</v>
      </c>
    </row>
    <row r="2100" spans="1:8" x14ac:dyDescent="0.2">
      <c r="A2100" s="7" t="s">
        <v>76</v>
      </c>
      <c r="E2100" t="s">
        <v>9</v>
      </c>
      <c r="G2100" t="s">
        <v>13</v>
      </c>
      <c r="H2100">
        <v>0.49279225124476855</v>
      </c>
    </row>
    <row r="2101" spans="1:8" x14ac:dyDescent="0.2">
      <c r="A2101" s="7" t="s">
        <v>76</v>
      </c>
      <c r="E2101" t="s">
        <v>9</v>
      </c>
      <c r="G2101" t="s">
        <v>13</v>
      </c>
      <c r="H2101">
        <v>0.52623154581466669</v>
      </c>
    </row>
    <row r="2102" spans="1:8" x14ac:dyDescent="0.2">
      <c r="A2102" s="7" t="s">
        <v>76</v>
      </c>
      <c r="E2102" t="s">
        <v>9</v>
      </c>
      <c r="G2102" t="s">
        <v>13</v>
      </c>
      <c r="H2102">
        <v>0.55920195213931168</v>
      </c>
    </row>
    <row r="2103" spans="1:8" x14ac:dyDescent="0.2">
      <c r="A2103" s="7" t="s">
        <v>76</v>
      </c>
      <c r="E2103" t="s">
        <v>9</v>
      </c>
      <c r="G2103" t="s">
        <v>13</v>
      </c>
      <c r="H2103">
        <v>0.49566456823850813</v>
      </c>
    </row>
    <row r="2104" spans="1:8" x14ac:dyDescent="0.2">
      <c r="A2104" s="7" t="s">
        <v>76</v>
      </c>
      <c r="E2104" t="s">
        <v>9</v>
      </c>
      <c r="G2104" t="s">
        <v>13</v>
      </c>
      <c r="H2104">
        <v>0.4769882759427384</v>
      </c>
    </row>
    <row r="2105" spans="1:8" x14ac:dyDescent="0.2">
      <c r="A2105" s="7" t="s">
        <v>76</v>
      </c>
      <c r="E2105" t="s">
        <v>9</v>
      </c>
      <c r="G2105" t="s">
        <v>13</v>
      </c>
      <c r="H2105">
        <v>0.38346148444631695</v>
      </c>
    </row>
    <row r="2106" spans="1:8" x14ac:dyDescent="0.2">
      <c r="A2106" s="7" t="s">
        <v>76</v>
      </c>
      <c r="E2106" t="s">
        <v>9</v>
      </c>
      <c r="G2106" t="s">
        <v>14</v>
      </c>
      <c r="H2106">
        <v>39.069000000000003</v>
      </c>
    </row>
    <row r="2107" spans="1:8" x14ac:dyDescent="0.2">
      <c r="A2107" s="7" t="s">
        <v>76</v>
      </c>
      <c r="E2107" t="s">
        <v>9</v>
      </c>
      <c r="G2107" t="s">
        <v>15</v>
      </c>
      <c r="H2107">
        <v>155.50299999999999</v>
      </c>
    </row>
    <row r="2108" spans="1:8" x14ac:dyDescent="0.2">
      <c r="A2108" s="7" t="s">
        <v>76</v>
      </c>
      <c r="E2108" t="s">
        <v>9</v>
      </c>
      <c r="G2108" t="s">
        <v>16</v>
      </c>
      <c r="H2108">
        <v>62.559466666666665</v>
      </c>
    </row>
    <row r="2109" spans="1:8" x14ac:dyDescent="0.2">
      <c r="A2109" s="7" t="s">
        <v>76</v>
      </c>
      <c r="E2109" t="s">
        <v>9</v>
      </c>
      <c r="G2109" t="s">
        <v>17</v>
      </c>
      <c r="H2109">
        <v>122.50439999999999</v>
      </c>
    </row>
    <row r="2110" spans="1:8" x14ac:dyDescent="0.2">
      <c r="A2110" s="8" t="s">
        <v>77</v>
      </c>
      <c r="E2110" t="s">
        <v>9</v>
      </c>
      <c r="F2110">
        <v>1</v>
      </c>
      <c r="G2110" t="s">
        <v>10</v>
      </c>
      <c r="H2110">
        <v>1</v>
      </c>
    </row>
    <row r="2111" spans="1:8" x14ac:dyDescent="0.2">
      <c r="A2111" s="8" t="s">
        <v>77</v>
      </c>
      <c r="E2111" t="s">
        <v>9</v>
      </c>
      <c r="G2111" t="s">
        <v>11</v>
      </c>
      <c r="H2111">
        <f>2/9</f>
        <v>0.22222222222222221</v>
      </c>
    </row>
    <row r="2112" spans="1:8" x14ac:dyDescent="0.2">
      <c r="A2112" s="8" t="s">
        <v>77</v>
      </c>
      <c r="E2112" t="s">
        <v>9</v>
      </c>
      <c r="G2112" t="s">
        <v>12</v>
      </c>
      <c r="H2112">
        <v>1</v>
      </c>
    </row>
    <row r="2113" spans="1:8" x14ac:dyDescent="0.2">
      <c r="A2113" s="8" t="s">
        <v>77</v>
      </c>
      <c r="E2113" t="s">
        <v>9</v>
      </c>
      <c r="F2113">
        <v>2</v>
      </c>
      <c r="G2113" t="s">
        <v>10</v>
      </c>
      <c r="H2113">
        <v>1</v>
      </c>
    </row>
    <row r="2114" spans="1:8" x14ac:dyDescent="0.2">
      <c r="A2114" s="8" t="s">
        <v>77</v>
      </c>
      <c r="E2114" t="s">
        <v>9</v>
      </c>
      <c r="G2114" t="s">
        <v>11</v>
      </c>
      <c r="H2114">
        <f>7/14</f>
        <v>0.5</v>
      </c>
    </row>
    <row r="2115" spans="1:8" x14ac:dyDescent="0.2">
      <c r="A2115" s="8" t="s">
        <v>77</v>
      </c>
      <c r="E2115" t="s">
        <v>9</v>
      </c>
      <c r="G2115" t="s">
        <v>12</v>
      </c>
      <c r="H2115">
        <v>1</v>
      </c>
    </row>
    <row r="2116" spans="1:8" x14ac:dyDescent="0.2">
      <c r="A2116" s="8" t="s">
        <v>77</v>
      </c>
      <c r="E2116" t="s">
        <v>9</v>
      </c>
      <c r="F2116">
        <v>3</v>
      </c>
      <c r="G2116" t="s">
        <v>10</v>
      </c>
      <c r="H2116">
        <v>1</v>
      </c>
    </row>
    <row r="2117" spans="1:8" x14ac:dyDescent="0.2">
      <c r="A2117" s="8" t="s">
        <v>77</v>
      </c>
      <c r="E2117" t="s">
        <v>9</v>
      </c>
      <c r="G2117" t="s">
        <v>11</v>
      </c>
      <c r="H2117">
        <f>5/12</f>
        <v>0.41666666666666669</v>
      </c>
    </row>
    <row r="2118" spans="1:8" x14ac:dyDescent="0.2">
      <c r="A2118" s="8" t="s">
        <v>77</v>
      </c>
      <c r="E2118" t="s">
        <v>9</v>
      </c>
      <c r="G2118" t="s">
        <v>12</v>
      </c>
      <c r="H2118">
        <v>1</v>
      </c>
    </row>
    <row r="2119" spans="1:8" x14ac:dyDescent="0.2">
      <c r="A2119" s="8" t="s">
        <v>77</v>
      </c>
      <c r="E2119" t="s">
        <v>9</v>
      </c>
      <c r="F2119">
        <v>4</v>
      </c>
      <c r="G2119" t="s">
        <v>10</v>
      </c>
      <c r="H2119">
        <v>1</v>
      </c>
    </row>
    <row r="2120" spans="1:8" x14ac:dyDescent="0.2">
      <c r="A2120" s="8" t="s">
        <v>77</v>
      </c>
      <c r="E2120" t="s">
        <v>9</v>
      </c>
      <c r="G2120" t="s">
        <v>11</v>
      </c>
      <c r="H2120">
        <f>7/21</f>
        <v>0.33333333333333331</v>
      </c>
    </row>
    <row r="2121" spans="1:8" x14ac:dyDescent="0.2">
      <c r="A2121" s="8" t="s">
        <v>77</v>
      </c>
      <c r="E2121" t="s">
        <v>9</v>
      </c>
      <c r="G2121" t="s">
        <v>12</v>
      </c>
      <c r="H2121">
        <v>1</v>
      </c>
    </row>
    <row r="2122" spans="1:8" x14ac:dyDescent="0.2">
      <c r="A2122" s="8" t="s">
        <v>77</v>
      </c>
      <c r="E2122" t="s">
        <v>9</v>
      </c>
      <c r="F2122">
        <v>5</v>
      </c>
      <c r="G2122" t="s">
        <v>10</v>
      </c>
      <c r="H2122">
        <v>1</v>
      </c>
    </row>
    <row r="2123" spans="1:8" x14ac:dyDescent="0.2">
      <c r="A2123" s="8" t="s">
        <v>77</v>
      </c>
      <c r="E2123" t="s">
        <v>9</v>
      </c>
      <c r="G2123" t="s">
        <v>11</v>
      </c>
      <c r="H2123">
        <f>3/10</f>
        <v>0.3</v>
      </c>
    </row>
    <row r="2124" spans="1:8" x14ac:dyDescent="0.2">
      <c r="A2124" s="8" t="s">
        <v>77</v>
      </c>
      <c r="E2124" t="s">
        <v>9</v>
      </c>
      <c r="G2124" t="s">
        <v>12</v>
      </c>
      <c r="H2124">
        <v>1</v>
      </c>
    </row>
    <row r="2125" spans="1:8" x14ac:dyDescent="0.2">
      <c r="A2125" s="8" t="s">
        <v>77</v>
      </c>
      <c r="E2125" t="s">
        <v>9</v>
      </c>
      <c r="G2125" t="s">
        <v>13</v>
      </c>
      <c r="H2125">
        <v>0.61143657881852409</v>
      </c>
    </row>
    <row r="2126" spans="1:8" x14ac:dyDescent="0.2">
      <c r="A2126" s="8" t="s">
        <v>77</v>
      </c>
      <c r="E2126" t="s">
        <v>9</v>
      </c>
      <c r="G2126" t="s">
        <v>13</v>
      </c>
      <c r="H2126">
        <v>0.52353526023802932</v>
      </c>
    </row>
    <row r="2127" spans="1:8" x14ac:dyDescent="0.2">
      <c r="A2127" s="8" t="s">
        <v>77</v>
      </c>
      <c r="E2127" t="s">
        <v>9</v>
      </c>
      <c r="G2127" t="s">
        <v>13</v>
      </c>
      <c r="H2127">
        <v>0.48838360183458673</v>
      </c>
    </row>
    <row r="2128" spans="1:8" x14ac:dyDescent="0.2">
      <c r="A2128" s="8" t="s">
        <v>77</v>
      </c>
      <c r="E2128" t="s">
        <v>9</v>
      </c>
      <c r="G2128" t="s">
        <v>13</v>
      </c>
      <c r="H2128">
        <v>0.67190725917747718</v>
      </c>
    </row>
    <row r="2129" spans="1:8" x14ac:dyDescent="0.2">
      <c r="A2129" s="8" t="s">
        <v>77</v>
      </c>
      <c r="E2129" t="s">
        <v>9</v>
      </c>
      <c r="G2129" t="s">
        <v>13</v>
      </c>
      <c r="H2129">
        <v>0.45202373304107935</v>
      </c>
    </row>
    <row r="2130" spans="1:8" x14ac:dyDescent="0.2">
      <c r="A2130" s="8" t="s">
        <v>77</v>
      </c>
      <c r="E2130" t="s">
        <v>9</v>
      </c>
      <c r="G2130" t="s">
        <v>13</v>
      </c>
      <c r="H2130">
        <v>0.47643724819229571</v>
      </c>
    </row>
    <row r="2131" spans="1:8" x14ac:dyDescent="0.2">
      <c r="A2131" s="8" t="s">
        <v>77</v>
      </c>
      <c r="E2131" t="s">
        <v>9</v>
      </c>
      <c r="G2131" t="s">
        <v>13</v>
      </c>
      <c r="H2131">
        <v>0.56432309389153545</v>
      </c>
    </row>
    <row r="2132" spans="1:8" x14ac:dyDescent="0.2">
      <c r="A2132" s="8" t="s">
        <v>77</v>
      </c>
      <c r="E2132" t="s">
        <v>9</v>
      </c>
      <c r="G2132" t="s">
        <v>13</v>
      </c>
      <c r="H2132">
        <v>0.46999542569615183</v>
      </c>
    </row>
    <row r="2133" spans="1:8" x14ac:dyDescent="0.2">
      <c r="A2133" s="8" t="s">
        <v>77</v>
      </c>
      <c r="E2133" t="s">
        <v>9</v>
      </c>
      <c r="G2133" t="s">
        <v>13</v>
      </c>
      <c r="H2133">
        <v>0.48648565793641874</v>
      </c>
    </row>
    <row r="2134" spans="1:8" x14ac:dyDescent="0.2">
      <c r="A2134" s="8" t="s">
        <v>77</v>
      </c>
      <c r="E2134" t="s">
        <v>9</v>
      </c>
      <c r="G2134" t="s">
        <v>13</v>
      </c>
      <c r="H2134">
        <v>0.61754367348021599</v>
      </c>
    </row>
    <row r="2135" spans="1:8" x14ac:dyDescent="0.2">
      <c r="A2135" s="8" t="s">
        <v>77</v>
      </c>
      <c r="E2135" t="s">
        <v>9</v>
      </c>
      <c r="G2135" t="s">
        <v>13</v>
      </c>
      <c r="H2135">
        <v>0.41581988206563825</v>
      </c>
    </row>
    <row r="2136" spans="1:8" x14ac:dyDescent="0.2">
      <c r="A2136" s="8" t="s">
        <v>77</v>
      </c>
      <c r="E2136" t="s">
        <v>9</v>
      </c>
      <c r="G2136" t="s">
        <v>13</v>
      </c>
      <c r="H2136">
        <v>0.55028603953423305</v>
      </c>
    </row>
    <row r="2137" spans="1:8" x14ac:dyDescent="0.2">
      <c r="A2137" s="8" t="s">
        <v>77</v>
      </c>
      <c r="E2137" t="s">
        <v>9</v>
      </c>
      <c r="G2137" t="s">
        <v>13</v>
      </c>
      <c r="H2137">
        <v>0.35884808906969273</v>
      </c>
    </row>
    <row r="2138" spans="1:8" x14ac:dyDescent="0.2">
      <c r="A2138" s="8" t="s">
        <v>77</v>
      </c>
      <c r="E2138" t="s">
        <v>9</v>
      </c>
      <c r="G2138" t="s">
        <v>13</v>
      </c>
      <c r="H2138">
        <v>0.40589412955029813</v>
      </c>
    </row>
    <row r="2139" spans="1:8" x14ac:dyDescent="0.2">
      <c r="A2139" s="8" t="s">
        <v>77</v>
      </c>
      <c r="E2139" t="s">
        <v>9</v>
      </c>
      <c r="G2139" t="s">
        <v>13</v>
      </c>
      <c r="H2139">
        <v>0.54404669419798013</v>
      </c>
    </row>
    <row r="2140" spans="1:8" x14ac:dyDescent="0.2">
      <c r="A2140" s="8" t="s">
        <v>77</v>
      </c>
      <c r="E2140" t="s">
        <v>9</v>
      </c>
      <c r="G2140" t="s">
        <v>14</v>
      </c>
      <c r="H2140">
        <v>32.878999999999998</v>
      </c>
    </row>
    <row r="2141" spans="1:8" x14ac:dyDescent="0.2">
      <c r="A2141" s="8" t="s">
        <v>77</v>
      </c>
      <c r="E2141" t="s">
        <v>9</v>
      </c>
      <c r="G2141" t="s">
        <v>15</v>
      </c>
      <c r="H2141">
        <v>169.97900000000001</v>
      </c>
    </row>
    <row r="2142" spans="1:8" x14ac:dyDescent="0.2">
      <c r="A2142" s="8" t="s">
        <v>77</v>
      </c>
      <c r="E2142" t="s">
        <v>9</v>
      </c>
      <c r="G2142" t="s">
        <v>16</v>
      </c>
      <c r="H2142">
        <v>52.428200000000011</v>
      </c>
    </row>
    <row r="2143" spans="1:8" x14ac:dyDescent="0.2">
      <c r="A2143" s="8" t="s">
        <v>77</v>
      </c>
      <c r="E2143" t="s">
        <v>9</v>
      </c>
      <c r="G2143" t="s">
        <v>17</v>
      </c>
      <c r="H2143">
        <v>103.24493333333334</v>
      </c>
    </row>
    <row r="2144" spans="1:8" x14ac:dyDescent="0.2">
      <c r="A2144" s="7" t="s">
        <v>78</v>
      </c>
      <c r="E2144" t="s">
        <v>9</v>
      </c>
      <c r="F2144">
        <v>1</v>
      </c>
      <c r="G2144" t="s">
        <v>10</v>
      </c>
      <c r="H2144">
        <v>1</v>
      </c>
    </row>
    <row r="2145" spans="1:8" x14ac:dyDescent="0.2">
      <c r="A2145" s="7" t="s">
        <v>78</v>
      </c>
      <c r="E2145" t="s">
        <v>9</v>
      </c>
      <c r="G2145" t="s">
        <v>11</v>
      </c>
      <c r="H2145">
        <f>4/8</f>
        <v>0.5</v>
      </c>
    </row>
    <row r="2146" spans="1:8" x14ac:dyDescent="0.2">
      <c r="A2146" s="7" t="s">
        <v>78</v>
      </c>
      <c r="E2146" t="s">
        <v>9</v>
      </c>
      <c r="G2146" t="s">
        <v>12</v>
      </c>
      <c r="H2146">
        <v>1</v>
      </c>
    </row>
    <row r="2147" spans="1:8" x14ac:dyDescent="0.2">
      <c r="A2147" s="7" t="s">
        <v>78</v>
      </c>
      <c r="E2147" t="s">
        <v>9</v>
      </c>
      <c r="F2147">
        <v>2</v>
      </c>
      <c r="G2147" t="s">
        <v>10</v>
      </c>
      <c r="H2147">
        <v>1</v>
      </c>
    </row>
    <row r="2148" spans="1:8" x14ac:dyDescent="0.2">
      <c r="A2148" s="7" t="s">
        <v>78</v>
      </c>
      <c r="E2148" t="s">
        <v>9</v>
      </c>
      <c r="G2148" t="s">
        <v>11</v>
      </c>
      <c r="H2148">
        <f>5/12</f>
        <v>0.41666666666666669</v>
      </c>
    </row>
    <row r="2149" spans="1:8" x14ac:dyDescent="0.2">
      <c r="A2149" s="7" t="s">
        <v>78</v>
      </c>
      <c r="E2149" t="s">
        <v>9</v>
      </c>
      <c r="G2149" t="s">
        <v>12</v>
      </c>
      <c r="H2149">
        <v>1</v>
      </c>
    </row>
    <row r="2150" spans="1:8" x14ac:dyDescent="0.2">
      <c r="A2150" s="7" t="s">
        <v>78</v>
      </c>
      <c r="E2150" t="s">
        <v>9</v>
      </c>
      <c r="F2150">
        <v>3</v>
      </c>
      <c r="G2150" t="s">
        <v>10</v>
      </c>
      <c r="H2150">
        <v>1</v>
      </c>
    </row>
    <row r="2151" spans="1:8" x14ac:dyDescent="0.2">
      <c r="A2151" s="7" t="s">
        <v>78</v>
      </c>
      <c r="E2151" t="s">
        <v>9</v>
      </c>
      <c r="G2151" t="s">
        <v>11</v>
      </c>
      <c r="H2151">
        <f>5/10</f>
        <v>0.5</v>
      </c>
    </row>
    <row r="2152" spans="1:8" x14ac:dyDescent="0.2">
      <c r="A2152" s="7" t="s">
        <v>78</v>
      </c>
      <c r="E2152" t="s">
        <v>9</v>
      </c>
      <c r="G2152" t="s">
        <v>12</v>
      </c>
      <c r="H2152">
        <v>1</v>
      </c>
    </row>
    <row r="2153" spans="1:8" x14ac:dyDescent="0.2">
      <c r="A2153" s="7" t="s">
        <v>78</v>
      </c>
      <c r="E2153" t="s">
        <v>9</v>
      </c>
      <c r="F2153">
        <v>4</v>
      </c>
      <c r="G2153" t="s">
        <v>10</v>
      </c>
      <c r="H2153">
        <v>1</v>
      </c>
    </row>
    <row r="2154" spans="1:8" x14ac:dyDescent="0.2">
      <c r="A2154" s="7" t="s">
        <v>78</v>
      </c>
      <c r="E2154" t="s">
        <v>9</v>
      </c>
      <c r="G2154" t="s">
        <v>11</v>
      </c>
      <c r="H2154">
        <v>0</v>
      </c>
    </row>
    <row r="2155" spans="1:8" x14ac:dyDescent="0.2">
      <c r="A2155" s="7" t="s">
        <v>78</v>
      </c>
      <c r="E2155" t="s">
        <v>9</v>
      </c>
      <c r="G2155" t="s">
        <v>12</v>
      </c>
      <c r="H2155">
        <v>1</v>
      </c>
    </row>
    <row r="2156" spans="1:8" x14ac:dyDescent="0.2">
      <c r="A2156" s="7" t="s">
        <v>78</v>
      </c>
      <c r="E2156" t="s">
        <v>9</v>
      </c>
      <c r="F2156">
        <v>5</v>
      </c>
      <c r="G2156" t="s">
        <v>10</v>
      </c>
      <c r="H2156">
        <v>1</v>
      </c>
    </row>
    <row r="2157" spans="1:8" x14ac:dyDescent="0.2">
      <c r="A2157" s="7" t="s">
        <v>78</v>
      </c>
      <c r="E2157" t="s">
        <v>9</v>
      </c>
      <c r="G2157" t="s">
        <v>11</v>
      </c>
      <c r="H2157">
        <f>5/14</f>
        <v>0.35714285714285715</v>
      </c>
    </row>
    <row r="2158" spans="1:8" x14ac:dyDescent="0.2">
      <c r="A2158" s="7" t="s">
        <v>78</v>
      </c>
      <c r="E2158" t="s">
        <v>9</v>
      </c>
      <c r="G2158" t="s">
        <v>12</v>
      </c>
      <c r="H2158">
        <v>1</v>
      </c>
    </row>
    <row r="2159" spans="1:8" x14ac:dyDescent="0.2">
      <c r="A2159" s="7" t="s">
        <v>78</v>
      </c>
      <c r="E2159" t="s">
        <v>9</v>
      </c>
      <c r="G2159" t="s">
        <v>13</v>
      </c>
      <c r="H2159">
        <v>0.54896219884474406</v>
      </c>
    </row>
    <row r="2160" spans="1:8" x14ac:dyDescent="0.2">
      <c r="A2160" s="7" t="s">
        <v>78</v>
      </c>
      <c r="E2160" t="s">
        <v>9</v>
      </c>
      <c r="G2160" t="s">
        <v>13</v>
      </c>
      <c r="H2160">
        <v>0.37694216425984972</v>
      </c>
    </row>
    <row r="2161" spans="1:8" x14ac:dyDescent="0.2">
      <c r="A2161" s="7" t="s">
        <v>78</v>
      </c>
      <c r="E2161" t="s">
        <v>9</v>
      </c>
      <c r="G2161" t="s">
        <v>13</v>
      </c>
      <c r="H2161">
        <v>0.4693736612316084</v>
      </c>
    </row>
    <row r="2162" spans="1:8" x14ac:dyDescent="0.2">
      <c r="A2162" s="7" t="s">
        <v>78</v>
      </c>
      <c r="E2162" t="s">
        <v>9</v>
      </c>
      <c r="G2162" t="s">
        <v>13</v>
      </c>
      <c r="H2162">
        <v>0.4861431003404767</v>
      </c>
    </row>
    <row r="2163" spans="1:8" x14ac:dyDescent="0.2">
      <c r="A2163" s="7" t="s">
        <v>78</v>
      </c>
      <c r="E2163" t="s">
        <v>9</v>
      </c>
      <c r="G2163" t="s">
        <v>13</v>
      </c>
      <c r="H2163">
        <v>0.4643302780559192</v>
      </c>
    </row>
    <row r="2164" spans="1:8" x14ac:dyDescent="0.2">
      <c r="A2164" s="7" t="s">
        <v>78</v>
      </c>
      <c r="E2164" t="s">
        <v>9</v>
      </c>
      <c r="G2164" t="s">
        <v>13</v>
      </c>
      <c r="H2164">
        <v>0.60906653308975189</v>
      </c>
    </row>
    <row r="2165" spans="1:8" x14ac:dyDescent="0.2">
      <c r="A2165" s="7" t="s">
        <v>78</v>
      </c>
      <c r="E2165" t="s">
        <v>9</v>
      </c>
      <c r="G2165" t="s">
        <v>13</v>
      </c>
      <c r="H2165">
        <v>0.59697243246996734</v>
      </c>
    </row>
    <row r="2166" spans="1:8" x14ac:dyDescent="0.2">
      <c r="A2166" s="7" t="s">
        <v>78</v>
      </c>
      <c r="E2166" t="s">
        <v>9</v>
      </c>
      <c r="G2166" t="s">
        <v>13</v>
      </c>
      <c r="H2166">
        <v>0.57709309230058725</v>
      </c>
    </row>
    <row r="2167" spans="1:8" x14ac:dyDescent="0.2">
      <c r="A2167" s="7" t="s">
        <v>78</v>
      </c>
      <c r="E2167" t="s">
        <v>9</v>
      </c>
      <c r="G2167" t="s">
        <v>13</v>
      </c>
      <c r="H2167">
        <v>0.68312934965202776</v>
      </c>
    </row>
    <row r="2168" spans="1:8" x14ac:dyDescent="0.2">
      <c r="A2168" s="7" t="s">
        <v>78</v>
      </c>
      <c r="E2168" t="s">
        <v>9</v>
      </c>
      <c r="G2168" t="s">
        <v>13</v>
      </c>
      <c r="H2168">
        <v>0.48712723037890449</v>
      </c>
    </row>
    <row r="2169" spans="1:8" x14ac:dyDescent="0.2">
      <c r="A2169" s="7" t="s">
        <v>78</v>
      </c>
      <c r="E2169" t="s">
        <v>9</v>
      </c>
      <c r="G2169" t="s">
        <v>13</v>
      </c>
      <c r="H2169">
        <v>0.61764381363157639</v>
      </c>
    </row>
    <row r="2170" spans="1:8" x14ac:dyDescent="0.2">
      <c r="A2170" s="7" t="s">
        <v>78</v>
      </c>
      <c r="E2170" t="s">
        <v>9</v>
      </c>
      <c r="G2170" t="s">
        <v>13</v>
      </c>
      <c r="H2170">
        <v>0.45595991983967937</v>
      </c>
    </row>
    <row r="2171" spans="1:8" x14ac:dyDescent="0.2">
      <c r="A2171" s="7" t="s">
        <v>78</v>
      </c>
      <c r="E2171" t="s">
        <v>9</v>
      </c>
      <c r="G2171" t="s">
        <v>13</v>
      </c>
      <c r="H2171">
        <v>0.3772095723166804</v>
      </c>
    </row>
    <row r="2172" spans="1:8" x14ac:dyDescent="0.2">
      <c r="A2172" s="7" t="s">
        <v>78</v>
      </c>
      <c r="E2172" t="s">
        <v>9</v>
      </c>
      <c r="G2172" t="s">
        <v>13</v>
      </c>
      <c r="H2172">
        <v>0.59302745975725224</v>
      </c>
    </row>
    <row r="2173" spans="1:8" x14ac:dyDescent="0.2">
      <c r="A2173" s="7" t="s">
        <v>78</v>
      </c>
      <c r="E2173" t="s">
        <v>9</v>
      </c>
      <c r="G2173" t="s">
        <v>13</v>
      </c>
      <c r="H2173">
        <v>0.60194125419249922</v>
      </c>
    </row>
    <row r="2174" spans="1:8" x14ac:dyDescent="0.2">
      <c r="A2174" s="7" t="s">
        <v>78</v>
      </c>
      <c r="E2174" t="s">
        <v>9</v>
      </c>
      <c r="G2174" t="s">
        <v>14</v>
      </c>
      <c r="H2174">
        <v>30.141999999999999</v>
      </c>
    </row>
    <row r="2175" spans="1:8" x14ac:dyDescent="0.2">
      <c r="A2175" s="7" t="s">
        <v>78</v>
      </c>
      <c r="E2175" t="s">
        <v>9</v>
      </c>
      <c r="G2175" t="s">
        <v>15</v>
      </c>
      <c r="H2175">
        <v>138.63399999999999</v>
      </c>
    </row>
    <row r="2176" spans="1:8" x14ac:dyDescent="0.2">
      <c r="A2176" s="7" t="s">
        <v>78</v>
      </c>
      <c r="E2176" t="s">
        <v>9</v>
      </c>
      <c r="G2176" t="s">
        <v>16</v>
      </c>
      <c r="H2176">
        <v>44.901466666666671</v>
      </c>
    </row>
    <row r="2177" spans="1:8" x14ac:dyDescent="0.2">
      <c r="A2177" s="7" t="s">
        <v>78</v>
      </c>
      <c r="E2177" t="s">
        <v>9</v>
      </c>
      <c r="G2177" t="s">
        <v>17</v>
      </c>
      <c r="H2177">
        <v>86.993133333333333</v>
      </c>
    </row>
    <row r="2178" spans="1:8" x14ac:dyDescent="0.2">
      <c r="A2178" s="8" t="s">
        <v>79</v>
      </c>
      <c r="E2178" t="s">
        <v>9</v>
      </c>
      <c r="F2178">
        <v>1</v>
      </c>
      <c r="G2178" t="s">
        <v>10</v>
      </c>
      <c r="H2178">
        <v>1</v>
      </c>
    </row>
    <row r="2179" spans="1:8" x14ac:dyDescent="0.2">
      <c r="A2179" s="8" t="s">
        <v>79</v>
      </c>
      <c r="E2179" t="s">
        <v>9</v>
      </c>
      <c r="G2179" t="s">
        <v>11</v>
      </c>
      <c r="H2179">
        <f>6/13</f>
        <v>0.46153846153846156</v>
      </c>
    </row>
    <row r="2180" spans="1:8" x14ac:dyDescent="0.2">
      <c r="A2180" s="8" t="s">
        <v>79</v>
      </c>
      <c r="E2180" t="s">
        <v>9</v>
      </c>
      <c r="G2180" t="s">
        <v>12</v>
      </c>
      <c r="H2180">
        <v>1</v>
      </c>
    </row>
    <row r="2181" spans="1:8" x14ac:dyDescent="0.2">
      <c r="A2181" s="8" t="s">
        <v>79</v>
      </c>
      <c r="E2181" t="s">
        <v>9</v>
      </c>
      <c r="F2181">
        <v>2</v>
      </c>
      <c r="G2181" t="s">
        <v>10</v>
      </c>
      <c r="H2181">
        <v>1</v>
      </c>
    </row>
    <row r="2182" spans="1:8" x14ac:dyDescent="0.2">
      <c r="A2182" s="8" t="s">
        <v>79</v>
      </c>
      <c r="E2182" t="s">
        <v>9</v>
      </c>
      <c r="G2182" t="s">
        <v>11</v>
      </c>
      <c r="H2182">
        <f>2/14</f>
        <v>0.14285714285714285</v>
      </c>
    </row>
    <row r="2183" spans="1:8" x14ac:dyDescent="0.2">
      <c r="A2183" s="8" t="s">
        <v>79</v>
      </c>
      <c r="E2183" t="s">
        <v>9</v>
      </c>
      <c r="G2183" t="s">
        <v>12</v>
      </c>
      <c r="H2183">
        <v>1</v>
      </c>
    </row>
    <row r="2184" spans="1:8" x14ac:dyDescent="0.2">
      <c r="A2184" s="8" t="s">
        <v>79</v>
      </c>
      <c r="E2184" t="s">
        <v>9</v>
      </c>
      <c r="F2184">
        <v>3</v>
      </c>
      <c r="G2184" t="s">
        <v>10</v>
      </c>
      <c r="H2184">
        <v>1</v>
      </c>
    </row>
    <row r="2185" spans="1:8" x14ac:dyDescent="0.2">
      <c r="A2185" s="8" t="s">
        <v>79</v>
      </c>
      <c r="E2185" t="s">
        <v>9</v>
      </c>
      <c r="G2185" t="s">
        <v>11</v>
      </c>
      <c r="H2185">
        <f>3/9</f>
        <v>0.33333333333333331</v>
      </c>
    </row>
    <row r="2186" spans="1:8" x14ac:dyDescent="0.2">
      <c r="A2186" s="8" t="s">
        <v>79</v>
      </c>
      <c r="E2186" t="s">
        <v>9</v>
      </c>
      <c r="G2186" t="s">
        <v>12</v>
      </c>
      <c r="H2186">
        <v>1</v>
      </c>
    </row>
    <row r="2187" spans="1:8" x14ac:dyDescent="0.2">
      <c r="A2187" s="8" t="s">
        <v>79</v>
      </c>
      <c r="E2187" t="s">
        <v>9</v>
      </c>
      <c r="F2187">
        <v>4</v>
      </c>
      <c r="G2187" t="s">
        <v>10</v>
      </c>
      <c r="H2187">
        <v>1</v>
      </c>
    </row>
    <row r="2188" spans="1:8" x14ac:dyDescent="0.2">
      <c r="A2188" s="8" t="s">
        <v>79</v>
      </c>
      <c r="E2188" t="s">
        <v>9</v>
      </c>
      <c r="G2188" t="s">
        <v>11</v>
      </c>
      <c r="H2188">
        <f>8/20</f>
        <v>0.4</v>
      </c>
    </row>
    <row r="2189" spans="1:8" x14ac:dyDescent="0.2">
      <c r="A2189" s="8" t="s">
        <v>79</v>
      </c>
      <c r="E2189" t="s">
        <v>9</v>
      </c>
      <c r="G2189" t="s">
        <v>12</v>
      </c>
      <c r="H2189">
        <v>1</v>
      </c>
    </row>
    <row r="2190" spans="1:8" x14ac:dyDescent="0.2">
      <c r="A2190" s="8" t="s">
        <v>79</v>
      </c>
      <c r="E2190" t="s">
        <v>9</v>
      </c>
      <c r="F2190">
        <v>5</v>
      </c>
      <c r="G2190" t="s">
        <v>10</v>
      </c>
      <c r="H2190">
        <v>1</v>
      </c>
    </row>
    <row r="2191" spans="1:8" x14ac:dyDescent="0.2">
      <c r="A2191" s="8" t="s">
        <v>79</v>
      </c>
      <c r="E2191" t="s">
        <v>9</v>
      </c>
      <c r="G2191" t="s">
        <v>11</v>
      </c>
      <c r="H2191">
        <f>2/8</f>
        <v>0.25</v>
      </c>
    </row>
    <row r="2192" spans="1:8" x14ac:dyDescent="0.2">
      <c r="A2192" s="8" t="s">
        <v>79</v>
      </c>
      <c r="E2192" t="s">
        <v>9</v>
      </c>
      <c r="G2192" t="s">
        <v>12</v>
      </c>
      <c r="H2192">
        <v>1</v>
      </c>
    </row>
    <row r="2193" spans="1:8" x14ac:dyDescent="0.2">
      <c r="A2193" s="8" t="s">
        <v>79</v>
      </c>
      <c r="E2193" t="s">
        <v>9</v>
      </c>
      <c r="G2193" t="s">
        <v>13</v>
      </c>
      <c r="H2193">
        <v>0.55505939090827894</v>
      </c>
    </row>
    <row r="2194" spans="1:8" x14ac:dyDescent="0.2">
      <c r="A2194" s="8" t="s">
        <v>79</v>
      </c>
      <c r="E2194" t="s">
        <v>9</v>
      </c>
      <c r="G2194" t="s">
        <v>13</v>
      </c>
      <c r="H2194">
        <v>0.48803406072341798</v>
      </c>
    </row>
    <row r="2195" spans="1:8" x14ac:dyDescent="0.2">
      <c r="A2195" s="8" t="s">
        <v>79</v>
      </c>
      <c r="E2195" t="s">
        <v>9</v>
      </c>
      <c r="G2195" t="s">
        <v>13</v>
      </c>
      <c r="H2195">
        <v>0.55668072100602062</v>
      </c>
    </row>
    <row r="2196" spans="1:8" x14ac:dyDescent="0.2">
      <c r="A2196" s="8" t="s">
        <v>79</v>
      </c>
      <c r="E2196" t="s">
        <v>9</v>
      </c>
      <c r="G2196" t="s">
        <v>13</v>
      </c>
      <c r="H2196">
        <v>0.42473228205586933</v>
      </c>
    </row>
    <row r="2197" spans="1:8" x14ac:dyDescent="0.2">
      <c r="A2197" s="8" t="s">
        <v>79</v>
      </c>
      <c r="E2197" t="s">
        <v>9</v>
      </c>
      <c r="G2197" t="s">
        <v>13</v>
      </c>
      <c r="H2197">
        <v>0.49067571898948104</v>
      </c>
    </row>
    <row r="2198" spans="1:8" x14ac:dyDescent="0.2">
      <c r="A2198" s="8" t="s">
        <v>79</v>
      </c>
      <c r="E2198" t="s">
        <v>9</v>
      </c>
      <c r="G2198" t="s">
        <v>13</v>
      </c>
      <c r="H2198">
        <v>0.51738732555479294</v>
      </c>
    </row>
    <row r="2199" spans="1:8" x14ac:dyDescent="0.2">
      <c r="A2199" s="8" t="s">
        <v>79</v>
      </c>
      <c r="E2199" t="s">
        <v>9</v>
      </c>
      <c r="G2199" t="s">
        <v>13</v>
      </c>
      <c r="H2199">
        <v>0.52900721537726281</v>
      </c>
    </row>
    <row r="2200" spans="1:8" x14ac:dyDescent="0.2">
      <c r="A2200" s="8" t="s">
        <v>79</v>
      </c>
      <c r="E2200" t="s">
        <v>9</v>
      </c>
      <c r="G2200" t="s">
        <v>13</v>
      </c>
      <c r="H2200">
        <v>0.51099195710455758</v>
      </c>
    </row>
    <row r="2201" spans="1:8" x14ac:dyDescent="0.2">
      <c r="A2201" s="8" t="s">
        <v>79</v>
      </c>
      <c r="E2201" t="s">
        <v>9</v>
      </c>
      <c r="G2201" t="s">
        <v>13</v>
      </c>
      <c r="H2201">
        <v>0.41110522306494879</v>
      </c>
    </row>
    <row r="2202" spans="1:8" x14ac:dyDescent="0.2">
      <c r="A2202" s="8" t="s">
        <v>79</v>
      </c>
      <c r="E2202" t="s">
        <v>9</v>
      </c>
      <c r="G2202" t="s">
        <v>13</v>
      </c>
      <c r="H2202">
        <v>0.45815463375769189</v>
      </c>
    </row>
    <row r="2203" spans="1:8" x14ac:dyDescent="0.2">
      <c r="A2203" s="8" t="s">
        <v>79</v>
      </c>
      <c r="E2203" t="s">
        <v>9</v>
      </c>
      <c r="G2203" t="s">
        <v>13</v>
      </c>
      <c r="H2203">
        <v>0.45276509628638129</v>
      </c>
    </row>
    <row r="2204" spans="1:8" x14ac:dyDescent="0.2">
      <c r="A2204" s="8" t="s">
        <v>79</v>
      </c>
      <c r="E2204" t="s">
        <v>9</v>
      </c>
      <c r="G2204" t="s">
        <v>13</v>
      </c>
      <c r="H2204">
        <v>0.48959916793343466</v>
      </c>
    </row>
    <row r="2205" spans="1:8" x14ac:dyDescent="0.2">
      <c r="A2205" s="8" t="s">
        <v>79</v>
      </c>
      <c r="E2205" t="s">
        <v>9</v>
      </c>
      <c r="G2205" t="s">
        <v>13</v>
      </c>
      <c r="H2205">
        <v>0.41159065587843147</v>
      </c>
    </row>
    <row r="2206" spans="1:8" x14ac:dyDescent="0.2">
      <c r="A2206" s="8" t="s">
        <v>79</v>
      </c>
      <c r="E2206" t="s">
        <v>9</v>
      </c>
      <c r="G2206" t="s">
        <v>13</v>
      </c>
      <c r="H2206">
        <v>0.46624803767660905</v>
      </c>
    </row>
    <row r="2207" spans="1:8" x14ac:dyDescent="0.2">
      <c r="A2207" s="8" t="s">
        <v>79</v>
      </c>
      <c r="E2207" t="s">
        <v>9</v>
      </c>
      <c r="G2207" t="s">
        <v>13</v>
      </c>
      <c r="H2207">
        <v>0.55459480704512509</v>
      </c>
    </row>
    <row r="2208" spans="1:8" x14ac:dyDescent="0.2">
      <c r="A2208" s="8" t="s">
        <v>79</v>
      </c>
      <c r="E2208" t="s">
        <v>9</v>
      </c>
      <c r="G2208" t="s">
        <v>14</v>
      </c>
      <c r="H2208">
        <v>24.824999999999999</v>
      </c>
    </row>
    <row r="2209" spans="1:8" x14ac:dyDescent="0.2">
      <c r="A2209" s="8" t="s">
        <v>79</v>
      </c>
      <c r="E2209" t="s">
        <v>9</v>
      </c>
      <c r="G2209" t="s">
        <v>15</v>
      </c>
      <c r="H2209">
        <v>125.511</v>
      </c>
    </row>
    <row r="2210" spans="1:8" x14ac:dyDescent="0.2">
      <c r="A2210" s="8" t="s">
        <v>79</v>
      </c>
      <c r="E2210" t="s">
        <v>9</v>
      </c>
      <c r="G2210" t="s">
        <v>16</v>
      </c>
      <c r="H2210">
        <v>43.72193333333334</v>
      </c>
    </row>
    <row r="2211" spans="1:8" x14ac:dyDescent="0.2">
      <c r="A2211" s="8" t="s">
        <v>79</v>
      </c>
      <c r="E2211" t="s">
        <v>9</v>
      </c>
      <c r="G2211" t="s">
        <v>17</v>
      </c>
      <c r="H2211">
        <v>89.960866666666661</v>
      </c>
    </row>
    <row r="2212" spans="1:8" x14ac:dyDescent="0.2">
      <c r="A2212" s="7" t="s">
        <v>80</v>
      </c>
      <c r="E2212" t="s">
        <v>9</v>
      </c>
      <c r="F2212">
        <v>1</v>
      </c>
      <c r="G2212" t="s">
        <v>10</v>
      </c>
      <c r="H2212">
        <v>1</v>
      </c>
    </row>
    <row r="2213" spans="1:8" x14ac:dyDescent="0.2">
      <c r="A2213" s="7" t="s">
        <v>80</v>
      </c>
      <c r="E2213" t="s">
        <v>9</v>
      </c>
      <c r="G2213" t="s">
        <v>11</v>
      </c>
      <c r="H2213">
        <f>9/21</f>
        <v>0.42857142857142855</v>
      </c>
    </row>
    <row r="2214" spans="1:8" x14ac:dyDescent="0.2">
      <c r="A2214" s="7" t="s">
        <v>80</v>
      </c>
      <c r="E2214" t="s">
        <v>9</v>
      </c>
      <c r="G2214" t="s">
        <v>12</v>
      </c>
      <c r="H2214">
        <v>1</v>
      </c>
    </row>
    <row r="2215" spans="1:8" x14ac:dyDescent="0.2">
      <c r="A2215" s="7" t="s">
        <v>80</v>
      </c>
      <c r="E2215" t="s">
        <v>9</v>
      </c>
      <c r="F2215">
        <v>2</v>
      </c>
      <c r="G2215" t="s">
        <v>10</v>
      </c>
      <c r="H2215">
        <v>1</v>
      </c>
    </row>
    <row r="2216" spans="1:8" x14ac:dyDescent="0.2">
      <c r="A2216" s="7" t="s">
        <v>80</v>
      </c>
      <c r="E2216" t="s">
        <v>9</v>
      </c>
      <c r="G2216" t="s">
        <v>11</v>
      </c>
      <c r="H2216">
        <f>9/25</f>
        <v>0.36</v>
      </c>
    </row>
    <row r="2217" spans="1:8" x14ac:dyDescent="0.2">
      <c r="A2217" s="7" t="s">
        <v>80</v>
      </c>
      <c r="E2217" t="s">
        <v>9</v>
      </c>
      <c r="G2217" t="s">
        <v>12</v>
      </c>
      <c r="H2217">
        <v>1</v>
      </c>
    </row>
    <row r="2218" spans="1:8" x14ac:dyDescent="0.2">
      <c r="A2218" s="7" t="s">
        <v>80</v>
      </c>
      <c r="E2218" t="s">
        <v>9</v>
      </c>
      <c r="F2218">
        <v>3</v>
      </c>
      <c r="G2218" t="s">
        <v>10</v>
      </c>
      <c r="H2218">
        <v>1</v>
      </c>
    </row>
    <row r="2219" spans="1:8" x14ac:dyDescent="0.2">
      <c r="A2219" s="7" t="s">
        <v>80</v>
      </c>
      <c r="E2219" t="s">
        <v>9</v>
      </c>
      <c r="G2219" t="s">
        <v>11</v>
      </c>
      <c r="H2219">
        <f>3/6</f>
        <v>0.5</v>
      </c>
    </row>
    <row r="2220" spans="1:8" x14ac:dyDescent="0.2">
      <c r="A2220" s="7" t="s">
        <v>80</v>
      </c>
      <c r="E2220" t="s">
        <v>9</v>
      </c>
      <c r="G2220" t="s">
        <v>12</v>
      </c>
      <c r="H2220">
        <v>1</v>
      </c>
    </row>
    <row r="2221" spans="1:8" x14ac:dyDescent="0.2">
      <c r="A2221" s="7" t="s">
        <v>80</v>
      </c>
      <c r="E2221" t="s">
        <v>9</v>
      </c>
      <c r="F2221">
        <v>4</v>
      </c>
      <c r="G2221" t="s">
        <v>10</v>
      </c>
      <c r="H2221">
        <v>1</v>
      </c>
    </row>
    <row r="2222" spans="1:8" x14ac:dyDescent="0.2">
      <c r="A2222" s="7" t="s">
        <v>80</v>
      </c>
      <c r="E2222" t="s">
        <v>9</v>
      </c>
      <c r="G2222" t="s">
        <v>11</v>
      </c>
      <c r="H2222">
        <f>5/17</f>
        <v>0.29411764705882354</v>
      </c>
    </row>
    <row r="2223" spans="1:8" x14ac:dyDescent="0.2">
      <c r="A2223" s="7" t="s">
        <v>80</v>
      </c>
      <c r="E2223" t="s">
        <v>9</v>
      </c>
      <c r="G2223" t="s">
        <v>12</v>
      </c>
      <c r="H2223">
        <v>1</v>
      </c>
    </row>
    <row r="2224" spans="1:8" x14ac:dyDescent="0.2">
      <c r="A2224" s="7" t="s">
        <v>80</v>
      </c>
      <c r="E2224" t="s">
        <v>9</v>
      </c>
      <c r="F2224">
        <v>5</v>
      </c>
      <c r="G2224" t="s">
        <v>10</v>
      </c>
      <c r="H2224">
        <v>1</v>
      </c>
    </row>
    <row r="2225" spans="1:8" x14ac:dyDescent="0.2">
      <c r="A2225" s="7" t="s">
        <v>80</v>
      </c>
      <c r="E2225" t="s">
        <v>9</v>
      </c>
      <c r="G2225" t="s">
        <v>11</v>
      </c>
      <c r="H2225">
        <v>0</v>
      </c>
    </row>
    <row r="2226" spans="1:8" x14ac:dyDescent="0.2">
      <c r="A2226" s="7" t="s">
        <v>80</v>
      </c>
      <c r="E2226" t="s">
        <v>9</v>
      </c>
      <c r="G2226" t="s">
        <v>12</v>
      </c>
      <c r="H2226">
        <v>1</v>
      </c>
    </row>
    <row r="2227" spans="1:8" x14ac:dyDescent="0.2">
      <c r="A2227" s="7" t="s">
        <v>80</v>
      </c>
      <c r="E2227" t="s">
        <v>9</v>
      </c>
      <c r="G2227" t="s">
        <v>13</v>
      </c>
      <c r="H2227">
        <v>0.64136213129195907</v>
      </c>
    </row>
    <row r="2228" spans="1:8" x14ac:dyDescent="0.2">
      <c r="A2228" s="7" t="s">
        <v>80</v>
      </c>
      <c r="E2228" t="s">
        <v>9</v>
      </c>
      <c r="G2228" t="s">
        <v>13</v>
      </c>
      <c r="H2228">
        <v>0.52775344728346552</v>
      </c>
    </row>
    <row r="2229" spans="1:8" x14ac:dyDescent="0.2">
      <c r="A2229" s="7" t="s">
        <v>80</v>
      </c>
      <c r="E2229" t="s">
        <v>9</v>
      </c>
      <c r="G2229" t="s">
        <v>13</v>
      </c>
      <c r="H2229">
        <v>0.40064803098278307</v>
      </c>
    </row>
    <row r="2230" spans="1:8" x14ac:dyDescent="0.2">
      <c r="A2230" s="7" t="s">
        <v>80</v>
      </c>
      <c r="E2230" t="s">
        <v>9</v>
      </c>
      <c r="G2230" t="s">
        <v>13</v>
      </c>
      <c r="H2230">
        <v>0.42995264404104189</v>
      </c>
    </row>
    <row r="2231" spans="1:8" x14ac:dyDescent="0.2">
      <c r="A2231" s="7" t="s">
        <v>80</v>
      </c>
      <c r="E2231" t="s">
        <v>9</v>
      </c>
      <c r="G2231" t="s">
        <v>13</v>
      </c>
      <c r="H2231">
        <v>0.50291121613175582</v>
      </c>
    </row>
    <row r="2232" spans="1:8" x14ac:dyDescent="0.2">
      <c r="A2232" s="7" t="s">
        <v>80</v>
      </c>
      <c r="E2232" t="s">
        <v>9</v>
      </c>
      <c r="G2232" t="s">
        <v>13</v>
      </c>
      <c r="H2232">
        <v>0.50828910652732939</v>
      </c>
    </row>
    <row r="2233" spans="1:8" x14ac:dyDescent="0.2">
      <c r="A2233" s="7" t="s">
        <v>80</v>
      </c>
      <c r="E2233" t="s">
        <v>9</v>
      </c>
      <c r="G2233" t="s">
        <v>13</v>
      </c>
      <c r="H2233">
        <v>0.45945541591861155</v>
      </c>
    </row>
    <row r="2234" spans="1:8" x14ac:dyDescent="0.2">
      <c r="A2234" s="7" t="s">
        <v>80</v>
      </c>
      <c r="E2234" t="s">
        <v>9</v>
      </c>
      <c r="G2234" t="s">
        <v>13</v>
      </c>
      <c r="H2234">
        <v>0.54272965370064996</v>
      </c>
    </row>
    <row r="2235" spans="1:8" x14ac:dyDescent="0.2">
      <c r="A2235" s="7" t="s">
        <v>80</v>
      </c>
      <c r="E2235" t="s">
        <v>9</v>
      </c>
      <c r="G2235" t="s">
        <v>13</v>
      </c>
      <c r="H2235">
        <v>0.65078764369175457</v>
      </c>
    </row>
    <row r="2236" spans="1:8" x14ac:dyDescent="0.2">
      <c r="A2236" s="7" t="s">
        <v>80</v>
      </c>
      <c r="E2236" t="s">
        <v>9</v>
      </c>
      <c r="G2236" t="s">
        <v>13</v>
      </c>
      <c r="H2236">
        <v>0.42179687251186343</v>
      </c>
    </row>
    <row r="2237" spans="1:8" x14ac:dyDescent="0.2">
      <c r="A2237" s="7" t="s">
        <v>80</v>
      </c>
      <c r="E2237" t="s">
        <v>9</v>
      </c>
      <c r="G2237" t="s">
        <v>13</v>
      </c>
      <c r="H2237">
        <v>0.53309196543953519</v>
      </c>
    </row>
    <row r="2238" spans="1:8" x14ac:dyDescent="0.2">
      <c r="A2238" s="7" t="s">
        <v>80</v>
      </c>
      <c r="E2238" t="s">
        <v>9</v>
      </c>
      <c r="G2238" t="s">
        <v>13</v>
      </c>
      <c r="H2238">
        <v>0.53774822739774419</v>
      </c>
    </row>
    <row r="2239" spans="1:8" x14ac:dyDescent="0.2">
      <c r="A2239" s="7" t="s">
        <v>80</v>
      </c>
      <c r="E2239" t="s">
        <v>9</v>
      </c>
      <c r="G2239" t="s">
        <v>13</v>
      </c>
      <c r="H2239">
        <v>0.57297193325532569</v>
      </c>
    </row>
    <row r="2240" spans="1:8" x14ac:dyDescent="0.2">
      <c r="A2240" s="7" t="s">
        <v>80</v>
      </c>
      <c r="E2240" t="s">
        <v>9</v>
      </c>
      <c r="G2240" t="s">
        <v>13</v>
      </c>
      <c r="H2240">
        <v>0.44515322076297686</v>
      </c>
    </row>
    <row r="2241" spans="1:8" x14ac:dyDescent="0.2">
      <c r="A2241" s="7" t="s">
        <v>80</v>
      </c>
      <c r="E2241" t="s">
        <v>9</v>
      </c>
      <c r="G2241" t="s">
        <v>13</v>
      </c>
      <c r="H2241">
        <v>0.47459582565439534</v>
      </c>
    </row>
    <row r="2242" spans="1:8" x14ac:dyDescent="0.2">
      <c r="A2242" s="7" t="s">
        <v>80</v>
      </c>
      <c r="E2242" t="s">
        <v>9</v>
      </c>
      <c r="G2242" t="s">
        <v>14</v>
      </c>
      <c r="H2242">
        <v>20.896999999999998</v>
      </c>
    </row>
    <row r="2243" spans="1:8" x14ac:dyDescent="0.2">
      <c r="A2243" s="7" t="s">
        <v>80</v>
      </c>
      <c r="E2243" t="s">
        <v>9</v>
      </c>
      <c r="G2243" t="s">
        <v>15</v>
      </c>
      <c r="H2243">
        <v>93.632999999999996</v>
      </c>
    </row>
    <row r="2244" spans="1:8" x14ac:dyDescent="0.2">
      <c r="A2244" s="7" t="s">
        <v>80</v>
      </c>
      <c r="E2244" t="s">
        <v>9</v>
      </c>
      <c r="G2244" t="s">
        <v>16</v>
      </c>
      <c r="H2244">
        <v>37.696733333333334</v>
      </c>
    </row>
    <row r="2245" spans="1:8" x14ac:dyDescent="0.2">
      <c r="A2245" s="7" t="s">
        <v>80</v>
      </c>
      <c r="E2245" t="s">
        <v>9</v>
      </c>
      <c r="G2245" t="s">
        <v>17</v>
      </c>
      <c r="H2245">
        <v>73.217866666666666</v>
      </c>
    </row>
    <row r="2246" spans="1:8" x14ac:dyDescent="0.2">
      <c r="A2246" s="8" t="s">
        <v>81</v>
      </c>
      <c r="E2246" t="s">
        <v>9</v>
      </c>
      <c r="F2246">
        <v>1</v>
      </c>
      <c r="G2246" t="s">
        <v>10</v>
      </c>
      <c r="H2246">
        <v>1</v>
      </c>
    </row>
    <row r="2247" spans="1:8" x14ac:dyDescent="0.2">
      <c r="A2247" s="8" t="s">
        <v>81</v>
      </c>
      <c r="E2247" t="s">
        <v>9</v>
      </c>
      <c r="G2247" t="s">
        <v>11</v>
      </c>
      <c r="H2247">
        <v>0</v>
      </c>
    </row>
    <row r="2248" spans="1:8" x14ac:dyDescent="0.2">
      <c r="A2248" s="8" t="s">
        <v>81</v>
      </c>
      <c r="E2248" t="s">
        <v>9</v>
      </c>
      <c r="G2248" t="s">
        <v>12</v>
      </c>
      <c r="H2248">
        <v>1</v>
      </c>
    </row>
    <row r="2249" spans="1:8" x14ac:dyDescent="0.2">
      <c r="A2249" s="8" t="s">
        <v>81</v>
      </c>
      <c r="E2249" t="s">
        <v>9</v>
      </c>
      <c r="F2249">
        <v>2</v>
      </c>
      <c r="G2249" t="s">
        <v>10</v>
      </c>
      <c r="H2249">
        <v>1</v>
      </c>
    </row>
    <row r="2250" spans="1:8" x14ac:dyDescent="0.2">
      <c r="A2250" s="8" t="s">
        <v>81</v>
      </c>
      <c r="E2250" t="s">
        <v>9</v>
      </c>
      <c r="G2250" t="s">
        <v>11</v>
      </c>
      <c r="H2250">
        <v>0</v>
      </c>
    </row>
    <row r="2251" spans="1:8" x14ac:dyDescent="0.2">
      <c r="A2251" s="8" t="s">
        <v>81</v>
      </c>
      <c r="E2251" t="s">
        <v>9</v>
      </c>
      <c r="G2251" t="s">
        <v>12</v>
      </c>
      <c r="H2251">
        <v>1</v>
      </c>
    </row>
    <row r="2252" spans="1:8" x14ac:dyDescent="0.2">
      <c r="A2252" s="8" t="s">
        <v>81</v>
      </c>
      <c r="E2252" t="s">
        <v>9</v>
      </c>
      <c r="F2252">
        <v>3</v>
      </c>
      <c r="G2252" t="s">
        <v>10</v>
      </c>
      <c r="H2252">
        <v>1</v>
      </c>
    </row>
    <row r="2253" spans="1:8" x14ac:dyDescent="0.2">
      <c r="A2253" s="8" t="s">
        <v>81</v>
      </c>
      <c r="E2253" t="s">
        <v>9</v>
      </c>
      <c r="G2253" t="s">
        <v>11</v>
      </c>
      <c r="H2253">
        <f>2/6</f>
        <v>0.33333333333333331</v>
      </c>
    </row>
    <row r="2254" spans="1:8" x14ac:dyDescent="0.2">
      <c r="A2254" s="8" t="s">
        <v>81</v>
      </c>
      <c r="E2254" t="s">
        <v>9</v>
      </c>
      <c r="G2254" t="s">
        <v>12</v>
      </c>
      <c r="H2254">
        <v>1</v>
      </c>
    </row>
    <row r="2255" spans="1:8" x14ac:dyDescent="0.2">
      <c r="A2255" s="8" t="s">
        <v>81</v>
      </c>
      <c r="E2255" t="s">
        <v>9</v>
      </c>
      <c r="F2255">
        <v>4</v>
      </c>
      <c r="G2255" t="s">
        <v>10</v>
      </c>
      <c r="H2255">
        <v>0</v>
      </c>
    </row>
    <row r="2256" spans="1:8" x14ac:dyDescent="0.2">
      <c r="A2256" s="8" t="s">
        <v>81</v>
      </c>
      <c r="E2256" t="s">
        <v>9</v>
      </c>
      <c r="G2256" t="s">
        <v>11</v>
      </c>
      <c r="H2256">
        <f>2/7</f>
        <v>0.2857142857142857</v>
      </c>
    </row>
    <row r="2257" spans="1:8" x14ac:dyDescent="0.2">
      <c r="A2257" s="8" t="s">
        <v>81</v>
      </c>
      <c r="E2257" t="s">
        <v>9</v>
      </c>
      <c r="G2257" t="s">
        <v>12</v>
      </c>
      <c r="H2257">
        <v>1</v>
      </c>
    </row>
    <row r="2258" spans="1:8" x14ac:dyDescent="0.2">
      <c r="A2258" s="8" t="s">
        <v>81</v>
      </c>
      <c r="E2258" t="s">
        <v>9</v>
      </c>
      <c r="F2258">
        <v>5</v>
      </c>
      <c r="G2258" t="s">
        <v>10</v>
      </c>
      <c r="H2258">
        <v>1</v>
      </c>
    </row>
    <row r="2259" spans="1:8" x14ac:dyDescent="0.2">
      <c r="A2259" s="8" t="s">
        <v>81</v>
      </c>
      <c r="E2259" t="s">
        <v>9</v>
      </c>
      <c r="G2259" t="s">
        <v>11</v>
      </c>
      <c r="H2259">
        <f>2/10</f>
        <v>0.2</v>
      </c>
    </row>
    <row r="2260" spans="1:8" x14ac:dyDescent="0.2">
      <c r="A2260" s="8" t="s">
        <v>81</v>
      </c>
      <c r="E2260" t="s">
        <v>9</v>
      </c>
      <c r="G2260" t="s">
        <v>12</v>
      </c>
      <c r="H2260">
        <v>1</v>
      </c>
    </row>
    <row r="2261" spans="1:8" x14ac:dyDescent="0.2">
      <c r="A2261" s="8" t="s">
        <v>81</v>
      </c>
      <c r="E2261" t="s">
        <v>9</v>
      </c>
      <c r="G2261" t="s">
        <v>13</v>
      </c>
      <c r="H2261">
        <v>0.41179922937559016</v>
      </c>
    </row>
    <row r="2262" spans="1:8" x14ac:dyDescent="0.2">
      <c r="A2262" s="8" t="s">
        <v>81</v>
      </c>
      <c r="E2262" t="s">
        <v>9</v>
      </c>
      <c r="G2262" t="s">
        <v>13</v>
      </c>
      <c r="H2262">
        <v>0.46974201456892056</v>
      </c>
    </row>
    <row r="2263" spans="1:8" x14ac:dyDescent="0.2">
      <c r="A2263" s="8" t="s">
        <v>81</v>
      </c>
      <c r="E2263" t="s">
        <v>9</v>
      </c>
      <c r="G2263" t="s">
        <v>13</v>
      </c>
      <c r="H2263">
        <v>0.65329725483350054</v>
      </c>
    </row>
    <row r="2264" spans="1:8" x14ac:dyDescent="0.2">
      <c r="A2264" s="8" t="s">
        <v>81</v>
      </c>
      <c r="E2264" t="s">
        <v>9</v>
      </c>
      <c r="G2264" t="s">
        <v>13</v>
      </c>
      <c r="H2264">
        <v>0.45710929342151058</v>
      </c>
    </row>
    <row r="2265" spans="1:8" x14ac:dyDescent="0.2">
      <c r="A2265" s="8" t="s">
        <v>81</v>
      </c>
      <c r="E2265" t="s">
        <v>9</v>
      </c>
      <c r="G2265" t="s">
        <v>13</v>
      </c>
      <c r="H2265">
        <v>0.51941247063198281</v>
      </c>
    </row>
    <row r="2266" spans="1:8" x14ac:dyDescent="0.2">
      <c r="A2266" s="8" t="s">
        <v>81</v>
      </c>
      <c r="E2266" t="s">
        <v>9</v>
      </c>
      <c r="G2266" t="s">
        <v>13</v>
      </c>
      <c r="H2266">
        <v>0.58539153846988956</v>
      </c>
    </row>
    <row r="2267" spans="1:8" x14ac:dyDescent="0.2">
      <c r="A2267" s="8" t="s">
        <v>81</v>
      </c>
      <c r="E2267" t="s">
        <v>9</v>
      </c>
      <c r="G2267" t="s">
        <v>13</v>
      </c>
      <c r="H2267">
        <v>0.50670522832781861</v>
      </c>
    </row>
    <row r="2268" spans="1:8" x14ac:dyDescent="0.2">
      <c r="A2268" s="8" t="s">
        <v>81</v>
      </c>
      <c r="E2268" t="s">
        <v>9</v>
      </c>
      <c r="G2268" t="s">
        <v>13</v>
      </c>
      <c r="H2268">
        <v>0.43998246062776336</v>
      </c>
    </row>
    <row r="2269" spans="1:8" x14ac:dyDescent="0.2">
      <c r="A2269" s="8" t="s">
        <v>81</v>
      </c>
      <c r="E2269" t="s">
        <v>9</v>
      </c>
      <c r="G2269" t="s">
        <v>13</v>
      </c>
      <c r="H2269">
        <v>0.55649010812054278</v>
      </c>
    </row>
    <row r="2270" spans="1:8" x14ac:dyDescent="0.2">
      <c r="A2270" s="8" t="s">
        <v>81</v>
      </c>
      <c r="E2270" t="s">
        <v>9</v>
      </c>
      <c r="G2270" t="s">
        <v>13</v>
      </c>
      <c r="H2270">
        <v>0.63728434360876285</v>
      </c>
    </row>
    <row r="2271" spans="1:8" x14ac:dyDescent="0.2">
      <c r="A2271" s="8" t="s">
        <v>81</v>
      </c>
      <c r="E2271" t="s">
        <v>9</v>
      </c>
      <c r="G2271" t="s">
        <v>13</v>
      </c>
      <c r="H2271">
        <v>0.42974649406688242</v>
      </c>
    </row>
    <row r="2272" spans="1:8" x14ac:dyDescent="0.2">
      <c r="A2272" s="8" t="s">
        <v>81</v>
      </c>
      <c r="E2272" t="s">
        <v>9</v>
      </c>
      <c r="G2272" t="s">
        <v>13</v>
      </c>
      <c r="H2272">
        <v>0.61107685247594323</v>
      </c>
    </row>
    <row r="2273" spans="1:8" x14ac:dyDescent="0.2">
      <c r="A2273" s="8" t="s">
        <v>81</v>
      </c>
      <c r="E2273" t="s">
        <v>9</v>
      </c>
      <c r="G2273" t="s">
        <v>13</v>
      </c>
      <c r="H2273">
        <v>0.56523204538858351</v>
      </c>
    </row>
    <row r="2274" spans="1:8" x14ac:dyDescent="0.2">
      <c r="A2274" s="8" t="s">
        <v>81</v>
      </c>
      <c r="E2274" t="s">
        <v>9</v>
      </c>
      <c r="G2274" t="s">
        <v>13</v>
      </c>
      <c r="H2274">
        <v>0.44944842387896239</v>
      </c>
    </row>
    <row r="2275" spans="1:8" x14ac:dyDescent="0.2">
      <c r="A2275" s="8" t="s">
        <v>81</v>
      </c>
      <c r="E2275" t="s">
        <v>9</v>
      </c>
      <c r="G2275" t="s">
        <v>13</v>
      </c>
      <c r="H2275">
        <v>0.62461617494249921</v>
      </c>
    </row>
    <row r="2276" spans="1:8" x14ac:dyDescent="0.2">
      <c r="A2276" s="8" t="s">
        <v>81</v>
      </c>
      <c r="E2276" t="s">
        <v>9</v>
      </c>
      <c r="G2276" t="s">
        <v>14</v>
      </c>
      <c r="H2276">
        <v>24.082000000000001</v>
      </c>
    </row>
    <row r="2277" spans="1:8" x14ac:dyDescent="0.2">
      <c r="A2277" s="8" t="s">
        <v>81</v>
      </c>
      <c r="E2277" t="s">
        <v>9</v>
      </c>
      <c r="G2277" t="s">
        <v>15</v>
      </c>
      <c r="H2277">
        <v>133.19800000000001</v>
      </c>
    </row>
    <row r="2278" spans="1:8" x14ac:dyDescent="0.2">
      <c r="A2278" s="8" t="s">
        <v>81</v>
      </c>
      <c r="E2278" t="s">
        <v>9</v>
      </c>
      <c r="G2278" t="s">
        <v>16</v>
      </c>
      <c r="H2278">
        <v>46.360733333333336</v>
      </c>
    </row>
    <row r="2279" spans="1:8" x14ac:dyDescent="0.2">
      <c r="A2279" s="8" t="s">
        <v>81</v>
      </c>
      <c r="E2279" t="s">
        <v>9</v>
      </c>
      <c r="G2279" t="s">
        <v>17</v>
      </c>
      <c r="H2279">
        <v>87.421533333333343</v>
      </c>
    </row>
    <row r="2280" spans="1:8" x14ac:dyDescent="0.2">
      <c r="A2280" s="7" t="s">
        <v>82</v>
      </c>
      <c r="E2280" t="s">
        <v>83</v>
      </c>
      <c r="F2280">
        <v>1</v>
      </c>
      <c r="G2280" t="s">
        <v>10</v>
      </c>
      <c r="H2280">
        <v>1</v>
      </c>
    </row>
    <row r="2281" spans="1:8" x14ac:dyDescent="0.2">
      <c r="A2281" s="7" t="s">
        <v>82</v>
      </c>
      <c r="E2281" t="s">
        <v>83</v>
      </c>
      <c r="G2281" t="s">
        <v>11</v>
      </c>
      <c r="H2281">
        <f>2/9</f>
        <v>0.22222222222222221</v>
      </c>
    </row>
    <row r="2282" spans="1:8" x14ac:dyDescent="0.2">
      <c r="A2282" s="7" t="s">
        <v>82</v>
      </c>
      <c r="E2282" t="s">
        <v>83</v>
      </c>
      <c r="G2282" t="s">
        <v>12</v>
      </c>
      <c r="H2282">
        <v>1</v>
      </c>
    </row>
    <row r="2283" spans="1:8" x14ac:dyDescent="0.2">
      <c r="A2283" s="7" t="s">
        <v>82</v>
      </c>
      <c r="E2283" t="s">
        <v>83</v>
      </c>
      <c r="F2283">
        <v>2</v>
      </c>
      <c r="G2283" t="s">
        <v>10</v>
      </c>
      <c r="H2283">
        <v>1</v>
      </c>
    </row>
    <row r="2284" spans="1:8" x14ac:dyDescent="0.2">
      <c r="A2284" s="7" t="s">
        <v>82</v>
      </c>
      <c r="E2284" t="s">
        <v>83</v>
      </c>
      <c r="G2284" t="s">
        <v>11</v>
      </c>
      <c r="H2284">
        <f>6/21</f>
        <v>0.2857142857142857</v>
      </c>
    </row>
    <row r="2285" spans="1:8" x14ac:dyDescent="0.2">
      <c r="A2285" s="7" t="s">
        <v>82</v>
      </c>
      <c r="E2285" t="s">
        <v>83</v>
      </c>
      <c r="G2285" t="s">
        <v>12</v>
      </c>
      <c r="H2285">
        <v>1</v>
      </c>
    </row>
    <row r="2286" spans="1:8" x14ac:dyDescent="0.2">
      <c r="A2286" s="7" t="s">
        <v>82</v>
      </c>
      <c r="E2286" t="s">
        <v>83</v>
      </c>
      <c r="F2286">
        <v>3</v>
      </c>
      <c r="G2286" t="s">
        <v>10</v>
      </c>
      <c r="H2286">
        <v>1</v>
      </c>
    </row>
    <row r="2287" spans="1:8" x14ac:dyDescent="0.2">
      <c r="A2287" s="7" t="s">
        <v>82</v>
      </c>
      <c r="E2287" t="s">
        <v>83</v>
      </c>
      <c r="G2287" t="s">
        <v>11</v>
      </c>
      <c r="H2287">
        <f>2/8</f>
        <v>0.25</v>
      </c>
    </row>
    <row r="2288" spans="1:8" x14ac:dyDescent="0.2">
      <c r="A2288" s="7" t="s">
        <v>82</v>
      </c>
      <c r="E2288" t="s">
        <v>83</v>
      </c>
      <c r="G2288" t="s">
        <v>12</v>
      </c>
      <c r="H2288">
        <v>1</v>
      </c>
    </row>
    <row r="2289" spans="1:8" x14ac:dyDescent="0.2">
      <c r="A2289" s="7" t="s">
        <v>82</v>
      </c>
      <c r="E2289" t="s">
        <v>83</v>
      </c>
      <c r="F2289">
        <v>4</v>
      </c>
      <c r="G2289" t="s">
        <v>10</v>
      </c>
      <c r="H2289">
        <v>1</v>
      </c>
    </row>
    <row r="2290" spans="1:8" x14ac:dyDescent="0.2">
      <c r="A2290" s="7" t="s">
        <v>82</v>
      </c>
      <c r="E2290" t="s">
        <v>83</v>
      </c>
      <c r="G2290" t="s">
        <v>11</v>
      </c>
      <c r="H2290">
        <f>13/24</f>
        <v>0.54166666666666663</v>
      </c>
    </row>
    <row r="2291" spans="1:8" x14ac:dyDescent="0.2">
      <c r="A2291" s="7" t="s">
        <v>82</v>
      </c>
      <c r="E2291" t="s">
        <v>83</v>
      </c>
      <c r="G2291" t="s">
        <v>12</v>
      </c>
      <c r="H2291">
        <v>1</v>
      </c>
    </row>
    <row r="2292" spans="1:8" x14ac:dyDescent="0.2">
      <c r="A2292" s="7" t="s">
        <v>82</v>
      </c>
      <c r="E2292" t="s">
        <v>83</v>
      </c>
      <c r="F2292">
        <v>5</v>
      </c>
      <c r="G2292" t="s">
        <v>10</v>
      </c>
      <c r="H2292">
        <v>1</v>
      </c>
    </row>
    <row r="2293" spans="1:8" x14ac:dyDescent="0.2">
      <c r="A2293" s="7" t="s">
        <v>82</v>
      </c>
      <c r="E2293" t="s">
        <v>83</v>
      </c>
      <c r="G2293" t="s">
        <v>11</v>
      </c>
      <c r="H2293">
        <f>2/7</f>
        <v>0.2857142857142857</v>
      </c>
    </row>
    <row r="2294" spans="1:8" x14ac:dyDescent="0.2">
      <c r="A2294" s="7" t="s">
        <v>82</v>
      </c>
      <c r="E2294" t="s">
        <v>83</v>
      </c>
      <c r="G2294" t="s">
        <v>12</v>
      </c>
      <c r="H2294">
        <v>1</v>
      </c>
    </row>
    <row r="2295" spans="1:8" x14ac:dyDescent="0.2">
      <c r="A2295" s="7" t="s">
        <v>82</v>
      </c>
      <c r="E2295" t="s">
        <v>83</v>
      </c>
      <c r="G2295" t="s">
        <v>13</v>
      </c>
      <c r="H2295">
        <v>0.49654954499494436</v>
      </c>
    </row>
    <row r="2296" spans="1:8" x14ac:dyDescent="0.2">
      <c r="A2296" s="7" t="s">
        <v>82</v>
      </c>
      <c r="E2296" t="s">
        <v>83</v>
      </c>
      <c r="G2296" t="s">
        <v>13</v>
      </c>
      <c r="H2296">
        <v>0.66993074066225755</v>
      </c>
    </row>
    <row r="2297" spans="1:8" x14ac:dyDescent="0.2">
      <c r="A2297" s="7" t="s">
        <v>82</v>
      </c>
      <c r="E2297" t="s">
        <v>83</v>
      </c>
      <c r="G2297" t="s">
        <v>13</v>
      </c>
      <c r="H2297">
        <v>0.48325111511535168</v>
      </c>
    </row>
    <row r="2298" spans="1:8" x14ac:dyDescent="0.2">
      <c r="A2298" s="7" t="s">
        <v>82</v>
      </c>
      <c r="E2298" t="s">
        <v>83</v>
      </c>
      <c r="G2298" t="s">
        <v>13</v>
      </c>
      <c r="H2298">
        <v>0.6110991524283601</v>
      </c>
    </row>
    <row r="2299" spans="1:8" x14ac:dyDescent="0.2">
      <c r="A2299" s="7" t="s">
        <v>82</v>
      </c>
      <c r="E2299" t="s">
        <v>83</v>
      </c>
      <c r="G2299" t="s">
        <v>13</v>
      </c>
      <c r="H2299">
        <v>0.62458077985049498</v>
      </c>
    </row>
    <row r="2300" spans="1:8" x14ac:dyDescent="0.2">
      <c r="A2300" s="7" t="s">
        <v>82</v>
      </c>
      <c r="E2300" t="s">
        <v>83</v>
      </c>
      <c r="G2300" t="s">
        <v>13</v>
      </c>
      <c r="H2300">
        <v>0.48955368325173637</v>
      </c>
    </row>
    <row r="2301" spans="1:8" x14ac:dyDescent="0.2">
      <c r="A2301" s="7" t="s">
        <v>82</v>
      </c>
      <c r="E2301" t="s">
        <v>83</v>
      </c>
      <c r="G2301" t="s">
        <v>13</v>
      </c>
      <c r="H2301">
        <v>0.62398931614626429</v>
      </c>
    </row>
    <row r="2302" spans="1:8" x14ac:dyDescent="0.2">
      <c r="A2302" s="7" t="s">
        <v>82</v>
      </c>
      <c r="E2302" t="s">
        <v>83</v>
      </c>
      <c r="G2302" t="s">
        <v>13</v>
      </c>
      <c r="H2302">
        <v>0.53788708840320631</v>
      </c>
    </row>
    <row r="2303" spans="1:8" x14ac:dyDescent="0.2">
      <c r="A2303" s="7" t="s">
        <v>82</v>
      </c>
      <c r="E2303" t="s">
        <v>83</v>
      </c>
      <c r="G2303" t="s">
        <v>13</v>
      </c>
      <c r="H2303">
        <v>0.53589951134694369</v>
      </c>
    </row>
    <row r="2304" spans="1:8" x14ac:dyDescent="0.2">
      <c r="A2304" s="7" t="s">
        <v>82</v>
      </c>
      <c r="E2304" t="s">
        <v>83</v>
      </c>
      <c r="G2304" t="s">
        <v>13</v>
      </c>
      <c r="H2304">
        <v>0.49923520923520925</v>
      </c>
    </row>
    <row r="2305" spans="1:8" x14ac:dyDescent="0.2">
      <c r="A2305" s="7" t="s">
        <v>82</v>
      </c>
      <c r="E2305" t="s">
        <v>83</v>
      </c>
      <c r="G2305" t="s">
        <v>13</v>
      </c>
      <c r="H2305">
        <v>0.45785867113861101</v>
      </c>
    </row>
    <row r="2306" spans="1:8" x14ac:dyDescent="0.2">
      <c r="A2306" s="7" t="s">
        <v>82</v>
      </c>
      <c r="E2306" t="s">
        <v>83</v>
      </c>
      <c r="G2306" t="s">
        <v>13</v>
      </c>
      <c r="H2306">
        <v>0.47561722678899604</v>
      </c>
    </row>
    <row r="2307" spans="1:8" x14ac:dyDescent="0.2">
      <c r="A2307" s="7" t="s">
        <v>82</v>
      </c>
      <c r="E2307" t="s">
        <v>83</v>
      </c>
      <c r="G2307" t="s">
        <v>13</v>
      </c>
      <c r="H2307">
        <v>0.52373925220979078</v>
      </c>
    </row>
    <row r="2308" spans="1:8" x14ac:dyDescent="0.2">
      <c r="A2308" s="7" t="s">
        <v>82</v>
      </c>
      <c r="E2308" t="s">
        <v>83</v>
      </c>
      <c r="G2308" t="s">
        <v>13</v>
      </c>
      <c r="H2308">
        <v>0.56911658257797548</v>
      </c>
    </row>
    <row r="2309" spans="1:8" x14ac:dyDescent="0.2">
      <c r="A2309" s="7" t="s">
        <v>82</v>
      </c>
      <c r="E2309" t="s">
        <v>83</v>
      </c>
      <c r="G2309" t="s">
        <v>13</v>
      </c>
      <c r="H2309">
        <v>0.50727440024536929</v>
      </c>
    </row>
    <row r="2310" spans="1:8" x14ac:dyDescent="0.2">
      <c r="A2310" s="7" t="s">
        <v>82</v>
      </c>
      <c r="E2310" t="s">
        <v>83</v>
      </c>
      <c r="G2310" t="s">
        <v>14</v>
      </c>
      <c r="H2310">
        <v>31.670999999999999</v>
      </c>
    </row>
    <row r="2311" spans="1:8" x14ac:dyDescent="0.2">
      <c r="A2311" s="7" t="s">
        <v>82</v>
      </c>
      <c r="E2311" t="s">
        <v>83</v>
      </c>
      <c r="G2311" t="s">
        <v>15</v>
      </c>
      <c r="H2311">
        <v>92.561000000000007</v>
      </c>
    </row>
    <row r="2312" spans="1:8" x14ac:dyDescent="0.2">
      <c r="A2312" s="7" t="s">
        <v>82</v>
      </c>
      <c r="E2312" t="s">
        <v>83</v>
      </c>
      <c r="G2312" t="s">
        <v>16</v>
      </c>
      <c r="H2312">
        <v>39.964466666666659</v>
      </c>
    </row>
    <row r="2313" spans="1:8" x14ac:dyDescent="0.2">
      <c r="A2313" s="7" t="s">
        <v>82</v>
      </c>
      <c r="E2313" t="s">
        <v>83</v>
      </c>
      <c r="G2313" t="s">
        <v>17</v>
      </c>
      <c r="H2313">
        <v>73.527933333333337</v>
      </c>
    </row>
    <row r="2314" spans="1:8" x14ac:dyDescent="0.2">
      <c r="A2314" s="8" t="s">
        <v>84</v>
      </c>
      <c r="E2314" t="s">
        <v>9</v>
      </c>
      <c r="F2314">
        <v>1</v>
      </c>
      <c r="G2314" t="s">
        <v>10</v>
      </c>
      <c r="H2314">
        <v>1</v>
      </c>
    </row>
    <row r="2315" spans="1:8" x14ac:dyDescent="0.2">
      <c r="A2315" s="8" t="s">
        <v>84</v>
      </c>
      <c r="E2315" t="s">
        <v>9</v>
      </c>
      <c r="G2315" t="s">
        <v>11</v>
      </c>
      <c r="H2315">
        <f>4/13</f>
        <v>0.30769230769230771</v>
      </c>
    </row>
    <row r="2316" spans="1:8" x14ac:dyDescent="0.2">
      <c r="A2316" s="8" t="s">
        <v>84</v>
      </c>
      <c r="E2316" t="s">
        <v>9</v>
      </c>
      <c r="G2316" t="s">
        <v>12</v>
      </c>
      <c r="H2316">
        <v>1</v>
      </c>
    </row>
    <row r="2317" spans="1:8" x14ac:dyDescent="0.2">
      <c r="A2317" s="8" t="s">
        <v>84</v>
      </c>
      <c r="E2317" t="s">
        <v>9</v>
      </c>
      <c r="F2317">
        <v>2</v>
      </c>
      <c r="G2317" t="s">
        <v>10</v>
      </c>
      <c r="H2317">
        <v>1</v>
      </c>
    </row>
    <row r="2318" spans="1:8" x14ac:dyDescent="0.2">
      <c r="A2318" s="8" t="s">
        <v>84</v>
      </c>
      <c r="E2318" t="s">
        <v>9</v>
      </c>
      <c r="G2318" t="s">
        <v>11</v>
      </c>
      <c r="H2318">
        <v>0</v>
      </c>
    </row>
    <row r="2319" spans="1:8" x14ac:dyDescent="0.2">
      <c r="A2319" s="8" t="s">
        <v>84</v>
      </c>
      <c r="E2319" t="s">
        <v>9</v>
      </c>
      <c r="G2319" t="s">
        <v>12</v>
      </c>
      <c r="H2319">
        <v>1</v>
      </c>
    </row>
    <row r="2320" spans="1:8" x14ac:dyDescent="0.2">
      <c r="A2320" s="8" t="s">
        <v>84</v>
      </c>
      <c r="E2320" t="s">
        <v>9</v>
      </c>
      <c r="F2320">
        <v>3</v>
      </c>
      <c r="G2320" t="s">
        <v>10</v>
      </c>
      <c r="H2320">
        <v>1</v>
      </c>
    </row>
    <row r="2321" spans="1:8" x14ac:dyDescent="0.2">
      <c r="A2321" s="8" t="s">
        <v>84</v>
      </c>
      <c r="E2321" t="s">
        <v>9</v>
      </c>
      <c r="G2321" t="s">
        <v>11</v>
      </c>
      <c r="H2321">
        <f>5/26</f>
        <v>0.19230769230769232</v>
      </c>
    </row>
    <row r="2322" spans="1:8" x14ac:dyDescent="0.2">
      <c r="A2322" s="8" t="s">
        <v>84</v>
      </c>
      <c r="E2322" t="s">
        <v>9</v>
      </c>
      <c r="G2322" t="s">
        <v>12</v>
      </c>
      <c r="H2322">
        <v>1</v>
      </c>
    </row>
    <row r="2323" spans="1:8" x14ac:dyDescent="0.2">
      <c r="A2323" s="8" t="s">
        <v>84</v>
      </c>
      <c r="E2323" t="s">
        <v>9</v>
      </c>
      <c r="F2323">
        <v>4</v>
      </c>
      <c r="G2323" t="s">
        <v>10</v>
      </c>
      <c r="H2323">
        <v>1</v>
      </c>
    </row>
    <row r="2324" spans="1:8" x14ac:dyDescent="0.2">
      <c r="A2324" s="8" t="s">
        <v>84</v>
      </c>
      <c r="E2324" t="s">
        <v>9</v>
      </c>
      <c r="G2324" t="s">
        <v>11</v>
      </c>
      <c r="H2324">
        <f>12/30</f>
        <v>0.4</v>
      </c>
    </row>
    <row r="2325" spans="1:8" x14ac:dyDescent="0.2">
      <c r="A2325" s="8" t="s">
        <v>84</v>
      </c>
      <c r="E2325" t="s">
        <v>9</v>
      </c>
      <c r="G2325" t="s">
        <v>12</v>
      </c>
      <c r="H2325">
        <v>1</v>
      </c>
    </row>
    <row r="2326" spans="1:8" x14ac:dyDescent="0.2">
      <c r="A2326" s="8" t="s">
        <v>84</v>
      </c>
      <c r="E2326" t="s">
        <v>9</v>
      </c>
      <c r="F2326">
        <v>5</v>
      </c>
      <c r="G2326" t="s">
        <v>10</v>
      </c>
      <c r="H2326">
        <v>1</v>
      </c>
    </row>
    <row r="2327" spans="1:8" x14ac:dyDescent="0.2">
      <c r="A2327" s="8" t="s">
        <v>84</v>
      </c>
      <c r="E2327" t="s">
        <v>9</v>
      </c>
      <c r="G2327" t="s">
        <v>11</v>
      </c>
      <c r="H2327">
        <f>1/8</f>
        <v>0.125</v>
      </c>
    </row>
    <row r="2328" spans="1:8" x14ac:dyDescent="0.2">
      <c r="A2328" s="8" t="s">
        <v>84</v>
      </c>
      <c r="E2328" t="s">
        <v>9</v>
      </c>
      <c r="G2328" t="s">
        <v>12</v>
      </c>
      <c r="H2328">
        <v>1</v>
      </c>
    </row>
    <row r="2329" spans="1:8" x14ac:dyDescent="0.2">
      <c r="A2329" s="8" t="s">
        <v>84</v>
      </c>
      <c r="E2329" t="s">
        <v>9</v>
      </c>
      <c r="G2329" t="s">
        <v>13</v>
      </c>
      <c r="H2329">
        <v>0.44543908660269649</v>
      </c>
    </row>
    <row r="2330" spans="1:8" x14ac:dyDescent="0.2">
      <c r="A2330" s="8" t="s">
        <v>84</v>
      </c>
      <c r="E2330" t="s">
        <v>9</v>
      </c>
      <c r="G2330" t="s">
        <v>13</v>
      </c>
      <c r="H2330">
        <v>0.49767329910141206</v>
      </c>
    </row>
    <row r="2331" spans="1:8" x14ac:dyDescent="0.2">
      <c r="A2331" s="8" t="s">
        <v>84</v>
      </c>
      <c r="E2331" t="s">
        <v>9</v>
      </c>
      <c r="G2331" t="s">
        <v>13</v>
      </c>
      <c r="H2331">
        <v>0.66066529492455428</v>
      </c>
    </row>
    <row r="2332" spans="1:8" x14ac:dyDescent="0.2">
      <c r="A2332" s="8" t="s">
        <v>84</v>
      </c>
      <c r="E2332" t="s">
        <v>9</v>
      </c>
      <c r="G2332" t="s">
        <v>13</v>
      </c>
      <c r="H2332">
        <v>0.47997331045658181</v>
      </c>
    </row>
    <row r="2333" spans="1:8" x14ac:dyDescent="0.2">
      <c r="A2333" s="8" t="s">
        <v>84</v>
      </c>
      <c r="E2333" t="s">
        <v>9</v>
      </c>
      <c r="G2333" t="s">
        <v>13</v>
      </c>
      <c r="H2333">
        <v>0.66172182430710869</v>
      </c>
    </row>
    <row r="2334" spans="1:8" x14ac:dyDescent="0.2">
      <c r="A2334" s="8" t="s">
        <v>84</v>
      </c>
      <c r="E2334" t="s">
        <v>9</v>
      </c>
      <c r="G2334" t="s">
        <v>13</v>
      </c>
      <c r="H2334">
        <v>0.50762303933232056</v>
      </c>
    </row>
    <row r="2335" spans="1:8" x14ac:dyDescent="0.2">
      <c r="A2335" s="8" t="s">
        <v>84</v>
      </c>
      <c r="E2335" t="s">
        <v>9</v>
      </c>
      <c r="G2335" t="s">
        <v>13</v>
      </c>
      <c r="H2335">
        <v>0.43597955164800184</v>
      </c>
    </row>
    <row r="2336" spans="1:8" x14ac:dyDescent="0.2">
      <c r="A2336" s="8" t="s">
        <v>84</v>
      </c>
      <c r="E2336" t="s">
        <v>9</v>
      </c>
      <c r="G2336" t="s">
        <v>13</v>
      </c>
      <c r="H2336">
        <v>0.40616548940464176</v>
      </c>
    </row>
    <row r="2337" spans="1:8" x14ac:dyDescent="0.2">
      <c r="A2337" s="8" t="s">
        <v>84</v>
      </c>
      <c r="E2337" t="s">
        <v>9</v>
      </c>
      <c r="G2337" t="s">
        <v>13</v>
      </c>
      <c r="H2337">
        <v>0.51383545724132407</v>
      </c>
    </row>
    <row r="2338" spans="1:8" x14ac:dyDescent="0.2">
      <c r="A2338" s="8" t="s">
        <v>84</v>
      </c>
      <c r="E2338" t="s">
        <v>9</v>
      </c>
      <c r="G2338" t="s">
        <v>13</v>
      </c>
      <c r="H2338">
        <v>0.41428170376031315</v>
      </c>
    </row>
    <row r="2339" spans="1:8" x14ac:dyDescent="0.2">
      <c r="A2339" s="8" t="s">
        <v>84</v>
      </c>
      <c r="E2339" t="s">
        <v>9</v>
      </c>
      <c r="G2339" t="s">
        <v>13</v>
      </c>
      <c r="H2339">
        <v>0.4190400606049674</v>
      </c>
    </row>
    <row r="2340" spans="1:8" x14ac:dyDescent="0.2">
      <c r="A2340" s="8" t="s">
        <v>84</v>
      </c>
      <c r="E2340" t="s">
        <v>9</v>
      </c>
      <c r="G2340" t="s">
        <v>13</v>
      </c>
      <c r="H2340">
        <v>0.42440430033410881</v>
      </c>
    </row>
    <row r="2341" spans="1:8" x14ac:dyDescent="0.2">
      <c r="A2341" s="8" t="s">
        <v>84</v>
      </c>
      <c r="E2341" t="s">
        <v>9</v>
      </c>
      <c r="G2341" t="s">
        <v>13</v>
      </c>
      <c r="H2341">
        <v>0.37128067580778584</v>
      </c>
    </row>
    <row r="2342" spans="1:8" x14ac:dyDescent="0.2">
      <c r="A2342" s="8" t="s">
        <v>84</v>
      </c>
      <c r="E2342" t="s">
        <v>9</v>
      </c>
      <c r="G2342" t="s">
        <v>13</v>
      </c>
      <c r="H2342">
        <v>0.5484637313905607</v>
      </c>
    </row>
    <row r="2343" spans="1:8" x14ac:dyDescent="0.2">
      <c r="A2343" s="8" t="s">
        <v>84</v>
      </c>
      <c r="E2343" t="s">
        <v>9</v>
      </c>
      <c r="G2343" t="s">
        <v>13</v>
      </c>
      <c r="H2343">
        <v>0.59917965731945644</v>
      </c>
    </row>
    <row r="2344" spans="1:8" x14ac:dyDescent="0.2">
      <c r="A2344" s="8" t="s">
        <v>84</v>
      </c>
      <c r="E2344" t="s">
        <v>9</v>
      </c>
      <c r="G2344" t="s">
        <v>14</v>
      </c>
      <c r="H2344">
        <v>23.231999999999999</v>
      </c>
    </row>
    <row r="2345" spans="1:8" x14ac:dyDescent="0.2">
      <c r="A2345" s="8" t="s">
        <v>84</v>
      </c>
      <c r="E2345" t="s">
        <v>9</v>
      </c>
      <c r="G2345" t="s">
        <v>15</v>
      </c>
      <c r="H2345">
        <v>128.23400000000001</v>
      </c>
    </row>
    <row r="2346" spans="1:8" x14ac:dyDescent="0.2">
      <c r="A2346" s="8" t="s">
        <v>84</v>
      </c>
      <c r="E2346" t="s">
        <v>9</v>
      </c>
      <c r="G2346" t="s">
        <v>16</v>
      </c>
      <c r="H2346">
        <v>44.770200000000003</v>
      </c>
    </row>
    <row r="2347" spans="1:8" x14ac:dyDescent="0.2">
      <c r="A2347" s="8" t="s">
        <v>84</v>
      </c>
      <c r="E2347" t="s">
        <v>9</v>
      </c>
      <c r="G2347" t="s">
        <v>17</v>
      </c>
      <c r="H2347">
        <v>91.515333333333345</v>
      </c>
    </row>
    <row r="2348" spans="1:8" x14ac:dyDescent="0.2">
      <c r="A2348" s="7" t="s">
        <v>85</v>
      </c>
      <c r="E2348" t="s">
        <v>20</v>
      </c>
      <c r="F2348">
        <v>1</v>
      </c>
      <c r="G2348" t="s">
        <v>10</v>
      </c>
      <c r="H2348">
        <v>1</v>
      </c>
    </row>
    <row r="2349" spans="1:8" x14ac:dyDescent="0.2">
      <c r="A2349" s="7" t="s">
        <v>85</v>
      </c>
      <c r="E2349" t="s">
        <v>20</v>
      </c>
      <c r="G2349" t="s">
        <v>11</v>
      </c>
      <c r="H2349">
        <v>0</v>
      </c>
    </row>
    <row r="2350" spans="1:8" x14ac:dyDescent="0.2">
      <c r="A2350" s="7" t="s">
        <v>85</v>
      </c>
      <c r="E2350" t="s">
        <v>20</v>
      </c>
      <c r="G2350" t="s">
        <v>12</v>
      </c>
      <c r="H2350">
        <v>1</v>
      </c>
    </row>
    <row r="2351" spans="1:8" x14ac:dyDescent="0.2">
      <c r="A2351" s="7" t="s">
        <v>85</v>
      </c>
      <c r="E2351" t="s">
        <v>20</v>
      </c>
      <c r="F2351">
        <v>2</v>
      </c>
      <c r="G2351" t="s">
        <v>10</v>
      </c>
      <c r="H2351">
        <v>1</v>
      </c>
    </row>
    <row r="2352" spans="1:8" x14ac:dyDescent="0.2">
      <c r="A2352" s="7" t="s">
        <v>85</v>
      </c>
      <c r="E2352" t="s">
        <v>20</v>
      </c>
      <c r="G2352" t="s">
        <v>11</v>
      </c>
      <c r="H2352">
        <f>3/17</f>
        <v>0.17647058823529413</v>
      </c>
    </row>
    <row r="2353" spans="1:8" x14ac:dyDescent="0.2">
      <c r="A2353" s="7" t="s">
        <v>85</v>
      </c>
      <c r="E2353" t="s">
        <v>20</v>
      </c>
      <c r="G2353" t="s">
        <v>12</v>
      </c>
      <c r="H2353">
        <v>1</v>
      </c>
    </row>
    <row r="2354" spans="1:8" x14ac:dyDescent="0.2">
      <c r="A2354" s="7" t="s">
        <v>85</v>
      </c>
      <c r="E2354" t="s">
        <v>20</v>
      </c>
      <c r="F2354">
        <v>3</v>
      </c>
      <c r="G2354" t="s">
        <v>10</v>
      </c>
      <c r="H2354">
        <v>0</v>
      </c>
    </row>
    <row r="2355" spans="1:8" x14ac:dyDescent="0.2">
      <c r="A2355" s="7" t="s">
        <v>85</v>
      </c>
      <c r="E2355" t="s">
        <v>20</v>
      </c>
      <c r="G2355" t="s">
        <v>11</v>
      </c>
      <c r="H2355">
        <f>2/20</f>
        <v>0.1</v>
      </c>
    </row>
    <row r="2356" spans="1:8" x14ac:dyDescent="0.2">
      <c r="A2356" s="7" t="s">
        <v>85</v>
      </c>
      <c r="E2356" t="s">
        <v>20</v>
      </c>
      <c r="G2356" t="s">
        <v>12</v>
      </c>
      <c r="H2356">
        <v>1</v>
      </c>
    </row>
    <row r="2357" spans="1:8" x14ac:dyDescent="0.2">
      <c r="A2357" s="7" t="s">
        <v>85</v>
      </c>
      <c r="E2357" t="s">
        <v>20</v>
      </c>
      <c r="F2357">
        <v>4</v>
      </c>
      <c r="G2357" t="s">
        <v>10</v>
      </c>
      <c r="H2357">
        <v>1</v>
      </c>
    </row>
    <row r="2358" spans="1:8" x14ac:dyDescent="0.2">
      <c r="A2358" s="7" t="s">
        <v>85</v>
      </c>
      <c r="E2358" t="s">
        <v>20</v>
      </c>
      <c r="G2358" t="s">
        <v>11</v>
      </c>
      <c r="H2358">
        <f>2/9</f>
        <v>0.22222222222222221</v>
      </c>
    </row>
    <row r="2359" spans="1:8" x14ac:dyDescent="0.2">
      <c r="A2359" s="7" t="s">
        <v>85</v>
      </c>
      <c r="E2359" t="s">
        <v>20</v>
      </c>
      <c r="G2359" t="s">
        <v>12</v>
      </c>
      <c r="H2359">
        <v>1</v>
      </c>
    </row>
    <row r="2360" spans="1:8" x14ac:dyDescent="0.2">
      <c r="A2360" s="7" t="s">
        <v>85</v>
      </c>
      <c r="E2360" t="s">
        <v>20</v>
      </c>
      <c r="F2360">
        <v>5</v>
      </c>
      <c r="G2360" t="s">
        <v>10</v>
      </c>
      <c r="H2360">
        <v>1</v>
      </c>
    </row>
    <row r="2361" spans="1:8" x14ac:dyDescent="0.2">
      <c r="A2361" s="7" t="s">
        <v>85</v>
      </c>
      <c r="E2361" t="s">
        <v>20</v>
      </c>
      <c r="G2361" t="s">
        <v>11</v>
      </c>
      <c r="H2361">
        <f>1/9</f>
        <v>0.1111111111111111</v>
      </c>
    </row>
    <row r="2362" spans="1:8" x14ac:dyDescent="0.2">
      <c r="A2362" s="7" t="s">
        <v>85</v>
      </c>
      <c r="E2362" t="s">
        <v>20</v>
      </c>
      <c r="G2362" t="s">
        <v>12</v>
      </c>
      <c r="H2362">
        <v>1</v>
      </c>
    </row>
    <row r="2363" spans="1:8" x14ac:dyDescent="0.2">
      <c r="A2363" s="7" t="s">
        <v>85</v>
      </c>
      <c r="E2363" t="s">
        <v>20</v>
      </c>
      <c r="G2363" t="s">
        <v>13</v>
      </c>
      <c r="H2363">
        <v>0.47046495309845632</v>
      </c>
    </row>
    <row r="2364" spans="1:8" x14ac:dyDescent="0.2">
      <c r="A2364" s="7" t="s">
        <v>85</v>
      </c>
      <c r="E2364" t="s">
        <v>20</v>
      </c>
      <c r="G2364" t="s">
        <v>13</v>
      </c>
      <c r="H2364">
        <v>0.56349548638479496</v>
      </c>
    </row>
    <row r="2365" spans="1:8" x14ac:dyDescent="0.2">
      <c r="A2365" s="7" t="s">
        <v>85</v>
      </c>
      <c r="E2365" t="s">
        <v>20</v>
      </c>
      <c r="G2365" t="s">
        <v>13</v>
      </c>
      <c r="H2365">
        <v>0.44194640646617639</v>
      </c>
    </row>
    <row r="2366" spans="1:8" x14ac:dyDescent="0.2">
      <c r="A2366" s="7" t="s">
        <v>85</v>
      </c>
      <c r="E2366" t="s">
        <v>20</v>
      </c>
      <c r="G2366" t="s">
        <v>13</v>
      </c>
      <c r="H2366">
        <v>0.60536449050542385</v>
      </c>
    </row>
    <row r="2367" spans="1:8" x14ac:dyDescent="0.2">
      <c r="A2367" s="7" t="s">
        <v>85</v>
      </c>
      <c r="E2367" t="s">
        <v>20</v>
      </c>
      <c r="G2367" t="s">
        <v>13</v>
      </c>
      <c r="H2367">
        <v>0.50282080576737431</v>
      </c>
    </row>
    <row r="2368" spans="1:8" x14ac:dyDescent="0.2">
      <c r="A2368" s="7" t="s">
        <v>85</v>
      </c>
      <c r="E2368" t="s">
        <v>20</v>
      </c>
      <c r="G2368" t="s">
        <v>13</v>
      </c>
      <c r="H2368">
        <v>0.51414498305821377</v>
      </c>
    </row>
    <row r="2369" spans="1:8" x14ac:dyDescent="0.2">
      <c r="A2369" s="7" t="s">
        <v>85</v>
      </c>
      <c r="E2369" t="s">
        <v>20</v>
      </c>
      <c r="G2369" t="s">
        <v>13</v>
      </c>
      <c r="H2369">
        <v>0.61220790863557517</v>
      </c>
    </row>
    <row r="2370" spans="1:8" x14ac:dyDescent="0.2">
      <c r="A2370" s="7" t="s">
        <v>85</v>
      </c>
      <c r="E2370" t="s">
        <v>20</v>
      </c>
      <c r="G2370" t="s">
        <v>13</v>
      </c>
      <c r="H2370">
        <v>0.53755294117647057</v>
      </c>
    </row>
    <row r="2371" spans="1:8" x14ac:dyDescent="0.2">
      <c r="A2371" s="7" t="s">
        <v>85</v>
      </c>
      <c r="E2371" t="s">
        <v>20</v>
      </c>
      <c r="G2371" t="s">
        <v>13</v>
      </c>
      <c r="H2371">
        <v>0.53637717198961654</v>
      </c>
    </row>
    <row r="2372" spans="1:8" x14ac:dyDescent="0.2">
      <c r="A2372" s="7" t="s">
        <v>85</v>
      </c>
      <c r="E2372" t="s">
        <v>20</v>
      </c>
      <c r="G2372" t="s">
        <v>13</v>
      </c>
      <c r="H2372">
        <v>0.55041147656956591</v>
      </c>
    </row>
    <row r="2373" spans="1:8" x14ac:dyDescent="0.2">
      <c r="A2373" s="7" t="s">
        <v>85</v>
      </c>
      <c r="E2373" t="s">
        <v>20</v>
      </c>
      <c r="G2373" t="s">
        <v>13</v>
      </c>
      <c r="H2373">
        <v>0.47077297133015905</v>
      </c>
    </row>
    <row r="2374" spans="1:8" x14ac:dyDescent="0.2">
      <c r="A2374" s="7" t="s">
        <v>85</v>
      </c>
      <c r="E2374" t="s">
        <v>20</v>
      </c>
      <c r="G2374" t="s">
        <v>13</v>
      </c>
      <c r="H2374">
        <v>0.53053770652262577</v>
      </c>
    </row>
    <row r="2375" spans="1:8" x14ac:dyDescent="0.2">
      <c r="A2375" s="7" t="s">
        <v>85</v>
      </c>
      <c r="E2375" t="s">
        <v>20</v>
      </c>
      <c r="G2375" t="s">
        <v>13</v>
      </c>
      <c r="H2375">
        <v>0.65896505127050153</v>
      </c>
    </row>
    <row r="2376" spans="1:8" x14ac:dyDescent="0.2">
      <c r="A2376" s="7" t="s">
        <v>85</v>
      </c>
      <c r="E2376" t="s">
        <v>20</v>
      </c>
      <c r="G2376" t="s">
        <v>13</v>
      </c>
      <c r="H2376">
        <v>0.58484862023261697</v>
      </c>
    </row>
    <row r="2377" spans="1:8" x14ac:dyDescent="0.2">
      <c r="A2377" s="7" t="s">
        <v>85</v>
      </c>
      <c r="E2377" t="s">
        <v>20</v>
      </c>
      <c r="G2377" t="s">
        <v>13</v>
      </c>
      <c r="H2377">
        <v>0.47541250101601235</v>
      </c>
    </row>
    <row r="2378" spans="1:8" x14ac:dyDescent="0.2">
      <c r="A2378" s="7" t="s">
        <v>85</v>
      </c>
      <c r="E2378" t="s">
        <v>20</v>
      </c>
      <c r="G2378" t="s">
        <v>14</v>
      </c>
      <c r="H2378">
        <v>24.277000000000001</v>
      </c>
    </row>
    <row r="2379" spans="1:8" x14ac:dyDescent="0.2">
      <c r="A2379" s="7" t="s">
        <v>85</v>
      </c>
      <c r="E2379" t="s">
        <v>20</v>
      </c>
      <c r="G2379" t="s">
        <v>15</v>
      </c>
      <c r="H2379">
        <v>128.28100000000001</v>
      </c>
    </row>
    <row r="2380" spans="1:8" x14ac:dyDescent="0.2">
      <c r="A2380" s="7" t="s">
        <v>85</v>
      </c>
      <c r="E2380" t="s">
        <v>20</v>
      </c>
      <c r="G2380" t="s">
        <v>16</v>
      </c>
      <c r="H2380">
        <v>52.16706666666667</v>
      </c>
    </row>
    <row r="2381" spans="1:8" x14ac:dyDescent="0.2">
      <c r="A2381" s="7" t="s">
        <v>85</v>
      </c>
      <c r="E2381" t="s">
        <v>20</v>
      </c>
      <c r="G2381" t="s">
        <v>17</v>
      </c>
      <c r="H2381">
        <v>96.561866666666674</v>
      </c>
    </row>
    <row r="2382" spans="1:8" x14ac:dyDescent="0.2">
      <c r="A2382" s="8" t="s">
        <v>86</v>
      </c>
      <c r="E2382" t="s">
        <v>9</v>
      </c>
      <c r="F2382">
        <v>1</v>
      </c>
      <c r="G2382" t="s">
        <v>10</v>
      </c>
      <c r="H2382">
        <v>1</v>
      </c>
    </row>
    <row r="2383" spans="1:8" x14ac:dyDescent="0.2">
      <c r="A2383" s="8" t="s">
        <v>86</v>
      </c>
      <c r="E2383" t="s">
        <v>9</v>
      </c>
      <c r="G2383" t="s">
        <v>11</v>
      </c>
      <c r="H2383">
        <v>0</v>
      </c>
    </row>
    <row r="2384" spans="1:8" x14ac:dyDescent="0.2">
      <c r="A2384" s="8" t="s">
        <v>86</v>
      </c>
      <c r="E2384" t="s">
        <v>9</v>
      </c>
      <c r="G2384" t="s">
        <v>12</v>
      </c>
      <c r="H2384">
        <v>1</v>
      </c>
    </row>
    <row r="2385" spans="1:8" x14ac:dyDescent="0.2">
      <c r="A2385" s="8" t="s">
        <v>86</v>
      </c>
      <c r="E2385" t="s">
        <v>9</v>
      </c>
      <c r="F2385">
        <v>2</v>
      </c>
      <c r="G2385" t="s">
        <v>10</v>
      </c>
      <c r="H2385">
        <v>1</v>
      </c>
    </row>
    <row r="2386" spans="1:8" x14ac:dyDescent="0.2">
      <c r="A2386" s="8" t="s">
        <v>86</v>
      </c>
      <c r="E2386" t="s">
        <v>9</v>
      </c>
      <c r="G2386" t="s">
        <v>11</v>
      </c>
      <c r="H2386">
        <f>5/8</f>
        <v>0.625</v>
      </c>
    </row>
    <row r="2387" spans="1:8" x14ac:dyDescent="0.2">
      <c r="A2387" s="8" t="s">
        <v>86</v>
      </c>
      <c r="E2387" t="s">
        <v>9</v>
      </c>
      <c r="G2387" t="s">
        <v>12</v>
      </c>
      <c r="H2387">
        <v>1</v>
      </c>
    </row>
    <row r="2388" spans="1:8" x14ac:dyDescent="0.2">
      <c r="A2388" s="8" t="s">
        <v>86</v>
      </c>
      <c r="E2388" t="s">
        <v>9</v>
      </c>
      <c r="F2388">
        <v>3</v>
      </c>
      <c r="G2388" t="s">
        <v>10</v>
      </c>
      <c r="H2388">
        <v>1</v>
      </c>
    </row>
    <row r="2389" spans="1:8" x14ac:dyDescent="0.2">
      <c r="A2389" s="8" t="s">
        <v>86</v>
      </c>
      <c r="E2389" t="s">
        <v>9</v>
      </c>
      <c r="G2389" t="s">
        <v>11</v>
      </c>
      <c r="H2389">
        <f>5/11</f>
        <v>0.45454545454545453</v>
      </c>
    </row>
    <row r="2390" spans="1:8" x14ac:dyDescent="0.2">
      <c r="A2390" s="8" t="s">
        <v>86</v>
      </c>
      <c r="E2390" t="s">
        <v>9</v>
      </c>
      <c r="G2390" t="s">
        <v>12</v>
      </c>
      <c r="H2390">
        <v>1</v>
      </c>
    </row>
    <row r="2391" spans="1:8" x14ac:dyDescent="0.2">
      <c r="A2391" s="8" t="s">
        <v>86</v>
      </c>
      <c r="E2391" t="s">
        <v>9</v>
      </c>
      <c r="F2391">
        <v>4</v>
      </c>
      <c r="G2391" t="s">
        <v>10</v>
      </c>
      <c r="H2391">
        <v>1</v>
      </c>
    </row>
    <row r="2392" spans="1:8" x14ac:dyDescent="0.2">
      <c r="A2392" s="8" t="s">
        <v>86</v>
      </c>
      <c r="E2392" t="s">
        <v>9</v>
      </c>
      <c r="G2392" t="s">
        <v>11</v>
      </c>
      <c r="H2392">
        <f>1/5</f>
        <v>0.2</v>
      </c>
    </row>
    <row r="2393" spans="1:8" x14ac:dyDescent="0.2">
      <c r="A2393" s="8" t="s">
        <v>86</v>
      </c>
      <c r="E2393" t="s">
        <v>9</v>
      </c>
      <c r="G2393" t="s">
        <v>12</v>
      </c>
      <c r="H2393">
        <v>1</v>
      </c>
    </row>
    <row r="2394" spans="1:8" x14ac:dyDescent="0.2">
      <c r="A2394" s="8" t="s">
        <v>86</v>
      </c>
      <c r="E2394" t="s">
        <v>9</v>
      </c>
      <c r="F2394">
        <v>5</v>
      </c>
      <c r="G2394" t="s">
        <v>10</v>
      </c>
      <c r="H2394">
        <v>1</v>
      </c>
    </row>
    <row r="2395" spans="1:8" x14ac:dyDescent="0.2">
      <c r="A2395" s="8" t="s">
        <v>86</v>
      </c>
      <c r="E2395" t="s">
        <v>9</v>
      </c>
      <c r="G2395" t="s">
        <v>11</v>
      </c>
      <c r="H2395">
        <v>0</v>
      </c>
    </row>
    <row r="2396" spans="1:8" x14ac:dyDescent="0.2">
      <c r="A2396" s="8" t="s">
        <v>86</v>
      </c>
      <c r="E2396" t="s">
        <v>9</v>
      </c>
      <c r="G2396" t="s">
        <v>12</v>
      </c>
      <c r="H2396">
        <v>1</v>
      </c>
    </row>
    <row r="2397" spans="1:8" x14ac:dyDescent="0.2">
      <c r="A2397" s="8" t="s">
        <v>86</v>
      </c>
      <c r="E2397" t="s">
        <v>9</v>
      </c>
      <c r="G2397" t="s">
        <v>13</v>
      </c>
      <c r="H2397">
        <v>0.45897701639943911</v>
      </c>
    </row>
    <row r="2398" spans="1:8" x14ac:dyDescent="0.2">
      <c r="A2398" s="8" t="s">
        <v>86</v>
      </c>
      <c r="E2398" t="s">
        <v>9</v>
      </c>
      <c r="G2398" t="s">
        <v>13</v>
      </c>
      <c r="H2398">
        <v>0.43025873454196178</v>
      </c>
    </row>
    <row r="2399" spans="1:8" x14ac:dyDescent="0.2">
      <c r="A2399" s="8" t="s">
        <v>86</v>
      </c>
      <c r="E2399" t="s">
        <v>9</v>
      </c>
      <c r="G2399" t="s">
        <v>13</v>
      </c>
      <c r="H2399">
        <v>0.52280766016872515</v>
      </c>
    </row>
    <row r="2400" spans="1:8" x14ac:dyDescent="0.2">
      <c r="A2400" s="8" t="s">
        <v>86</v>
      </c>
      <c r="E2400" t="s">
        <v>9</v>
      </c>
      <c r="G2400" t="s">
        <v>13</v>
      </c>
      <c r="H2400">
        <v>0.66595368304216618</v>
      </c>
    </row>
    <row r="2401" spans="1:8" x14ac:dyDescent="0.2">
      <c r="A2401" s="8" t="s">
        <v>86</v>
      </c>
      <c r="E2401" t="s">
        <v>9</v>
      </c>
      <c r="G2401" t="s">
        <v>13</v>
      </c>
      <c r="H2401">
        <v>0.53496472123659211</v>
      </c>
    </row>
    <row r="2402" spans="1:8" x14ac:dyDescent="0.2">
      <c r="A2402" s="8" t="s">
        <v>86</v>
      </c>
      <c r="E2402" t="s">
        <v>9</v>
      </c>
      <c r="G2402" t="s">
        <v>13</v>
      </c>
      <c r="H2402">
        <v>0.50731805388017692</v>
      </c>
    </row>
    <row r="2403" spans="1:8" x14ac:dyDescent="0.2">
      <c r="A2403" s="8" t="s">
        <v>86</v>
      </c>
      <c r="E2403" t="s">
        <v>9</v>
      </c>
      <c r="G2403" t="s">
        <v>13</v>
      </c>
      <c r="H2403">
        <v>0.53339763020115738</v>
      </c>
    </row>
    <row r="2404" spans="1:8" x14ac:dyDescent="0.2">
      <c r="A2404" s="8" t="s">
        <v>86</v>
      </c>
      <c r="E2404" t="s">
        <v>9</v>
      </c>
      <c r="G2404" t="s">
        <v>13</v>
      </c>
      <c r="H2404">
        <v>0.5207737055827073</v>
      </c>
    </row>
    <row r="2405" spans="1:8" x14ac:dyDescent="0.2">
      <c r="A2405" s="8" t="s">
        <v>86</v>
      </c>
      <c r="E2405" t="s">
        <v>9</v>
      </c>
      <c r="G2405" t="s">
        <v>13</v>
      </c>
      <c r="H2405">
        <v>0.60307202525101355</v>
      </c>
    </row>
    <row r="2406" spans="1:8" x14ac:dyDescent="0.2">
      <c r="A2406" s="8" t="s">
        <v>86</v>
      </c>
      <c r="E2406" t="s">
        <v>9</v>
      </c>
      <c r="G2406" t="s">
        <v>13</v>
      </c>
      <c r="H2406">
        <v>0.5015473427364161</v>
      </c>
    </row>
    <row r="2407" spans="1:8" x14ac:dyDescent="0.2">
      <c r="A2407" s="8" t="s">
        <v>86</v>
      </c>
      <c r="E2407" t="s">
        <v>9</v>
      </c>
      <c r="G2407" t="s">
        <v>13</v>
      </c>
      <c r="H2407">
        <v>0.52042189550179996</v>
      </c>
    </row>
    <row r="2408" spans="1:8" x14ac:dyDescent="0.2">
      <c r="A2408" s="8" t="s">
        <v>86</v>
      </c>
      <c r="E2408" t="s">
        <v>9</v>
      </c>
      <c r="G2408" t="s">
        <v>13</v>
      </c>
      <c r="H2408">
        <v>0.48773073836276076</v>
      </c>
    </row>
    <row r="2409" spans="1:8" x14ac:dyDescent="0.2">
      <c r="A2409" s="8" t="s">
        <v>86</v>
      </c>
      <c r="E2409" t="s">
        <v>9</v>
      </c>
      <c r="G2409" t="s">
        <v>13</v>
      </c>
      <c r="H2409">
        <v>0.4298862039261912</v>
      </c>
    </row>
    <row r="2410" spans="1:8" x14ac:dyDescent="0.2">
      <c r="A2410" s="8" t="s">
        <v>86</v>
      </c>
      <c r="E2410" t="s">
        <v>9</v>
      </c>
      <c r="G2410" t="s">
        <v>13</v>
      </c>
      <c r="H2410">
        <v>0.43963657214468543</v>
      </c>
    </row>
    <row r="2411" spans="1:8" x14ac:dyDescent="0.2">
      <c r="A2411" s="8" t="s">
        <v>86</v>
      </c>
      <c r="E2411" t="s">
        <v>9</v>
      </c>
      <c r="G2411" t="s">
        <v>13</v>
      </c>
      <c r="H2411">
        <v>0.54688312835563058</v>
      </c>
    </row>
    <row r="2412" spans="1:8" x14ac:dyDescent="0.2">
      <c r="A2412" s="8" t="s">
        <v>86</v>
      </c>
      <c r="E2412" t="s">
        <v>9</v>
      </c>
      <c r="G2412" t="s">
        <v>14</v>
      </c>
      <c r="H2412">
        <v>28.669</v>
      </c>
    </row>
    <row r="2413" spans="1:8" x14ac:dyDescent="0.2">
      <c r="A2413" s="8" t="s">
        <v>86</v>
      </c>
      <c r="E2413" t="s">
        <v>9</v>
      </c>
      <c r="G2413" t="s">
        <v>15</v>
      </c>
      <c r="H2413">
        <v>169.167</v>
      </c>
    </row>
    <row r="2414" spans="1:8" x14ac:dyDescent="0.2">
      <c r="A2414" s="8" t="s">
        <v>86</v>
      </c>
      <c r="E2414" t="s">
        <v>9</v>
      </c>
      <c r="G2414" t="s">
        <v>16</v>
      </c>
      <c r="H2414">
        <v>50.299866666666659</v>
      </c>
    </row>
    <row r="2415" spans="1:8" x14ac:dyDescent="0.2">
      <c r="A2415" s="8" t="s">
        <v>86</v>
      </c>
      <c r="E2415" t="s">
        <v>9</v>
      </c>
      <c r="G2415" t="s">
        <v>17</v>
      </c>
      <c r="H2415">
        <v>99.023133333333348</v>
      </c>
    </row>
    <row r="2416" spans="1:8" x14ac:dyDescent="0.2">
      <c r="A2416" s="7" t="s">
        <v>87</v>
      </c>
      <c r="E2416" t="s">
        <v>20</v>
      </c>
      <c r="F2416">
        <v>1</v>
      </c>
      <c r="G2416" t="s">
        <v>10</v>
      </c>
      <c r="H2416">
        <v>1</v>
      </c>
    </row>
    <row r="2417" spans="1:8" x14ac:dyDescent="0.2">
      <c r="A2417" s="7" t="s">
        <v>87</v>
      </c>
      <c r="E2417" t="s">
        <v>20</v>
      </c>
      <c r="G2417" t="s">
        <v>11</v>
      </c>
      <c r="H2417">
        <f>7/12</f>
        <v>0.58333333333333337</v>
      </c>
    </row>
    <row r="2418" spans="1:8" x14ac:dyDescent="0.2">
      <c r="A2418" s="7" t="s">
        <v>87</v>
      </c>
      <c r="E2418" t="s">
        <v>20</v>
      </c>
      <c r="G2418" t="s">
        <v>12</v>
      </c>
      <c r="H2418">
        <v>1</v>
      </c>
    </row>
    <row r="2419" spans="1:8" x14ac:dyDescent="0.2">
      <c r="A2419" s="7" t="s">
        <v>87</v>
      </c>
      <c r="E2419" t="s">
        <v>20</v>
      </c>
      <c r="F2419">
        <v>2</v>
      </c>
      <c r="G2419" t="s">
        <v>10</v>
      </c>
      <c r="H2419">
        <v>1</v>
      </c>
    </row>
    <row r="2420" spans="1:8" x14ac:dyDescent="0.2">
      <c r="A2420" s="7" t="s">
        <v>87</v>
      </c>
      <c r="E2420" t="s">
        <v>20</v>
      </c>
      <c r="G2420" t="s">
        <v>11</v>
      </c>
      <c r="H2420">
        <f>2/7</f>
        <v>0.2857142857142857</v>
      </c>
    </row>
    <row r="2421" spans="1:8" x14ac:dyDescent="0.2">
      <c r="A2421" s="7" t="s">
        <v>87</v>
      </c>
      <c r="E2421" t="s">
        <v>20</v>
      </c>
      <c r="G2421" t="s">
        <v>12</v>
      </c>
      <c r="H2421">
        <v>1</v>
      </c>
    </row>
    <row r="2422" spans="1:8" x14ac:dyDescent="0.2">
      <c r="A2422" s="7" t="s">
        <v>87</v>
      </c>
      <c r="E2422" t="s">
        <v>20</v>
      </c>
      <c r="F2422">
        <v>3</v>
      </c>
      <c r="G2422" t="s">
        <v>10</v>
      </c>
      <c r="H2422">
        <v>1</v>
      </c>
    </row>
    <row r="2423" spans="1:8" x14ac:dyDescent="0.2">
      <c r="A2423" s="7" t="s">
        <v>87</v>
      </c>
      <c r="E2423" t="s">
        <v>20</v>
      </c>
      <c r="G2423" t="s">
        <v>11</v>
      </c>
      <c r="H2423">
        <f>4/7</f>
        <v>0.5714285714285714</v>
      </c>
    </row>
    <row r="2424" spans="1:8" x14ac:dyDescent="0.2">
      <c r="A2424" s="7" t="s">
        <v>87</v>
      </c>
      <c r="E2424" t="s">
        <v>20</v>
      </c>
      <c r="G2424" t="s">
        <v>12</v>
      </c>
      <c r="H2424">
        <v>1</v>
      </c>
    </row>
    <row r="2425" spans="1:8" x14ac:dyDescent="0.2">
      <c r="A2425" s="7" t="s">
        <v>87</v>
      </c>
      <c r="E2425" t="s">
        <v>20</v>
      </c>
      <c r="F2425">
        <v>4</v>
      </c>
      <c r="G2425" t="s">
        <v>10</v>
      </c>
      <c r="H2425">
        <v>1</v>
      </c>
    </row>
    <row r="2426" spans="1:8" x14ac:dyDescent="0.2">
      <c r="A2426" s="7" t="s">
        <v>87</v>
      </c>
      <c r="E2426" t="s">
        <v>20</v>
      </c>
      <c r="G2426" t="s">
        <v>11</v>
      </c>
      <c r="H2426">
        <f>3/6</f>
        <v>0.5</v>
      </c>
    </row>
    <row r="2427" spans="1:8" x14ac:dyDescent="0.2">
      <c r="A2427" s="7" t="s">
        <v>87</v>
      </c>
      <c r="E2427" t="s">
        <v>20</v>
      </c>
      <c r="G2427" t="s">
        <v>12</v>
      </c>
      <c r="H2427">
        <v>1</v>
      </c>
    </row>
    <row r="2428" spans="1:8" x14ac:dyDescent="0.2">
      <c r="A2428" s="7" t="s">
        <v>87</v>
      </c>
      <c r="E2428" t="s">
        <v>20</v>
      </c>
      <c r="F2428">
        <v>5</v>
      </c>
      <c r="G2428" t="s">
        <v>10</v>
      </c>
      <c r="H2428">
        <v>1</v>
      </c>
    </row>
    <row r="2429" spans="1:8" x14ac:dyDescent="0.2">
      <c r="A2429" s="7" t="s">
        <v>87</v>
      </c>
      <c r="E2429" t="s">
        <v>20</v>
      </c>
      <c r="G2429" t="s">
        <v>11</v>
      </c>
      <c r="H2429">
        <f>6/14</f>
        <v>0.42857142857142855</v>
      </c>
    </row>
    <row r="2430" spans="1:8" x14ac:dyDescent="0.2">
      <c r="A2430" s="7" t="s">
        <v>87</v>
      </c>
      <c r="E2430" t="s">
        <v>20</v>
      </c>
      <c r="G2430" t="s">
        <v>12</v>
      </c>
      <c r="H2430">
        <v>1</v>
      </c>
    </row>
    <row r="2431" spans="1:8" x14ac:dyDescent="0.2">
      <c r="A2431" s="7" t="s">
        <v>87</v>
      </c>
      <c r="E2431" t="s">
        <v>20</v>
      </c>
      <c r="G2431" t="s">
        <v>13</v>
      </c>
      <c r="H2431">
        <v>0.49387189121488634</v>
      </c>
    </row>
    <row r="2432" spans="1:8" x14ac:dyDescent="0.2">
      <c r="A2432" s="7" t="s">
        <v>87</v>
      </c>
      <c r="E2432" t="s">
        <v>20</v>
      </c>
      <c r="G2432" t="s">
        <v>13</v>
      </c>
      <c r="H2432">
        <v>0.62353988651313597</v>
      </c>
    </row>
    <row r="2433" spans="1:8" x14ac:dyDescent="0.2">
      <c r="A2433" s="7" t="s">
        <v>87</v>
      </c>
      <c r="E2433" t="s">
        <v>20</v>
      </c>
      <c r="G2433" t="s">
        <v>13</v>
      </c>
      <c r="H2433">
        <v>0.55829926189801515</v>
      </c>
    </row>
    <row r="2434" spans="1:8" x14ac:dyDescent="0.2">
      <c r="A2434" s="7" t="s">
        <v>87</v>
      </c>
      <c r="E2434" t="s">
        <v>20</v>
      </c>
      <c r="G2434" t="s">
        <v>13</v>
      </c>
      <c r="H2434">
        <v>0.67872218644916649</v>
      </c>
    </row>
    <row r="2435" spans="1:8" x14ac:dyDescent="0.2">
      <c r="A2435" s="7" t="s">
        <v>87</v>
      </c>
      <c r="E2435" t="s">
        <v>20</v>
      </c>
      <c r="G2435" t="s">
        <v>13</v>
      </c>
      <c r="H2435">
        <v>0.42387649821625645</v>
      </c>
    </row>
    <row r="2436" spans="1:8" x14ac:dyDescent="0.2">
      <c r="A2436" s="7" t="s">
        <v>87</v>
      </c>
      <c r="E2436" t="s">
        <v>20</v>
      </c>
      <c r="G2436" t="s">
        <v>13</v>
      </c>
      <c r="H2436">
        <v>0.58323474511659701</v>
      </c>
    </row>
    <row r="2437" spans="1:8" x14ac:dyDescent="0.2">
      <c r="A2437" s="7" t="s">
        <v>87</v>
      </c>
      <c r="E2437" t="s">
        <v>20</v>
      </c>
      <c r="G2437" t="s">
        <v>13</v>
      </c>
      <c r="H2437">
        <v>0.49628841293069048</v>
      </c>
    </row>
    <row r="2438" spans="1:8" x14ac:dyDescent="0.2">
      <c r="A2438" s="7" t="s">
        <v>87</v>
      </c>
      <c r="E2438" t="s">
        <v>20</v>
      </c>
      <c r="G2438" t="s">
        <v>13</v>
      </c>
      <c r="H2438">
        <v>0.48010535350424893</v>
      </c>
    </row>
    <row r="2439" spans="1:8" x14ac:dyDescent="0.2">
      <c r="A2439" s="7" t="s">
        <v>87</v>
      </c>
      <c r="E2439" t="s">
        <v>20</v>
      </c>
      <c r="G2439" t="s">
        <v>13</v>
      </c>
      <c r="H2439">
        <v>0.54316974383251793</v>
      </c>
    </row>
    <row r="2440" spans="1:8" x14ac:dyDescent="0.2">
      <c r="A2440" s="7" t="s">
        <v>87</v>
      </c>
      <c r="E2440" t="s">
        <v>20</v>
      </c>
      <c r="G2440" t="s">
        <v>13</v>
      </c>
      <c r="H2440">
        <v>0.51485675113464446</v>
      </c>
    </row>
    <row r="2441" spans="1:8" x14ac:dyDescent="0.2">
      <c r="A2441" s="7" t="s">
        <v>87</v>
      </c>
      <c r="E2441" t="s">
        <v>20</v>
      </c>
      <c r="G2441" t="s">
        <v>13</v>
      </c>
      <c r="H2441">
        <v>0.5318375783437792</v>
      </c>
    </row>
    <row r="2442" spans="1:8" x14ac:dyDescent="0.2">
      <c r="A2442" s="7" t="s">
        <v>87</v>
      </c>
      <c r="E2442" t="s">
        <v>20</v>
      </c>
      <c r="G2442" t="s">
        <v>13</v>
      </c>
      <c r="H2442">
        <v>0.37855258393254354</v>
      </c>
    </row>
    <row r="2443" spans="1:8" x14ac:dyDescent="0.2">
      <c r="A2443" s="7" t="s">
        <v>87</v>
      </c>
      <c r="E2443" t="s">
        <v>20</v>
      </c>
      <c r="G2443" t="s">
        <v>13</v>
      </c>
      <c r="H2443">
        <v>0.4925991330871729</v>
      </c>
    </row>
    <row r="2444" spans="1:8" x14ac:dyDescent="0.2">
      <c r="A2444" s="7" t="s">
        <v>87</v>
      </c>
      <c r="E2444" t="s">
        <v>20</v>
      </c>
      <c r="G2444" t="s">
        <v>13</v>
      </c>
      <c r="H2444">
        <v>0.50724579503030787</v>
      </c>
    </row>
    <row r="2445" spans="1:8" x14ac:dyDescent="0.2">
      <c r="A2445" s="7" t="s">
        <v>87</v>
      </c>
      <c r="E2445" t="s">
        <v>20</v>
      </c>
      <c r="G2445" t="s">
        <v>13</v>
      </c>
      <c r="H2445">
        <v>0.43795967448754158</v>
      </c>
    </row>
    <row r="2446" spans="1:8" x14ac:dyDescent="0.2">
      <c r="A2446" s="7" t="s">
        <v>87</v>
      </c>
      <c r="E2446" t="s">
        <v>20</v>
      </c>
      <c r="G2446" t="s">
        <v>14</v>
      </c>
      <c r="H2446">
        <v>30.684000000000001</v>
      </c>
    </row>
    <row r="2447" spans="1:8" x14ac:dyDescent="0.2">
      <c r="A2447" s="7" t="s">
        <v>87</v>
      </c>
      <c r="E2447" t="s">
        <v>20</v>
      </c>
      <c r="G2447" t="s">
        <v>15</v>
      </c>
      <c r="H2447">
        <v>152.62899999999999</v>
      </c>
    </row>
    <row r="2448" spans="1:8" x14ac:dyDescent="0.2">
      <c r="A2448" s="7" t="s">
        <v>87</v>
      </c>
      <c r="E2448" t="s">
        <v>20</v>
      </c>
      <c r="G2448" t="s">
        <v>16</v>
      </c>
      <c r="H2448">
        <v>45.346066666666658</v>
      </c>
    </row>
    <row r="2449" spans="1:8" x14ac:dyDescent="0.2">
      <c r="A2449" s="7" t="s">
        <v>87</v>
      </c>
      <c r="E2449" t="s">
        <v>20</v>
      </c>
      <c r="G2449" t="s">
        <v>17</v>
      </c>
      <c r="H2449">
        <v>88.685333333333332</v>
      </c>
    </row>
    <row r="2450" spans="1:8" x14ac:dyDescent="0.2">
      <c r="A2450" s="8" t="s">
        <v>88</v>
      </c>
      <c r="E2450" t="s">
        <v>9</v>
      </c>
      <c r="F2450">
        <v>1</v>
      </c>
      <c r="G2450" t="s">
        <v>10</v>
      </c>
      <c r="H2450">
        <v>1</v>
      </c>
    </row>
    <row r="2451" spans="1:8" x14ac:dyDescent="0.2">
      <c r="A2451" s="8" t="s">
        <v>88</v>
      </c>
      <c r="E2451" t="s">
        <v>9</v>
      </c>
      <c r="G2451" t="s">
        <v>11</v>
      </c>
      <c r="H2451">
        <f>3/15</f>
        <v>0.2</v>
      </c>
    </row>
    <row r="2452" spans="1:8" x14ac:dyDescent="0.2">
      <c r="A2452" s="8" t="s">
        <v>88</v>
      </c>
      <c r="E2452" t="s">
        <v>9</v>
      </c>
      <c r="G2452" t="s">
        <v>12</v>
      </c>
      <c r="H2452">
        <v>1</v>
      </c>
    </row>
    <row r="2453" spans="1:8" x14ac:dyDescent="0.2">
      <c r="A2453" s="8" t="s">
        <v>88</v>
      </c>
      <c r="E2453" t="s">
        <v>9</v>
      </c>
      <c r="F2453">
        <v>2</v>
      </c>
      <c r="G2453" t="s">
        <v>10</v>
      </c>
      <c r="H2453">
        <v>1</v>
      </c>
    </row>
    <row r="2454" spans="1:8" x14ac:dyDescent="0.2">
      <c r="A2454" s="8" t="s">
        <v>88</v>
      </c>
      <c r="E2454" t="s">
        <v>9</v>
      </c>
      <c r="G2454" t="s">
        <v>11</v>
      </c>
      <c r="H2454">
        <f>10/20</f>
        <v>0.5</v>
      </c>
    </row>
    <row r="2455" spans="1:8" x14ac:dyDescent="0.2">
      <c r="A2455" s="8" t="s">
        <v>88</v>
      </c>
      <c r="E2455" t="s">
        <v>9</v>
      </c>
      <c r="G2455" t="s">
        <v>12</v>
      </c>
      <c r="H2455">
        <v>1</v>
      </c>
    </row>
    <row r="2456" spans="1:8" x14ac:dyDescent="0.2">
      <c r="A2456" s="8" t="s">
        <v>88</v>
      </c>
      <c r="E2456" t="s">
        <v>9</v>
      </c>
      <c r="F2456">
        <v>3</v>
      </c>
      <c r="G2456" t="s">
        <v>10</v>
      </c>
      <c r="H2456">
        <v>1</v>
      </c>
    </row>
    <row r="2457" spans="1:8" x14ac:dyDescent="0.2">
      <c r="A2457" s="8" t="s">
        <v>88</v>
      </c>
      <c r="E2457" t="s">
        <v>9</v>
      </c>
      <c r="G2457" t="s">
        <v>11</v>
      </c>
      <c r="H2457">
        <f>3/8</f>
        <v>0.375</v>
      </c>
    </row>
    <row r="2458" spans="1:8" x14ac:dyDescent="0.2">
      <c r="A2458" s="8" t="s">
        <v>88</v>
      </c>
      <c r="E2458" t="s">
        <v>9</v>
      </c>
      <c r="G2458" t="s">
        <v>12</v>
      </c>
      <c r="H2458">
        <v>1</v>
      </c>
    </row>
    <row r="2459" spans="1:8" x14ac:dyDescent="0.2">
      <c r="A2459" s="8" t="s">
        <v>88</v>
      </c>
      <c r="E2459" t="s">
        <v>9</v>
      </c>
      <c r="F2459">
        <v>4</v>
      </c>
      <c r="G2459" t="s">
        <v>10</v>
      </c>
      <c r="H2459">
        <v>1</v>
      </c>
    </row>
    <row r="2460" spans="1:8" x14ac:dyDescent="0.2">
      <c r="A2460" s="8" t="s">
        <v>88</v>
      </c>
      <c r="E2460" t="s">
        <v>9</v>
      </c>
      <c r="G2460" t="s">
        <v>11</v>
      </c>
      <c r="H2460">
        <f>6/11</f>
        <v>0.54545454545454541</v>
      </c>
    </row>
    <row r="2461" spans="1:8" x14ac:dyDescent="0.2">
      <c r="A2461" s="8" t="s">
        <v>88</v>
      </c>
      <c r="E2461" t="s">
        <v>9</v>
      </c>
      <c r="G2461" t="s">
        <v>12</v>
      </c>
      <c r="H2461">
        <v>1</v>
      </c>
    </row>
    <row r="2462" spans="1:8" x14ac:dyDescent="0.2">
      <c r="A2462" s="8" t="s">
        <v>88</v>
      </c>
      <c r="E2462" t="s">
        <v>9</v>
      </c>
      <c r="F2462">
        <v>5</v>
      </c>
      <c r="G2462" t="s">
        <v>10</v>
      </c>
      <c r="H2462">
        <v>1</v>
      </c>
    </row>
    <row r="2463" spans="1:8" x14ac:dyDescent="0.2">
      <c r="A2463" s="8" t="s">
        <v>88</v>
      </c>
      <c r="E2463" t="s">
        <v>9</v>
      </c>
      <c r="G2463" t="s">
        <v>11</v>
      </c>
      <c r="H2463">
        <f>8/20</f>
        <v>0.4</v>
      </c>
    </row>
    <row r="2464" spans="1:8" x14ac:dyDescent="0.2">
      <c r="A2464" s="8" t="s">
        <v>88</v>
      </c>
      <c r="E2464" t="s">
        <v>9</v>
      </c>
      <c r="G2464" t="s">
        <v>12</v>
      </c>
      <c r="H2464">
        <v>1</v>
      </c>
    </row>
    <row r="2465" spans="1:8" x14ac:dyDescent="0.2">
      <c r="A2465" s="8" t="s">
        <v>88</v>
      </c>
      <c r="E2465" t="s">
        <v>9</v>
      </c>
      <c r="G2465" t="s">
        <v>13</v>
      </c>
      <c r="H2465">
        <v>0.41881653173460476</v>
      </c>
    </row>
    <row r="2466" spans="1:8" x14ac:dyDescent="0.2">
      <c r="A2466" s="8" t="s">
        <v>88</v>
      </c>
      <c r="E2466" t="s">
        <v>9</v>
      </c>
      <c r="G2466" t="s">
        <v>13</v>
      </c>
      <c r="H2466">
        <v>0.47354208746935117</v>
      </c>
    </row>
    <row r="2467" spans="1:8" x14ac:dyDescent="0.2">
      <c r="A2467" s="8" t="s">
        <v>88</v>
      </c>
      <c r="E2467" t="s">
        <v>9</v>
      </c>
      <c r="G2467" t="s">
        <v>13</v>
      </c>
      <c r="H2467">
        <v>0.53787008893391874</v>
      </c>
    </row>
    <row r="2468" spans="1:8" x14ac:dyDescent="0.2">
      <c r="A2468" s="8" t="s">
        <v>88</v>
      </c>
      <c r="E2468" t="s">
        <v>9</v>
      </c>
      <c r="G2468" t="s">
        <v>13</v>
      </c>
      <c r="H2468">
        <v>0.64137495823898449</v>
      </c>
    </row>
    <row r="2469" spans="1:8" x14ac:dyDescent="0.2">
      <c r="A2469" s="8" t="s">
        <v>88</v>
      </c>
      <c r="E2469" t="s">
        <v>9</v>
      </c>
      <c r="G2469" t="s">
        <v>13</v>
      </c>
      <c r="H2469">
        <v>0.52937119209104488</v>
      </c>
    </row>
    <row r="2470" spans="1:8" x14ac:dyDescent="0.2">
      <c r="A2470" s="8" t="s">
        <v>88</v>
      </c>
      <c r="E2470" t="s">
        <v>9</v>
      </c>
      <c r="G2470" t="s">
        <v>13</v>
      </c>
      <c r="H2470">
        <v>0.58275482560108371</v>
      </c>
    </row>
    <row r="2471" spans="1:8" x14ac:dyDescent="0.2">
      <c r="A2471" s="8" t="s">
        <v>88</v>
      </c>
      <c r="E2471" t="s">
        <v>9</v>
      </c>
      <c r="G2471" t="s">
        <v>13</v>
      </c>
      <c r="H2471">
        <v>0.48591249860132035</v>
      </c>
    </row>
    <row r="2472" spans="1:8" x14ac:dyDescent="0.2">
      <c r="A2472" s="8" t="s">
        <v>88</v>
      </c>
      <c r="E2472" t="s">
        <v>9</v>
      </c>
      <c r="G2472" t="s">
        <v>13</v>
      </c>
      <c r="H2472">
        <v>0.36650525964267822</v>
      </c>
    </row>
    <row r="2473" spans="1:8" x14ac:dyDescent="0.2">
      <c r="A2473" s="8" t="s">
        <v>88</v>
      </c>
      <c r="E2473" t="s">
        <v>9</v>
      </c>
      <c r="G2473" t="s">
        <v>13</v>
      </c>
      <c r="H2473">
        <v>0.54430287320652759</v>
      </c>
    </row>
    <row r="2474" spans="1:8" x14ac:dyDescent="0.2">
      <c r="A2474" s="8" t="s">
        <v>88</v>
      </c>
      <c r="E2474" t="s">
        <v>9</v>
      </c>
      <c r="G2474" t="s">
        <v>13</v>
      </c>
      <c r="H2474">
        <v>0.45767755000532923</v>
      </c>
    </row>
    <row r="2475" spans="1:8" x14ac:dyDescent="0.2">
      <c r="A2475" s="8" t="s">
        <v>88</v>
      </c>
      <c r="E2475" t="s">
        <v>9</v>
      </c>
      <c r="G2475" t="s">
        <v>13</v>
      </c>
      <c r="H2475">
        <v>0.63809969819960455</v>
      </c>
    </row>
    <row r="2476" spans="1:8" x14ac:dyDescent="0.2">
      <c r="A2476" s="8" t="s">
        <v>88</v>
      </c>
      <c r="E2476" t="s">
        <v>9</v>
      </c>
      <c r="G2476" t="s">
        <v>13</v>
      </c>
      <c r="H2476">
        <v>0.61377528421674288</v>
      </c>
    </row>
    <row r="2477" spans="1:8" x14ac:dyDescent="0.2">
      <c r="A2477" s="8" t="s">
        <v>88</v>
      </c>
      <c r="E2477" t="s">
        <v>9</v>
      </c>
      <c r="G2477" t="s">
        <v>13</v>
      </c>
      <c r="H2477">
        <v>0.29897089553705364</v>
      </c>
    </row>
    <row r="2478" spans="1:8" x14ac:dyDescent="0.2">
      <c r="A2478" s="8" t="s">
        <v>88</v>
      </c>
      <c r="E2478" t="s">
        <v>9</v>
      </c>
      <c r="G2478" t="s">
        <v>13</v>
      </c>
      <c r="H2478">
        <v>0.50856102003642989</v>
      </c>
    </row>
    <row r="2479" spans="1:8" x14ac:dyDescent="0.2">
      <c r="A2479" s="8" t="s">
        <v>88</v>
      </c>
      <c r="E2479" t="s">
        <v>9</v>
      </c>
      <c r="G2479" t="s">
        <v>13</v>
      </c>
      <c r="H2479">
        <v>0.49761482039418226</v>
      </c>
    </row>
    <row r="2480" spans="1:8" x14ac:dyDescent="0.2">
      <c r="A2480" s="8" t="s">
        <v>88</v>
      </c>
      <c r="E2480" t="s">
        <v>9</v>
      </c>
      <c r="G2480" t="s">
        <v>14</v>
      </c>
      <c r="H2480">
        <v>32.234999999999999</v>
      </c>
    </row>
    <row r="2481" spans="1:8" x14ac:dyDescent="0.2">
      <c r="A2481" s="8" t="s">
        <v>88</v>
      </c>
      <c r="E2481" t="s">
        <v>9</v>
      </c>
      <c r="G2481" t="s">
        <v>15</v>
      </c>
      <c r="H2481">
        <v>152.65700000000001</v>
      </c>
    </row>
    <row r="2482" spans="1:8" x14ac:dyDescent="0.2">
      <c r="A2482" s="8" t="s">
        <v>88</v>
      </c>
      <c r="E2482" t="s">
        <v>9</v>
      </c>
      <c r="G2482" t="s">
        <v>16</v>
      </c>
      <c r="H2482">
        <v>44.599866666666664</v>
      </c>
    </row>
    <row r="2483" spans="1:8" x14ac:dyDescent="0.2">
      <c r="A2483" s="8" t="s">
        <v>88</v>
      </c>
      <c r="E2483" t="s">
        <v>9</v>
      </c>
      <c r="G2483" t="s">
        <v>17</v>
      </c>
      <c r="H2483">
        <v>91.4846</v>
      </c>
    </row>
    <row r="2484" spans="1:8" x14ac:dyDescent="0.2">
      <c r="A2484" s="7" t="s">
        <v>89</v>
      </c>
      <c r="E2484" t="s">
        <v>9</v>
      </c>
      <c r="F2484">
        <v>1</v>
      </c>
      <c r="G2484" t="s">
        <v>10</v>
      </c>
      <c r="H2484">
        <v>1</v>
      </c>
    </row>
    <row r="2485" spans="1:8" x14ac:dyDescent="0.2">
      <c r="A2485" s="7" t="s">
        <v>89</v>
      </c>
      <c r="E2485" t="s">
        <v>9</v>
      </c>
      <c r="G2485" t="s">
        <v>11</v>
      </c>
      <c r="H2485">
        <f>2/21</f>
        <v>9.5238095238095233E-2</v>
      </c>
    </row>
    <row r="2486" spans="1:8" x14ac:dyDescent="0.2">
      <c r="A2486" s="7" t="s">
        <v>89</v>
      </c>
      <c r="E2486" t="s">
        <v>9</v>
      </c>
      <c r="G2486" t="s">
        <v>12</v>
      </c>
      <c r="H2486">
        <v>1</v>
      </c>
    </row>
    <row r="2487" spans="1:8" x14ac:dyDescent="0.2">
      <c r="A2487" s="7" t="s">
        <v>89</v>
      </c>
      <c r="E2487" t="s">
        <v>9</v>
      </c>
      <c r="F2487">
        <v>2</v>
      </c>
      <c r="G2487" t="s">
        <v>10</v>
      </c>
      <c r="H2487">
        <v>1</v>
      </c>
    </row>
    <row r="2488" spans="1:8" x14ac:dyDescent="0.2">
      <c r="A2488" s="7" t="s">
        <v>89</v>
      </c>
      <c r="E2488" t="s">
        <v>9</v>
      </c>
      <c r="G2488" t="s">
        <v>11</v>
      </c>
      <c r="H2488">
        <f>2/7</f>
        <v>0.2857142857142857</v>
      </c>
    </row>
    <row r="2489" spans="1:8" x14ac:dyDescent="0.2">
      <c r="A2489" s="7" t="s">
        <v>89</v>
      </c>
      <c r="E2489" t="s">
        <v>9</v>
      </c>
      <c r="G2489" t="s">
        <v>12</v>
      </c>
      <c r="H2489">
        <v>1</v>
      </c>
    </row>
    <row r="2490" spans="1:8" x14ac:dyDescent="0.2">
      <c r="A2490" s="7" t="s">
        <v>89</v>
      </c>
      <c r="E2490" t="s">
        <v>9</v>
      </c>
      <c r="F2490">
        <v>3</v>
      </c>
      <c r="G2490" t="s">
        <v>10</v>
      </c>
      <c r="H2490">
        <v>1</v>
      </c>
    </row>
    <row r="2491" spans="1:8" x14ac:dyDescent="0.2">
      <c r="A2491" s="7" t="s">
        <v>89</v>
      </c>
      <c r="E2491" t="s">
        <v>9</v>
      </c>
      <c r="G2491" t="s">
        <v>11</v>
      </c>
      <c r="H2491">
        <f>2/16</f>
        <v>0.125</v>
      </c>
    </row>
    <row r="2492" spans="1:8" x14ac:dyDescent="0.2">
      <c r="A2492" s="7" t="s">
        <v>89</v>
      </c>
      <c r="E2492" t="s">
        <v>9</v>
      </c>
      <c r="G2492" t="s">
        <v>12</v>
      </c>
      <c r="H2492">
        <v>1</v>
      </c>
    </row>
    <row r="2493" spans="1:8" x14ac:dyDescent="0.2">
      <c r="A2493" s="7" t="s">
        <v>89</v>
      </c>
      <c r="E2493" t="s">
        <v>9</v>
      </c>
      <c r="F2493">
        <v>4</v>
      </c>
      <c r="G2493" t="s">
        <v>10</v>
      </c>
      <c r="H2493">
        <v>1</v>
      </c>
    </row>
    <row r="2494" spans="1:8" x14ac:dyDescent="0.2">
      <c r="A2494" s="7" t="s">
        <v>89</v>
      </c>
      <c r="E2494" t="s">
        <v>9</v>
      </c>
      <c r="G2494" t="s">
        <v>11</v>
      </c>
      <c r="H2494">
        <f>1/30</f>
        <v>3.3333333333333333E-2</v>
      </c>
    </row>
    <row r="2495" spans="1:8" x14ac:dyDescent="0.2">
      <c r="A2495" s="7" t="s">
        <v>89</v>
      </c>
      <c r="E2495" t="s">
        <v>9</v>
      </c>
      <c r="G2495" t="s">
        <v>12</v>
      </c>
      <c r="H2495">
        <v>1</v>
      </c>
    </row>
    <row r="2496" spans="1:8" x14ac:dyDescent="0.2">
      <c r="A2496" s="7" t="s">
        <v>89</v>
      </c>
      <c r="E2496" t="s">
        <v>9</v>
      </c>
      <c r="F2496">
        <v>5</v>
      </c>
      <c r="G2496" t="s">
        <v>10</v>
      </c>
      <c r="H2496">
        <v>1</v>
      </c>
    </row>
    <row r="2497" spans="1:8" x14ac:dyDescent="0.2">
      <c r="A2497" s="7" t="s">
        <v>89</v>
      </c>
      <c r="E2497" t="s">
        <v>9</v>
      </c>
      <c r="G2497" t="s">
        <v>11</v>
      </c>
      <c r="H2497">
        <v>0</v>
      </c>
    </row>
    <row r="2498" spans="1:8" x14ac:dyDescent="0.2">
      <c r="A2498" s="7" t="s">
        <v>89</v>
      </c>
      <c r="E2498" t="s">
        <v>9</v>
      </c>
      <c r="G2498" t="s">
        <v>12</v>
      </c>
      <c r="H2498">
        <v>1</v>
      </c>
    </row>
    <row r="2499" spans="1:8" x14ac:dyDescent="0.2">
      <c r="A2499" s="7" t="s">
        <v>89</v>
      </c>
      <c r="E2499" t="s">
        <v>9</v>
      </c>
      <c r="G2499" t="s">
        <v>13</v>
      </c>
      <c r="H2499">
        <v>0.58314904425127545</v>
      </c>
    </row>
    <row r="2500" spans="1:8" x14ac:dyDescent="0.2">
      <c r="A2500" s="7" t="s">
        <v>89</v>
      </c>
      <c r="E2500" t="s">
        <v>9</v>
      </c>
      <c r="G2500" t="s">
        <v>13</v>
      </c>
      <c r="H2500">
        <v>0.53898910184141302</v>
      </c>
    </row>
    <row r="2501" spans="1:8" x14ac:dyDescent="0.2">
      <c r="A2501" s="7" t="s">
        <v>89</v>
      </c>
      <c r="E2501" t="s">
        <v>9</v>
      </c>
      <c r="G2501" t="s">
        <v>13</v>
      </c>
      <c r="H2501">
        <v>0.5630773570270079</v>
      </c>
    </row>
    <row r="2502" spans="1:8" x14ac:dyDescent="0.2">
      <c r="A2502" s="7" t="s">
        <v>89</v>
      </c>
      <c r="E2502" t="s">
        <v>9</v>
      </c>
      <c r="G2502" t="s">
        <v>13</v>
      </c>
      <c r="H2502">
        <v>0.49335279703873625</v>
      </c>
    </row>
    <row r="2503" spans="1:8" x14ac:dyDescent="0.2">
      <c r="A2503" s="7" t="s">
        <v>89</v>
      </c>
      <c r="E2503" t="s">
        <v>9</v>
      </c>
      <c r="G2503" t="s">
        <v>13</v>
      </c>
      <c r="H2503">
        <v>0.47818428021905601</v>
      </c>
    </row>
    <row r="2504" spans="1:8" x14ac:dyDescent="0.2">
      <c r="A2504" s="7" t="s">
        <v>89</v>
      </c>
      <c r="E2504" t="s">
        <v>9</v>
      </c>
      <c r="G2504" t="s">
        <v>13</v>
      </c>
      <c r="H2504">
        <v>0.6351839781951768</v>
      </c>
    </row>
    <row r="2505" spans="1:8" x14ac:dyDescent="0.2">
      <c r="A2505" s="7" t="s">
        <v>89</v>
      </c>
      <c r="E2505" t="s">
        <v>9</v>
      </c>
      <c r="G2505" t="s">
        <v>13</v>
      </c>
      <c r="H2505">
        <v>0.42841936240460421</v>
      </c>
    </row>
    <row r="2506" spans="1:8" x14ac:dyDescent="0.2">
      <c r="A2506" s="7" t="s">
        <v>89</v>
      </c>
      <c r="E2506" t="s">
        <v>9</v>
      </c>
      <c r="G2506" t="s">
        <v>13</v>
      </c>
      <c r="H2506">
        <v>0.48781898956503766</v>
      </c>
    </row>
    <row r="2507" spans="1:8" x14ac:dyDescent="0.2">
      <c r="A2507" s="7" t="s">
        <v>89</v>
      </c>
      <c r="E2507" t="s">
        <v>9</v>
      </c>
      <c r="G2507" t="s">
        <v>13</v>
      </c>
      <c r="H2507">
        <v>0.53015730168550912</v>
      </c>
    </row>
    <row r="2508" spans="1:8" x14ac:dyDescent="0.2">
      <c r="A2508" s="7" t="s">
        <v>89</v>
      </c>
      <c r="E2508" t="s">
        <v>9</v>
      </c>
      <c r="G2508" t="s">
        <v>13</v>
      </c>
      <c r="H2508">
        <v>0.52314057642943013</v>
      </c>
    </row>
    <row r="2509" spans="1:8" x14ac:dyDescent="0.2">
      <c r="A2509" s="7" t="s">
        <v>89</v>
      </c>
      <c r="E2509" t="s">
        <v>9</v>
      </c>
      <c r="G2509" t="s">
        <v>13</v>
      </c>
      <c r="H2509">
        <v>0.4582859340201561</v>
      </c>
    </row>
    <row r="2510" spans="1:8" x14ac:dyDescent="0.2">
      <c r="A2510" s="7" t="s">
        <v>89</v>
      </c>
      <c r="E2510" t="s">
        <v>9</v>
      </c>
      <c r="G2510" t="s">
        <v>13</v>
      </c>
      <c r="H2510">
        <v>0.42587697943474534</v>
      </c>
    </row>
    <row r="2511" spans="1:8" x14ac:dyDescent="0.2">
      <c r="A2511" s="7" t="s">
        <v>89</v>
      </c>
      <c r="E2511" t="s">
        <v>9</v>
      </c>
      <c r="G2511" t="s">
        <v>13</v>
      </c>
      <c r="H2511">
        <v>0.4801723508361937</v>
      </c>
    </row>
    <row r="2512" spans="1:8" x14ac:dyDescent="0.2">
      <c r="A2512" s="7" t="s">
        <v>89</v>
      </c>
      <c r="E2512" t="s">
        <v>9</v>
      </c>
      <c r="G2512" t="s">
        <v>13</v>
      </c>
      <c r="H2512">
        <v>0.60923608973546506</v>
      </c>
    </row>
    <row r="2513" spans="1:8" x14ac:dyDescent="0.2">
      <c r="A2513" s="7" t="s">
        <v>89</v>
      </c>
      <c r="E2513" t="s">
        <v>9</v>
      </c>
      <c r="G2513" t="s">
        <v>13</v>
      </c>
      <c r="H2513">
        <v>0.49759210353357308</v>
      </c>
    </row>
    <row r="2514" spans="1:8" x14ac:dyDescent="0.2">
      <c r="A2514" s="7" t="s">
        <v>89</v>
      </c>
      <c r="E2514" t="s">
        <v>9</v>
      </c>
      <c r="G2514" t="s">
        <v>14</v>
      </c>
      <c r="H2514">
        <v>32.159999999999997</v>
      </c>
    </row>
    <row r="2515" spans="1:8" x14ac:dyDescent="0.2">
      <c r="A2515" s="7" t="s">
        <v>89</v>
      </c>
      <c r="E2515" t="s">
        <v>9</v>
      </c>
      <c r="G2515" t="s">
        <v>15</v>
      </c>
      <c r="H2515">
        <v>124.82599999999999</v>
      </c>
    </row>
    <row r="2516" spans="1:8" x14ac:dyDescent="0.2">
      <c r="A2516" s="7" t="s">
        <v>89</v>
      </c>
      <c r="E2516" t="s">
        <v>9</v>
      </c>
      <c r="G2516" t="s">
        <v>16</v>
      </c>
      <c r="H2516">
        <v>47.71693333333333</v>
      </c>
    </row>
    <row r="2517" spans="1:8" x14ac:dyDescent="0.2">
      <c r="A2517" s="7" t="s">
        <v>89</v>
      </c>
      <c r="E2517" t="s">
        <v>9</v>
      </c>
      <c r="G2517" t="s">
        <v>17</v>
      </c>
      <c r="H2517">
        <v>93.48926666666668</v>
      </c>
    </row>
    <row r="2518" spans="1:8" x14ac:dyDescent="0.2">
      <c r="A2518" s="8" t="s">
        <v>90</v>
      </c>
      <c r="E2518" t="s">
        <v>9</v>
      </c>
      <c r="F2518">
        <v>1</v>
      </c>
      <c r="G2518" t="s">
        <v>10</v>
      </c>
      <c r="H2518">
        <v>1</v>
      </c>
    </row>
    <row r="2519" spans="1:8" x14ac:dyDescent="0.2">
      <c r="A2519" s="8" t="s">
        <v>90</v>
      </c>
      <c r="E2519" t="s">
        <v>9</v>
      </c>
      <c r="G2519" t="s">
        <v>11</v>
      </c>
      <c r="H2519">
        <f>1/5</f>
        <v>0.2</v>
      </c>
    </row>
    <row r="2520" spans="1:8" x14ac:dyDescent="0.2">
      <c r="A2520" s="8" t="s">
        <v>90</v>
      </c>
      <c r="E2520" t="s">
        <v>9</v>
      </c>
      <c r="G2520" t="s">
        <v>12</v>
      </c>
      <c r="H2520">
        <v>1</v>
      </c>
    </row>
    <row r="2521" spans="1:8" x14ac:dyDescent="0.2">
      <c r="A2521" s="8" t="s">
        <v>90</v>
      </c>
      <c r="E2521" t="s">
        <v>9</v>
      </c>
      <c r="F2521">
        <v>2</v>
      </c>
      <c r="G2521" t="s">
        <v>10</v>
      </c>
      <c r="H2521">
        <v>1</v>
      </c>
    </row>
    <row r="2522" spans="1:8" x14ac:dyDescent="0.2">
      <c r="A2522" s="8" t="s">
        <v>90</v>
      </c>
      <c r="E2522" t="s">
        <v>9</v>
      </c>
      <c r="G2522" t="s">
        <v>11</v>
      </c>
      <c r="H2522">
        <f>3/9</f>
        <v>0.33333333333333331</v>
      </c>
    </row>
    <row r="2523" spans="1:8" x14ac:dyDescent="0.2">
      <c r="A2523" s="8" t="s">
        <v>90</v>
      </c>
      <c r="E2523" t="s">
        <v>9</v>
      </c>
      <c r="G2523" t="s">
        <v>12</v>
      </c>
      <c r="H2523">
        <v>1</v>
      </c>
    </row>
    <row r="2524" spans="1:8" x14ac:dyDescent="0.2">
      <c r="A2524" s="8" t="s">
        <v>90</v>
      </c>
      <c r="E2524" t="s">
        <v>9</v>
      </c>
      <c r="F2524">
        <v>3</v>
      </c>
      <c r="G2524" t="s">
        <v>10</v>
      </c>
      <c r="H2524">
        <v>1</v>
      </c>
    </row>
    <row r="2525" spans="1:8" x14ac:dyDescent="0.2">
      <c r="A2525" s="8" t="s">
        <v>90</v>
      </c>
      <c r="E2525" t="s">
        <v>9</v>
      </c>
      <c r="G2525" t="s">
        <v>11</v>
      </c>
      <c r="H2525">
        <v>0</v>
      </c>
    </row>
    <row r="2526" spans="1:8" x14ac:dyDescent="0.2">
      <c r="A2526" s="8" t="s">
        <v>90</v>
      </c>
      <c r="E2526" t="s">
        <v>9</v>
      </c>
      <c r="G2526" t="s">
        <v>12</v>
      </c>
      <c r="H2526">
        <v>1</v>
      </c>
    </row>
    <row r="2527" spans="1:8" x14ac:dyDescent="0.2">
      <c r="A2527" s="8" t="s">
        <v>90</v>
      </c>
      <c r="E2527" t="s">
        <v>9</v>
      </c>
      <c r="F2527">
        <v>4</v>
      </c>
      <c r="G2527" t="s">
        <v>10</v>
      </c>
      <c r="H2527">
        <v>0</v>
      </c>
    </row>
    <row r="2528" spans="1:8" x14ac:dyDescent="0.2">
      <c r="A2528" s="8" t="s">
        <v>90</v>
      </c>
      <c r="E2528" t="s">
        <v>9</v>
      </c>
      <c r="G2528" t="s">
        <v>11</v>
      </c>
      <c r="H2528">
        <f>1/6</f>
        <v>0.16666666666666666</v>
      </c>
    </row>
    <row r="2529" spans="1:8" x14ac:dyDescent="0.2">
      <c r="A2529" s="8" t="s">
        <v>90</v>
      </c>
      <c r="E2529" t="s">
        <v>9</v>
      </c>
      <c r="G2529" t="s">
        <v>12</v>
      </c>
      <c r="H2529">
        <v>1</v>
      </c>
    </row>
    <row r="2530" spans="1:8" x14ac:dyDescent="0.2">
      <c r="A2530" s="8" t="s">
        <v>90</v>
      </c>
      <c r="E2530" t="s">
        <v>9</v>
      </c>
      <c r="F2530">
        <v>5</v>
      </c>
      <c r="G2530" t="s">
        <v>10</v>
      </c>
      <c r="H2530">
        <v>1</v>
      </c>
    </row>
    <row r="2531" spans="1:8" x14ac:dyDescent="0.2">
      <c r="A2531" s="8" t="s">
        <v>90</v>
      </c>
      <c r="E2531" t="s">
        <v>9</v>
      </c>
      <c r="G2531" t="s">
        <v>11</v>
      </c>
      <c r="H2531">
        <f>1/5</f>
        <v>0.2</v>
      </c>
    </row>
    <row r="2532" spans="1:8" x14ac:dyDescent="0.2">
      <c r="A2532" s="8" t="s">
        <v>90</v>
      </c>
      <c r="E2532" t="s">
        <v>9</v>
      </c>
      <c r="G2532" t="s">
        <v>12</v>
      </c>
      <c r="H2532">
        <v>1</v>
      </c>
    </row>
    <row r="2533" spans="1:8" x14ac:dyDescent="0.2">
      <c r="A2533" s="8" t="s">
        <v>90</v>
      </c>
      <c r="E2533" t="s">
        <v>9</v>
      </c>
      <c r="G2533" t="s">
        <v>13</v>
      </c>
      <c r="H2533">
        <v>0.44548680436279936</v>
      </c>
    </row>
    <row r="2534" spans="1:8" x14ac:dyDescent="0.2">
      <c r="A2534" s="8" t="s">
        <v>90</v>
      </c>
      <c r="E2534" t="s">
        <v>9</v>
      </c>
      <c r="G2534" t="s">
        <v>13</v>
      </c>
      <c r="H2534">
        <v>0.50948046318657492</v>
      </c>
    </row>
    <row r="2535" spans="1:8" x14ac:dyDescent="0.2">
      <c r="A2535" s="8" t="s">
        <v>90</v>
      </c>
      <c r="E2535" t="s">
        <v>9</v>
      </c>
      <c r="G2535" t="s">
        <v>13</v>
      </c>
      <c r="H2535">
        <v>0.55327296661215042</v>
      </c>
    </row>
    <row r="2536" spans="1:8" x14ac:dyDescent="0.2">
      <c r="A2536" s="8" t="s">
        <v>90</v>
      </c>
      <c r="E2536" t="s">
        <v>9</v>
      </c>
      <c r="G2536" t="s">
        <v>13</v>
      </c>
      <c r="H2536">
        <v>0.40387549404740453</v>
      </c>
    </row>
    <row r="2537" spans="1:8" x14ac:dyDescent="0.2">
      <c r="A2537" s="8" t="s">
        <v>90</v>
      </c>
      <c r="E2537" t="s">
        <v>9</v>
      </c>
      <c r="G2537" t="s">
        <v>13</v>
      </c>
      <c r="H2537">
        <v>0.5892321090108088</v>
      </c>
    </row>
    <row r="2538" spans="1:8" x14ac:dyDescent="0.2">
      <c r="A2538" s="8" t="s">
        <v>90</v>
      </c>
      <c r="E2538" t="s">
        <v>9</v>
      </c>
      <c r="G2538" t="s">
        <v>13</v>
      </c>
      <c r="H2538">
        <v>0.51013258882602097</v>
      </c>
    </row>
    <row r="2539" spans="1:8" x14ac:dyDescent="0.2">
      <c r="A2539" s="8" t="s">
        <v>90</v>
      </c>
      <c r="E2539" t="s">
        <v>9</v>
      </c>
      <c r="G2539" t="s">
        <v>13</v>
      </c>
      <c r="H2539">
        <v>0.43761009869458517</v>
      </c>
    </row>
    <row r="2540" spans="1:8" x14ac:dyDescent="0.2">
      <c r="A2540" s="8" t="s">
        <v>90</v>
      </c>
      <c r="E2540" t="s">
        <v>9</v>
      </c>
      <c r="G2540" t="s">
        <v>13</v>
      </c>
      <c r="H2540">
        <v>0.67074687874883365</v>
      </c>
    </row>
    <row r="2541" spans="1:8" x14ac:dyDescent="0.2">
      <c r="A2541" s="8" t="s">
        <v>90</v>
      </c>
      <c r="E2541" t="s">
        <v>9</v>
      </c>
      <c r="G2541" t="s">
        <v>13</v>
      </c>
      <c r="H2541">
        <v>0.34913665879574968</v>
      </c>
    </row>
    <row r="2542" spans="1:8" x14ac:dyDescent="0.2">
      <c r="A2542" s="8" t="s">
        <v>90</v>
      </c>
      <c r="E2542" t="s">
        <v>9</v>
      </c>
      <c r="G2542" t="s">
        <v>13</v>
      </c>
      <c r="H2542">
        <v>0.65034355622590923</v>
      </c>
    </row>
    <row r="2543" spans="1:8" x14ac:dyDescent="0.2">
      <c r="A2543" s="8" t="s">
        <v>90</v>
      </c>
      <c r="E2543" t="s">
        <v>9</v>
      </c>
      <c r="G2543" t="s">
        <v>13</v>
      </c>
      <c r="H2543">
        <v>0.67638403847254835</v>
      </c>
    </row>
    <row r="2544" spans="1:8" x14ac:dyDescent="0.2">
      <c r="A2544" s="8" t="s">
        <v>90</v>
      </c>
      <c r="E2544" t="s">
        <v>9</v>
      </c>
      <c r="G2544" t="s">
        <v>13</v>
      </c>
      <c r="H2544">
        <v>0.39402415925540318</v>
      </c>
    </row>
    <row r="2545" spans="1:8" x14ac:dyDescent="0.2">
      <c r="A2545" s="8" t="s">
        <v>90</v>
      </c>
      <c r="E2545" t="s">
        <v>9</v>
      </c>
      <c r="G2545" t="s">
        <v>13</v>
      </c>
      <c r="H2545">
        <v>0.54053426518220971</v>
      </c>
    </row>
    <row r="2546" spans="1:8" x14ac:dyDescent="0.2">
      <c r="A2546" s="8" t="s">
        <v>90</v>
      </c>
      <c r="E2546" t="s">
        <v>9</v>
      </c>
      <c r="G2546" t="s">
        <v>13</v>
      </c>
      <c r="H2546">
        <v>0.61374803781988096</v>
      </c>
    </row>
    <row r="2547" spans="1:8" x14ac:dyDescent="0.2">
      <c r="A2547" s="8" t="s">
        <v>90</v>
      </c>
      <c r="E2547" t="s">
        <v>9</v>
      </c>
      <c r="G2547" t="s">
        <v>13</v>
      </c>
      <c r="H2547">
        <v>0.76974512950596197</v>
      </c>
    </row>
    <row r="2548" spans="1:8" x14ac:dyDescent="0.2">
      <c r="A2548" s="8" t="s">
        <v>90</v>
      </c>
      <c r="E2548" t="s">
        <v>9</v>
      </c>
      <c r="G2548" t="s">
        <v>14</v>
      </c>
      <c r="H2548">
        <v>31.411999999999999</v>
      </c>
    </row>
    <row r="2549" spans="1:8" x14ac:dyDescent="0.2">
      <c r="A2549" s="8" t="s">
        <v>90</v>
      </c>
      <c r="E2549" t="s">
        <v>9</v>
      </c>
      <c r="G2549" t="s">
        <v>15</v>
      </c>
      <c r="H2549">
        <v>136.965</v>
      </c>
    </row>
    <row r="2550" spans="1:8" x14ac:dyDescent="0.2">
      <c r="A2550" s="8" t="s">
        <v>90</v>
      </c>
      <c r="E2550" t="s">
        <v>9</v>
      </c>
      <c r="G2550" t="s">
        <v>16</v>
      </c>
      <c r="H2550">
        <v>54.66793333333333</v>
      </c>
    </row>
    <row r="2551" spans="1:8" x14ac:dyDescent="0.2">
      <c r="A2551" s="8" t="s">
        <v>90</v>
      </c>
      <c r="E2551" t="s">
        <v>9</v>
      </c>
      <c r="G2551" t="s">
        <v>17</v>
      </c>
      <c r="H2551">
        <v>101.45833333333331</v>
      </c>
    </row>
    <row r="2552" spans="1:8" x14ac:dyDescent="0.2">
      <c r="A2552" s="7" t="s">
        <v>91</v>
      </c>
      <c r="E2552" t="s">
        <v>9</v>
      </c>
      <c r="F2552">
        <v>1</v>
      </c>
      <c r="G2552" t="s">
        <v>10</v>
      </c>
      <c r="H2552">
        <v>1</v>
      </c>
    </row>
    <row r="2553" spans="1:8" x14ac:dyDescent="0.2">
      <c r="A2553" s="7" t="s">
        <v>91</v>
      </c>
      <c r="E2553" t="s">
        <v>9</v>
      </c>
      <c r="G2553" t="s">
        <v>11</v>
      </c>
      <c r="H2553">
        <f>2/15</f>
        <v>0.13333333333333333</v>
      </c>
    </row>
    <row r="2554" spans="1:8" x14ac:dyDescent="0.2">
      <c r="A2554" s="7" t="s">
        <v>91</v>
      </c>
      <c r="E2554" t="s">
        <v>9</v>
      </c>
      <c r="G2554" t="s">
        <v>12</v>
      </c>
      <c r="H2554">
        <v>1</v>
      </c>
    </row>
    <row r="2555" spans="1:8" x14ac:dyDescent="0.2">
      <c r="A2555" s="7" t="s">
        <v>91</v>
      </c>
      <c r="E2555" t="s">
        <v>9</v>
      </c>
      <c r="F2555">
        <v>2</v>
      </c>
      <c r="G2555" t="s">
        <v>10</v>
      </c>
      <c r="H2555">
        <v>1</v>
      </c>
    </row>
    <row r="2556" spans="1:8" x14ac:dyDescent="0.2">
      <c r="A2556" s="7" t="s">
        <v>91</v>
      </c>
      <c r="E2556" t="s">
        <v>9</v>
      </c>
      <c r="G2556" t="s">
        <v>11</v>
      </c>
      <c r="H2556">
        <f>4/7</f>
        <v>0.5714285714285714</v>
      </c>
    </row>
    <row r="2557" spans="1:8" x14ac:dyDescent="0.2">
      <c r="A2557" s="7" t="s">
        <v>91</v>
      </c>
      <c r="E2557" t="s">
        <v>9</v>
      </c>
      <c r="G2557" t="s">
        <v>12</v>
      </c>
      <c r="H2557">
        <v>1</v>
      </c>
    </row>
    <row r="2558" spans="1:8" x14ac:dyDescent="0.2">
      <c r="A2558" s="7" t="s">
        <v>91</v>
      </c>
      <c r="E2558" t="s">
        <v>9</v>
      </c>
      <c r="F2558">
        <v>3</v>
      </c>
      <c r="G2558" t="s">
        <v>10</v>
      </c>
      <c r="H2558">
        <v>1</v>
      </c>
    </row>
    <row r="2559" spans="1:8" x14ac:dyDescent="0.2">
      <c r="A2559" s="7" t="s">
        <v>91</v>
      </c>
      <c r="E2559" t="s">
        <v>9</v>
      </c>
      <c r="G2559" t="s">
        <v>11</v>
      </c>
      <c r="H2559">
        <f>1/4</f>
        <v>0.25</v>
      </c>
    </row>
    <row r="2560" spans="1:8" x14ac:dyDescent="0.2">
      <c r="A2560" s="7" t="s">
        <v>91</v>
      </c>
      <c r="E2560" t="s">
        <v>9</v>
      </c>
      <c r="G2560" t="s">
        <v>12</v>
      </c>
      <c r="H2560">
        <v>1</v>
      </c>
    </row>
    <row r="2561" spans="1:8" x14ac:dyDescent="0.2">
      <c r="A2561" s="7" t="s">
        <v>91</v>
      </c>
      <c r="E2561" t="s">
        <v>9</v>
      </c>
      <c r="F2561">
        <v>4</v>
      </c>
      <c r="G2561" t="s">
        <v>10</v>
      </c>
      <c r="H2561">
        <v>1</v>
      </c>
    </row>
    <row r="2562" spans="1:8" x14ac:dyDescent="0.2">
      <c r="A2562" s="7" t="s">
        <v>91</v>
      </c>
      <c r="E2562" t="s">
        <v>9</v>
      </c>
      <c r="G2562" t="s">
        <v>11</v>
      </c>
      <c r="H2562">
        <f>2/5</f>
        <v>0.4</v>
      </c>
    </row>
    <row r="2563" spans="1:8" x14ac:dyDescent="0.2">
      <c r="A2563" s="7" t="s">
        <v>91</v>
      </c>
      <c r="E2563" t="s">
        <v>9</v>
      </c>
      <c r="G2563" t="s">
        <v>12</v>
      </c>
      <c r="H2563">
        <v>1</v>
      </c>
    </row>
    <row r="2564" spans="1:8" x14ac:dyDescent="0.2">
      <c r="A2564" s="7" t="s">
        <v>91</v>
      </c>
      <c r="E2564" t="s">
        <v>9</v>
      </c>
      <c r="F2564">
        <v>5</v>
      </c>
      <c r="G2564" t="s">
        <v>10</v>
      </c>
      <c r="H2564">
        <v>1</v>
      </c>
    </row>
    <row r="2565" spans="1:8" x14ac:dyDescent="0.2">
      <c r="A2565" s="7" t="s">
        <v>91</v>
      </c>
      <c r="E2565" t="s">
        <v>9</v>
      </c>
      <c r="G2565" t="s">
        <v>11</v>
      </c>
      <c r="H2565">
        <f>5/10</f>
        <v>0.5</v>
      </c>
    </row>
    <row r="2566" spans="1:8" x14ac:dyDescent="0.2">
      <c r="A2566" s="7" t="s">
        <v>91</v>
      </c>
      <c r="E2566" t="s">
        <v>9</v>
      </c>
      <c r="G2566" t="s">
        <v>12</v>
      </c>
      <c r="H2566">
        <v>1</v>
      </c>
    </row>
    <row r="2567" spans="1:8" x14ac:dyDescent="0.2">
      <c r="A2567" s="7" t="s">
        <v>91</v>
      </c>
      <c r="E2567" t="s">
        <v>9</v>
      </c>
      <c r="G2567" t="s">
        <v>13</v>
      </c>
      <c r="H2567">
        <v>0.36067106592438142</v>
      </c>
    </row>
    <row r="2568" spans="1:8" x14ac:dyDescent="0.2">
      <c r="A2568" s="7" t="s">
        <v>91</v>
      </c>
      <c r="E2568" t="s">
        <v>9</v>
      </c>
      <c r="G2568" t="s">
        <v>13</v>
      </c>
      <c r="H2568">
        <v>0.54842472370808493</v>
      </c>
    </row>
    <row r="2569" spans="1:8" x14ac:dyDescent="0.2">
      <c r="A2569" s="7" t="s">
        <v>91</v>
      </c>
      <c r="E2569" t="s">
        <v>9</v>
      </c>
      <c r="G2569" t="s">
        <v>13</v>
      </c>
      <c r="H2569">
        <v>0.57915879017013239</v>
      </c>
    </row>
    <row r="2570" spans="1:8" x14ac:dyDescent="0.2">
      <c r="A2570" s="7" t="s">
        <v>91</v>
      </c>
      <c r="E2570" t="s">
        <v>9</v>
      </c>
      <c r="G2570" t="s">
        <v>13</v>
      </c>
      <c r="H2570">
        <v>0.6743624793777987</v>
      </c>
    </row>
    <row r="2571" spans="1:8" x14ac:dyDescent="0.2">
      <c r="A2571" s="7" t="s">
        <v>91</v>
      </c>
      <c r="E2571" t="s">
        <v>9</v>
      </c>
      <c r="G2571" t="s">
        <v>13</v>
      </c>
      <c r="H2571">
        <v>0.65343610316996514</v>
      </c>
    </row>
    <row r="2572" spans="1:8" x14ac:dyDescent="0.2">
      <c r="A2572" s="7" t="s">
        <v>91</v>
      </c>
      <c r="E2572" t="s">
        <v>9</v>
      </c>
      <c r="G2572" t="s">
        <v>13</v>
      </c>
      <c r="H2572">
        <v>0.4691968575142712</v>
      </c>
    </row>
    <row r="2573" spans="1:8" x14ac:dyDescent="0.2">
      <c r="A2573" s="7" t="s">
        <v>91</v>
      </c>
      <c r="E2573" t="s">
        <v>9</v>
      </c>
      <c r="G2573" t="s">
        <v>13</v>
      </c>
      <c r="H2573">
        <v>0.43552807699662183</v>
      </c>
    </row>
    <row r="2574" spans="1:8" x14ac:dyDescent="0.2">
      <c r="A2574" s="7" t="s">
        <v>91</v>
      </c>
      <c r="E2574" t="s">
        <v>9</v>
      </c>
      <c r="G2574" t="s">
        <v>13</v>
      </c>
      <c r="H2574">
        <v>0.48389826027179944</v>
      </c>
    </row>
    <row r="2575" spans="1:8" x14ac:dyDescent="0.2">
      <c r="A2575" s="7" t="s">
        <v>91</v>
      </c>
      <c r="E2575" t="s">
        <v>9</v>
      </c>
      <c r="G2575" t="s">
        <v>13</v>
      </c>
      <c r="H2575">
        <v>0.41044947431247419</v>
      </c>
    </row>
    <row r="2576" spans="1:8" x14ac:dyDescent="0.2">
      <c r="A2576" s="7" t="s">
        <v>91</v>
      </c>
      <c r="E2576" t="s">
        <v>9</v>
      </c>
      <c r="G2576" t="s">
        <v>13</v>
      </c>
      <c r="H2576">
        <v>0.51342347004787159</v>
      </c>
    </row>
    <row r="2577" spans="1:8" x14ac:dyDescent="0.2">
      <c r="A2577" s="7" t="s">
        <v>91</v>
      </c>
      <c r="E2577" t="s">
        <v>9</v>
      </c>
      <c r="G2577" t="s">
        <v>13</v>
      </c>
      <c r="H2577">
        <v>0.62099659876847602</v>
      </c>
    </row>
    <row r="2578" spans="1:8" x14ac:dyDescent="0.2">
      <c r="A2578" s="7" t="s">
        <v>91</v>
      </c>
      <c r="E2578" t="s">
        <v>9</v>
      </c>
      <c r="G2578" t="s">
        <v>13</v>
      </c>
      <c r="H2578">
        <v>0.41194537377282947</v>
      </c>
    </row>
    <row r="2579" spans="1:8" x14ac:dyDescent="0.2">
      <c r="A2579" s="7" t="s">
        <v>91</v>
      </c>
      <c r="E2579" t="s">
        <v>9</v>
      </c>
      <c r="G2579" t="s">
        <v>13</v>
      </c>
      <c r="H2579">
        <v>0.54893797790994059</v>
      </c>
    </row>
    <row r="2580" spans="1:8" x14ac:dyDescent="0.2">
      <c r="A2580" s="7" t="s">
        <v>91</v>
      </c>
      <c r="E2580" t="s">
        <v>9</v>
      </c>
      <c r="G2580" t="s">
        <v>13</v>
      </c>
      <c r="H2580">
        <v>0.41671755875573763</v>
      </c>
    </row>
    <row r="2581" spans="1:8" x14ac:dyDescent="0.2">
      <c r="A2581" s="7" t="s">
        <v>91</v>
      </c>
      <c r="E2581" t="s">
        <v>9</v>
      </c>
      <c r="G2581" t="s">
        <v>13</v>
      </c>
      <c r="H2581">
        <v>0.59282466844126169</v>
      </c>
    </row>
    <row r="2582" spans="1:8" x14ac:dyDescent="0.2">
      <c r="A2582" s="7" t="s">
        <v>91</v>
      </c>
      <c r="E2582" t="s">
        <v>9</v>
      </c>
      <c r="G2582" t="s">
        <v>14</v>
      </c>
      <c r="H2582">
        <v>15.022</v>
      </c>
    </row>
    <row r="2583" spans="1:8" x14ac:dyDescent="0.2">
      <c r="A2583" s="7" t="s">
        <v>91</v>
      </c>
      <c r="E2583" t="s">
        <v>9</v>
      </c>
      <c r="G2583" t="s">
        <v>15</v>
      </c>
      <c r="H2583">
        <v>125.512</v>
      </c>
    </row>
    <row r="2584" spans="1:8" x14ac:dyDescent="0.2">
      <c r="A2584" s="7" t="s">
        <v>91</v>
      </c>
      <c r="E2584" t="s">
        <v>9</v>
      </c>
      <c r="G2584" t="s">
        <v>16</v>
      </c>
      <c r="H2584">
        <v>43.100666666666669</v>
      </c>
    </row>
    <row r="2585" spans="1:8" x14ac:dyDescent="0.2">
      <c r="A2585" s="7" t="s">
        <v>91</v>
      </c>
      <c r="E2585" t="s">
        <v>9</v>
      </c>
      <c r="G2585" t="s">
        <v>17</v>
      </c>
      <c r="H2585">
        <v>84.152533333333338</v>
      </c>
    </row>
    <row r="2586" spans="1:8" x14ac:dyDescent="0.2">
      <c r="A2586" s="8" t="s">
        <v>92</v>
      </c>
      <c r="E2586" t="s">
        <v>9</v>
      </c>
      <c r="F2586">
        <v>1</v>
      </c>
      <c r="G2586" t="s">
        <v>10</v>
      </c>
      <c r="H2586">
        <v>1</v>
      </c>
    </row>
    <row r="2587" spans="1:8" x14ac:dyDescent="0.2">
      <c r="A2587" s="8" t="s">
        <v>92</v>
      </c>
      <c r="E2587" t="s">
        <v>9</v>
      </c>
      <c r="G2587" t="s">
        <v>11</v>
      </c>
      <c r="H2587">
        <f>2/21</f>
        <v>9.5238095238095233E-2</v>
      </c>
    </row>
    <row r="2588" spans="1:8" x14ac:dyDescent="0.2">
      <c r="A2588" s="8" t="s">
        <v>92</v>
      </c>
      <c r="E2588" t="s">
        <v>9</v>
      </c>
      <c r="G2588" t="s">
        <v>12</v>
      </c>
      <c r="H2588">
        <v>1</v>
      </c>
    </row>
    <row r="2589" spans="1:8" x14ac:dyDescent="0.2">
      <c r="A2589" s="8" t="s">
        <v>92</v>
      </c>
      <c r="E2589" t="s">
        <v>9</v>
      </c>
      <c r="F2589">
        <v>2</v>
      </c>
      <c r="G2589" t="s">
        <v>10</v>
      </c>
      <c r="H2589">
        <v>0</v>
      </c>
    </row>
    <row r="2590" spans="1:8" x14ac:dyDescent="0.2">
      <c r="A2590" s="8" t="s">
        <v>92</v>
      </c>
      <c r="E2590" t="s">
        <v>9</v>
      </c>
      <c r="G2590" t="s">
        <v>11</v>
      </c>
      <c r="H2590">
        <f>5/24</f>
        <v>0.20833333333333334</v>
      </c>
    </row>
    <row r="2591" spans="1:8" x14ac:dyDescent="0.2">
      <c r="A2591" s="8" t="s">
        <v>92</v>
      </c>
      <c r="E2591" t="s">
        <v>9</v>
      </c>
      <c r="G2591" t="s">
        <v>12</v>
      </c>
      <c r="H2591">
        <v>1</v>
      </c>
    </row>
    <row r="2592" spans="1:8" x14ac:dyDescent="0.2">
      <c r="A2592" s="8" t="s">
        <v>92</v>
      </c>
      <c r="E2592" t="s">
        <v>9</v>
      </c>
      <c r="F2592">
        <v>3</v>
      </c>
      <c r="G2592" t="s">
        <v>10</v>
      </c>
      <c r="H2592">
        <v>1</v>
      </c>
    </row>
    <row r="2593" spans="1:8" x14ac:dyDescent="0.2">
      <c r="A2593" s="8" t="s">
        <v>92</v>
      </c>
      <c r="E2593" t="s">
        <v>9</v>
      </c>
      <c r="G2593" t="s">
        <v>11</v>
      </c>
      <c r="H2593">
        <f>2/13</f>
        <v>0.15384615384615385</v>
      </c>
    </row>
    <row r="2594" spans="1:8" x14ac:dyDescent="0.2">
      <c r="A2594" s="8" t="s">
        <v>92</v>
      </c>
      <c r="E2594" t="s">
        <v>9</v>
      </c>
      <c r="G2594" t="s">
        <v>12</v>
      </c>
      <c r="H2594">
        <v>1</v>
      </c>
    </row>
    <row r="2595" spans="1:8" x14ac:dyDescent="0.2">
      <c r="A2595" s="8" t="s">
        <v>92</v>
      </c>
      <c r="E2595" t="s">
        <v>9</v>
      </c>
      <c r="F2595">
        <v>4</v>
      </c>
      <c r="G2595" t="s">
        <v>10</v>
      </c>
      <c r="H2595">
        <v>1</v>
      </c>
    </row>
    <row r="2596" spans="1:8" x14ac:dyDescent="0.2">
      <c r="A2596" s="8" t="s">
        <v>92</v>
      </c>
      <c r="E2596" t="s">
        <v>9</v>
      </c>
      <c r="G2596" t="s">
        <v>11</v>
      </c>
      <c r="H2596">
        <f>5/33</f>
        <v>0.15151515151515152</v>
      </c>
    </row>
    <row r="2597" spans="1:8" x14ac:dyDescent="0.2">
      <c r="A2597" s="8" t="s">
        <v>92</v>
      </c>
      <c r="E2597" t="s">
        <v>9</v>
      </c>
      <c r="G2597" t="s">
        <v>12</v>
      </c>
      <c r="H2597">
        <v>1</v>
      </c>
    </row>
    <row r="2598" spans="1:8" x14ac:dyDescent="0.2">
      <c r="A2598" s="8" t="s">
        <v>92</v>
      </c>
      <c r="E2598" t="s">
        <v>9</v>
      </c>
      <c r="F2598">
        <v>5</v>
      </c>
      <c r="G2598" t="s">
        <v>10</v>
      </c>
      <c r="H2598">
        <v>1</v>
      </c>
    </row>
    <row r="2599" spans="1:8" x14ac:dyDescent="0.2">
      <c r="A2599" s="8" t="s">
        <v>92</v>
      </c>
      <c r="E2599" t="s">
        <v>9</v>
      </c>
      <c r="G2599" t="s">
        <v>11</v>
      </c>
      <c r="H2599">
        <f>2/5</f>
        <v>0.4</v>
      </c>
    </row>
    <row r="2600" spans="1:8" x14ac:dyDescent="0.2">
      <c r="A2600" s="8" t="s">
        <v>92</v>
      </c>
      <c r="E2600" t="s">
        <v>9</v>
      </c>
      <c r="G2600" t="s">
        <v>12</v>
      </c>
      <c r="H2600">
        <v>1</v>
      </c>
    </row>
    <row r="2601" spans="1:8" x14ac:dyDescent="0.2">
      <c r="A2601" s="8" t="s">
        <v>92</v>
      </c>
      <c r="E2601" t="s">
        <v>9</v>
      </c>
      <c r="G2601" t="s">
        <v>13</v>
      </c>
      <c r="H2601">
        <v>0.69598085109606267</v>
      </c>
    </row>
    <row r="2602" spans="1:8" x14ac:dyDescent="0.2">
      <c r="A2602" s="8" t="s">
        <v>92</v>
      </c>
      <c r="E2602" t="s">
        <v>9</v>
      </c>
      <c r="G2602" t="s">
        <v>13</v>
      </c>
      <c r="H2602">
        <v>0.70982313355194704</v>
      </c>
    </row>
    <row r="2603" spans="1:8" x14ac:dyDescent="0.2">
      <c r="A2603" s="8" t="s">
        <v>92</v>
      </c>
      <c r="E2603" t="s">
        <v>9</v>
      </c>
      <c r="G2603" t="s">
        <v>13</v>
      </c>
      <c r="H2603">
        <v>0.53365275786614352</v>
      </c>
    </row>
    <row r="2604" spans="1:8" x14ac:dyDescent="0.2">
      <c r="A2604" s="8" t="s">
        <v>92</v>
      </c>
      <c r="E2604" t="s">
        <v>9</v>
      </c>
      <c r="G2604" t="s">
        <v>13</v>
      </c>
      <c r="H2604">
        <v>0.66555036573543658</v>
      </c>
    </row>
    <row r="2605" spans="1:8" x14ac:dyDescent="0.2">
      <c r="A2605" s="8" t="s">
        <v>92</v>
      </c>
      <c r="E2605" t="s">
        <v>9</v>
      </c>
      <c r="G2605" t="s">
        <v>13</v>
      </c>
      <c r="H2605">
        <v>0.61501129709042279</v>
      </c>
    </row>
    <row r="2606" spans="1:8" x14ac:dyDescent="0.2">
      <c r="A2606" s="8" t="s">
        <v>92</v>
      </c>
      <c r="E2606" t="s">
        <v>9</v>
      </c>
      <c r="G2606" t="s">
        <v>13</v>
      </c>
      <c r="H2606">
        <v>0.72505679736167095</v>
      </c>
    </row>
    <row r="2607" spans="1:8" x14ac:dyDescent="0.2">
      <c r="A2607" s="8" t="s">
        <v>92</v>
      </c>
      <c r="E2607" t="s">
        <v>9</v>
      </c>
      <c r="G2607" t="s">
        <v>13</v>
      </c>
      <c r="H2607">
        <v>0.74936919560880877</v>
      </c>
    </row>
    <row r="2608" spans="1:8" x14ac:dyDescent="0.2">
      <c r="A2608" s="8" t="s">
        <v>92</v>
      </c>
      <c r="E2608" t="s">
        <v>9</v>
      </c>
      <c r="G2608" t="s">
        <v>13</v>
      </c>
      <c r="H2608">
        <v>0.49874041545641007</v>
      </c>
    </row>
    <row r="2609" spans="1:8" x14ac:dyDescent="0.2">
      <c r="A2609" s="8" t="s">
        <v>92</v>
      </c>
      <c r="E2609" t="s">
        <v>9</v>
      </c>
      <c r="G2609" t="s">
        <v>13</v>
      </c>
      <c r="H2609">
        <v>0.65867009893620321</v>
      </c>
    </row>
    <row r="2610" spans="1:8" x14ac:dyDescent="0.2">
      <c r="A2610" s="8" t="s">
        <v>92</v>
      </c>
      <c r="E2610" t="s">
        <v>9</v>
      </c>
      <c r="G2610" t="s">
        <v>13</v>
      </c>
      <c r="H2610">
        <v>0.61189004133022518</v>
      </c>
    </row>
    <row r="2611" spans="1:8" x14ac:dyDescent="0.2">
      <c r="A2611" s="8" t="s">
        <v>92</v>
      </c>
      <c r="E2611" t="s">
        <v>9</v>
      </c>
      <c r="G2611" t="s">
        <v>13</v>
      </c>
      <c r="H2611">
        <v>0.72583789920529151</v>
      </c>
    </row>
    <row r="2612" spans="1:8" x14ac:dyDescent="0.2">
      <c r="A2612" s="8" t="s">
        <v>92</v>
      </c>
      <c r="E2612" t="s">
        <v>9</v>
      </c>
      <c r="G2612" t="s">
        <v>13</v>
      </c>
      <c r="H2612">
        <v>0.64419175538342177</v>
      </c>
    </row>
    <row r="2613" spans="1:8" x14ac:dyDescent="0.2">
      <c r="A2613" s="8" t="s">
        <v>92</v>
      </c>
      <c r="E2613" t="s">
        <v>9</v>
      </c>
      <c r="G2613" t="s">
        <v>13</v>
      </c>
      <c r="H2613">
        <v>0.65878190663022895</v>
      </c>
    </row>
    <row r="2614" spans="1:8" x14ac:dyDescent="0.2">
      <c r="A2614" s="8" t="s">
        <v>92</v>
      </c>
      <c r="E2614" t="s">
        <v>9</v>
      </c>
      <c r="G2614" t="s">
        <v>13</v>
      </c>
      <c r="H2614">
        <v>0.80592458890201335</v>
      </c>
    </row>
    <row r="2615" spans="1:8" x14ac:dyDescent="0.2">
      <c r="A2615" s="8" t="s">
        <v>92</v>
      </c>
      <c r="E2615" t="s">
        <v>9</v>
      </c>
      <c r="G2615" t="s">
        <v>13</v>
      </c>
      <c r="H2615">
        <v>0.69429140882703644</v>
      </c>
    </row>
    <row r="2616" spans="1:8" x14ac:dyDescent="0.2">
      <c r="A2616" s="8" t="s">
        <v>92</v>
      </c>
      <c r="E2616" t="s">
        <v>9</v>
      </c>
      <c r="G2616" t="s">
        <v>14</v>
      </c>
      <c r="H2616">
        <v>36.229999999999997</v>
      </c>
    </row>
    <row r="2617" spans="1:8" x14ac:dyDescent="0.2">
      <c r="A2617" s="8" t="s">
        <v>92</v>
      </c>
      <c r="E2617" t="s">
        <v>9</v>
      </c>
      <c r="G2617" t="s">
        <v>15</v>
      </c>
      <c r="H2617">
        <v>114.89700000000001</v>
      </c>
    </row>
    <row r="2618" spans="1:8" x14ac:dyDescent="0.2">
      <c r="A2618" s="8" t="s">
        <v>92</v>
      </c>
      <c r="E2618" t="s">
        <v>9</v>
      </c>
      <c r="G2618" t="s">
        <v>16</v>
      </c>
      <c r="H2618">
        <v>53.99493333333335</v>
      </c>
    </row>
    <row r="2619" spans="1:8" x14ac:dyDescent="0.2">
      <c r="A2619" s="8" t="s">
        <v>92</v>
      </c>
      <c r="E2619" t="s">
        <v>9</v>
      </c>
      <c r="G2619" t="s">
        <v>17</v>
      </c>
      <c r="H2619">
        <v>81.471933333333325</v>
      </c>
    </row>
    <row r="2620" spans="1:8" x14ac:dyDescent="0.2">
      <c r="A2620" s="7" t="s">
        <v>93</v>
      </c>
      <c r="E2620" t="s">
        <v>9</v>
      </c>
      <c r="F2620">
        <v>1</v>
      </c>
      <c r="G2620" t="s">
        <v>10</v>
      </c>
      <c r="H2620">
        <v>1</v>
      </c>
    </row>
    <row r="2621" spans="1:8" x14ac:dyDescent="0.2">
      <c r="A2621" s="7" t="s">
        <v>93</v>
      </c>
      <c r="E2621" t="s">
        <v>9</v>
      </c>
      <c r="G2621" t="s">
        <v>11</v>
      </c>
      <c r="H2621">
        <f>1/4</f>
        <v>0.25</v>
      </c>
    </row>
    <row r="2622" spans="1:8" x14ac:dyDescent="0.2">
      <c r="A2622" s="7" t="s">
        <v>93</v>
      </c>
      <c r="E2622" t="s">
        <v>9</v>
      </c>
      <c r="G2622" t="s">
        <v>12</v>
      </c>
      <c r="H2622">
        <v>1</v>
      </c>
    </row>
    <row r="2623" spans="1:8" x14ac:dyDescent="0.2">
      <c r="A2623" s="7" t="s">
        <v>93</v>
      </c>
      <c r="E2623" t="s">
        <v>9</v>
      </c>
      <c r="F2623">
        <v>2</v>
      </c>
      <c r="G2623" t="s">
        <v>10</v>
      </c>
      <c r="H2623">
        <v>1</v>
      </c>
    </row>
    <row r="2624" spans="1:8" x14ac:dyDescent="0.2">
      <c r="A2624" s="7" t="s">
        <v>93</v>
      </c>
      <c r="E2624" t="s">
        <v>9</v>
      </c>
      <c r="G2624" t="s">
        <v>11</v>
      </c>
      <c r="H2624">
        <f>3/8</f>
        <v>0.375</v>
      </c>
    </row>
    <row r="2625" spans="1:8" x14ac:dyDescent="0.2">
      <c r="A2625" s="7" t="s">
        <v>93</v>
      </c>
      <c r="E2625" t="s">
        <v>9</v>
      </c>
      <c r="G2625" t="s">
        <v>12</v>
      </c>
      <c r="H2625">
        <v>1</v>
      </c>
    </row>
    <row r="2626" spans="1:8" x14ac:dyDescent="0.2">
      <c r="A2626" s="7" t="s">
        <v>93</v>
      </c>
      <c r="E2626" t="s">
        <v>9</v>
      </c>
      <c r="F2626">
        <v>3</v>
      </c>
      <c r="G2626" t="s">
        <v>10</v>
      </c>
      <c r="H2626">
        <v>1</v>
      </c>
    </row>
    <row r="2627" spans="1:8" x14ac:dyDescent="0.2">
      <c r="A2627" s="7" t="s">
        <v>93</v>
      </c>
      <c r="E2627" t="s">
        <v>9</v>
      </c>
      <c r="G2627" t="s">
        <v>11</v>
      </c>
      <c r="H2627">
        <f>2/5</f>
        <v>0.4</v>
      </c>
    </row>
    <row r="2628" spans="1:8" x14ac:dyDescent="0.2">
      <c r="A2628" s="7" t="s">
        <v>93</v>
      </c>
      <c r="E2628" t="s">
        <v>9</v>
      </c>
      <c r="G2628" t="s">
        <v>12</v>
      </c>
      <c r="H2628">
        <v>1</v>
      </c>
    </row>
    <row r="2629" spans="1:8" x14ac:dyDescent="0.2">
      <c r="A2629" s="7" t="s">
        <v>93</v>
      </c>
      <c r="E2629" t="s">
        <v>9</v>
      </c>
      <c r="F2629">
        <v>4</v>
      </c>
      <c r="G2629" t="s">
        <v>10</v>
      </c>
      <c r="H2629">
        <v>1</v>
      </c>
    </row>
    <row r="2630" spans="1:8" x14ac:dyDescent="0.2">
      <c r="A2630" s="7" t="s">
        <v>93</v>
      </c>
      <c r="E2630" t="s">
        <v>9</v>
      </c>
      <c r="G2630" t="s">
        <v>11</v>
      </c>
      <c r="H2630">
        <f>0/5</f>
        <v>0</v>
      </c>
    </row>
    <row r="2631" spans="1:8" x14ac:dyDescent="0.2">
      <c r="A2631" s="7" t="s">
        <v>93</v>
      </c>
      <c r="E2631" t="s">
        <v>9</v>
      </c>
      <c r="G2631" t="s">
        <v>12</v>
      </c>
      <c r="H2631">
        <v>1</v>
      </c>
    </row>
    <row r="2632" spans="1:8" x14ac:dyDescent="0.2">
      <c r="A2632" s="7" t="s">
        <v>93</v>
      </c>
      <c r="E2632" t="s">
        <v>9</v>
      </c>
      <c r="F2632">
        <v>5</v>
      </c>
      <c r="G2632" t="s">
        <v>10</v>
      </c>
      <c r="H2632">
        <v>1</v>
      </c>
    </row>
    <row r="2633" spans="1:8" x14ac:dyDescent="0.2">
      <c r="A2633" s="7" t="s">
        <v>93</v>
      </c>
      <c r="E2633" t="s">
        <v>9</v>
      </c>
      <c r="G2633" t="s">
        <v>11</v>
      </c>
      <c r="H2633">
        <f>7/24</f>
        <v>0.29166666666666669</v>
      </c>
    </row>
    <row r="2634" spans="1:8" x14ac:dyDescent="0.2">
      <c r="A2634" s="7" t="s">
        <v>93</v>
      </c>
      <c r="E2634" t="s">
        <v>9</v>
      </c>
      <c r="G2634" t="s">
        <v>12</v>
      </c>
      <c r="H2634">
        <v>1</v>
      </c>
    </row>
    <row r="2635" spans="1:8" x14ac:dyDescent="0.2">
      <c r="A2635" s="7" t="s">
        <v>93</v>
      </c>
      <c r="E2635" t="s">
        <v>9</v>
      </c>
      <c r="G2635" t="s">
        <v>13</v>
      </c>
      <c r="H2635">
        <v>0.62977846988496511</v>
      </c>
    </row>
    <row r="2636" spans="1:8" x14ac:dyDescent="0.2">
      <c r="A2636" s="7" t="s">
        <v>93</v>
      </c>
      <c r="E2636" t="s">
        <v>9</v>
      </c>
      <c r="G2636" t="s">
        <v>13</v>
      </c>
      <c r="H2636">
        <v>0.65377200335289187</v>
      </c>
    </row>
    <row r="2637" spans="1:8" x14ac:dyDescent="0.2">
      <c r="A2637" s="7" t="s">
        <v>93</v>
      </c>
      <c r="E2637" t="s">
        <v>9</v>
      </c>
      <c r="G2637" t="s">
        <v>13</v>
      </c>
      <c r="H2637">
        <v>0.63392456111849083</v>
      </c>
    </row>
    <row r="2638" spans="1:8" x14ac:dyDescent="0.2">
      <c r="A2638" s="7" t="s">
        <v>93</v>
      </c>
      <c r="E2638" t="s">
        <v>9</v>
      </c>
      <c r="G2638" t="s">
        <v>13</v>
      </c>
      <c r="H2638">
        <v>0.6295820734788552</v>
      </c>
    </row>
    <row r="2639" spans="1:8" x14ac:dyDescent="0.2">
      <c r="A2639" s="7" t="s">
        <v>93</v>
      </c>
      <c r="E2639" t="s">
        <v>9</v>
      </c>
      <c r="G2639" t="s">
        <v>13</v>
      </c>
      <c r="H2639">
        <v>0.67522766501993936</v>
      </c>
    </row>
    <row r="2640" spans="1:8" x14ac:dyDescent="0.2">
      <c r="A2640" s="7" t="s">
        <v>93</v>
      </c>
      <c r="E2640" t="s">
        <v>9</v>
      </c>
      <c r="G2640" t="s">
        <v>13</v>
      </c>
      <c r="H2640">
        <v>1.0367329545454544</v>
      </c>
    </row>
    <row r="2641" spans="1:8" x14ac:dyDescent="0.2">
      <c r="A2641" s="7" t="s">
        <v>93</v>
      </c>
      <c r="E2641" t="s">
        <v>9</v>
      </c>
      <c r="G2641" t="s">
        <v>13</v>
      </c>
      <c r="H2641">
        <v>0.68381935097951241</v>
      </c>
    </row>
    <row r="2642" spans="1:8" x14ac:dyDescent="0.2">
      <c r="A2642" s="7" t="s">
        <v>93</v>
      </c>
      <c r="E2642" t="s">
        <v>9</v>
      </c>
      <c r="G2642" t="s">
        <v>13</v>
      </c>
      <c r="H2642">
        <v>0.58162441045417823</v>
      </c>
    </row>
    <row r="2643" spans="1:8" x14ac:dyDescent="0.2">
      <c r="A2643" s="7" t="s">
        <v>93</v>
      </c>
      <c r="E2643" t="s">
        <v>9</v>
      </c>
      <c r="G2643" t="s">
        <v>13</v>
      </c>
      <c r="H2643">
        <v>0.70452811451685182</v>
      </c>
    </row>
    <row r="2644" spans="1:8" x14ac:dyDescent="0.2">
      <c r="A2644" s="7" t="s">
        <v>93</v>
      </c>
      <c r="E2644" t="s">
        <v>9</v>
      </c>
      <c r="G2644" t="s">
        <v>13</v>
      </c>
      <c r="H2644">
        <v>0.64128470394034698</v>
      </c>
    </row>
    <row r="2645" spans="1:8" x14ac:dyDescent="0.2">
      <c r="A2645" s="7" t="s">
        <v>93</v>
      </c>
      <c r="E2645" t="s">
        <v>9</v>
      </c>
      <c r="G2645" t="s">
        <v>13</v>
      </c>
      <c r="H2645">
        <v>0.67912377266310298</v>
      </c>
    </row>
    <row r="2646" spans="1:8" x14ac:dyDescent="0.2">
      <c r="A2646" s="7" t="s">
        <v>93</v>
      </c>
      <c r="E2646" t="s">
        <v>9</v>
      </c>
      <c r="G2646" t="s">
        <v>13</v>
      </c>
      <c r="H2646">
        <v>0.76035629048755549</v>
      </c>
    </row>
    <row r="2647" spans="1:8" x14ac:dyDescent="0.2">
      <c r="A2647" s="7" t="s">
        <v>93</v>
      </c>
      <c r="E2647" t="s">
        <v>9</v>
      </c>
      <c r="G2647" t="s">
        <v>13</v>
      </c>
      <c r="H2647">
        <v>0.70140542899220026</v>
      </c>
    </row>
    <row r="2648" spans="1:8" x14ac:dyDescent="0.2">
      <c r="A2648" s="7" t="s">
        <v>93</v>
      </c>
      <c r="E2648" t="s">
        <v>9</v>
      </c>
      <c r="G2648" t="s">
        <v>13</v>
      </c>
      <c r="H2648">
        <v>0.82349838233225492</v>
      </c>
    </row>
    <row r="2649" spans="1:8" x14ac:dyDescent="0.2">
      <c r="A2649" s="7" t="s">
        <v>93</v>
      </c>
      <c r="E2649" t="s">
        <v>9</v>
      </c>
      <c r="G2649" t="s">
        <v>13</v>
      </c>
      <c r="H2649">
        <v>0.52454617574315188</v>
      </c>
    </row>
    <row r="2650" spans="1:8" x14ac:dyDescent="0.2">
      <c r="A2650" s="7" t="s">
        <v>93</v>
      </c>
      <c r="E2650" t="s">
        <v>9</v>
      </c>
      <c r="G2650" t="s">
        <v>14</v>
      </c>
      <c r="H2650">
        <v>22.481000000000002</v>
      </c>
    </row>
    <row r="2651" spans="1:8" x14ac:dyDescent="0.2">
      <c r="A2651" s="7" t="s">
        <v>93</v>
      </c>
      <c r="E2651" t="s">
        <v>9</v>
      </c>
      <c r="G2651" t="s">
        <v>15</v>
      </c>
      <c r="H2651">
        <v>209.28200000000001</v>
      </c>
    </row>
    <row r="2652" spans="1:8" x14ac:dyDescent="0.2">
      <c r="A2652" s="7" t="s">
        <v>93</v>
      </c>
      <c r="E2652" t="s">
        <v>9</v>
      </c>
      <c r="G2652" t="s">
        <v>16</v>
      </c>
      <c r="H2652">
        <v>55.566333333333326</v>
      </c>
    </row>
    <row r="2653" spans="1:8" x14ac:dyDescent="0.2">
      <c r="A2653" s="7" t="s">
        <v>93</v>
      </c>
      <c r="E2653" t="s">
        <v>9</v>
      </c>
      <c r="G2653" t="s">
        <v>17</v>
      </c>
      <c r="H2653">
        <v>80.760533333333328</v>
      </c>
    </row>
    <row r="2654" spans="1:8" x14ac:dyDescent="0.2">
      <c r="A2654" s="8" t="s">
        <v>94</v>
      </c>
      <c r="E2654" t="s">
        <v>9</v>
      </c>
      <c r="F2654">
        <v>1</v>
      </c>
      <c r="G2654" t="s">
        <v>10</v>
      </c>
      <c r="H2654">
        <v>1</v>
      </c>
    </row>
    <row r="2655" spans="1:8" x14ac:dyDescent="0.2">
      <c r="A2655" s="8" t="s">
        <v>94</v>
      </c>
      <c r="E2655" t="s">
        <v>9</v>
      </c>
      <c r="G2655" t="s">
        <v>11</v>
      </c>
      <c r="H2655">
        <f>0/3</f>
        <v>0</v>
      </c>
    </row>
    <row r="2656" spans="1:8" x14ac:dyDescent="0.2">
      <c r="A2656" s="8" t="s">
        <v>94</v>
      </c>
      <c r="E2656" t="s">
        <v>9</v>
      </c>
      <c r="G2656" t="s">
        <v>12</v>
      </c>
      <c r="H2656">
        <v>1</v>
      </c>
    </row>
    <row r="2657" spans="1:8" x14ac:dyDescent="0.2">
      <c r="A2657" s="8" t="s">
        <v>94</v>
      </c>
      <c r="E2657" t="s">
        <v>9</v>
      </c>
      <c r="F2657">
        <v>2</v>
      </c>
      <c r="G2657" t="s">
        <v>10</v>
      </c>
      <c r="H2657">
        <v>1</v>
      </c>
    </row>
    <row r="2658" spans="1:8" x14ac:dyDescent="0.2">
      <c r="A2658" s="8" t="s">
        <v>94</v>
      </c>
      <c r="E2658" t="s">
        <v>9</v>
      </c>
      <c r="G2658" t="s">
        <v>11</v>
      </c>
      <c r="H2658">
        <f>2/5</f>
        <v>0.4</v>
      </c>
    </row>
    <row r="2659" spans="1:8" x14ac:dyDescent="0.2">
      <c r="A2659" s="8" t="s">
        <v>94</v>
      </c>
      <c r="E2659" t="s">
        <v>9</v>
      </c>
      <c r="G2659" t="s">
        <v>12</v>
      </c>
      <c r="H2659">
        <v>1</v>
      </c>
    </row>
    <row r="2660" spans="1:8" x14ac:dyDescent="0.2">
      <c r="A2660" s="8" t="s">
        <v>94</v>
      </c>
      <c r="E2660" t="s">
        <v>9</v>
      </c>
      <c r="F2660">
        <v>3</v>
      </c>
      <c r="G2660" t="s">
        <v>10</v>
      </c>
      <c r="H2660">
        <v>1</v>
      </c>
    </row>
    <row r="2661" spans="1:8" x14ac:dyDescent="0.2">
      <c r="A2661" s="8" t="s">
        <v>94</v>
      </c>
      <c r="E2661" t="s">
        <v>9</v>
      </c>
      <c r="G2661" t="s">
        <v>11</v>
      </c>
      <c r="H2661">
        <f>5/8</f>
        <v>0.625</v>
      </c>
    </row>
    <row r="2662" spans="1:8" x14ac:dyDescent="0.2">
      <c r="A2662" s="8" t="s">
        <v>94</v>
      </c>
      <c r="E2662" t="s">
        <v>9</v>
      </c>
      <c r="G2662" t="s">
        <v>12</v>
      </c>
      <c r="H2662">
        <v>1</v>
      </c>
    </row>
    <row r="2663" spans="1:8" x14ac:dyDescent="0.2">
      <c r="A2663" s="8" t="s">
        <v>94</v>
      </c>
      <c r="E2663" t="s">
        <v>9</v>
      </c>
      <c r="F2663">
        <v>4</v>
      </c>
      <c r="G2663" t="s">
        <v>10</v>
      </c>
      <c r="H2663">
        <v>1</v>
      </c>
    </row>
    <row r="2664" spans="1:8" x14ac:dyDescent="0.2">
      <c r="A2664" s="8" t="s">
        <v>94</v>
      </c>
      <c r="E2664" t="s">
        <v>9</v>
      </c>
      <c r="G2664" t="s">
        <v>11</v>
      </c>
      <c r="H2664">
        <f>2/6</f>
        <v>0.33333333333333331</v>
      </c>
    </row>
    <row r="2665" spans="1:8" x14ac:dyDescent="0.2">
      <c r="A2665" s="8" t="s">
        <v>94</v>
      </c>
      <c r="E2665" t="s">
        <v>9</v>
      </c>
      <c r="G2665" t="s">
        <v>12</v>
      </c>
      <c r="H2665">
        <v>1</v>
      </c>
    </row>
    <row r="2666" spans="1:8" x14ac:dyDescent="0.2">
      <c r="A2666" s="8" t="s">
        <v>94</v>
      </c>
      <c r="E2666" t="s">
        <v>9</v>
      </c>
      <c r="F2666">
        <v>5</v>
      </c>
      <c r="G2666" t="s">
        <v>10</v>
      </c>
      <c r="H2666">
        <v>0</v>
      </c>
    </row>
    <row r="2667" spans="1:8" x14ac:dyDescent="0.2">
      <c r="A2667" s="8" t="s">
        <v>94</v>
      </c>
      <c r="E2667" t="s">
        <v>9</v>
      </c>
      <c r="G2667" t="s">
        <v>11</v>
      </c>
      <c r="H2667">
        <f>2/6</f>
        <v>0.33333333333333331</v>
      </c>
    </row>
    <row r="2668" spans="1:8" x14ac:dyDescent="0.2">
      <c r="A2668" s="8" t="s">
        <v>94</v>
      </c>
      <c r="E2668" t="s">
        <v>9</v>
      </c>
      <c r="G2668" t="s">
        <v>12</v>
      </c>
      <c r="H2668">
        <v>1</v>
      </c>
    </row>
    <row r="2669" spans="1:8" x14ac:dyDescent="0.2">
      <c r="A2669" s="8" t="s">
        <v>94</v>
      </c>
      <c r="E2669" t="s">
        <v>9</v>
      </c>
      <c r="G2669" t="s">
        <v>13</v>
      </c>
      <c r="H2669">
        <v>0.67181104785351597</v>
      </c>
    </row>
    <row r="2670" spans="1:8" x14ac:dyDescent="0.2">
      <c r="A2670" s="8" t="s">
        <v>94</v>
      </c>
      <c r="E2670" t="s">
        <v>9</v>
      </c>
      <c r="G2670" t="s">
        <v>13</v>
      </c>
      <c r="H2670">
        <v>0.75780669144981416</v>
      </c>
    </row>
    <row r="2671" spans="1:8" x14ac:dyDescent="0.2">
      <c r="A2671" s="8" t="s">
        <v>94</v>
      </c>
      <c r="E2671" t="s">
        <v>9</v>
      </c>
      <c r="G2671" t="s">
        <v>13</v>
      </c>
      <c r="H2671">
        <v>0.77729401133656451</v>
      </c>
    </row>
    <row r="2672" spans="1:8" x14ac:dyDescent="0.2">
      <c r="A2672" s="8" t="s">
        <v>94</v>
      </c>
      <c r="E2672" t="s">
        <v>9</v>
      </c>
      <c r="G2672" t="s">
        <v>13</v>
      </c>
      <c r="H2672">
        <v>0.68804674513491282</v>
      </c>
    </row>
    <row r="2673" spans="1:8" x14ac:dyDescent="0.2">
      <c r="A2673" s="8" t="s">
        <v>94</v>
      </c>
      <c r="E2673" t="s">
        <v>9</v>
      </c>
      <c r="G2673" t="s">
        <v>13</v>
      </c>
      <c r="H2673">
        <v>0.72585942141071769</v>
      </c>
    </row>
    <row r="2674" spans="1:8" x14ac:dyDescent="0.2">
      <c r="A2674" s="8" t="s">
        <v>94</v>
      </c>
      <c r="E2674" t="s">
        <v>9</v>
      </c>
      <c r="G2674" t="s">
        <v>13</v>
      </c>
      <c r="H2674">
        <v>0.57367825162109298</v>
      </c>
    </row>
    <row r="2675" spans="1:8" x14ac:dyDescent="0.2">
      <c r="A2675" s="8" t="s">
        <v>94</v>
      </c>
      <c r="E2675" t="s">
        <v>9</v>
      </c>
      <c r="G2675" t="s">
        <v>13</v>
      </c>
      <c r="H2675">
        <v>0.77642558182933008</v>
      </c>
    </row>
    <row r="2676" spans="1:8" x14ac:dyDescent="0.2">
      <c r="A2676" s="8" t="s">
        <v>94</v>
      </c>
      <c r="E2676" t="s">
        <v>9</v>
      </c>
      <c r="G2676" t="s">
        <v>13</v>
      </c>
      <c r="H2676">
        <v>0.52741851216053393</v>
      </c>
    </row>
    <row r="2677" spans="1:8" x14ac:dyDescent="0.2">
      <c r="A2677" s="8" t="s">
        <v>94</v>
      </c>
      <c r="E2677" t="s">
        <v>9</v>
      </c>
      <c r="G2677" t="s">
        <v>13</v>
      </c>
      <c r="H2677">
        <v>0.73975259887333755</v>
      </c>
    </row>
    <row r="2678" spans="1:8" x14ac:dyDescent="0.2">
      <c r="A2678" s="8" t="s">
        <v>94</v>
      </c>
      <c r="E2678" t="s">
        <v>9</v>
      </c>
      <c r="G2678" t="s">
        <v>13</v>
      </c>
      <c r="H2678">
        <v>0.75267177297272869</v>
      </c>
    </row>
    <row r="2679" spans="1:8" x14ac:dyDescent="0.2">
      <c r="A2679" s="8" t="s">
        <v>94</v>
      </c>
      <c r="E2679" t="s">
        <v>9</v>
      </c>
      <c r="G2679" t="s">
        <v>13</v>
      </c>
      <c r="H2679">
        <v>0.56908394078304647</v>
      </c>
    </row>
    <row r="2680" spans="1:8" x14ac:dyDescent="0.2">
      <c r="A2680" s="8" t="s">
        <v>94</v>
      </c>
      <c r="E2680" t="s">
        <v>9</v>
      </c>
      <c r="G2680" t="s">
        <v>13</v>
      </c>
      <c r="H2680">
        <v>0.68100471904352677</v>
      </c>
    </row>
    <row r="2681" spans="1:8" x14ac:dyDescent="0.2">
      <c r="A2681" s="8" t="s">
        <v>94</v>
      </c>
      <c r="E2681" t="s">
        <v>9</v>
      </c>
      <c r="G2681" t="s">
        <v>13</v>
      </c>
      <c r="H2681">
        <v>0.73815238230490654</v>
      </c>
    </row>
    <row r="2682" spans="1:8" x14ac:dyDescent="0.2">
      <c r="A2682" s="8" t="s">
        <v>94</v>
      </c>
      <c r="E2682" t="s">
        <v>9</v>
      </c>
      <c r="G2682" t="s">
        <v>13</v>
      </c>
      <c r="H2682">
        <v>0.65010222202324996</v>
      </c>
    </row>
    <row r="2683" spans="1:8" x14ac:dyDescent="0.2">
      <c r="A2683" s="8" t="s">
        <v>94</v>
      </c>
      <c r="E2683" t="s">
        <v>9</v>
      </c>
      <c r="G2683" t="s">
        <v>13</v>
      </c>
      <c r="H2683">
        <v>0.82342976667452272</v>
      </c>
    </row>
    <row r="2684" spans="1:8" x14ac:dyDescent="0.2">
      <c r="A2684" s="8" t="s">
        <v>94</v>
      </c>
      <c r="E2684" t="s">
        <v>9</v>
      </c>
      <c r="G2684" t="s">
        <v>14</v>
      </c>
      <c r="H2684">
        <v>37.863999999999997</v>
      </c>
    </row>
    <row r="2685" spans="1:8" x14ac:dyDescent="0.2">
      <c r="A2685" s="8" t="s">
        <v>94</v>
      </c>
      <c r="E2685" t="s">
        <v>9</v>
      </c>
      <c r="G2685" t="s">
        <v>15</v>
      </c>
      <c r="H2685">
        <v>93.787000000000006</v>
      </c>
    </row>
    <row r="2686" spans="1:8" x14ac:dyDescent="0.2">
      <c r="A2686" s="8" t="s">
        <v>94</v>
      </c>
      <c r="E2686" t="s">
        <v>9</v>
      </c>
      <c r="G2686" t="s">
        <v>16</v>
      </c>
      <c r="H2686">
        <v>52.035266666666665</v>
      </c>
    </row>
    <row r="2687" spans="1:8" x14ac:dyDescent="0.2">
      <c r="A2687" s="8" t="s">
        <v>94</v>
      </c>
      <c r="E2687" t="s">
        <v>9</v>
      </c>
      <c r="G2687" t="s">
        <v>17</v>
      </c>
      <c r="H2687">
        <v>74.957866666666661</v>
      </c>
    </row>
    <row r="2688" spans="1:8" x14ac:dyDescent="0.2">
      <c r="A2688" s="7" t="s">
        <v>91</v>
      </c>
      <c r="E2688" t="s">
        <v>9</v>
      </c>
      <c r="F2688">
        <v>1</v>
      </c>
      <c r="G2688" t="s">
        <v>10</v>
      </c>
      <c r="H2688">
        <v>1</v>
      </c>
    </row>
    <row r="2689" spans="1:8" x14ac:dyDescent="0.2">
      <c r="A2689" s="7" t="s">
        <v>91</v>
      </c>
      <c r="E2689" t="s">
        <v>9</v>
      </c>
      <c r="G2689" t="s">
        <v>11</v>
      </c>
      <c r="H2689">
        <f>5/14</f>
        <v>0.35714285714285715</v>
      </c>
    </row>
    <row r="2690" spans="1:8" x14ac:dyDescent="0.2">
      <c r="A2690" s="7" t="s">
        <v>91</v>
      </c>
      <c r="E2690" t="s">
        <v>9</v>
      </c>
      <c r="G2690" t="s">
        <v>12</v>
      </c>
      <c r="H2690">
        <v>1</v>
      </c>
    </row>
    <row r="2691" spans="1:8" x14ac:dyDescent="0.2">
      <c r="A2691" s="7" t="s">
        <v>91</v>
      </c>
      <c r="E2691" t="s">
        <v>9</v>
      </c>
      <c r="F2691">
        <v>2</v>
      </c>
      <c r="G2691" t="s">
        <v>10</v>
      </c>
      <c r="H2691">
        <v>1</v>
      </c>
    </row>
    <row r="2692" spans="1:8" x14ac:dyDescent="0.2">
      <c r="A2692" s="7" t="s">
        <v>91</v>
      </c>
      <c r="E2692" t="s">
        <v>9</v>
      </c>
      <c r="G2692" t="s">
        <v>11</v>
      </c>
      <c r="H2692">
        <f>1/5</f>
        <v>0.2</v>
      </c>
    </row>
    <row r="2693" spans="1:8" x14ac:dyDescent="0.2">
      <c r="A2693" s="7" t="s">
        <v>91</v>
      </c>
      <c r="E2693" t="s">
        <v>9</v>
      </c>
      <c r="G2693" t="s">
        <v>12</v>
      </c>
      <c r="H2693">
        <v>1</v>
      </c>
    </row>
    <row r="2694" spans="1:8" x14ac:dyDescent="0.2">
      <c r="A2694" s="7" t="s">
        <v>91</v>
      </c>
      <c r="E2694" t="s">
        <v>9</v>
      </c>
      <c r="F2694">
        <v>3</v>
      </c>
      <c r="G2694" t="s">
        <v>10</v>
      </c>
      <c r="H2694">
        <v>1</v>
      </c>
    </row>
    <row r="2695" spans="1:8" x14ac:dyDescent="0.2">
      <c r="A2695" s="7" t="s">
        <v>91</v>
      </c>
      <c r="E2695" t="s">
        <v>9</v>
      </c>
      <c r="G2695" t="s">
        <v>11</v>
      </c>
      <c r="H2695">
        <f>2/7</f>
        <v>0.2857142857142857</v>
      </c>
    </row>
    <row r="2696" spans="1:8" x14ac:dyDescent="0.2">
      <c r="A2696" s="7" t="s">
        <v>91</v>
      </c>
      <c r="E2696" t="s">
        <v>9</v>
      </c>
      <c r="G2696" t="s">
        <v>12</v>
      </c>
      <c r="H2696">
        <v>1</v>
      </c>
    </row>
    <row r="2697" spans="1:8" x14ac:dyDescent="0.2">
      <c r="A2697" s="7" t="s">
        <v>91</v>
      </c>
      <c r="E2697" t="s">
        <v>9</v>
      </c>
      <c r="F2697">
        <v>4</v>
      </c>
      <c r="G2697" t="s">
        <v>10</v>
      </c>
      <c r="H2697">
        <v>1</v>
      </c>
    </row>
    <row r="2698" spans="1:8" x14ac:dyDescent="0.2">
      <c r="A2698" s="7" t="s">
        <v>91</v>
      </c>
      <c r="E2698" t="s">
        <v>9</v>
      </c>
      <c r="G2698" t="s">
        <v>11</v>
      </c>
      <c r="H2698">
        <f>0/3</f>
        <v>0</v>
      </c>
    </row>
    <row r="2699" spans="1:8" x14ac:dyDescent="0.2">
      <c r="A2699" s="7" t="s">
        <v>91</v>
      </c>
      <c r="E2699" t="s">
        <v>9</v>
      </c>
      <c r="G2699" t="s">
        <v>12</v>
      </c>
      <c r="H2699">
        <v>1</v>
      </c>
    </row>
    <row r="2700" spans="1:8" x14ac:dyDescent="0.2">
      <c r="A2700" s="7" t="s">
        <v>91</v>
      </c>
      <c r="E2700" t="s">
        <v>9</v>
      </c>
      <c r="F2700">
        <v>5</v>
      </c>
      <c r="G2700" t="s">
        <v>10</v>
      </c>
      <c r="H2700">
        <v>1</v>
      </c>
    </row>
    <row r="2701" spans="1:8" x14ac:dyDescent="0.2">
      <c r="A2701" s="7" t="s">
        <v>91</v>
      </c>
      <c r="E2701" t="s">
        <v>9</v>
      </c>
      <c r="G2701" t="s">
        <v>11</v>
      </c>
      <c r="H2701">
        <f>2/10</f>
        <v>0.2</v>
      </c>
    </row>
    <row r="2702" spans="1:8" x14ac:dyDescent="0.2">
      <c r="A2702" s="7" t="s">
        <v>91</v>
      </c>
      <c r="E2702" t="s">
        <v>9</v>
      </c>
      <c r="G2702" t="s">
        <v>12</v>
      </c>
      <c r="H2702">
        <v>1</v>
      </c>
    </row>
    <row r="2703" spans="1:8" x14ac:dyDescent="0.2">
      <c r="A2703" s="7" t="s">
        <v>91</v>
      </c>
      <c r="E2703" t="s">
        <v>9</v>
      </c>
      <c r="G2703" t="s">
        <v>13</v>
      </c>
      <c r="H2703">
        <v>0.54886531905368641</v>
      </c>
    </row>
    <row r="2704" spans="1:8" x14ac:dyDescent="0.2">
      <c r="A2704" s="7" t="s">
        <v>91</v>
      </c>
      <c r="E2704" t="s">
        <v>9</v>
      </c>
      <c r="G2704" t="s">
        <v>13</v>
      </c>
      <c r="H2704">
        <v>0.65287453052191935</v>
      </c>
    </row>
    <row r="2705" spans="1:8" x14ac:dyDescent="0.2">
      <c r="A2705" s="7" t="s">
        <v>91</v>
      </c>
      <c r="E2705" t="s">
        <v>9</v>
      </c>
      <c r="G2705" t="s">
        <v>13</v>
      </c>
      <c r="H2705">
        <v>0.67433849226160758</v>
      </c>
    </row>
    <row r="2706" spans="1:8" x14ac:dyDescent="0.2">
      <c r="A2706" s="7" t="s">
        <v>91</v>
      </c>
      <c r="E2706" t="s">
        <v>9</v>
      </c>
      <c r="G2706" t="s">
        <v>13</v>
      </c>
      <c r="H2706">
        <v>0.64647298666144593</v>
      </c>
    </row>
    <row r="2707" spans="1:8" x14ac:dyDescent="0.2">
      <c r="A2707" s="7" t="s">
        <v>91</v>
      </c>
      <c r="E2707" t="s">
        <v>9</v>
      </c>
      <c r="G2707" t="s">
        <v>13</v>
      </c>
      <c r="H2707">
        <v>0.72846227539313502</v>
      </c>
    </row>
    <row r="2708" spans="1:8" x14ac:dyDescent="0.2">
      <c r="A2708" s="7" t="s">
        <v>91</v>
      </c>
      <c r="E2708" t="s">
        <v>9</v>
      </c>
      <c r="G2708" t="s">
        <v>13</v>
      </c>
      <c r="H2708">
        <v>0.88739430419916876</v>
      </c>
    </row>
    <row r="2709" spans="1:8" x14ac:dyDescent="0.2">
      <c r="A2709" s="7" t="s">
        <v>91</v>
      </c>
      <c r="E2709" t="s">
        <v>9</v>
      </c>
      <c r="G2709" t="s">
        <v>13</v>
      </c>
      <c r="H2709">
        <v>0.85532846373554339</v>
      </c>
    </row>
    <row r="2710" spans="1:8" x14ac:dyDescent="0.2">
      <c r="A2710" s="7" t="s">
        <v>91</v>
      </c>
      <c r="E2710" t="s">
        <v>9</v>
      </c>
      <c r="G2710" t="s">
        <v>13</v>
      </c>
      <c r="H2710">
        <v>0.68660144228560926</v>
      </c>
    </row>
    <row r="2711" spans="1:8" x14ac:dyDescent="0.2">
      <c r="A2711" s="7" t="s">
        <v>91</v>
      </c>
      <c r="E2711" t="s">
        <v>9</v>
      </c>
      <c r="G2711" t="s">
        <v>13</v>
      </c>
      <c r="H2711">
        <v>0.76948648754350979</v>
      </c>
    </row>
    <row r="2712" spans="1:8" x14ac:dyDescent="0.2">
      <c r="A2712" s="7" t="s">
        <v>91</v>
      </c>
      <c r="E2712" t="s">
        <v>9</v>
      </c>
      <c r="G2712" t="s">
        <v>13</v>
      </c>
      <c r="H2712">
        <v>0.66916445996957574</v>
      </c>
    </row>
    <row r="2713" spans="1:8" x14ac:dyDescent="0.2">
      <c r="A2713" s="7" t="s">
        <v>91</v>
      </c>
      <c r="E2713" t="s">
        <v>9</v>
      </c>
      <c r="G2713" t="s">
        <v>13</v>
      </c>
      <c r="H2713">
        <v>0.48102016607354686</v>
      </c>
    </row>
    <row r="2714" spans="1:8" x14ac:dyDescent="0.2">
      <c r="A2714" s="7" t="s">
        <v>91</v>
      </c>
      <c r="E2714" t="s">
        <v>9</v>
      </c>
      <c r="G2714" t="s">
        <v>13</v>
      </c>
      <c r="H2714">
        <v>0.68493004805452384</v>
      </c>
    </row>
    <row r="2715" spans="1:8" x14ac:dyDescent="0.2">
      <c r="A2715" s="7" t="s">
        <v>91</v>
      </c>
      <c r="E2715" t="s">
        <v>9</v>
      </c>
      <c r="G2715" t="s">
        <v>13</v>
      </c>
      <c r="H2715">
        <v>0.72678534607189504</v>
      </c>
    </row>
    <row r="2716" spans="1:8" x14ac:dyDescent="0.2">
      <c r="A2716" s="7" t="s">
        <v>91</v>
      </c>
      <c r="E2716" t="s">
        <v>9</v>
      </c>
      <c r="G2716" t="s">
        <v>13</v>
      </c>
      <c r="H2716">
        <v>0.77362290506083142</v>
      </c>
    </row>
    <row r="2717" spans="1:8" x14ac:dyDescent="0.2">
      <c r="A2717" s="7" t="s">
        <v>91</v>
      </c>
      <c r="E2717" t="s">
        <v>9</v>
      </c>
      <c r="G2717" t="s">
        <v>13</v>
      </c>
      <c r="H2717">
        <v>0.59576022617774438</v>
      </c>
    </row>
    <row r="2718" spans="1:8" x14ac:dyDescent="0.2">
      <c r="A2718" s="7" t="s">
        <v>91</v>
      </c>
      <c r="E2718" t="s">
        <v>9</v>
      </c>
      <c r="G2718" t="s">
        <v>14</v>
      </c>
      <c r="H2718">
        <v>11.353999999999999</v>
      </c>
    </row>
    <row r="2719" spans="1:8" x14ac:dyDescent="0.2">
      <c r="A2719" s="7" t="s">
        <v>91</v>
      </c>
      <c r="E2719" t="s">
        <v>9</v>
      </c>
      <c r="G2719" t="s">
        <v>15</v>
      </c>
      <c r="H2719">
        <v>117.479</v>
      </c>
    </row>
    <row r="2720" spans="1:8" x14ac:dyDescent="0.2">
      <c r="A2720" s="7" t="s">
        <v>91</v>
      </c>
      <c r="E2720" t="s">
        <v>9</v>
      </c>
      <c r="G2720" t="s">
        <v>16</v>
      </c>
      <c r="H2720">
        <v>55.233399999999996</v>
      </c>
    </row>
    <row r="2721" spans="1:8" x14ac:dyDescent="0.2">
      <c r="A2721" s="7" t="s">
        <v>91</v>
      </c>
      <c r="E2721" t="s">
        <v>9</v>
      </c>
      <c r="G2721" t="s">
        <v>17</v>
      </c>
      <c r="H2721">
        <v>78.063800000000001</v>
      </c>
    </row>
    <row r="2722" spans="1:8" x14ac:dyDescent="0.2">
      <c r="A2722" s="8" t="s">
        <v>95</v>
      </c>
      <c r="E2722" t="s">
        <v>20</v>
      </c>
      <c r="F2722">
        <v>1</v>
      </c>
      <c r="G2722" t="s">
        <v>10</v>
      </c>
      <c r="H2722">
        <v>1</v>
      </c>
    </row>
    <row r="2723" spans="1:8" x14ac:dyDescent="0.2">
      <c r="A2723" s="8" t="s">
        <v>95</v>
      </c>
      <c r="E2723" t="s">
        <v>20</v>
      </c>
      <c r="G2723" t="s">
        <v>11</v>
      </c>
      <c r="H2723">
        <f>0/8</f>
        <v>0</v>
      </c>
    </row>
    <row r="2724" spans="1:8" x14ac:dyDescent="0.2">
      <c r="A2724" s="8" t="s">
        <v>95</v>
      </c>
      <c r="E2724" t="s">
        <v>20</v>
      </c>
      <c r="G2724" t="s">
        <v>12</v>
      </c>
      <c r="H2724">
        <v>1</v>
      </c>
    </row>
    <row r="2725" spans="1:8" x14ac:dyDescent="0.2">
      <c r="A2725" s="8" t="s">
        <v>95</v>
      </c>
      <c r="E2725" t="s">
        <v>20</v>
      </c>
      <c r="F2725">
        <v>2</v>
      </c>
      <c r="G2725" t="s">
        <v>10</v>
      </c>
      <c r="H2725">
        <v>1</v>
      </c>
    </row>
    <row r="2726" spans="1:8" x14ac:dyDescent="0.2">
      <c r="A2726" s="8" t="s">
        <v>95</v>
      </c>
      <c r="E2726" t="s">
        <v>20</v>
      </c>
      <c r="G2726" t="s">
        <v>11</v>
      </c>
      <c r="H2726">
        <f>1/4</f>
        <v>0.25</v>
      </c>
    </row>
    <row r="2727" spans="1:8" x14ac:dyDescent="0.2">
      <c r="A2727" s="8" t="s">
        <v>95</v>
      </c>
      <c r="E2727" t="s">
        <v>20</v>
      </c>
      <c r="G2727" t="s">
        <v>12</v>
      </c>
      <c r="H2727">
        <v>1</v>
      </c>
    </row>
    <row r="2728" spans="1:8" x14ac:dyDescent="0.2">
      <c r="A2728" s="8" t="s">
        <v>95</v>
      </c>
      <c r="E2728" t="s">
        <v>20</v>
      </c>
      <c r="F2728">
        <v>3</v>
      </c>
      <c r="G2728" t="s">
        <v>10</v>
      </c>
      <c r="H2728">
        <v>0</v>
      </c>
    </row>
    <row r="2729" spans="1:8" x14ac:dyDescent="0.2">
      <c r="A2729" s="8" t="s">
        <v>95</v>
      </c>
      <c r="E2729" t="s">
        <v>20</v>
      </c>
      <c r="G2729" t="s">
        <v>11</v>
      </c>
      <c r="H2729">
        <f>0/3</f>
        <v>0</v>
      </c>
    </row>
    <row r="2730" spans="1:8" x14ac:dyDescent="0.2">
      <c r="A2730" s="8" t="s">
        <v>95</v>
      </c>
      <c r="E2730" t="s">
        <v>20</v>
      </c>
      <c r="G2730" t="s">
        <v>12</v>
      </c>
      <c r="H2730">
        <v>1</v>
      </c>
    </row>
    <row r="2731" spans="1:8" x14ac:dyDescent="0.2">
      <c r="A2731" s="8" t="s">
        <v>95</v>
      </c>
      <c r="E2731" t="s">
        <v>20</v>
      </c>
      <c r="F2731">
        <v>4</v>
      </c>
      <c r="G2731" t="s">
        <v>10</v>
      </c>
      <c r="H2731">
        <v>1</v>
      </c>
    </row>
    <row r="2732" spans="1:8" x14ac:dyDescent="0.2">
      <c r="A2732" s="8" t="s">
        <v>95</v>
      </c>
      <c r="E2732" t="s">
        <v>20</v>
      </c>
      <c r="G2732" t="s">
        <v>11</v>
      </c>
      <c r="H2732">
        <f>2/5</f>
        <v>0.4</v>
      </c>
    </row>
    <row r="2733" spans="1:8" x14ac:dyDescent="0.2">
      <c r="A2733" s="8" t="s">
        <v>95</v>
      </c>
      <c r="E2733" t="s">
        <v>20</v>
      </c>
      <c r="G2733" t="s">
        <v>12</v>
      </c>
      <c r="H2733">
        <v>1</v>
      </c>
    </row>
    <row r="2734" spans="1:8" x14ac:dyDescent="0.2">
      <c r="A2734" s="8" t="s">
        <v>95</v>
      </c>
      <c r="E2734" t="s">
        <v>20</v>
      </c>
      <c r="F2734">
        <v>5</v>
      </c>
      <c r="G2734" t="s">
        <v>10</v>
      </c>
      <c r="H2734">
        <v>1</v>
      </c>
    </row>
    <row r="2735" spans="1:8" x14ac:dyDescent="0.2">
      <c r="A2735" s="8" t="s">
        <v>95</v>
      </c>
      <c r="E2735" t="s">
        <v>20</v>
      </c>
      <c r="G2735" t="s">
        <v>11</v>
      </c>
      <c r="H2735">
        <f>3/12</f>
        <v>0.25</v>
      </c>
    </row>
    <row r="2736" spans="1:8" x14ac:dyDescent="0.2">
      <c r="A2736" s="8" t="s">
        <v>95</v>
      </c>
      <c r="E2736" t="s">
        <v>20</v>
      </c>
      <c r="G2736" t="s">
        <v>12</v>
      </c>
      <c r="H2736">
        <v>1</v>
      </c>
    </row>
    <row r="2737" spans="1:8" x14ac:dyDescent="0.2">
      <c r="A2737" s="8" t="s">
        <v>95</v>
      </c>
      <c r="E2737" t="s">
        <v>20</v>
      </c>
      <c r="G2737" t="s">
        <v>13</v>
      </c>
      <c r="H2737">
        <v>0.65740131229694432</v>
      </c>
    </row>
    <row r="2738" spans="1:8" x14ac:dyDescent="0.2">
      <c r="A2738" s="8" t="s">
        <v>95</v>
      </c>
      <c r="E2738" t="s">
        <v>20</v>
      </c>
      <c r="G2738" t="s">
        <v>13</v>
      </c>
      <c r="H2738">
        <v>0.63077099616223176</v>
      </c>
    </row>
    <row r="2739" spans="1:8" x14ac:dyDescent="0.2">
      <c r="A2739" s="8" t="s">
        <v>95</v>
      </c>
      <c r="E2739" t="s">
        <v>20</v>
      </c>
      <c r="G2739" t="s">
        <v>13</v>
      </c>
      <c r="H2739">
        <v>0.72289751271191305</v>
      </c>
    </row>
    <row r="2740" spans="1:8" x14ac:dyDescent="0.2">
      <c r="A2740" s="8" t="s">
        <v>95</v>
      </c>
      <c r="E2740" t="s">
        <v>20</v>
      </c>
      <c r="G2740" t="s">
        <v>13</v>
      </c>
      <c r="H2740">
        <v>0.65914998555908555</v>
      </c>
    </row>
    <row r="2741" spans="1:8" x14ac:dyDescent="0.2">
      <c r="A2741" s="8" t="s">
        <v>95</v>
      </c>
      <c r="E2741" t="s">
        <v>20</v>
      </c>
      <c r="G2741" t="s">
        <v>13</v>
      </c>
      <c r="H2741">
        <v>0.75426579414103112</v>
      </c>
    </row>
    <row r="2742" spans="1:8" x14ac:dyDescent="0.2">
      <c r="A2742" s="8" t="s">
        <v>95</v>
      </c>
      <c r="E2742" t="s">
        <v>20</v>
      </c>
      <c r="G2742" t="s">
        <v>13</v>
      </c>
      <c r="H2742">
        <v>0.7453040103492885</v>
      </c>
    </row>
    <row r="2743" spans="1:8" x14ac:dyDescent="0.2">
      <c r="A2743" s="8" t="s">
        <v>95</v>
      </c>
      <c r="E2743" t="s">
        <v>20</v>
      </c>
      <c r="G2743" t="s">
        <v>13</v>
      </c>
      <c r="H2743">
        <v>0.79443166686841793</v>
      </c>
    </row>
    <row r="2744" spans="1:8" x14ac:dyDescent="0.2">
      <c r="A2744" s="8" t="s">
        <v>95</v>
      </c>
      <c r="E2744" t="s">
        <v>20</v>
      </c>
      <c r="G2744" t="s">
        <v>13</v>
      </c>
      <c r="H2744">
        <v>0.69130618656355736</v>
      </c>
    </row>
    <row r="2745" spans="1:8" x14ac:dyDescent="0.2">
      <c r="A2745" s="8" t="s">
        <v>95</v>
      </c>
      <c r="E2745" t="s">
        <v>20</v>
      </c>
      <c r="G2745" t="s">
        <v>13</v>
      </c>
      <c r="H2745">
        <v>0.74055191189209257</v>
      </c>
    </row>
    <row r="2746" spans="1:8" x14ac:dyDescent="0.2">
      <c r="A2746" s="8" t="s">
        <v>95</v>
      </c>
      <c r="E2746" t="s">
        <v>20</v>
      </c>
      <c r="G2746" t="s">
        <v>13</v>
      </c>
      <c r="H2746">
        <v>0.80258120759580032</v>
      </c>
    </row>
    <row r="2747" spans="1:8" x14ac:dyDescent="0.2">
      <c r="A2747" s="8" t="s">
        <v>95</v>
      </c>
      <c r="E2747" t="s">
        <v>20</v>
      </c>
      <c r="G2747" t="s">
        <v>13</v>
      </c>
      <c r="H2747">
        <v>0.71617771617771619</v>
      </c>
    </row>
    <row r="2748" spans="1:8" x14ac:dyDescent="0.2">
      <c r="A2748" s="8" t="s">
        <v>95</v>
      </c>
      <c r="E2748" t="s">
        <v>20</v>
      </c>
      <c r="G2748" t="s">
        <v>13</v>
      </c>
      <c r="H2748">
        <v>0.71182629801405506</v>
      </c>
    </row>
    <row r="2749" spans="1:8" x14ac:dyDescent="0.2">
      <c r="A2749" s="8" t="s">
        <v>95</v>
      </c>
      <c r="E2749" t="s">
        <v>20</v>
      </c>
      <c r="G2749" t="s">
        <v>13</v>
      </c>
      <c r="H2749">
        <v>0.64117558443692735</v>
      </c>
    </row>
    <row r="2750" spans="1:8" x14ac:dyDescent="0.2">
      <c r="A2750" s="8" t="s">
        <v>95</v>
      </c>
      <c r="E2750" t="s">
        <v>20</v>
      </c>
      <c r="G2750" t="s">
        <v>13</v>
      </c>
      <c r="H2750">
        <v>0.77400732322031474</v>
      </c>
    </row>
    <row r="2751" spans="1:8" x14ac:dyDescent="0.2">
      <c r="A2751" s="8" t="s">
        <v>95</v>
      </c>
      <c r="E2751" t="s">
        <v>20</v>
      </c>
      <c r="G2751" t="s">
        <v>13</v>
      </c>
      <c r="H2751">
        <v>0.62252665159101928</v>
      </c>
    </row>
    <row r="2752" spans="1:8" x14ac:dyDescent="0.2">
      <c r="A2752" s="8" t="s">
        <v>95</v>
      </c>
      <c r="E2752" t="s">
        <v>20</v>
      </c>
      <c r="G2752" t="s">
        <v>14</v>
      </c>
      <c r="H2752">
        <v>30.959</v>
      </c>
    </row>
    <row r="2753" spans="1:8" x14ac:dyDescent="0.2">
      <c r="A2753" s="8" t="s">
        <v>95</v>
      </c>
      <c r="E2753" t="s">
        <v>20</v>
      </c>
      <c r="G2753" t="s">
        <v>15</v>
      </c>
      <c r="H2753">
        <v>106.297</v>
      </c>
    </row>
    <row r="2754" spans="1:8" x14ac:dyDescent="0.2">
      <c r="A2754" s="8" t="s">
        <v>95</v>
      </c>
      <c r="E2754" t="s">
        <v>20</v>
      </c>
      <c r="G2754" t="s">
        <v>16</v>
      </c>
      <c r="H2754">
        <v>56.850399999999993</v>
      </c>
    </row>
    <row r="2755" spans="1:8" x14ac:dyDescent="0.2">
      <c r="A2755" s="8" t="s">
        <v>95</v>
      </c>
      <c r="E2755" t="s">
        <v>20</v>
      </c>
      <c r="G2755" t="s">
        <v>17</v>
      </c>
      <c r="H2755">
        <v>79.927199999999999</v>
      </c>
    </row>
    <row r="2756" spans="1:8" x14ac:dyDescent="0.2">
      <c r="A2756" s="7" t="s">
        <v>96</v>
      </c>
      <c r="E2756" t="s">
        <v>9</v>
      </c>
      <c r="F2756">
        <v>1</v>
      </c>
      <c r="G2756" t="s">
        <v>10</v>
      </c>
      <c r="H2756">
        <v>1</v>
      </c>
    </row>
    <row r="2757" spans="1:8" x14ac:dyDescent="0.2">
      <c r="A2757" s="7" t="s">
        <v>96</v>
      </c>
      <c r="E2757" t="s">
        <v>9</v>
      </c>
      <c r="G2757" t="s">
        <v>11</v>
      </c>
      <c r="H2757">
        <f>2/19</f>
        <v>0.10526315789473684</v>
      </c>
    </row>
    <row r="2758" spans="1:8" x14ac:dyDescent="0.2">
      <c r="A2758" s="7" t="s">
        <v>96</v>
      </c>
      <c r="E2758" t="s">
        <v>9</v>
      </c>
      <c r="G2758" t="s">
        <v>12</v>
      </c>
      <c r="H2758">
        <v>1</v>
      </c>
    </row>
    <row r="2759" spans="1:8" x14ac:dyDescent="0.2">
      <c r="A2759" s="7" t="s">
        <v>96</v>
      </c>
      <c r="E2759" t="s">
        <v>9</v>
      </c>
      <c r="F2759">
        <v>2</v>
      </c>
      <c r="G2759" t="s">
        <v>10</v>
      </c>
      <c r="H2759">
        <v>1</v>
      </c>
    </row>
    <row r="2760" spans="1:8" x14ac:dyDescent="0.2">
      <c r="A2760" s="7" t="s">
        <v>96</v>
      </c>
      <c r="E2760" t="s">
        <v>9</v>
      </c>
      <c r="G2760" t="s">
        <v>11</v>
      </c>
      <c r="H2760">
        <f>2/16</f>
        <v>0.125</v>
      </c>
    </row>
    <row r="2761" spans="1:8" x14ac:dyDescent="0.2">
      <c r="A2761" s="7" t="s">
        <v>96</v>
      </c>
      <c r="E2761" t="s">
        <v>9</v>
      </c>
      <c r="G2761" t="s">
        <v>12</v>
      </c>
      <c r="H2761">
        <v>1</v>
      </c>
    </row>
    <row r="2762" spans="1:8" x14ac:dyDescent="0.2">
      <c r="A2762" s="7" t="s">
        <v>96</v>
      </c>
      <c r="E2762" t="s">
        <v>9</v>
      </c>
      <c r="F2762">
        <v>3</v>
      </c>
      <c r="G2762" t="s">
        <v>10</v>
      </c>
      <c r="H2762">
        <v>1</v>
      </c>
    </row>
    <row r="2763" spans="1:8" x14ac:dyDescent="0.2">
      <c r="A2763" s="7" t="s">
        <v>96</v>
      </c>
      <c r="E2763" t="s">
        <v>9</v>
      </c>
      <c r="G2763" t="s">
        <v>11</v>
      </c>
      <c r="H2763">
        <f>3/16</f>
        <v>0.1875</v>
      </c>
    </row>
    <row r="2764" spans="1:8" x14ac:dyDescent="0.2">
      <c r="A2764" s="7" t="s">
        <v>96</v>
      </c>
      <c r="E2764" t="s">
        <v>9</v>
      </c>
      <c r="G2764" t="s">
        <v>12</v>
      </c>
      <c r="H2764">
        <v>1</v>
      </c>
    </row>
    <row r="2765" spans="1:8" x14ac:dyDescent="0.2">
      <c r="A2765" s="7" t="s">
        <v>96</v>
      </c>
      <c r="E2765" t="s">
        <v>9</v>
      </c>
      <c r="F2765">
        <v>4</v>
      </c>
      <c r="G2765" t="s">
        <v>10</v>
      </c>
      <c r="H2765">
        <v>1</v>
      </c>
    </row>
    <row r="2766" spans="1:8" x14ac:dyDescent="0.2">
      <c r="A2766" s="7" t="s">
        <v>96</v>
      </c>
      <c r="E2766" t="s">
        <v>9</v>
      </c>
      <c r="G2766" t="s">
        <v>11</v>
      </c>
      <c r="H2766">
        <f>2/5</f>
        <v>0.4</v>
      </c>
    </row>
    <row r="2767" spans="1:8" x14ac:dyDescent="0.2">
      <c r="A2767" s="7" t="s">
        <v>96</v>
      </c>
      <c r="E2767" t="s">
        <v>9</v>
      </c>
      <c r="G2767" t="s">
        <v>12</v>
      </c>
      <c r="H2767">
        <v>1</v>
      </c>
    </row>
    <row r="2768" spans="1:8" x14ac:dyDescent="0.2">
      <c r="A2768" s="7" t="s">
        <v>96</v>
      </c>
      <c r="E2768" t="s">
        <v>9</v>
      </c>
      <c r="F2768">
        <v>5</v>
      </c>
      <c r="G2768" t="s">
        <v>10</v>
      </c>
      <c r="H2768">
        <v>1</v>
      </c>
    </row>
    <row r="2769" spans="1:8" x14ac:dyDescent="0.2">
      <c r="A2769" s="7" t="s">
        <v>96</v>
      </c>
      <c r="E2769" t="s">
        <v>9</v>
      </c>
      <c r="G2769" t="s">
        <v>11</v>
      </c>
      <c r="H2769">
        <f>3/7</f>
        <v>0.42857142857142855</v>
      </c>
    </row>
    <row r="2770" spans="1:8" x14ac:dyDescent="0.2">
      <c r="A2770" s="7" t="s">
        <v>96</v>
      </c>
      <c r="E2770" t="s">
        <v>9</v>
      </c>
      <c r="G2770" t="s">
        <v>12</v>
      </c>
      <c r="H2770">
        <v>1</v>
      </c>
    </row>
    <row r="2771" spans="1:8" x14ac:dyDescent="0.2">
      <c r="A2771" s="7" t="s">
        <v>96</v>
      </c>
      <c r="E2771" t="s">
        <v>9</v>
      </c>
      <c r="G2771" t="s">
        <v>13</v>
      </c>
      <c r="H2771">
        <v>0.61545657972920009</v>
      </c>
    </row>
    <row r="2772" spans="1:8" x14ac:dyDescent="0.2">
      <c r="A2772" s="7" t="s">
        <v>96</v>
      </c>
      <c r="E2772" t="s">
        <v>9</v>
      </c>
      <c r="G2772" t="s">
        <v>13</v>
      </c>
      <c r="H2772">
        <v>0.49701247292553585</v>
      </c>
    </row>
    <row r="2773" spans="1:8" x14ac:dyDescent="0.2">
      <c r="A2773" s="7" t="s">
        <v>96</v>
      </c>
      <c r="E2773" t="s">
        <v>9</v>
      </c>
      <c r="G2773" t="s">
        <v>13</v>
      </c>
      <c r="H2773">
        <v>0.64142753797926222</v>
      </c>
    </row>
    <row r="2774" spans="1:8" x14ac:dyDescent="0.2">
      <c r="A2774" s="7" t="s">
        <v>96</v>
      </c>
      <c r="E2774" t="s">
        <v>9</v>
      </c>
      <c r="G2774" t="s">
        <v>13</v>
      </c>
      <c r="H2774">
        <v>0.80600793973304996</v>
      </c>
    </row>
    <row r="2775" spans="1:8" x14ac:dyDescent="0.2">
      <c r="A2775" s="7" t="s">
        <v>96</v>
      </c>
      <c r="E2775" t="s">
        <v>9</v>
      </c>
      <c r="G2775" t="s">
        <v>13</v>
      </c>
      <c r="H2775">
        <v>0.67892999399792653</v>
      </c>
    </row>
    <row r="2776" spans="1:8" x14ac:dyDescent="0.2">
      <c r="A2776" s="7" t="s">
        <v>96</v>
      </c>
      <c r="E2776" t="s">
        <v>9</v>
      </c>
      <c r="G2776" t="s">
        <v>13</v>
      </c>
      <c r="H2776">
        <v>0.69837101932625656</v>
      </c>
    </row>
    <row r="2777" spans="1:8" x14ac:dyDescent="0.2">
      <c r="A2777" s="7" t="s">
        <v>96</v>
      </c>
      <c r="E2777" t="s">
        <v>9</v>
      </c>
      <c r="G2777" t="s">
        <v>13</v>
      </c>
      <c r="H2777">
        <v>0.79639378369006719</v>
      </c>
    </row>
    <row r="2778" spans="1:8" x14ac:dyDescent="0.2">
      <c r="A2778" s="7" t="s">
        <v>96</v>
      </c>
      <c r="E2778" t="s">
        <v>9</v>
      </c>
      <c r="G2778" t="s">
        <v>13</v>
      </c>
      <c r="H2778">
        <v>0.64986667370699891</v>
      </c>
    </row>
    <row r="2779" spans="1:8" x14ac:dyDescent="0.2">
      <c r="A2779" s="7" t="s">
        <v>96</v>
      </c>
      <c r="E2779" t="s">
        <v>9</v>
      </c>
      <c r="G2779" t="s">
        <v>13</v>
      </c>
      <c r="H2779">
        <v>0.91527022284611337</v>
      </c>
    </row>
    <row r="2780" spans="1:8" x14ac:dyDescent="0.2">
      <c r="A2780" s="7" t="s">
        <v>96</v>
      </c>
      <c r="E2780" t="s">
        <v>9</v>
      </c>
      <c r="G2780" t="s">
        <v>13</v>
      </c>
      <c r="H2780">
        <v>0.62571516715279341</v>
      </c>
    </row>
    <row r="2781" spans="1:8" x14ac:dyDescent="0.2">
      <c r="A2781" s="7" t="s">
        <v>96</v>
      </c>
      <c r="E2781" t="s">
        <v>9</v>
      </c>
      <c r="G2781" t="s">
        <v>13</v>
      </c>
      <c r="H2781">
        <v>0.83914892023000132</v>
      </c>
    </row>
    <row r="2782" spans="1:8" x14ac:dyDescent="0.2">
      <c r="A2782" s="7" t="s">
        <v>96</v>
      </c>
      <c r="E2782" t="s">
        <v>9</v>
      </c>
      <c r="G2782" t="s">
        <v>13</v>
      </c>
      <c r="H2782">
        <v>0.49032206505234555</v>
      </c>
    </row>
    <row r="2783" spans="1:8" x14ac:dyDescent="0.2">
      <c r="A2783" s="7" t="s">
        <v>96</v>
      </c>
      <c r="E2783" t="s">
        <v>9</v>
      </c>
      <c r="G2783" t="s">
        <v>13</v>
      </c>
      <c r="H2783">
        <v>0.69272593873647248</v>
      </c>
    </row>
    <row r="2784" spans="1:8" x14ac:dyDescent="0.2">
      <c r="A2784" s="7" t="s">
        <v>96</v>
      </c>
      <c r="E2784" t="s">
        <v>9</v>
      </c>
      <c r="G2784" t="s">
        <v>13</v>
      </c>
      <c r="H2784">
        <v>0.61172156357614149</v>
      </c>
    </row>
    <row r="2785" spans="1:8" x14ac:dyDescent="0.2">
      <c r="A2785" s="7" t="s">
        <v>96</v>
      </c>
      <c r="E2785" t="s">
        <v>9</v>
      </c>
      <c r="G2785" t="s">
        <v>13</v>
      </c>
      <c r="H2785">
        <v>0.64040719609218844</v>
      </c>
    </row>
    <row r="2786" spans="1:8" x14ac:dyDescent="0.2">
      <c r="A2786" s="7" t="s">
        <v>96</v>
      </c>
      <c r="E2786" t="s">
        <v>9</v>
      </c>
      <c r="G2786" t="s">
        <v>14</v>
      </c>
      <c r="H2786">
        <v>30.677</v>
      </c>
    </row>
    <row r="2787" spans="1:8" x14ac:dyDescent="0.2">
      <c r="A2787" s="7" t="s">
        <v>96</v>
      </c>
      <c r="E2787" t="s">
        <v>9</v>
      </c>
      <c r="G2787" t="s">
        <v>15</v>
      </c>
      <c r="H2787">
        <v>95.168999999999997</v>
      </c>
    </row>
    <row r="2788" spans="1:8" x14ac:dyDescent="0.2">
      <c r="A2788" s="7" t="s">
        <v>96</v>
      </c>
      <c r="E2788" t="s">
        <v>9</v>
      </c>
      <c r="G2788" t="s">
        <v>16</v>
      </c>
      <c r="H2788">
        <v>51.709400000000002</v>
      </c>
    </row>
    <row r="2789" spans="1:8" x14ac:dyDescent="0.2">
      <c r="A2789" s="7" t="s">
        <v>96</v>
      </c>
      <c r="E2789" t="s">
        <v>9</v>
      </c>
      <c r="G2789" t="s">
        <v>17</v>
      </c>
      <c r="H2789">
        <v>75.822933333333324</v>
      </c>
    </row>
    <row r="2790" spans="1:8" x14ac:dyDescent="0.2">
      <c r="A2790" s="8" t="s">
        <v>97</v>
      </c>
      <c r="E2790" t="s">
        <v>9</v>
      </c>
      <c r="F2790">
        <v>1</v>
      </c>
      <c r="G2790" t="s">
        <v>10</v>
      </c>
      <c r="H2790">
        <v>0</v>
      </c>
    </row>
    <row r="2791" spans="1:8" x14ac:dyDescent="0.2">
      <c r="A2791" s="8" t="s">
        <v>97</v>
      </c>
      <c r="E2791" t="s">
        <v>9</v>
      </c>
      <c r="G2791" t="s">
        <v>11</v>
      </c>
      <c r="H2791">
        <f>4/11</f>
        <v>0.36363636363636365</v>
      </c>
    </row>
    <row r="2792" spans="1:8" x14ac:dyDescent="0.2">
      <c r="A2792" s="8" t="s">
        <v>97</v>
      </c>
      <c r="E2792" t="s">
        <v>9</v>
      </c>
      <c r="G2792" t="s">
        <v>12</v>
      </c>
      <c r="H2792">
        <v>1</v>
      </c>
    </row>
    <row r="2793" spans="1:8" x14ac:dyDescent="0.2">
      <c r="A2793" s="8" t="s">
        <v>97</v>
      </c>
      <c r="E2793" t="s">
        <v>9</v>
      </c>
      <c r="F2793">
        <v>2</v>
      </c>
      <c r="G2793" t="s">
        <v>10</v>
      </c>
      <c r="H2793">
        <v>1</v>
      </c>
    </row>
    <row r="2794" spans="1:8" x14ac:dyDescent="0.2">
      <c r="A2794" s="8" t="s">
        <v>97</v>
      </c>
      <c r="E2794" t="s">
        <v>9</v>
      </c>
      <c r="G2794" t="s">
        <v>11</v>
      </c>
      <c r="H2794">
        <f>0/7</f>
        <v>0</v>
      </c>
    </row>
    <row r="2795" spans="1:8" x14ac:dyDescent="0.2">
      <c r="A2795" s="8" t="s">
        <v>97</v>
      </c>
      <c r="E2795" t="s">
        <v>9</v>
      </c>
      <c r="G2795" t="s">
        <v>12</v>
      </c>
      <c r="H2795">
        <v>1</v>
      </c>
    </row>
    <row r="2796" spans="1:8" x14ac:dyDescent="0.2">
      <c r="A2796" s="8" t="s">
        <v>97</v>
      </c>
      <c r="E2796" t="s">
        <v>9</v>
      </c>
      <c r="F2796">
        <v>3</v>
      </c>
      <c r="G2796" t="s">
        <v>10</v>
      </c>
      <c r="H2796">
        <v>1</v>
      </c>
    </row>
    <row r="2797" spans="1:8" x14ac:dyDescent="0.2">
      <c r="A2797" s="8" t="s">
        <v>97</v>
      </c>
      <c r="E2797" t="s">
        <v>9</v>
      </c>
      <c r="G2797" t="s">
        <v>11</v>
      </c>
      <c r="H2797">
        <f>3/16</f>
        <v>0.1875</v>
      </c>
    </row>
    <row r="2798" spans="1:8" x14ac:dyDescent="0.2">
      <c r="A2798" s="8" t="s">
        <v>97</v>
      </c>
      <c r="E2798" t="s">
        <v>9</v>
      </c>
      <c r="G2798" t="s">
        <v>12</v>
      </c>
      <c r="H2798">
        <v>1</v>
      </c>
    </row>
    <row r="2799" spans="1:8" x14ac:dyDescent="0.2">
      <c r="A2799" s="8" t="s">
        <v>97</v>
      </c>
      <c r="E2799" t="s">
        <v>9</v>
      </c>
      <c r="F2799">
        <v>4</v>
      </c>
      <c r="G2799" t="s">
        <v>10</v>
      </c>
      <c r="H2799">
        <v>0</v>
      </c>
    </row>
    <row r="2800" spans="1:8" x14ac:dyDescent="0.2">
      <c r="A2800" s="8" t="s">
        <v>97</v>
      </c>
      <c r="E2800" t="s">
        <v>9</v>
      </c>
      <c r="G2800" t="s">
        <v>11</v>
      </c>
      <c r="H2800">
        <f>4/16</f>
        <v>0.25</v>
      </c>
    </row>
    <row r="2801" spans="1:8" x14ac:dyDescent="0.2">
      <c r="A2801" s="8" t="s">
        <v>97</v>
      </c>
      <c r="E2801" t="s">
        <v>9</v>
      </c>
      <c r="G2801" t="s">
        <v>12</v>
      </c>
      <c r="H2801">
        <v>1</v>
      </c>
    </row>
    <row r="2802" spans="1:8" x14ac:dyDescent="0.2">
      <c r="A2802" s="8" t="s">
        <v>97</v>
      </c>
      <c r="E2802" t="s">
        <v>9</v>
      </c>
      <c r="F2802">
        <v>5</v>
      </c>
      <c r="G2802" t="s">
        <v>10</v>
      </c>
      <c r="H2802">
        <v>0</v>
      </c>
    </row>
    <row r="2803" spans="1:8" x14ac:dyDescent="0.2">
      <c r="A2803" s="8" t="s">
        <v>97</v>
      </c>
      <c r="E2803" t="s">
        <v>9</v>
      </c>
      <c r="G2803" t="s">
        <v>11</v>
      </c>
      <c r="H2803">
        <f>6/14</f>
        <v>0.42857142857142855</v>
      </c>
    </row>
    <row r="2804" spans="1:8" x14ac:dyDescent="0.2">
      <c r="A2804" s="8" t="s">
        <v>97</v>
      </c>
      <c r="E2804" t="s">
        <v>9</v>
      </c>
      <c r="G2804" t="s">
        <v>12</v>
      </c>
      <c r="H2804">
        <v>1</v>
      </c>
    </row>
    <row r="2805" spans="1:8" x14ac:dyDescent="0.2">
      <c r="A2805" s="8" t="s">
        <v>97</v>
      </c>
      <c r="E2805" t="s">
        <v>9</v>
      </c>
      <c r="G2805" t="s">
        <v>13</v>
      </c>
      <c r="H2805">
        <v>0.6832901012467576</v>
      </c>
    </row>
    <row r="2806" spans="1:8" x14ac:dyDescent="0.2">
      <c r="A2806" s="8" t="s">
        <v>97</v>
      </c>
      <c r="E2806" t="s">
        <v>9</v>
      </c>
      <c r="G2806" t="s">
        <v>13</v>
      </c>
      <c r="H2806">
        <v>0.73703012097101572</v>
      </c>
    </row>
    <row r="2807" spans="1:8" x14ac:dyDescent="0.2">
      <c r="A2807" s="8" t="s">
        <v>97</v>
      </c>
      <c r="E2807" t="s">
        <v>9</v>
      </c>
      <c r="G2807" t="s">
        <v>13</v>
      </c>
      <c r="H2807">
        <v>0.68114097476978375</v>
      </c>
    </row>
    <row r="2808" spans="1:8" x14ac:dyDescent="0.2">
      <c r="A2808" s="8" t="s">
        <v>97</v>
      </c>
      <c r="E2808" t="s">
        <v>9</v>
      </c>
      <c r="G2808" t="s">
        <v>13</v>
      </c>
      <c r="H2808">
        <v>0.65143479840174356</v>
      </c>
    </row>
    <row r="2809" spans="1:8" x14ac:dyDescent="0.2">
      <c r="A2809" s="8" t="s">
        <v>97</v>
      </c>
      <c r="E2809" t="s">
        <v>9</v>
      </c>
      <c r="G2809" t="s">
        <v>13</v>
      </c>
      <c r="H2809">
        <v>0.68128974902550776</v>
      </c>
    </row>
    <row r="2810" spans="1:8" x14ac:dyDescent="0.2">
      <c r="A2810" s="8" t="s">
        <v>97</v>
      </c>
      <c r="E2810" t="s">
        <v>9</v>
      </c>
      <c r="G2810" t="s">
        <v>13</v>
      </c>
      <c r="H2810">
        <v>0.71816780372605615</v>
      </c>
    </row>
    <row r="2811" spans="1:8" x14ac:dyDescent="0.2">
      <c r="A2811" s="8" t="s">
        <v>97</v>
      </c>
      <c r="E2811" t="s">
        <v>9</v>
      </c>
      <c r="G2811" t="s">
        <v>13</v>
      </c>
      <c r="H2811">
        <v>0.6349411976749425</v>
      </c>
    </row>
    <row r="2812" spans="1:8" x14ac:dyDescent="0.2">
      <c r="A2812" s="8" t="s">
        <v>97</v>
      </c>
      <c r="E2812" t="s">
        <v>9</v>
      </c>
      <c r="G2812" t="s">
        <v>13</v>
      </c>
      <c r="H2812">
        <v>0.60257730029198175</v>
      </c>
    </row>
    <row r="2813" spans="1:8" x14ac:dyDescent="0.2">
      <c r="A2813" s="8" t="s">
        <v>97</v>
      </c>
      <c r="E2813" t="s">
        <v>9</v>
      </c>
      <c r="G2813" t="s">
        <v>13</v>
      </c>
      <c r="H2813">
        <v>0.62122472105200632</v>
      </c>
    </row>
    <row r="2814" spans="1:8" x14ac:dyDescent="0.2">
      <c r="A2814" s="8" t="s">
        <v>97</v>
      </c>
      <c r="E2814" t="s">
        <v>9</v>
      </c>
      <c r="G2814" t="s">
        <v>13</v>
      </c>
      <c r="H2814">
        <v>0.70578766581870966</v>
      </c>
    </row>
    <row r="2815" spans="1:8" x14ac:dyDescent="0.2">
      <c r="A2815" s="8" t="s">
        <v>97</v>
      </c>
      <c r="E2815" t="s">
        <v>9</v>
      </c>
      <c r="G2815" t="s">
        <v>13</v>
      </c>
      <c r="H2815">
        <v>0.93873455160029573</v>
      </c>
    </row>
    <row r="2816" spans="1:8" x14ac:dyDescent="0.2">
      <c r="A2816" s="8" t="s">
        <v>97</v>
      </c>
      <c r="E2816" t="s">
        <v>9</v>
      </c>
      <c r="G2816" t="s">
        <v>13</v>
      </c>
      <c r="H2816">
        <v>0.78176043557168795</v>
      </c>
    </row>
    <row r="2817" spans="1:8" x14ac:dyDescent="0.2">
      <c r="A2817" s="8" t="s">
        <v>97</v>
      </c>
      <c r="E2817" t="s">
        <v>9</v>
      </c>
      <c r="G2817" t="s">
        <v>13</v>
      </c>
      <c r="H2817">
        <v>0.71978877530295837</v>
      </c>
    </row>
    <row r="2818" spans="1:8" x14ac:dyDescent="0.2">
      <c r="A2818" s="8" t="s">
        <v>97</v>
      </c>
      <c r="E2818" t="s">
        <v>9</v>
      </c>
      <c r="G2818" t="s">
        <v>13</v>
      </c>
      <c r="H2818">
        <v>0.7467761461129534</v>
      </c>
    </row>
    <row r="2819" spans="1:8" x14ac:dyDescent="0.2">
      <c r="A2819" s="8" t="s">
        <v>97</v>
      </c>
      <c r="E2819" t="s">
        <v>9</v>
      </c>
      <c r="G2819" t="s">
        <v>13</v>
      </c>
      <c r="H2819">
        <v>0.59443382196728278</v>
      </c>
    </row>
    <row r="2820" spans="1:8" x14ac:dyDescent="0.2">
      <c r="A2820" s="8" t="s">
        <v>97</v>
      </c>
      <c r="E2820" t="s">
        <v>9</v>
      </c>
      <c r="G2820" t="s">
        <v>14</v>
      </c>
      <c r="H2820">
        <v>30.777999999999999</v>
      </c>
    </row>
    <row r="2821" spans="1:8" x14ac:dyDescent="0.2">
      <c r="A2821" s="8" t="s">
        <v>97</v>
      </c>
      <c r="E2821" t="s">
        <v>9</v>
      </c>
      <c r="G2821" t="s">
        <v>15</v>
      </c>
      <c r="H2821">
        <v>123.88500000000001</v>
      </c>
    </row>
    <row r="2822" spans="1:8" x14ac:dyDescent="0.2">
      <c r="A2822" s="8" t="s">
        <v>97</v>
      </c>
      <c r="E2822" t="s">
        <v>9</v>
      </c>
      <c r="G2822" t="s">
        <v>16</v>
      </c>
      <c r="H2822">
        <v>56.441066666666664</v>
      </c>
    </row>
    <row r="2823" spans="1:8" x14ac:dyDescent="0.2">
      <c r="A2823" s="8" t="s">
        <v>97</v>
      </c>
      <c r="E2823" t="s">
        <v>9</v>
      </c>
      <c r="G2823" t="s">
        <v>17</v>
      </c>
      <c r="H2823">
        <v>81.283466666666669</v>
      </c>
    </row>
    <row r="2824" spans="1:8" x14ac:dyDescent="0.2">
      <c r="A2824" s="7" t="s">
        <v>98</v>
      </c>
      <c r="E2824" t="s">
        <v>9</v>
      </c>
      <c r="F2824">
        <v>1</v>
      </c>
      <c r="G2824" t="s">
        <v>10</v>
      </c>
      <c r="H2824">
        <v>1</v>
      </c>
    </row>
    <row r="2825" spans="1:8" x14ac:dyDescent="0.2">
      <c r="A2825" s="7" t="s">
        <v>98</v>
      </c>
      <c r="E2825" t="s">
        <v>9</v>
      </c>
      <c r="G2825" t="s">
        <v>11</v>
      </c>
      <c r="H2825">
        <f>4/10</f>
        <v>0.4</v>
      </c>
    </row>
    <row r="2826" spans="1:8" x14ac:dyDescent="0.2">
      <c r="A2826" s="7" t="s">
        <v>98</v>
      </c>
      <c r="E2826" t="s">
        <v>9</v>
      </c>
      <c r="G2826" t="s">
        <v>12</v>
      </c>
      <c r="H2826">
        <v>1</v>
      </c>
    </row>
    <row r="2827" spans="1:8" x14ac:dyDescent="0.2">
      <c r="A2827" s="7" t="s">
        <v>98</v>
      </c>
      <c r="E2827" t="s">
        <v>9</v>
      </c>
      <c r="F2827">
        <v>2</v>
      </c>
      <c r="G2827" t="s">
        <v>10</v>
      </c>
      <c r="H2827">
        <v>0</v>
      </c>
    </row>
    <row r="2828" spans="1:8" x14ac:dyDescent="0.2">
      <c r="A2828" s="7" t="s">
        <v>98</v>
      </c>
      <c r="E2828" t="s">
        <v>9</v>
      </c>
      <c r="G2828" t="s">
        <v>11</v>
      </c>
      <c r="H2828">
        <f>3/10</f>
        <v>0.3</v>
      </c>
    </row>
    <row r="2829" spans="1:8" x14ac:dyDescent="0.2">
      <c r="A2829" s="7" t="s">
        <v>98</v>
      </c>
      <c r="E2829" t="s">
        <v>9</v>
      </c>
      <c r="G2829" t="s">
        <v>12</v>
      </c>
      <c r="H2829">
        <v>1</v>
      </c>
    </row>
    <row r="2830" spans="1:8" x14ac:dyDescent="0.2">
      <c r="A2830" s="7" t="s">
        <v>98</v>
      </c>
      <c r="E2830" t="s">
        <v>9</v>
      </c>
      <c r="F2830">
        <v>3</v>
      </c>
      <c r="G2830" t="s">
        <v>10</v>
      </c>
      <c r="H2830">
        <v>1</v>
      </c>
    </row>
    <row r="2831" spans="1:8" x14ac:dyDescent="0.2">
      <c r="A2831" s="7" t="s">
        <v>98</v>
      </c>
      <c r="E2831" t="s">
        <v>9</v>
      </c>
      <c r="G2831" t="s">
        <v>11</v>
      </c>
      <c r="H2831">
        <f>3/13</f>
        <v>0.23076923076923078</v>
      </c>
    </row>
    <row r="2832" spans="1:8" x14ac:dyDescent="0.2">
      <c r="A2832" s="7" t="s">
        <v>98</v>
      </c>
      <c r="E2832" t="s">
        <v>9</v>
      </c>
      <c r="G2832" t="s">
        <v>12</v>
      </c>
      <c r="H2832">
        <v>1</v>
      </c>
    </row>
    <row r="2833" spans="1:8" x14ac:dyDescent="0.2">
      <c r="A2833" s="7" t="s">
        <v>98</v>
      </c>
      <c r="E2833" t="s">
        <v>9</v>
      </c>
      <c r="F2833">
        <v>4</v>
      </c>
      <c r="G2833" t="s">
        <v>10</v>
      </c>
      <c r="H2833">
        <v>1</v>
      </c>
    </row>
    <row r="2834" spans="1:8" x14ac:dyDescent="0.2">
      <c r="A2834" s="7" t="s">
        <v>98</v>
      </c>
      <c r="E2834" t="s">
        <v>9</v>
      </c>
      <c r="G2834" t="s">
        <v>11</v>
      </c>
      <c r="H2834">
        <f>2/9</f>
        <v>0.22222222222222221</v>
      </c>
    </row>
    <row r="2835" spans="1:8" x14ac:dyDescent="0.2">
      <c r="A2835" s="7" t="s">
        <v>98</v>
      </c>
      <c r="E2835" t="s">
        <v>9</v>
      </c>
      <c r="G2835" t="s">
        <v>12</v>
      </c>
      <c r="H2835">
        <v>1</v>
      </c>
    </row>
    <row r="2836" spans="1:8" x14ac:dyDescent="0.2">
      <c r="A2836" s="7" t="s">
        <v>98</v>
      </c>
      <c r="E2836" t="s">
        <v>9</v>
      </c>
      <c r="F2836">
        <v>5</v>
      </c>
      <c r="G2836" t="s">
        <v>10</v>
      </c>
      <c r="H2836">
        <v>1</v>
      </c>
    </row>
    <row r="2837" spans="1:8" x14ac:dyDescent="0.2">
      <c r="A2837" s="7" t="s">
        <v>98</v>
      </c>
      <c r="E2837" t="s">
        <v>9</v>
      </c>
      <c r="G2837" t="s">
        <v>11</v>
      </c>
      <c r="H2837">
        <f>0/4</f>
        <v>0</v>
      </c>
    </row>
    <row r="2838" spans="1:8" x14ac:dyDescent="0.2">
      <c r="A2838" s="7" t="s">
        <v>98</v>
      </c>
      <c r="E2838" t="s">
        <v>9</v>
      </c>
      <c r="G2838" t="s">
        <v>12</v>
      </c>
      <c r="H2838">
        <v>1</v>
      </c>
    </row>
    <row r="2839" spans="1:8" x14ac:dyDescent="0.2">
      <c r="A2839" s="7" t="s">
        <v>98</v>
      </c>
      <c r="E2839" t="s">
        <v>9</v>
      </c>
      <c r="G2839" t="s">
        <v>13</v>
      </c>
      <c r="H2839">
        <v>0.6357160033665985</v>
      </c>
    </row>
    <row r="2840" spans="1:8" x14ac:dyDescent="0.2">
      <c r="A2840" s="7" t="s">
        <v>98</v>
      </c>
      <c r="E2840" t="s">
        <v>9</v>
      </c>
      <c r="G2840" t="s">
        <v>13</v>
      </c>
      <c r="H2840">
        <v>0.70756309156048602</v>
      </c>
    </row>
    <row r="2841" spans="1:8" x14ac:dyDescent="0.2">
      <c r="A2841" s="7" t="s">
        <v>98</v>
      </c>
      <c r="E2841" t="s">
        <v>9</v>
      </c>
      <c r="G2841" t="s">
        <v>13</v>
      </c>
      <c r="H2841">
        <v>0.78676371971664427</v>
      </c>
    </row>
    <row r="2842" spans="1:8" x14ac:dyDescent="0.2">
      <c r="A2842" s="7" t="s">
        <v>98</v>
      </c>
      <c r="E2842" t="s">
        <v>9</v>
      </c>
      <c r="G2842" t="s">
        <v>13</v>
      </c>
      <c r="H2842">
        <v>0.69101859994358628</v>
      </c>
    </row>
    <row r="2843" spans="1:8" x14ac:dyDescent="0.2">
      <c r="A2843" s="7" t="s">
        <v>98</v>
      </c>
      <c r="E2843" t="s">
        <v>9</v>
      </c>
      <c r="G2843" t="s">
        <v>13</v>
      </c>
      <c r="H2843">
        <v>0.66403058801177928</v>
      </c>
    </row>
    <row r="2844" spans="1:8" x14ac:dyDescent="0.2">
      <c r="A2844" s="7" t="s">
        <v>98</v>
      </c>
      <c r="E2844" t="s">
        <v>9</v>
      </c>
      <c r="G2844" t="s">
        <v>13</v>
      </c>
      <c r="H2844">
        <v>0.68171662362533725</v>
      </c>
    </row>
    <row r="2845" spans="1:8" x14ac:dyDescent="0.2">
      <c r="A2845" s="7" t="s">
        <v>98</v>
      </c>
      <c r="E2845" t="s">
        <v>9</v>
      </c>
      <c r="G2845" t="s">
        <v>13</v>
      </c>
      <c r="H2845">
        <v>0.86088614138629216</v>
      </c>
    </row>
    <row r="2846" spans="1:8" x14ac:dyDescent="0.2">
      <c r="A2846" s="7" t="s">
        <v>98</v>
      </c>
      <c r="E2846" t="s">
        <v>9</v>
      </c>
      <c r="G2846" t="s">
        <v>13</v>
      </c>
      <c r="H2846">
        <v>0.71804866650380783</v>
      </c>
    </row>
    <row r="2847" spans="1:8" x14ac:dyDescent="0.2">
      <c r="A2847" s="7" t="s">
        <v>98</v>
      </c>
      <c r="E2847" t="s">
        <v>9</v>
      </c>
      <c r="G2847" t="s">
        <v>13</v>
      </c>
      <c r="H2847">
        <v>0.76321866539257843</v>
      </c>
    </row>
    <row r="2848" spans="1:8" x14ac:dyDescent="0.2">
      <c r="A2848" s="7" t="s">
        <v>98</v>
      </c>
      <c r="E2848" t="s">
        <v>9</v>
      </c>
      <c r="G2848" t="s">
        <v>13</v>
      </c>
      <c r="H2848">
        <v>0.76728193557678459</v>
      </c>
    </row>
    <row r="2849" spans="1:8" x14ac:dyDescent="0.2">
      <c r="A2849" s="7" t="s">
        <v>98</v>
      </c>
      <c r="E2849" t="s">
        <v>9</v>
      </c>
      <c r="G2849" t="s">
        <v>13</v>
      </c>
      <c r="H2849">
        <v>0.65866659523745752</v>
      </c>
    </row>
    <row r="2850" spans="1:8" x14ac:dyDescent="0.2">
      <c r="A2850" s="7" t="s">
        <v>98</v>
      </c>
      <c r="E2850" t="s">
        <v>9</v>
      </c>
      <c r="G2850" t="s">
        <v>13</v>
      </c>
      <c r="H2850">
        <v>0.77169487708113171</v>
      </c>
    </row>
    <row r="2851" spans="1:8" x14ac:dyDescent="0.2">
      <c r="A2851" s="7" t="s">
        <v>98</v>
      </c>
      <c r="E2851" t="s">
        <v>9</v>
      </c>
      <c r="G2851" t="s">
        <v>13</v>
      </c>
      <c r="H2851">
        <v>0.80676991719936497</v>
      </c>
    </row>
    <row r="2852" spans="1:8" x14ac:dyDescent="0.2">
      <c r="A2852" s="7" t="s">
        <v>98</v>
      </c>
      <c r="E2852" t="s">
        <v>9</v>
      </c>
      <c r="G2852" t="s">
        <v>13</v>
      </c>
      <c r="H2852">
        <v>0.64815980263820361</v>
      </c>
    </row>
    <row r="2853" spans="1:8" x14ac:dyDescent="0.2">
      <c r="A2853" s="7" t="s">
        <v>98</v>
      </c>
      <c r="E2853" t="s">
        <v>9</v>
      </c>
      <c r="G2853" t="s">
        <v>13</v>
      </c>
      <c r="H2853">
        <v>0.65256525652565256</v>
      </c>
    </row>
    <row r="2854" spans="1:8" x14ac:dyDescent="0.2">
      <c r="A2854" s="7" t="s">
        <v>98</v>
      </c>
      <c r="E2854" t="s">
        <v>9</v>
      </c>
      <c r="G2854" t="s">
        <v>14</v>
      </c>
      <c r="H2854">
        <v>30.45</v>
      </c>
    </row>
    <row r="2855" spans="1:8" x14ac:dyDescent="0.2">
      <c r="A2855" s="7" t="s">
        <v>98</v>
      </c>
      <c r="E2855" t="s">
        <v>9</v>
      </c>
      <c r="G2855" t="s">
        <v>15</v>
      </c>
      <c r="H2855">
        <v>101.321</v>
      </c>
    </row>
    <row r="2856" spans="1:8" x14ac:dyDescent="0.2">
      <c r="A2856" s="7" t="s">
        <v>98</v>
      </c>
      <c r="E2856" t="s">
        <v>9</v>
      </c>
      <c r="G2856" t="s">
        <v>16</v>
      </c>
      <c r="H2856">
        <v>55.074466666666666</v>
      </c>
    </row>
    <row r="2857" spans="1:8" x14ac:dyDescent="0.2">
      <c r="A2857" s="7" t="s">
        <v>98</v>
      </c>
      <c r="E2857" t="s">
        <v>9</v>
      </c>
      <c r="G2857" t="s">
        <v>17</v>
      </c>
      <c r="H2857">
        <v>76.369066666666654</v>
      </c>
    </row>
    <row r="2858" spans="1:8" x14ac:dyDescent="0.2">
      <c r="A2858" s="8" t="s">
        <v>99</v>
      </c>
      <c r="E2858" t="s">
        <v>9</v>
      </c>
      <c r="F2858">
        <v>1</v>
      </c>
      <c r="G2858" t="s">
        <v>10</v>
      </c>
      <c r="H2858">
        <v>1</v>
      </c>
    </row>
    <row r="2859" spans="1:8" x14ac:dyDescent="0.2">
      <c r="A2859" s="8" t="s">
        <v>99</v>
      </c>
      <c r="E2859" t="s">
        <v>9</v>
      </c>
      <c r="G2859" t="s">
        <v>11</v>
      </c>
      <c r="H2859">
        <f>6/10</f>
        <v>0.6</v>
      </c>
    </row>
    <row r="2860" spans="1:8" x14ac:dyDescent="0.2">
      <c r="A2860" s="8" t="s">
        <v>99</v>
      </c>
      <c r="E2860" t="s">
        <v>9</v>
      </c>
      <c r="G2860" t="s">
        <v>12</v>
      </c>
      <c r="H2860">
        <v>1</v>
      </c>
    </row>
    <row r="2861" spans="1:8" x14ac:dyDescent="0.2">
      <c r="A2861" s="8" t="s">
        <v>99</v>
      </c>
      <c r="E2861" t="s">
        <v>9</v>
      </c>
      <c r="F2861">
        <v>2</v>
      </c>
      <c r="G2861" t="s">
        <v>10</v>
      </c>
      <c r="H2861">
        <v>1</v>
      </c>
    </row>
    <row r="2862" spans="1:8" x14ac:dyDescent="0.2">
      <c r="A2862" s="8" t="s">
        <v>99</v>
      </c>
      <c r="E2862" t="s">
        <v>9</v>
      </c>
      <c r="G2862" t="s">
        <v>11</v>
      </c>
      <c r="H2862">
        <f>7/19</f>
        <v>0.36842105263157893</v>
      </c>
    </row>
    <row r="2863" spans="1:8" x14ac:dyDescent="0.2">
      <c r="A2863" s="8" t="s">
        <v>99</v>
      </c>
      <c r="E2863" t="s">
        <v>9</v>
      </c>
      <c r="G2863" t="s">
        <v>12</v>
      </c>
      <c r="H2863">
        <v>1</v>
      </c>
    </row>
    <row r="2864" spans="1:8" x14ac:dyDescent="0.2">
      <c r="A2864" s="8" t="s">
        <v>99</v>
      </c>
      <c r="E2864" t="s">
        <v>9</v>
      </c>
      <c r="F2864">
        <v>3</v>
      </c>
      <c r="G2864" t="s">
        <v>10</v>
      </c>
      <c r="H2864">
        <v>1</v>
      </c>
    </row>
    <row r="2865" spans="1:8" x14ac:dyDescent="0.2">
      <c r="A2865" s="8" t="s">
        <v>99</v>
      </c>
      <c r="E2865" t="s">
        <v>9</v>
      </c>
      <c r="G2865" t="s">
        <v>11</v>
      </c>
      <c r="H2865">
        <f>5/19</f>
        <v>0.26315789473684209</v>
      </c>
    </row>
    <row r="2866" spans="1:8" x14ac:dyDescent="0.2">
      <c r="A2866" s="8" t="s">
        <v>99</v>
      </c>
      <c r="E2866" t="s">
        <v>9</v>
      </c>
      <c r="G2866" t="s">
        <v>12</v>
      </c>
      <c r="H2866">
        <v>1</v>
      </c>
    </row>
    <row r="2867" spans="1:8" x14ac:dyDescent="0.2">
      <c r="A2867" s="8" t="s">
        <v>99</v>
      </c>
      <c r="E2867" t="s">
        <v>9</v>
      </c>
      <c r="F2867">
        <v>4</v>
      </c>
      <c r="G2867" t="s">
        <v>10</v>
      </c>
      <c r="H2867">
        <v>1</v>
      </c>
    </row>
    <row r="2868" spans="1:8" x14ac:dyDescent="0.2">
      <c r="A2868" s="8" t="s">
        <v>99</v>
      </c>
      <c r="E2868" t="s">
        <v>9</v>
      </c>
      <c r="G2868" t="s">
        <v>11</v>
      </c>
      <c r="H2868">
        <f>6/13</f>
        <v>0.46153846153846156</v>
      </c>
    </row>
    <row r="2869" spans="1:8" x14ac:dyDescent="0.2">
      <c r="A2869" s="8" t="s">
        <v>99</v>
      </c>
      <c r="E2869" t="s">
        <v>9</v>
      </c>
      <c r="G2869" t="s">
        <v>12</v>
      </c>
      <c r="H2869">
        <v>1</v>
      </c>
    </row>
    <row r="2870" spans="1:8" x14ac:dyDescent="0.2">
      <c r="A2870" s="8" t="s">
        <v>99</v>
      </c>
      <c r="E2870" t="s">
        <v>9</v>
      </c>
      <c r="F2870">
        <v>5</v>
      </c>
      <c r="G2870" t="s">
        <v>10</v>
      </c>
      <c r="H2870">
        <v>0</v>
      </c>
    </row>
    <row r="2871" spans="1:8" x14ac:dyDescent="0.2">
      <c r="A2871" s="8" t="s">
        <v>99</v>
      </c>
      <c r="E2871" t="s">
        <v>9</v>
      </c>
      <c r="G2871" t="s">
        <v>11</v>
      </c>
      <c r="H2871">
        <f>3/8</f>
        <v>0.375</v>
      </c>
    </row>
    <row r="2872" spans="1:8" x14ac:dyDescent="0.2">
      <c r="A2872" s="8" t="s">
        <v>99</v>
      </c>
      <c r="E2872" t="s">
        <v>9</v>
      </c>
      <c r="G2872" t="s">
        <v>12</v>
      </c>
      <c r="H2872">
        <v>1</v>
      </c>
    </row>
    <row r="2873" spans="1:8" x14ac:dyDescent="0.2">
      <c r="A2873" s="8" t="s">
        <v>99</v>
      </c>
      <c r="E2873" t="s">
        <v>9</v>
      </c>
      <c r="G2873" t="s">
        <v>13</v>
      </c>
      <c r="H2873">
        <v>0.53738767477318683</v>
      </c>
    </row>
    <row r="2874" spans="1:8" x14ac:dyDescent="0.2">
      <c r="A2874" s="8" t="s">
        <v>99</v>
      </c>
      <c r="E2874" t="s">
        <v>9</v>
      </c>
      <c r="G2874" t="s">
        <v>13</v>
      </c>
      <c r="H2874">
        <v>0.59822655585367457</v>
      </c>
    </row>
    <row r="2875" spans="1:8" x14ac:dyDescent="0.2">
      <c r="A2875" s="8" t="s">
        <v>99</v>
      </c>
      <c r="E2875" t="s">
        <v>9</v>
      </c>
      <c r="G2875" t="s">
        <v>13</v>
      </c>
      <c r="H2875">
        <v>0.67387487498610965</v>
      </c>
    </row>
    <row r="2876" spans="1:8" x14ac:dyDescent="0.2">
      <c r="A2876" s="8" t="s">
        <v>99</v>
      </c>
      <c r="E2876" t="s">
        <v>9</v>
      </c>
      <c r="G2876" t="s">
        <v>13</v>
      </c>
      <c r="H2876">
        <v>0.82904907932111405</v>
      </c>
    </row>
    <row r="2877" spans="1:8" x14ac:dyDescent="0.2">
      <c r="A2877" s="8" t="s">
        <v>99</v>
      </c>
      <c r="E2877" t="s">
        <v>9</v>
      </c>
      <c r="G2877" t="s">
        <v>13</v>
      </c>
      <c r="H2877">
        <v>0.75126082405557137</v>
      </c>
    </row>
    <row r="2878" spans="1:8" x14ac:dyDescent="0.2">
      <c r="A2878" s="8" t="s">
        <v>99</v>
      </c>
      <c r="E2878" t="s">
        <v>9</v>
      </c>
      <c r="G2878" t="s">
        <v>13</v>
      </c>
      <c r="H2878">
        <v>0.72515312875126969</v>
      </c>
    </row>
    <row r="2879" spans="1:8" x14ac:dyDescent="0.2">
      <c r="A2879" s="8" t="s">
        <v>99</v>
      </c>
      <c r="E2879" t="s">
        <v>9</v>
      </c>
      <c r="G2879" t="s">
        <v>13</v>
      </c>
      <c r="H2879">
        <v>0.67274819379750617</v>
      </c>
    </row>
    <row r="2880" spans="1:8" x14ac:dyDescent="0.2">
      <c r="A2880" s="8" t="s">
        <v>99</v>
      </c>
      <c r="E2880" t="s">
        <v>9</v>
      </c>
      <c r="G2880" t="s">
        <v>13</v>
      </c>
      <c r="H2880">
        <v>0.9272734134697036</v>
      </c>
    </row>
    <row r="2881" spans="1:8" x14ac:dyDescent="0.2">
      <c r="A2881" s="8" t="s">
        <v>99</v>
      </c>
      <c r="E2881" t="s">
        <v>9</v>
      </c>
      <c r="G2881" t="s">
        <v>13</v>
      </c>
      <c r="H2881">
        <v>0.81065125918482706</v>
      </c>
    </row>
    <row r="2882" spans="1:8" x14ac:dyDescent="0.2">
      <c r="A2882" s="8" t="s">
        <v>99</v>
      </c>
      <c r="E2882" t="s">
        <v>9</v>
      </c>
      <c r="G2882" t="s">
        <v>13</v>
      </c>
      <c r="H2882">
        <v>0.7214957344791082</v>
      </c>
    </row>
    <row r="2883" spans="1:8" x14ac:dyDescent="0.2">
      <c r="A2883" s="8" t="s">
        <v>99</v>
      </c>
      <c r="E2883" t="s">
        <v>9</v>
      </c>
      <c r="G2883" t="s">
        <v>13</v>
      </c>
      <c r="H2883">
        <v>0.77695452222789985</v>
      </c>
    </row>
    <row r="2884" spans="1:8" x14ac:dyDescent="0.2">
      <c r="A2884" s="8" t="s">
        <v>99</v>
      </c>
      <c r="E2884" t="s">
        <v>9</v>
      </c>
      <c r="G2884" t="s">
        <v>13</v>
      </c>
      <c r="H2884">
        <v>0.61870723986520981</v>
      </c>
    </row>
    <row r="2885" spans="1:8" x14ac:dyDescent="0.2">
      <c r="A2885" s="8" t="s">
        <v>99</v>
      </c>
      <c r="E2885" t="s">
        <v>9</v>
      </c>
      <c r="G2885" t="s">
        <v>13</v>
      </c>
      <c r="H2885">
        <v>0.67929021355046859</v>
      </c>
    </row>
    <row r="2886" spans="1:8" x14ac:dyDescent="0.2">
      <c r="A2886" s="8" t="s">
        <v>99</v>
      </c>
      <c r="E2886" t="s">
        <v>9</v>
      </c>
      <c r="G2886" t="s">
        <v>13</v>
      </c>
      <c r="H2886">
        <v>0.60110514592495279</v>
      </c>
    </row>
    <row r="2887" spans="1:8" x14ac:dyDescent="0.2">
      <c r="A2887" s="8" t="s">
        <v>99</v>
      </c>
      <c r="E2887" t="s">
        <v>9</v>
      </c>
      <c r="G2887" t="s">
        <v>13</v>
      </c>
      <c r="H2887">
        <v>0.82521027768176058</v>
      </c>
    </row>
    <row r="2888" spans="1:8" x14ac:dyDescent="0.2">
      <c r="A2888" s="8" t="s">
        <v>99</v>
      </c>
      <c r="E2888" t="s">
        <v>9</v>
      </c>
      <c r="G2888" t="s">
        <v>14</v>
      </c>
      <c r="H2888">
        <v>30.321000000000002</v>
      </c>
    </row>
    <row r="2889" spans="1:8" x14ac:dyDescent="0.2">
      <c r="A2889" s="8" t="s">
        <v>99</v>
      </c>
      <c r="E2889" t="s">
        <v>9</v>
      </c>
      <c r="G2889" t="s">
        <v>15</v>
      </c>
      <c r="H2889">
        <v>107.723</v>
      </c>
    </row>
    <row r="2890" spans="1:8" x14ac:dyDescent="0.2">
      <c r="A2890" s="8" t="s">
        <v>99</v>
      </c>
      <c r="E2890" t="s">
        <v>9</v>
      </c>
      <c r="G2890" t="s">
        <v>16</v>
      </c>
      <c r="H2890">
        <v>50.419866666666671</v>
      </c>
    </row>
    <row r="2891" spans="1:8" x14ac:dyDescent="0.2">
      <c r="A2891" s="8" t="s">
        <v>99</v>
      </c>
      <c r="E2891" t="s">
        <v>9</v>
      </c>
      <c r="G2891" t="s">
        <v>17</v>
      </c>
      <c r="H2891">
        <v>71.278733333333335</v>
      </c>
    </row>
    <row r="2892" spans="1:8" x14ac:dyDescent="0.2">
      <c r="A2892" s="7" t="s">
        <v>100</v>
      </c>
      <c r="E2892" t="s">
        <v>20</v>
      </c>
      <c r="F2892">
        <v>1</v>
      </c>
      <c r="G2892" t="s">
        <v>10</v>
      </c>
      <c r="H2892">
        <v>1</v>
      </c>
    </row>
    <row r="2893" spans="1:8" x14ac:dyDescent="0.2">
      <c r="A2893" s="7" t="s">
        <v>100</v>
      </c>
      <c r="E2893" t="s">
        <v>20</v>
      </c>
      <c r="G2893" t="s">
        <v>11</v>
      </c>
      <c r="H2893">
        <f>3/6</f>
        <v>0.5</v>
      </c>
    </row>
    <row r="2894" spans="1:8" x14ac:dyDescent="0.2">
      <c r="A2894" s="7" t="s">
        <v>100</v>
      </c>
      <c r="E2894" t="s">
        <v>20</v>
      </c>
      <c r="G2894" t="s">
        <v>12</v>
      </c>
      <c r="H2894">
        <v>1</v>
      </c>
    </row>
    <row r="2895" spans="1:8" x14ac:dyDescent="0.2">
      <c r="A2895" s="7" t="s">
        <v>100</v>
      </c>
      <c r="E2895" t="s">
        <v>20</v>
      </c>
      <c r="F2895">
        <v>2</v>
      </c>
      <c r="G2895" t="s">
        <v>10</v>
      </c>
      <c r="H2895">
        <v>1</v>
      </c>
    </row>
    <row r="2896" spans="1:8" x14ac:dyDescent="0.2">
      <c r="A2896" s="7" t="s">
        <v>100</v>
      </c>
      <c r="E2896" t="s">
        <v>20</v>
      </c>
      <c r="G2896" t="s">
        <v>11</v>
      </c>
      <c r="H2896">
        <f>1/4</f>
        <v>0.25</v>
      </c>
    </row>
    <row r="2897" spans="1:8" x14ac:dyDescent="0.2">
      <c r="A2897" s="7" t="s">
        <v>100</v>
      </c>
      <c r="E2897" t="s">
        <v>20</v>
      </c>
      <c r="G2897" t="s">
        <v>12</v>
      </c>
      <c r="H2897">
        <v>1</v>
      </c>
    </row>
    <row r="2898" spans="1:8" x14ac:dyDescent="0.2">
      <c r="A2898" s="7" t="s">
        <v>100</v>
      </c>
      <c r="E2898" t="s">
        <v>20</v>
      </c>
      <c r="F2898">
        <v>3</v>
      </c>
      <c r="G2898" t="s">
        <v>10</v>
      </c>
      <c r="H2898">
        <v>1</v>
      </c>
    </row>
    <row r="2899" spans="1:8" x14ac:dyDescent="0.2">
      <c r="A2899" s="7" t="s">
        <v>100</v>
      </c>
      <c r="E2899" t="s">
        <v>20</v>
      </c>
      <c r="G2899" t="s">
        <v>11</v>
      </c>
      <c r="H2899">
        <f>0/4</f>
        <v>0</v>
      </c>
    </row>
    <row r="2900" spans="1:8" x14ac:dyDescent="0.2">
      <c r="A2900" s="7" t="s">
        <v>100</v>
      </c>
      <c r="E2900" t="s">
        <v>20</v>
      </c>
      <c r="G2900" t="s">
        <v>12</v>
      </c>
      <c r="H2900">
        <v>1</v>
      </c>
    </row>
    <row r="2901" spans="1:8" x14ac:dyDescent="0.2">
      <c r="A2901" s="7" t="s">
        <v>100</v>
      </c>
      <c r="E2901" t="s">
        <v>20</v>
      </c>
      <c r="F2901">
        <v>4</v>
      </c>
      <c r="G2901" t="s">
        <v>10</v>
      </c>
      <c r="H2901">
        <v>1</v>
      </c>
    </row>
    <row r="2902" spans="1:8" x14ac:dyDescent="0.2">
      <c r="A2902" s="7" t="s">
        <v>100</v>
      </c>
      <c r="E2902" t="s">
        <v>20</v>
      </c>
      <c r="G2902" t="s">
        <v>11</v>
      </c>
      <c r="H2902">
        <f>0/3</f>
        <v>0</v>
      </c>
    </row>
    <row r="2903" spans="1:8" x14ac:dyDescent="0.2">
      <c r="A2903" s="7" t="s">
        <v>100</v>
      </c>
      <c r="E2903" t="s">
        <v>20</v>
      </c>
      <c r="G2903" t="s">
        <v>12</v>
      </c>
      <c r="H2903">
        <v>1</v>
      </c>
    </row>
    <row r="2904" spans="1:8" x14ac:dyDescent="0.2">
      <c r="A2904" s="7" t="s">
        <v>100</v>
      </c>
      <c r="E2904" t="s">
        <v>20</v>
      </c>
      <c r="F2904">
        <v>5</v>
      </c>
      <c r="G2904" t="s">
        <v>10</v>
      </c>
      <c r="H2904">
        <v>1</v>
      </c>
    </row>
    <row r="2905" spans="1:8" x14ac:dyDescent="0.2">
      <c r="A2905" s="7" t="s">
        <v>100</v>
      </c>
      <c r="E2905" t="s">
        <v>20</v>
      </c>
      <c r="G2905" t="s">
        <v>11</v>
      </c>
      <c r="H2905">
        <f>2/6</f>
        <v>0.33333333333333331</v>
      </c>
    </row>
    <row r="2906" spans="1:8" x14ac:dyDescent="0.2">
      <c r="A2906" s="7" t="s">
        <v>100</v>
      </c>
      <c r="E2906" t="s">
        <v>20</v>
      </c>
      <c r="G2906" t="s">
        <v>12</v>
      </c>
      <c r="H2906">
        <v>1</v>
      </c>
    </row>
    <row r="2907" spans="1:8" x14ac:dyDescent="0.2">
      <c r="A2907" s="7" t="s">
        <v>100</v>
      </c>
      <c r="E2907" t="s">
        <v>20</v>
      </c>
      <c r="G2907" t="s">
        <v>13</v>
      </c>
      <c r="H2907">
        <v>0.71653721866318953</v>
      </c>
    </row>
    <row r="2908" spans="1:8" x14ac:dyDescent="0.2">
      <c r="A2908" s="7" t="s">
        <v>100</v>
      </c>
      <c r="E2908" t="s">
        <v>20</v>
      </c>
      <c r="G2908" t="s">
        <v>13</v>
      </c>
      <c r="H2908">
        <v>0.73410008946241223</v>
      </c>
    </row>
    <row r="2909" spans="1:8" x14ac:dyDescent="0.2">
      <c r="A2909" s="7" t="s">
        <v>100</v>
      </c>
      <c r="E2909" t="s">
        <v>20</v>
      </c>
      <c r="G2909" t="s">
        <v>13</v>
      </c>
      <c r="H2909">
        <v>0.70727302244409274</v>
      </c>
    </row>
    <row r="2910" spans="1:8" x14ac:dyDescent="0.2">
      <c r="A2910" s="7" t="s">
        <v>100</v>
      </c>
      <c r="E2910" t="s">
        <v>20</v>
      </c>
      <c r="G2910" t="s">
        <v>13</v>
      </c>
      <c r="H2910">
        <v>0.7311239193083573</v>
      </c>
    </row>
    <row r="2911" spans="1:8" x14ac:dyDescent="0.2">
      <c r="A2911" s="7" t="s">
        <v>100</v>
      </c>
      <c r="E2911" t="s">
        <v>20</v>
      </c>
      <c r="G2911" t="s">
        <v>13</v>
      </c>
      <c r="H2911">
        <v>0.73178782528594455</v>
      </c>
    </row>
    <row r="2912" spans="1:8" x14ac:dyDescent="0.2">
      <c r="A2912" s="7" t="s">
        <v>100</v>
      </c>
      <c r="E2912" t="s">
        <v>20</v>
      </c>
      <c r="G2912" t="s">
        <v>13</v>
      </c>
      <c r="H2912">
        <v>0.68721295624848933</v>
      </c>
    </row>
    <row r="2913" spans="1:8" x14ac:dyDescent="0.2">
      <c r="A2913" s="7" t="s">
        <v>100</v>
      </c>
      <c r="E2913" t="s">
        <v>20</v>
      </c>
      <c r="G2913" t="s">
        <v>13</v>
      </c>
      <c r="H2913">
        <v>0.66905421505160256</v>
      </c>
    </row>
    <row r="2914" spans="1:8" x14ac:dyDescent="0.2">
      <c r="A2914" s="7" t="s">
        <v>100</v>
      </c>
      <c r="E2914" t="s">
        <v>20</v>
      </c>
      <c r="G2914" t="s">
        <v>13</v>
      </c>
      <c r="H2914">
        <v>0.66033162959230196</v>
      </c>
    </row>
    <row r="2915" spans="1:8" x14ac:dyDescent="0.2">
      <c r="A2915" s="7" t="s">
        <v>100</v>
      </c>
      <c r="E2915" t="s">
        <v>20</v>
      </c>
      <c r="G2915" t="s">
        <v>13</v>
      </c>
      <c r="H2915">
        <v>0.69560153636476274</v>
      </c>
    </row>
    <row r="2916" spans="1:8" x14ac:dyDescent="0.2">
      <c r="A2916" s="7" t="s">
        <v>100</v>
      </c>
      <c r="E2916" t="s">
        <v>20</v>
      </c>
      <c r="G2916" t="s">
        <v>13</v>
      </c>
      <c r="H2916">
        <v>0.70341111330828554</v>
      </c>
    </row>
    <row r="2917" spans="1:8" x14ac:dyDescent="0.2">
      <c r="A2917" s="7" t="s">
        <v>100</v>
      </c>
      <c r="E2917" t="s">
        <v>20</v>
      </c>
      <c r="G2917" t="s">
        <v>13</v>
      </c>
      <c r="H2917">
        <v>0.68780250347705141</v>
      </c>
    </row>
    <row r="2918" spans="1:8" x14ac:dyDescent="0.2">
      <c r="A2918" s="7" t="s">
        <v>100</v>
      </c>
      <c r="E2918" t="s">
        <v>20</v>
      </c>
      <c r="G2918" t="s">
        <v>13</v>
      </c>
      <c r="H2918">
        <v>0.63430661956970502</v>
      </c>
    </row>
    <row r="2919" spans="1:8" x14ac:dyDescent="0.2">
      <c r="A2919" s="7" t="s">
        <v>100</v>
      </c>
      <c r="E2919" t="s">
        <v>20</v>
      </c>
      <c r="G2919" t="s">
        <v>13</v>
      </c>
      <c r="H2919">
        <v>0.70588835205180833</v>
      </c>
    </row>
    <row r="2920" spans="1:8" x14ac:dyDescent="0.2">
      <c r="A2920" s="7" t="s">
        <v>100</v>
      </c>
      <c r="E2920" t="s">
        <v>20</v>
      </c>
      <c r="G2920" t="s">
        <v>13</v>
      </c>
      <c r="H2920">
        <v>0.73687817507369979</v>
      </c>
    </row>
    <row r="2921" spans="1:8" x14ac:dyDescent="0.2">
      <c r="A2921" s="7" t="s">
        <v>100</v>
      </c>
      <c r="E2921" t="s">
        <v>20</v>
      </c>
      <c r="G2921" t="s">
        <v>13</v>
      </c>
      <c r="H2921">
        <v>0.69550042722046024</v>
      </c>
    </row>
    <row r="2922" spans="1:8" x14ac:dyDescent="0.2">
      <c r="A2922" s="7" t="s">
        <v>100</v>
      </c>
      <c r="E2922" t="s">
        <v>20</v>
      </c>
      <c r="G2922" t="s">
        <v>14</v>
      </c>
      <c r="H2922">
        <v>38.131999999999998</v>
      </c>
    </row>
    <row r="2923" spans="1:8" x14ac:dyDescent="0.2">
      <c r="A2923" s="7" t="s">
        <v>100</v>
      </c>
      <c r="E2923" t="s">
        <v>20</v>
      </c>
      <c r="G2923" t="s">
        <v>15</v>
      </c>
      <c r="H2923">
        <v>147.548</v>
      </c>
    </row>
    <row r="2924" spans="1:8" x14ac:dyDescent="0.2">
      <c r="A2924" s="7" t="s">
        <v>100</v>
      </c>
      <c r="E2924" t="s">
        <v>20</v>
      </c>
      <c r="G2924" t="s">
        <v>16</v>
      </c>
      <c r="H2924">
        <v>59.69906666666666</v>
      </c>
    </row>
    <row r="2925" spans="1:8" x14ac:dyDescent="0.2">
      <c r="A2925" s="7" t="s">
        <v>100</v>
      </c>
      <c r="E2925" t="s">
        <v>20</v>
      </c>
      <c r="G2925" t="s">
        <v>17</v>
      </c>
      <c r="H2925">
        <v>85.181133333333307</v>
      </c>
    </row>
    <row r="2926" spans="1:8" x14ac:dyDescent="0.2">
      <c r="A2926" s="8" t="s">
        <v>101</v>
      </c>
      <c r="E2926" t="s">
        <v>9</v>
      </c>
      <c r="F2926">
        <v>1</v>
      </c>
      <c r="G2926" t="s">
        <v>10</v>
      </c>
      <c r="H2926">
        <v>1</v>
      </c>
    </row>
    <row r="2927" spans="1:8" x14ac:dyDescent="0.2">
      <c r="A2927" s="8" t="s">
        <v>101</v>
      </c>
      <c r="E2927" t="s">
        <v>9</v>
      </c>
      <c r="G2927" t="s">
        <v>11</v>
      </c>
      <c r="H2927">
        <f>4/11</f>
        <v>0.36363636363636365</v>
      </c>
    </row>
    <row r="2928" spans="1:8" x14ac:dyDescent="0.2">
      <c r="A2928" s="8" t="s">
        <v>101</v>
      </c>
      <c r="E2928" t="s">
        <v>9</v>
      </c>
      <c r="G2928" t="s">
        <v>12</v>
      </c>
      <c r="H2928">
        <v>1</v>
      </c>
    </row>
    <row r="2929" spans="1:8" x14ac:dyDescent="0.2">
      <c r="A2929" s="8" t="s">
        <v>101</v>
      </c>
      <c r="E2929" t="s">
        <v>9</v>
      </c>
      <c r="F2929">
        <v>2</v>
      </c>
      <c r="G2929" t="s">
        <v>10</v>
      </c>
      <c r="H2929">
        <v>1</v>
      </c>
    </row>
    <row r="2930" spans="1:8" x14ac:dyDescent="0.2">
      <c r="A2930" s="8" t="s">
        <v>101</v>
      </c>
      <c r="E2930" t="s">
        <v>9</v>
      </c>
      <c r="G2930" t="s">
        <v>11</v>
      </c>
      <c r="H2930">
        <f>4/14</f>
        <v>0.2857142857142857</v>
      </c>
    </row>
    <row r="2931" spans="1:8" x14ac:dyDescent="0.2">
      <c r="A2931" s="8" t="s">
        <v>101</v>
      </c>
      <c r="E2931" t="s">
        <v>9</v>
      </c>
      <c r="G2931" t="s">
        <v>12</v>
      </c>
      <c r="H2931">
        <v>1</v>
      </c>
    </row>
    <row r="2932" spans="1:8" x14ac:dyDescent="0.2">
      <c r="A2932" s="8" t="s">
        <v>101</v>
      </c>
      <c r="E2932" t="s">
        <v>9</v>
      </c>
      <c r="F2932">
        <v>3</v>
      </c>
      <c r="G2932" t="s">
        <v>10</v>
      </c>
      <c r="H2932">
        <v>1</v>
      </c>
    </row>
    <row r="2933" spans="1:8" x14ac:dyDescent="0.2">
      <c r="A2933" s="8" t="s">
        <v>101</v>
      </c>
      <c r="E2933" t="s">
        <v>9</v>
      </c>
      <c r="G2933" t="s">
        <v>11</v>
      </c>
      <c r="H2933">
        <f>10/14</f>
        <v>0.7142857142857143</v>
      </c>
    </row>
    <row r="2934" spans="1:8" x14ac:dyDescent="0.2">
      <c r="A2934" s="8" t="s">
        <v>101</v>
      </c>
      <c r="E2934" t="s">
        <v>9</v>
      </c>
      <c r="G2934" t="s">
        <v>12</v>
      </c>
      <c r="H2934">
        <v>1</v>
      </c>
    </row>
    <row r="2935" spans="1:8" x14ac:dyDescent="0.2">
      <c r="A2935" s="8" t="s">
        <v>101</v>
      </c>
      <c r="E2935" t="s">
        <v>9</v>
      </c>
      <c r="F2935">
        <v>4</v>
      </c>
      <c r="G2935" t="s">
        <v>10</v>
      </c>
      <c r="H2935">
        <v>1</v>
      </c>
    </row>
    <row r="2936" spans="1:8" x14ac:dyDescent="0.2">
      <c r="A2936" s="8" t="s">
        <v>101</v>
      </c>
      <c r="E2936" t="s">
        <v>9</v>
      </c>
      <c r="G2936" t="s">
        <v>11</v>
      </c>
      <c r="H2936">
        <f>2/6</f>
        <v>0.33333333333333331</v>
      </c>
    </row>
    <row r="2937" spans="1:8" x14ac:dyDescent="0.2">
      <c r="A2937" s="8" t="s">
        <v>101</v>
      </c>
      <c r="E2937" t="s">
        <v>9</v>
      </c>
      <c r="G2937" t="s">
        <v>12</v>
      </c>
      <c r="H2937">
        <v>1</v>
      </c>
    </row>
    <row r="2938" spans="1:8" x14ac:dyDescent="0.2">
      <c r="A2938" s="8" t="s">
        <v>101</v>
      </c>
      <c r="E2938" t="s">
        <v>9</v>
      </c>
      <c r="F2938">
        <v>5</v>
      </c>
      <c r="G2938" t="s">
        <v>10</v>
      </c>
      <c r="H2938">
        <v>1</v>
      </c>
    </row>
    <row r="2939" spans="1:8" x14ac:dyDescent="0.2">
      <c r="A2939" s="8" t="s">
        <v>101</v>
      </c>
      <c r="E2939" t="s">
        <v>9</v>
      </c>
      <c r="G2939" t="s">
        <v>11</v>
      </c>
      <c r="H2939">
        <f>3/12</f>
        <v>0.25</v>
      </c>
    </row>
    <row r="2940" spans="1:8" x14ac:dyDescent="0.2">
      <c r="A2940" s="8" t="s">
        <v>101</v>
      </c>
      <c r="E2940" t="s">
        <v>9</v>
      </c>
      <c r="G2940" t="s">
        <v>12</v>
      </c>
      <c r="H2940">
        <v>1</v>
      </c>
    </row>
    <row r="2941" spans="1:8" x14ac:dyDescent="0.2">
      <c r="A2941" s="8" t="s">
        <v>101</v>
      </c>
      <c r="E2941" t="s">
        <v>9</v>
      </c>
      <c r="G2941" t="s">
        <v>13</v>
      </c>
      <c r="H2941">
        <v>0.72947440104005445</v>
      </c>
    </row>
    <row r="2942" spans="1:8" x14ac:dyDescent="0.2">
      <c r="A2942" s="8" t="s">
        <v>101</v>
      </c>
      <c r="E2942" t="s">
        <v>9</v>
      </c>
      <c r="G2942" t="s">
        <v>13</v>
      </c>
      <c r="H2942">
        <v>0.82680253590744657</v>
      </c>
    </row>
    <row r="2943" spans="1:8" x14ac:dyDescent="0.2">
      <c r="A2943" s="8" t="s">
        <v>101</v>
      </c>
      <c r="E2943" t="s">
        <v>9</v>
      </c>
      <c r="G2943" t="s">
        <v>13</v>
      </c>
      <c r="H2943">
        <v>0.86389426012619586</v>
      </c>
    </row>
    <row r="2944" spans="1:8" x14ac:dyDescent="0.2">
      <c r="A2944" s="8" t="s">
        <v>101</v>
      </c>
      <c r="E2944" t="s">
        <v>9</v>
      </c>
      <c r="G2944" t="s">
        <v>13</v>
      </c>
      <c r="H2944">
        <v>0.75300269629871719</v>
      </c>
    </row>
    <row r="2945" spans="1:8" x14ac:dyDescent="0.2">
      <c r="A2945" s="8" t="s">
        <v>101</v>
      </c>
      <c r="E2945" t="s">
        <v>9</v>
      </c>
      <c r="G2945" t="s">
        <v>13</v>
      </c>
      <c r="H2945">
        <v>0.70334113026653966</v>
      </c>
    </row>
    <row r="2946" spans="1:8" x14ac:dyDescent="0.2">
      <c r="A2946" s="8" t="s">
        <v>101</v>
      </c>
      <c r="E2946" t="s">
        <v>9</v>
      </c>
      <c r="G2946" t="s">
        <v>13</v>
      </c>
      <c r="H2946">
        <v>0.75577708355271622</v>
      </c>
    </row>
    <row r="2947" spans="1:8" x14ac:dyDescent="0.2">
      <c r="A2947" s="8" t="s">
        <v>101</v>
      </c>
      <c r="E2947" t="s">
        <v>9</v>
      </c>
      <c r="G2947" t="s">
        <v>13</v>
      </c>
      <c r="H2947">
        <v>0.66329362685100579</v>
      </c>
    </row>
    <row r="2948" spans="1:8" x14ac:dyDescent="0.2">
      <c r="A2948" s="8" t="s">
        <v>101</v>
      </c>
      <c r="E2948" t="s">
        <v>9</v>
      </c>
      <c r="G2948" t="s">
        <v>13</v>
      </c>
      <c r="H2948">
        <v>0.71899447168040054</v>
      </c>
    </row>
    <row r="2949" spans="1:8" x14ac:dyDescent="0.2">
      <c r="A2949" s="8" t="s">
        <v>101</v>
      </c>
      <c r="E2949" t="s">
        <v>9</v>
      </c>
      <c r="G2949" t="s">
        <v>13</v>
      </c>
      <c r="H2949">
        <v>0.78582935473477644</v>
      </c>
    </row>
    <row r="2950" spans="1:8" x14ac:dyDescent="0.2">
      <c r="A2950" s="8" t="s">
        <v>101</v>
      </c>
      <c r="E2950" t="s">
        <v>9</v>
      </c>
      <c r="G2950" t="s">
        <v>13</v>
      </c>
      <c r="H2950">
        <v>0.66724124153833864</v>
      </c>
    </row>
    <row r="2951" spans="1:8" x14ac:dyDescent="0.2">
      <c r="A2951" s="8" t="s">
        <v>101</v>
      </c>
      <c r="E2951" t="s">
        <v>9</v>
      </c>
      <c r="G2951" t="s">
        <v>13</v>
      </c>
      <c r="H2951">
        <v>0.76791064479469195</v>
      </c>
    </row>
    <row r="2952" spans="1:8" x14ac:dyDescent="0.2">
      <c r="A2952" s="8" t="s">
        <v>101</v>
      </c>
      <c r="E2952" t="s">
        <v>9</v>
      </c>
      <c r="G2952" t="s">
        <v>13</v>
      </c>
      <c r="H2952">
        <v>0.75933518917214038</v>
      </c>
    </row>
    <row r="2953" spans="1:8" x14ac:dyDescent="0.2">
      <c r="A2953" s="8" t="s">
        <v>101</v>
      </c>
      <c r="E2953" t="s">
        <v>9</v>
      </c>
      <c r="G2953" t="s">
        <v>13</v>
      </c>
      <c r="H2953">
        <v>0.71406936758443207</v>
      </c>
    </row>
    <row r="2954" spans="1:8" x14ac:dyDescent="0.2">
      <c r="A2954" s="8" t="s">
        <v>101</v>
      </c>
      <c r="E2954" t="s">
        <v>9</v>
      </c>
      <c r="G2954" t="s">
        <v>13</v>
      </c>
      <c r="H2954">
        <v>0.66959693390513919</v>
      </c>
    </row>
    <row r="2955" spans="1:8" x14ac:dyDescent="0.2">
      <c r="A2955" s="8" t="s">
        <v>101</v>
      </c>
      <c r="E2955" t="s">
        <v>9</v>
      </c>
      <c r="G2955" t="s">
        <v>13</v>
      </c>
      <c r="H2955">
        <v>0.79294750496864108</v>
      </c>
    </row>
    <row r="2956" spans="1:8" x14ac:dyDescent="0.2">
      <c r="A2956" s="8" t="s">
        <v>101</v>
      </c>
      <c r="E2956" t="s">
        <v>9</v>
      </c>
      <c r="G2956" t="s">
        <v>14</v>
      </c>
      <c r="H2956">
        <v>38.476999999999997</v>
      </c>
    </row>
    <row r="2957" spans="1:8" x14ac:dyDescent="0.2">
      <c r="A2957" s="8" t="s">
        <v>101</v>
      </c>
      <c r="E2957" t="s">
        <v>9</v>
      </c>
      <c r="G2957" t="s">
        <v>15</v>
      </c>
      <c r="H2957">
        <v>95.87</v>
      </c>
    </row>
    <row r="2958" spans="1:8" x14ac:dyDescent="0.2">
      <c r="A2958" s="8" t="s">
        <v>101</v>
      </c>
      <c r="E2958" t="s">
        <v>9</v>
      </c>
      <c r="G2958" t="s">
        <v>16</v>
      </c>
      <c r="H2958">
        <v>57.314333333333337</v>
      </c>
    </row>
    <row r="2959" spans="1:8" x14ac:dyDescent="0.2">
      <c r="A2959" s="8" t="s">
        <v>101</v>
      </c>
      <c r="E2959" t="s">
        <v>9</v>
      </c>
      <c r="G2959" t="s">
        <v>17</v>
      </c>
      <c r="H2959">
        <v>77.013600000000011</v>
      </c>
    </row>
    <row r="2960" spans="1:8" x14ac:dyDescent="0.2">
      <c r="A2960" s="7" t="s">
        <v>102</v>
      </c>
      <c r="E2960" t="s">
        <v>9</v>
      </c>
      <c r="F2960">
        <v>1</v>
      </c>
      <c r="G2960" t="s">
        <v>10</v>
      </c>
      <c r="H2960">
        <v>1</v>
      </c>
    </row>
    <row r="2961" spans="1:8" x14ac:dyDescent="0.2">
      <c r="A2961" s="7" t="s">
        <v>102</v>
      </c>
      <c r="E2961" t="s">
        <v>9</v>
      </c>
      <c r="G2961" t="s">
        <v>11</v>
      </c>
      <c r="H2961">
        <f>2/9</f>
        <v>0.22222222222222221</v>
      </c>
    </row>
    <row r="2962" spans="1:8" x14ac:dyDescent="0.2">
      <c r="A2962" s="7" t="s">
        <v>102</v>
      </c>
      <c r="E2962" t="s">
        <v>9</v>
      </c>
      <c r="G2962" t="s">
        <v>12</v>
      </c>
      <c r="H2962">
        <v>1</v>
      </c>
    </row>
    <row r="2963" spans="1:8" x14ac:dyDescent="0.2">
      <c r="A2963" s="7" t="s">
        <v>102</v>
      </c>
      <c r="E2963" t="s">
        <v>9</v>
      </c>
      <c r="F2963">
        <v>2</v>
      </c>
      <c r="G2963" t="s">
        <v>10</v>
      </c>
      <c r="H2963">
        <v>1</v>
      </c>
    </row>
    <row r="2964" spans="1:8" x14ac:dyDescent="0.2">
      <c r="A2964" s="7" t="s">
        <v>102</v>
      </c>
      <c r="E2964" t="s">
        <v>9</v>
      </c>
      <c r="G2964" t="s">
        <v>11</v>
      </c>
      <c r="H2964">
        <f>4/16</f>
        <v>0.25</v>
      </c>
    </row>
    <row r="2965" spans="1:8" x14ac:dyDescent="0.2">
      <c r="A2965" s="7" t="s">
        <v>102</v>
      </c>
      <c r="E2965" t="s">
        <v>9</v>
      </c>
      <c r="G2965" t="s">
        <v>12</v>
      </c>
      <c r="H2965">
        <v>1</v>
      </c>
    </row>
    <row r="2966" spans="1:8" x14ac:dyDescent="0.2">
      <c r="A2966" s="7" t="s">
        <v>102</v>
      </c>
      <c r="E2966" t="s">
        <v>9</v>
      </c>
      <c r="F2966">
        <v>3</v>
      </c>
      <c r="G2966" t="s">
        <v>10</v>
      </c>
      <c r="H2966">
        <v>1</v>
      </c>
    </row>
    <row r="2967" spans="1:8" x14ac:dyDescent="0.2">
      <c r="A2967" s="7" t="s">
        <v>102</v>
      </c>
      <c r="E2967" t="s">
        <v>9</v>
      </c>
      <c r="G2967" t="s">
        <v>11</v>
      </c>
      <c r="H2967">
        <f>3/8</f>
        <v>0.375</v>
      </c>
    </row>
    <row r="2968" spans="1:8" x14ac:dyDescent="0.2">
      <c r="A2968" s="7" t="s">
        <v>102</v>
      </c>
      <c r="E2968" t="s">
        <v>9</v>
      </c>
      <c r="G2968" t="s">
        <v>12</v>
      </c>
      <c r="H2968">
        <v>1</v>
      </c>
    </row>
    <row r="2969" spans="1:8" x14ac:dyDescent="0.2">
      <c r="A2969" s="7" t="s">
        <v>102</v>
      </c>
      <c r="E2969" t="s">
        <v>9</v>
      </c>
      <c r="F2969">
        <v>4</v>
      </c>
      <c r="G2969" t="s">
        <v>10</v>
      </c>
      <c r="H2969">
        <v>1</v>
      </c>
    </row>
    <row r="2970" spans="1:8" x14ac:dyDescent="0.2">
      <c r="A2970" s="7" t="s">
        <v>102</v>
      </c>
      <c r="E2970" t="s">
        <v>9</v>
      </c>
      <c r="G2970" t="s">
        <v>11</v>
      </c>
      <c r="H2970">
        <f>2/14</f>
        <v>0.14285714285714285</v>
      </c>
    </row>
    <row r="2971" spans="1:8" x14ac:dyDescent="0.2">
      <c r="A2971" s="7" t="s">
        <v>102</v>
      </c>
      <c r="E2971" t="s">
        <v>9</v>
      </c>
      <c r="G2971" t="s">
        <v>12</v>
      </c>
      <c r="H2971">
        <v>1</v>
      </c>
    </row>
    <row r="2972" spans="1:8" x14ac:dyDescent="0.2">
      <c r="A2972" s="7" t="s">
        <v>102</v>
      </c>
      <c r="E2972" t="s">
        <v>9</v>
      </c>
      <c r="F2972">
        <v>5</v>
      </c>
      <c r="G2972" t="s">
        <v>10</v>
      </c>
      <c r="H2972">
        <v>1</v>
      </c>
    </row>
    <row r="2973" spans="1:8" x14ac:dyDescent="0.2">
      <c r="A2973" s="7" t="s">
        <v>102</v>
      </c>
      <c r="E2973" t="s">
        <v>9</v>
      </c>
      <c r="G2973" t="s">
        <v>11</v>
      </c>
      <c r="H2973">
        <f>0/8</f>
        <v>0</v>
      </c>
    </row>
    <row r="2974" spans="1:8" x14ac:dyDescent="0.2">
      <c r="A2974" s="7" t="s">
        <v>102</v>
      </c>
      <c r="E2974" t="s">
        <v>9</v>
      </c>
      <c r="G2974" t="s">
        <v>12</v>
      </c>
      <c r="H2974">
        <v>1</v>
      </c>
    </row>
    <row r="2975" spans="1:8" x14ac:dyDescent="0.2">
      <c r="A2975" s="7" t="s">
        <v>102</v>
      </c>
      <c r="E2975" t="s">
        <v>9</v>
      </c>
      <c r="G2975" t="s">
        <v>13</v>
      </c>
      <c r="H2975">
        <v>0.78773167577867997</v>
      </c>
    </row>
    <row r="2976" spans="1:8" x14ac:dyDescent="0.2">
      <c r="A2976" s="7" t="s">
        <v>102</v>
      </c>
      <c r="E2976" t="s">
        <v>9</v>
      </c>
      <c r="G2976" t="s">
        <v>13</v>
      </c>
      <c r="H2976">
        <v>0.72844648063306949</v>
      </c>
    </row>
    <row r="2977" spans="1:8" x14ac:dyDescent="0.2">
      <c r="A2977" s="7" t="s">
        <v>102</v>
      </c>
      <c r="E2977" t="s">
        <v>9</v>
      </c>
      <c r="G2977" t="s">
        <v>13</v>
      </c>
      <c r="H2977">
        <v>0.83427616136712879</v>
      </c>
    </row>
    <row r="2978" spans="1:8" x14ac:dyDescent="0.2">
      <c r="A2978" s="7" t="s">
        <v>102</v>
      </c>
      <c r="E2978" t="s">
        <v>9</v>
      </c>
      <c r="G2978" t="s">
        <v>13</v>
      </c>
      <c r="H2978">
        <v>0.80218218425688792</v>
      </c>
    </row>
    <row r="2979" spans="1:8" x14ac:dyDescent="0.2">
      <c r="A2979" s="7" t="s">
        <v>102</v>
      </c>
      <c r="E2979" t="s">
        <v>9</v>
      </c>
      <c r="G2979" t="s">
        <v>13</v>
      </c>
      <c r="H2979">
        <v>0.75423512230741141</v>
      </c>
    </row>
    <row r="2980" spans="1:8" x14ac:dyDescent="0.2">
      <c r="A2980" s="7" t="s">
        <v>102</v>
      </c>
      <c r="E2980" t="s">
        <v>9</v>
      </c>
      <c r="G2980" t="s">
        <v>13</v>
      </c>
      <c r="H2980">
        <v>0.72221059680254462</v>
      </c>
    </row>
    <row r="2981" spans="1:8" x14ac:dyDescent="0.2">
      <c r="A2981" s="7" t="s">
        <v>102</v>
      </c>
      <c r="E2981" t="s">
        <v>9</v>
      </c>
      <c r="G2981" t="s">
        <v>13</v>
      </c>
      <c r="H2981">
        <v>0.78556873178048847</v>
      </c>
    </row>
    <row r="2982" spans="1:8" x14ac:dyDescent="0.2">
      <c r="A2982" s="7" t="s">
        <v>102</v>
      </c>
      <c r="E2982" t="s">
        <v>9</v>
      </c>
      <c r="G2982" t="s">
        <v>13</v>
      </c>
      <c r="H2982">
        <v>0.65961389712517726</v>
      </c>
    </row>
    <row r="2983" spans="1:8" x14ac:dyDescent="0.2">
      <c r="A2983" s="7" t="s">
        <v>102</v>
      </c>
      <c r="E2983" t="s">
        <v>9</v>
      </c>
      <c r="G2983" t="s">
        <v>13</v>
      </c>
      <c r="H2983">
        <v>0.7065961688480541</v>
      </c>
    </row>
    <row r="2984" spans="1:8" x14ac:dyDescent="0.2">
      <c r="A2984" s="7" t="s">
        <v>102</v>
      </c>
      <c r="E2984" t="s">
        <v>9</v>
      </c>
      <c r="G2984" t="s">
        <v>13</v>
      </c>
      <c r="H2984">
        <v>0.72029577607455175</v>
      </c>
    </row>
    <row r="2985" spans="1:8" x14ac:dyDescent="0.2">
      <c r="A2985" s="7" t="s">
        <v>102</v>
      </c>
      <c r="E2985" t="s">
        <v>9</v>
      </c>
      <c r="G2985" t="s">
        <v>13</v>
      </c>
      <c r="H2985">
        <v>0.8533791712807629</v>
      </c>
    </row>
    <row r="2986" spans="1:8" x14ac:dyDescent="0.2">
      <c r="A2986" s="7" t="s">
        <v>102</v>
      </c>
      <c r="E2986" t="s">
        <v>9</v>
      </c>
      <c r="G2986" t="s">
        <v>13</v>
      </c>
      <c r="H2986">
        <v>0.65732051792451041</v>
      </c>
    </row>
    <row r="2987" spans="1:8" x14ac:dyDescent="0.2">
      <c r="A2987" s="7" t="s">
        <v>102</v>
      </c>
      <c r="E2987" t="s">
        <v>9</v>
      </c>
      <c r="G2987" t="s">
        <v>13</v>
      </c>
      <c r="H2987">
        <v>0.7320018444867139</v>
      </c>
    </row>
    <row r="2988" spans="1:8" x14ac:dyDescent="0.2">
      <c r="A2988" s="7" t="s">
        <v>102</v>
      </c>
      <c r="E2988" t="s">
        <v>9</v>
      </c>
      <c r="G2988" t="s">
        <v>13</v>
      </c>
      <c r="H2988">
        <v>0.56594673250167593</v>
      </c>
    </row>
    <row r="2989" spans="1:8" x14ac:dyDescent="0.2">
      <c r="A2989" s="7" t="s">
        <v>102</v>
      </c>
      <c r="E2989" t="s">
        <v>9</v>
      </c>
      <c r="G2989" t="s">
        <v>13</v>
      </c>
      <c r="H2989">
        <v>0.79352738898920094</v>
      </c>
    </row>
    <row r="2990" spans="1:8" x14ac:dyDescent="0.2">
      <c r="A2990" s="7" t="s">
        <v>102</v>
      </c>
      <c r="E2990" t="s">
        <v>9</v>
      </c>
      <c r="G2990" t="s">
        <v>14</v>
      </c>
      <c r="H2990">
        <v>34.512999999999998</v>
      </c>
    </row>
    <row r="2991" spans="1:8" x14ac:dyDescent="0.2">
      <c r="A2991" s="7" t="s">
        <v>102</v>
      </c>
      <c r="E2991" t="s">
        <v>9</v>
      </c>
      <c r="G2991" t="s">
        <v>15</v>
      </c>
      <c r="H2991">
        <v>86.950999999999993</v>
      </c>
    </row>
    <row r="2992" spans="1:8" x14ac:dyDescent="0.2">
      <c r="A2992" s="7" t="s">
        <v>102</v>
      </c>
      <c r="E2992" t="s">
        <v>9</v>
      </c>
      <c r="G2992" t="s">
        <v>16</v>
      </c>
      <c r="H2992">
        <v>45.89053333333333</v>
      </c>
    </row>
    <row r="2993" spans="1:8" x14ac:dyDescent="0.2">
      <c r="A2993" s="7" t="s">
        <v>102</v>
      </c>
      <c r="E2993" t="s">
        <v>9</v>
      </c>
      <c r="G2993" t="s">
        <v>17</v>
      </c>
      <c r="H2993">
        <v>61.852066666666673</v>
      </c>
    </row>
    <row r="2994" spans="1:8" x14ac:dyDescent="0.2">
      <c r="A2994" s="8" t="s">
        <v>103</v>
      </c>
      <c r="E2994" t="s">
        <v>9</v>
      </c>
      <c r="F2994">
        <v>1</v>
      </c>
      <c r="G2994" t="s">
        <v>10</v>
      </c>
      <c r="H2994">
        <v>1</v>
      </c>
    </row>
    <row r="2995" spans="1:8" x14ac:dyDescent="0.2">
      <c r="A2995" s="8" t="s">
        <v>103</v>
      </c>
      <c r="E2995" t="s">
        <v>9</v>
      </c>
      <c r="G2995" t="s">
        <v>11</v>
      </c>
      <c r="H2995">
        <f>2/9</f>
        <v>0.22222222222222221</v>
      </c>
    </row>
    <row r="2996" spans="1:8" x14ac:dyDescent="0.2">
      <c r="A2996" s="8" t="s">
        <v>103</v>
      </c>
      <c r="E2996" t="s">
        <v>9</v>
      </c>
      <c r="G2996" t="s">
        <v>12</v>
      </c>
      <c r="H2996">
        <v>1</v>
      </c>
    </row>
    <row r="2997" spans="1:8" x14ac:dyDescent="0.2">
      <c r="A2997" s="8" t="s">
        <v>103</v>
      </c>
      <c r="E2997" t="s">
        <v>9</v>
      </c>
      <c r="F2997">
        <v>2</v>
      </c>
      <c r="G2997" t="s">
        <v>10</v>
      </c>
      <c r="H2997">
        <v>1</v>
      </c>
    </row>
    <row r="2998" spans="1:8" x14ac:dyDescent="0.2">
      <c r="A2998" s="8" t="s">
        <v>103</v>
      </c>
      <c r="E2998" t="s">
        <v>9</v>
      </c>
      <c r="G2998" t="s">
        <v>11</v>
      </c>
      <c r="H2998">
        <f>2/5</f>
        <v>0.4</v>
      </c>
    </row>
    <row r="2999" spans="1:8" x14ac:dyDescent="0.2">
      <c r="A2999" s="8" t="s">
        <v>103</v>
      </c>
      <c r="E2999" t="s">
        <v>9</v>
      </c>
      <c r="G2999" t="s">
        <v>12</v>
      </c>
      <c r="H2999">
        <v>1</v>
      </c>
    </row>
    <row r="3000" spans="1:8" x14ac:dyDescent="0.2">
      <c r="A3000" s="8" t="s">
        <v>103</v>
      </c>
      <c r="E3000" t="s">
        <v>9</v>
      </c>
      <c r="F3000">
        <v>3</v>
      </c>
      <c r="G3000" t="s">
        <v>10</v>
      </c>
      <c r="H3000">
        <v>1</v>
      </c>
    </row>
    <row r="3001" spans="1:8" x14ac:dyDescent="0.2">
      <c r="A3001" s="8" t="s">
        <v>103</v>
      </c>
      <c r="E3001" t="s">
        <v>9</v>
      </c>
      <c r="G3001" t="s">
        <v>11</v>
      </c>
      <c r="H3001">
        <f>0/6</f>
        <v>0</v>
      </c>
    </row>
    <row r="3002" spans="1:8" x14ac:dyDescent="0.2">
      <c r="A3002" s="8" t="s">
        <v>103</v>
      </c>
      <c r="E3002" t="s">
        <v>9</v>
      </c>
      <c r="G3002" t="s">
        <v>12</v>
      </c>
      <c r="H3002">
        <v>1</v>
      </c>
    </row>
    <row r="3003" spans="1:8" x14ac:dyDescent="0.2">
      <c r="A3003" s="8" t="s">
        <v>103</v>
      </c>
      <c r="E3003" t="s">
        <v>9</v>
      </c>
      <c r="F3003">
        <v>4</v>
      </c>
      <c r="G3003" t="s">
        <v>10</v>
      </c>
      <c r="H3003">
        <v>1</v>
      </c>
    </row>
    <row r="3004" spans="1:8" x14ac:dyDescent="0.2">
      <c r="A3004" s="8" t="s">
        <v>103</v>
      </c>
      <c r="E3004" t="s">
        <v>9</v>
      </c>
      <c r="G3004" t="s">
        <v>11</v>
      </c>
      <c r="H3004">
        <f>10/22</f>
        <v>0.45454545454545453</v>
      </c>
    </row>
    <row r="3005" spans="1:8" x14ac:dyDescent="0.2">
      <c r="A3005" s="8" t="s">
        <v>103</v>
      </c>
      <c r="E3005" t="s">
        <v>9</v>
      </c>
      <c r="G3005" t="s">
        <v>12</v>
      </c>
      <c r="H3005">
        <v>1</v>
      </c>
    </row>
    <row r="3006" spans="1:8" x14ac:dyDescent="0.2">
      <c r="A3006" s="8" t="s">
        <v>103</v>
      </c>
      <c r="E3006" t="s">
        <v>9</v>
      </c>
      <c r="F3006">
        <v>5</v>
      </c>
      <c r="G3006" t="s">
        <v>10</v>
      </c>
      <c r="H3006">
        <v>1</v>
      </c>
    </row>
    <row r="3007" spans="1:8" x14ac:dyDescent="0.2">
      <c r="A3007" s="8" t="s">
        <v>103</v>
      </c>
      <c r="E3007" t="s">
        <v>9</v>
      </c>
      <c r="G3007" t="s">
        <v>11</v>
      </c>
      <c r="H3007">
        <f>1/8</f>
        <v>0.125</v>
      </c>
    </row>
    <row r="3008" spans="1:8" x14ac:dyDescent="0.2">
      <c r="A3008" s="8" t="s">
        <v>103</v>
      </c>
      <c r="E3008" t="s">
        <v>9</v>
      </c>
      <c r="G3008" t="s">
        <v>12</v>
      </c>
      <c r="H3008">
        <v>1</v>
      </c>
    </row>
    <row r="3009" spans="1:8" x14ac:dyDescent="0.2">
      <c r="A3009" s="8" t="s">
        <v>103</v>
      </c>
      <c r="E3009" t="s">
        <v>9</v>
      </c>
      <c r="G3009" t="s">
        <v>13</v>
      </c>
      <c r="H3009">
        <v>0.81383260846504724</v>
      </c>
    </row>
    <row r="3010" spans="1:8" x14ac:dyDescent="0.2">
      <c r="A3010" s="8" t="s">
        <v>103</v>
      </c>
      <c r="E3010" t="s">
        <v>9</v>
      </c>
      <c r="G3010" t="s">
        <v>13</v>
      </c>
      <c r="H3010">
        <v>0.67014726682752301</v>
      </c>
    </row>
    <row r="3011" spans="1:8" x14ac:dyDescent="0.2">
      <c r="A3011" s="8" t="s">
        <v>103</v>
      </c>
      <c r="E3011" t="s">
        <v>9</v>
      </c>
      <c r="G3011" t="s">
        <v>13</v>
      </c>
      <c r="H3011">
        <v>0.78723799498436486</v>
      </c>
    </row>
    <row r="3012" spans="1:8" x14ac:dyDescent="0.2">
      <c r="A3012" s="8" t="s">
        <v>103</v>
      </c>
      <c r="E3012" t="s">
        <v>9</v>
      </c>
      <c r="G3012" t="s">
        <v>13</v>
      </c>
      <c r="H3012">
        <v>0.63888580271407025</v>
      </c>
    </row>
    <row r="3013" spans="1:8" x14ac:dyDescent="0.2">
      <c r="A3013" s="8" t="s">
        <v>103</v>
      </c>
      <c r="E3013" t="s">
        <v>9</v>
      </c>
      <c r="G3013" t="s">
        <v>13</v>
      </c>
      <c r="H3013">
        <v>0.71297895304910941</v>
      </c>
    </row>
    <row r="3014" spans="1:8" x14ac:dyDescent="0.2">
      <c r="A3014" s="8" t="s">
        <v>103</v>
      </c>
      <c r="E3014" t="s">
        <v>9</v>
      </c>
      <c r="G3014" t="s">
        <v>13</v>
      </c>
      <c r="H3014">
        <v>0.76319734553958707</v>
      </c>
    </row>
    <row r="3015" spans="1:8" x14ac:dyDescent="0.2">
      <c r="A3015" s="8" t="s">
        <v>103</v>
      </c>
      <c r="E3015" t="s">
        <v>9</v>
      </c>
      <c r="G3015" t="s">
        <v>13</v>
      </c>
      <c r="H3015">
        <v>0.68230883644872009</v>
      </c>
    </row>
    <row r="3016" spans="1:8" x14ac:dyDescent="0.2">
      <c r="A3016" s="8" t="s">
        <v>103</v>
      </c>
      <c r="E3016" t="s">
        <v>9</v>
      </c>
      <c r="G3016" t="s">
        <v>13</v>
      </c>
      <c r="H3016">
        <v>0.71317032332038099</v>
      </c>
    </row>
    <row r="3017" spans="1:8" x14ac:dyDescent="0.2">
      <c r="A3017" s="8" t="s">
        <v>103</v>
      </c>
      <c r="E3017" t="s">
        <v>9</v>
      </c>
      <c r="G3017" t="s">
        <v>13</v>
      </c>
      <c r="H3017">
        <v>0.7902311862830288</v>
      </c>
    </row>
    <row r="3018" spans="1:8" x14ac:dyDescent="0.2">
      <c r="A3018" s="8" t="s">
        <v>103</v>
      </c>
      <c r="E3018" t="s">
        <v>9</v>
      </c>
      <c r="G3018" t="s">
        <v>13</v>
      </c>
      <c r="H3018">
        <v>0.67271541165193316</v>
      </c>
    </row>
    <row r="3019" spans="1:8" x14ac:dyDescent="0.2">
      <c r="A3019" s="8" t="s">
        <v>103</v>
      </c>
      <c r="E3019" t="s">
        <v>9</v>
      </c>
      <c r="G3019" t="s">
        <v>13</v>
      </c>
      <c r="H3019">
        <v>0.63001683974179068</v>
      </c>
    </row>
    <row r="3020" spans="1:8" x14ac:dyDescent="0.2">
      <c r="A3020" s="8" t="s">
        <v>103</v>
      </c>
      <c r="E3020" t="s">
        <v>9</v>
      </c>
      <c r="G3020" t="s">
        <v>13</v>
      </c>
      <c r="H3020">
        <v>0.68252189274927344</v>
      </c>
    </row>
    <row r="3021" spans="1:8" x14ac:dyDescent="0.2">
      <c r="A3021" s="8" t="s">
        <v>103</v>
      </c>
      <c r="E3021" t="s">
        <v>9</v>
      </c>
      <c r="G3021" t="s">
        <v>13</v>
      </c>
      <c r="H3021">
        <v>0.61321735514277798</v>
      </c>
    </row>
    <row r="3022" spans="1:8" x14ac:dyDescent="0.2">
      <c r="A3022" s="8" t="s">
        <v>103</v>
      </c>
      <c r="E3022" t="s">
        <v>9</v>
      </c>
      <c r="G3022" t="s">
        <v>13</v>
      </c>
      <c r="H3022">
        <v>0.82977386057296099</v>
      </c>
    </row>
    <row r="3023" spans="1:8" x14ac:dyDescent="0.2">
      <c r="A3023" s="8" t="s">
        <v>103</v>
      </c>
      <c r="E3023" t="s">
        <v>9</v>
      </c>
      <c r="G3023" t="s">
        <v>13</v>
      </c>
      <c r="H3023">
        <v>0.91739815062985797</v>
      </c>
    </row>
    <row r="3024" spans="1:8" x14ac:dyDescent="0.2">
      <c r="A3024" s="8" t="s">
        <v>103</v>
      </c>
      <c r="E3024" t="s">
        <v>9</v>
      </c>
      <c r="G3024" t="s">
        <v>14</v>
      </c>
      <c r="H3024">
        <v>35.93</v>
      </c>
    </row>
    <row r="3025" spans="1:8" x14ac:dyDescent="0.2">
      <c r="A3025" s="8" t="s">
        <v>103</v>
      </c>
      <c r="E3025" t="s">
        <v>9</v>
      </c>
      <c r="G3025" t="s">
        <v>15</v>
      </c>
      <c r="H3025">
        <v>114.967</v>
      </c>
    </row>
    <row r="3026" spans="1:8" x14ac:dyDescent="0.2">
      <c r="A3026" s="8" t="s">
        <v>103</v>
      </c>
      <c r="E3026" t="s">
        <v>9</v>
      </c>
      <c r="G3026" t="s">
        <v>16</v>
      </c>
      <c r="H3026">
        <v>54.122066666666662</v>
      </c>
    </row>
    <row r="3027" spans="1:8" x14ac:dyDescent="0.2">
      <c r="A3027" s="8" t="s">
        <v>103</v>
      </c>
      <c r="E3027" t="s">
        <v>9</v>
      </c>
      <c r="G3027" t="s">
        <v>17</v>
      </c>
      <c r="H3027">
        <v>74.848066666666654</v>
      </c>
    </row>
    <row r="3028" spans="1:8" x14ac:dyDescent="0.2">
      <c r="A3028" s="7" t="s">
        <v>104</v>
      </c>
      <c r="E3028" t="s">
        <v>9</v>
      </c>
      <c r="F3028">
        <v>1</v>
      </c>
      <c r="G3028" t="s">
        <v>10</v>
      </c>
      <c r="H3028">
        <v>1</v>
      </c>
    </row>
    <row r="3029" spans="1:8" x14ac:dyDescent="0.2">
      <c r="A3029" s="7" t="s">
        <v>104</v>
      </c>
      <c r="E3029" t="s">
        <v>9</v>
      </c>
      <c r="G3029" t="s">
        <v>11</v>
      </c>
      <c r="H3029">
        <f>2/6</f>
        <v>0.33333333333333331</v>
      </c>
    </row>
    <row r="3030" spans="1:8" x14ac:dyDescent="0.2">
      <c r="A3030" s="7" t="s">
        <v>104</v>
      </c>
      <c r="E3030" t="s">
        <v>9</v>
      </c>
      <c r="G3030" t="s">
        <v>12</v>
      </c>
      <c r="H3030">
        <v>1</v>
      </c>
    </row>
    <row r="3031" spans="1:8" x14ac:dyDescent="0.2">
      <c r="A3031" s="7" t="s">
        <v>104</v>
      </c>
      <c r="E3031" t="s">
        <v>9</v>
      </c>
      <c r="F3031">
        <v>2</v>
      </c>
      <c r="G3031" t="s">
        <v>10</v>
      </c>
      <c r="H3031">
        <v>0</v>
      </c>
    </row>
    <row r="3032" spans="1:8" x14ac:dyDescent="0.2">
      <c r="A3032" s="7" t="s">
        <v>104</v>
      </c>
      <c r="E3032" t="s">
        <v>9</v>
      </c>
      <c r="G3032" t="s">
        <v>11</v>
      </c>
      <c r="H3032">
        <f>7/20</f>
        <v>0.35</v>
      </c>
    </row>
    <row r="3033" spans="1:8" x14ac:dyDescent="0.2">
      <c r="A3033" s="7" t="s">
        <v>104</v>
      </c>
      <c r="E3033" t="s">
        <v>9</v>
      </c>
      <c r="G3033" t="s">
        <v>12</v>
      </c>
      <c r="H3033">
        <v>1</v>
      </c>
    </row>
    <row r="3034" spans="1:8" x14ac:dyDescent="0.2">
      <c r="A3034" s="7" t="s">
        <v>104</v>
      </c>
      <c r="E3034" t="s">
        <v>9</v>
      </c>
      <c r="F3034">
        <v>3</v>
      </c>
      <c r="G3034" t="s">
        <v>10</v>
      </c>
      <c r="H3034">
        <v>1</v>
      </c>
    </row>
    <row r="3035" spans="1:8" x14ac:dyDescent="0.2">
      <c r="A3035" s="7" t="s">
        <v>104</v>
      </c>
      <c r="E3035" t="s">
        <v>9</v>
      </c>
      <c r="G3035" t="s">
        <v>11</v>
      </c>
      <c r="H3035">
        <f>5/14</f>
        <v>0.35714285714285715</v>
      </c>
    </row>
    <row r="3036" spans="1:8" x14ac:dyDescent="0.2">
      <c r="A3036" s="7" t="s">
        <v>104</v>
      </c>
      <c r="E3036" t="s">
        <v>9</v>
      </c>
      <c r="G3036" t="s">
        <v>12</v>
      </c>
      <c r="H3036">
        <v>1</v>
      </c>
    </row>
    <row r="3037" spans="1:8" x14ac:dyDescent="0.2">
      <c r="A3037" s="7" t="s">
        <v>104</v>
      </c>
      <c r="E3037" t="s">
        <v>9</v>
      </c>
      <c r="F3037">
        <v>4</v>
      </c>
      <c r="G3037" t="s">
        <v>10</v>
      </c>
      <c r="H3037">
        <v>0</v>
      </c>
    </row>
    <row r="3038" spans="1:8" x14ac:dyDescent="0.2">
      <c r="A3038" s="7" t="s">
        <v>104</v>
      </c>
      <c r="E3038" t="s">
        <v>9</v>
      </c>
      <c r="G3038" t="s">
        <v>11</v>
      </c>
      <c r="H3038">
        <f>0/7</f>
        <v>0</v>
      </c>
    </row>
    <row r="3039" spans="1:8" x14ac:dyDescent="0.2">
      <c r="A3039" s="7" t="s">
        <v>104</v>
      </c>
      <c r="E3039" t="s">
        <v>9</v>
      </c>
      <c r="G3039" t="s">
        <v>12</v>
      </c>
      <c r="H3039">
        <v>1</v>
      </c>
    </row>
    <row r="3040" spans="1:8" x14ac:dyDescent="0.2">
      <c r="A3040" s="7" t="s">
        <v>104</v>
      </c>
      <c r="E3040" t="s">
        <v>9</v>
      </c>
      <c r="F3040">
        <v>5</v>
      </c>
      <c r="G3040" t="s">
        <v>10</v>
      </c>
      <c r="H3040">
        <v>1</v>
      </c>
    </row>
    <row r="3041" spans="1:8" x14ac:dyDescent="0.2">
      <c r="A3041" s="7" t="s">
        <v>104</v>
      </c>
      <c r="E3041" t="s">
        <v>9</v>
      </c>
      <c r="G3041" t="s">
        <v>11</v>
      </c>
      <c r="H3041">
        <f>0/6</f>
        <v>0</v>
      </c>
    </row>
    <row r="3042" spans="1:8" x14ac:dyDescent="0.2">
      <c r="A3042" s="7" t="s">
        <v>104</v>
      </c>
      <c r="E3042" t="s">
        <v>9</v>
      </c>
      <c r="G3042" t="s">
        <v>12</v>
      </c>
      <c r="H3042">
        <v>1</v>
      </c>
    </row>
    <row r="3043" spans="1:8" x14ac:dyDescent="0.2">
      <c r="A3043" s="7" t="s">
        <v>104</v>
      </c>
      <c r="E3043" t="s">
        <v>9</v>
      </c>
      <c r="G3043" t="s">
        <v>13</v>
      </c>
      <c r="H3043">
        <v>0.6942217559384658</v>
      </c>
    </row>
    <row r="3044" spans="1:8" x14ac:dyDescent="0.2">
      <c r="A3044" s="7" t="s">
        <v>104</v>
      </c>
      <c r="E3044" t="s">
        <v>9</v>
      </c>
      <c r="G3044" t="s">
        <v>13</v>
      </c>
      <c r="H3044">
        <v>0.65310521352552875</v>
      </c>
    </row>
    <row r="3045" spans="1:8" x14ac:dyDescent="0.2">
      <c r="A3045" s="7" t="s">
        <v>104</v>
      </c>
      <c r="E3045" t="s">
        <v>9</v>
      </c>
      <c r="G3045" t="s">
        <v>13</v>
      </c>
      <c r="H3045">
        <v>0.69124458529450383</v>
      </c>
    </row>
    <row r="3046" spans="1:8" x14ac:dyDescent="0.2">
      <c r="A3046" s="7" t="s">
        <v>104</v>
      </c>
      <c r="E3046" t="s">
        <v>9</v>
      </c>
      <c r="G3046" t="s">
        <v>13</v>
      </c>
      <c r="H3046">
        <v>0.74211278714384299</v>
      </c>
    </row>
    <row r="3047" spans="1:8" x14ac:dyDescent="0.2">
      <c r="A3047" s="7" t="s">
        <v>104</v>
      </c>
      <c r="E3047" t="s">
        <v>9</v>
      </c>
      <c r="G3047" t="s">
        <v>13</v>
      </c>
      <c r="H3047">
        <v>0.6324217598112748</v>
      </c>
    </row>
    <row r="3048" spans="1:8" x14ac:dyDescent="0.2">
      <c r="A3048" s="7" t="s">
        <v>104</v>
      </c>
      <c r="E3048" t="s">
        <v>9</v>
      </c>
      <c r="G3048" t="s">
        <v>13</v>
      </c>
      <c r="H3048">
        <v>0.72828385603702817</v>
      </c>
    </row>
    <row r="3049" spans="1:8" x14ac:dyDescent="0.2">
      <c r="A3049" s="7" t="s">
        <v>104</v>
      </c>
      <c r="E3049" t="s">
        <v>9</v>
      </c>
      <c r="G3049" t="s">
        <v>13</v>
      </c>
      <c r="H3049">
        <v>0.79407605401793335</v>
      </c>
    </row>
    <row r="3050" spans="1:8" x14ac:dyDescent="0.2">
      <c r="A3050" s="7" t="s">
        <v>104</v>
      </c>
      <c r="E3050" t="s">
        <v>9</v>
      </c>
      <c r="G3050" t="s">
        <v>13</v>
      </c>
      <c r="H3050">
        <v>0.71784986262518846</v>
      </c>
    </row>
    <row r="3051" spans="1:8" x14ac:dyDescent="0.2">
      <c r="A3051" s="7" t="s">
        <v>104</v>
      </c>
      <c r="E3051" t="s">
        <v>9</v>
      </c>
      <c r="G3051" t="s">
        <v>13</v>
      </c>
      <c r="H3051">
        <v>0.6602054050264643</v>
      </c>
    </row>
    <row r="3052" spans="1:8" x14ac:dyDescent="0.2">
      <c r="A3052" s="7" t="s">
        <v>104</v>
      </c>
      <c r="E3052" t="s">
        <v>9</v>
      </c>
      <c r="G3052" t="s">
        <v>13</v>
      </c>
      <c r="H3052">
        <v>0.61661337847156916</v>
      </c>
    </row>
    <row r="3053" spans="1:8" x14ac:dyDescent="0.2">
      <c r="A3053" s="7" t="s">
        <v>104</v>
      </c>
      <c r="E3053" t="s">
        <v>9</v>
      </c>
      <c r="G3053" t="s">
        <v>13</v>
      </c>
      <c r="H3053">
        <v>0.78910770480154291</v>
      </c>
    </row>
    <row r="3054" spans="1:8" x14ac:dyDescent="0.2">
      <c r="A3054" s="7" t="s">
        <v>104</v>
      </c>
      <c r="E3054" t="s">
        <v>9</v>
      </c>
      <c r="G3054" t="s">
        <v>13</v>
      </c>
      <c r="H3054">
        <v>0.72365053700114579</v>
      </c>
    </row>
    <row r="3055" spans="1:8" x14ac:dyDescent="0.2">
      <c r="A3055" s="7" t="s">
        <v>104</v>
      </c>
      <c r="E3055" t="s">
        <v>9</v>
      </c>
      <c r="G3055" t="s">
        <v>13</v>
      </c>
      <c r="H3055">
        <v>0.6439410763194906</v>
      </c>
    </row>
    <row r="3056" spans="1:8" x14ac:dyDescent="0.2">
      <c r="A3056" s="7" t="s">
        <v>104</v>
      </c>
      <c r="E3056" t="s">
        <v>9</v>
      </c>
      <c r="G3056" t="s">
        <v>13</v>
      </c>
      <c r="H3056">
        <v>0.70189166505261802</v>
      </c>
    </row>
    <row r="3057" spans="1:8" x14ac:dyDescent="0.2">
      <c r="A3057" s="7" t="s">
        <v>104</v>
      </c>
      <c r="E3057" t="s">
        <v>9</v>
      </c>
      <c r="G3057" t="s">
        <v>13</v>
      </c>
      <c r="H3057">
        <v>0.70762968038370067</v>
      </c>
    </row>
    <row r="3058" spans="1:8" x14ac:dyDescent="0.2">
      <c r="A3058" s="7" t="s">
        <v>104</v>
      </c>
      <c r="E3058" t="s">
        <v>9</v>
      </c>
      <c r="G3058" t="s">
        <v>14</v>
      </c>
      <c r="H3058">
        <v>32.398000000000003</v>
      </c>
    </row>
    <row r="3059" spans="1:8" x14ac:dyDescent="0.2">
      <c r="A3059" s="7" t="s">
        <v>104</v>
      </c>
      <c r="E3059" t="s">
        <v>9</v>
      </c>
      <c r="G3059" t="s">
        <v>15</v>
      </c>
      <c r="H3059">
        <v>106.654</v>
      </c>
    </row>
    <row r="3060" spans="1:8" x14ac:dyDescent="0.2">
      <c r="A3060" s="7" t="s">
        <v>104</v>
      </c>
      <c r="E3060" t="s">
        <v>9</v>
      </c>
      <c r="G3060" t="s">
        <v>16</v>
      </c>
      <c r="H3060">
        <v>54.351266666666675</v>
      </c>
    </row>
    <row r="3061" spans="1:8" x14ac:dyDescent="0.2">
      <c r="A3061" s="7" t="s">
        <v>104</v>
      </c>
      <c r="E3061" t="s">
        <v>9</v>
      </c>
      <c r="G3061" t="s">
        <v>17</v>
      </c>
      <c r="H3061">
        <v>77.896333333333331</v>
      </c>
    </row>
    <row r="3062" spans="1:8" x14ac:dyDescent="0.2">
      <c r="A3062" s="8" t="s">
        <v>105</v>
      </c>
      <c r="E3062" t="s">
        <v>9</v>
      </c>
      <c r="F3062">
        <v>1</v>
      </c>
      <c r="G3062" t="s">
        <v>10</v>
      </c>
      <c r="H3062">
        <v>1</v>
      </c>
    </row>
    <row r="3063" spans="1:8" x14ac:dyDescent="0.2">
      <c r="A3063" s="8" t="s">
        <v>105</v>
      </c>
      <c r="E3063" t="s">
        <v>9</v>
      </c>
      <c r="G3063" t="s">
        <v>11</v>
      </c>
      <c r="H3063">
        <f>4/12</f>
        <v>0.33333333333333331</v>
      </c>
    </row>
    <row r="3064" spans="1:8" x14ac:dyDescent="0.2">
      <c r="A3064" s="8" t="s">
        <v>105</v>
      </c>
      <c r="E3064" t="s">
        <v>9</v>
      </c>
      <c r="G3064" t="s">
        <v>12</v>
      </c>
      <c r="H3064">
        <v>1</v>
      </c>
    </row>
    <row r="3065" spans="1:8" x14ac:dyDescent="0.2">
      <c r="A3065" s="8" t="s">
        <v>105</v>
      </c>
      <c r="E3065" t="s">
        <v>9</v>
      </c>
      <c r="F3065">
        <v>2</v>
      </c>
      <c r="G3065" t="s">
        <v>10</v>
      </c>
      <c r="H3065">
        <v>1</v>
      </c>
    </row>
    <row r="3066" spans="1:8" x14ac:dyDescent="0.2">
      <c r="A3066" s="8" t="s">
        <v>105</v>
      </c>
      <c r="E3066" t="s">
        <v>9</v>
      </c>
      <c r="G3066" t="s">
        <v>11</v>
      </c>
      <c r="H3066">
        <f>1/6</f>
        <v>0.16666666666666666</v>
      </c>
    </row>
    <row r="3067" spans="1:8" x14ac:dyDescent="0.2">
      <c r="A3067" s="8" t="s">
        <v>105</v>
      </c>
      <c r="E3067" t="s">
        <v>9</v>
      </c>
      <c r="G3067" t="s">
        <v>12</v>
      </c>
      <c r="H3067">
        <v>1</v>
      </c>
    </row>
    <row r="3068" spans="1:8" x14ac:dyDescent="0.2">
      <c r="A3068" s="8" t="s">
        <v>105</v>
      </c>
      <c r="E3068" t="s">
        <v>9</v>
      </c>
      <c r="F3068">
        <v>3</v>
      </c>
      <c r="G3068" t="s">
        <v>10</v>
      </c>
      <c r="H3068">
        <v>1</v>
      </c>
    </row>
    <row r="3069" spans="1:8" x14ac:dyDescent="0.2">
      <c r="A3069" s="8" t="s">
        <v>105</v>
      </c>
      <c r="E3069" t="s">
        <v>9</v>
      </c>
      <c r="G3069" t="s">
        <v>11</v>
      </c>
      <c r="H3069">
        <f>4/7</f>
        <v>0.5714285714285714</v>
      </c>
    </row>
    <row r="3070" spans="1:8" x14ac:dyDescent="0.2">
      <c r="A3070" s="8" t="s">
        <v>105</v>
      </c>
      <c r="E3070" t="s">
        <v>9</v>
      </c>
      <c r="G3070" t="s">
        <v>12</v>
      </c>
      <c r="H3070">
        <v>1</v>
      </c>
    </row>
    <row r="3071" spans="1:8" x14ac:dyDescent="0.2">
      <c r="A3071" s="8" t="s">
        <v>105</v>
      </c>
      <c r="E3071" t="s">
        <v>9</v>
      </c>
      <c r="F3071">
        <v>4</v>
      </c>
      <c r="G3071" t="s">
        <v>10</v>
      </c>
      <c r="H3071">
        <v>1</v>
      </c>
    </row>
    <row r="3072" spans="1:8" x14ac:dyDescent="0.2">
      <c r="A3072" s="8" t="s">
        <v>105</v>
      </c>
      <c r="E3072" t="s">
        <v>9</v>
      </c>
      <c r="G3072" t="s">
        <v>11</v>
      </c>
      <c r="H3072">
        <f>1/5</f>
        <v>0.2</v>
      </c>
    </row>
    <row r="3073" spans="1:8" x14ac:dyDescent="0.2">
      <c r="A3073" s="8" t="s">
        <v>105</v>
      </c>
      <c r="E3073" t="s">
        <v>9</v>
      </c>
      <c r="G3073" t="s">
        <v>12</v>
      </c>
      <c r="H3073">
        <v>1</v>
      </c>
    </row>
    <row r="3074" spans="1:8" x14ac:dyDescent="0.2">
      <c r="A3074" s="8" t="s">
        <v>105</v>
      </c>
      <c r="E3074" t="s">
        <v>9</v>
      </c>
      <c r="F3074">
        <v>5</v>
      </c>
      <c r="G3074" t="s">
        <v>10</v>
      </c>
      <c r="H3074">
        <v>1</v>
      </c>
    </row>
    <row r="3075" spans="1:8" x14ac:dyDescent="0.2">
      <c r="A3075" s="8" t="s">
        <v>105</v>
      </c>
      <c r="E3075" t="s">
        <v>9</v>
      </c>
      <c r="G3075" t="s">
        <v>11</v>
      </c>
      <c r="H3075">
        <f>4/10</f>
        <v>0.4</v>
      </c>
    </row>
    <row r="3076" spans="1:8" x14ac:dyDescent="0.2">
      <c r="A3076" s="8" t="s">
        <v>105</v>
      </c>
      <c r="E3076" t="s">
        <v>9</v>
      </c>
      <c r="G3076" t="s">
        <v>12</v>
      </c>
      <c r="H3076">
        <v>1</v>
      </c>
    </row>
    <row r="3077" spans="1:8" x14ac:dyDescent="0.2">
      <c r="A3077" s="8" t="s">
        <v>105</v>
      </c>
      <c r="E3077" t="s">
        <v>9</v>
      </c>
      <c r="G3077" t="s">
        <v>13</v>
      </c>
      <c r="H3077">
        <v>0.71850012229308946</v>
      </c>
    </row>
    <row r="3078" spans="1:8" x14ac:dyDescent="0.2">
      <c r="A3078" s="8" t="s">
        <v>105</v>
      </c>
      <c r="E3078" t="s">
        <v>9</v>
      </c>
      <c r="G3078" t="s">
        <v>13</v>
      </c>
      <c r="H3078">
        <v>0.69345698846210024</v>
      </c>
    </row>
    <row r="3079" spans="1:8" x14ac:dyDescent="0.2">
      <c r="A3079" s="8" t="s">
        <v>105</v>
      </c>
      <c r="E3079" t="s">
        <v>9</v>
      </c>
      <c r="G3079" t="s">
        <v>13</v>
      </c>
      <c r="H3079">
        <v>0.61471982157792038</v>
      </c>
    </row>
    <row r="3080" spans="1:8" x14ac:dyDescent="0.2">
      <c r="A3080" s="8" t="s">
        <v>105</v>
      </c>
      <c r="E3080" t="s">
        <v>9</v>
      </c>
      <c r="G3080" t="s">
        <v>13</v>
      </c>
      <c r="H3080">
        <v>0.68419961007176344</v>
      </c>
    </row>
    <row r="3081" spans="1:8" x14ac:dyDescent="0.2">
      <c r="A3081" s="8" t="s">
        <v>105</v>
      </c>
      <c r="E3081" t="s">
        <v>9</v>
      </c>
      <c r="G3081" t="s">
        <v>13</v>
      </c>
      <c r="H3081">
        <v>0.74246296203504192</v>
      </c>
    </row>
    <row r="3082" spans="1:8" x14ac:dyDescent="0.2">
      <c r="A3082" s="8" t="s">
        <v>105</v>
      </c>
      <c r="E3082" t="s">
        <v>9</v>
      </c>
      <c r="G3082" t="s">
        <v>13</v>
      </c>
      <c r="H3082">
        <v>0.74694698753840638</v>
      </c>
    </row>
    <row r="3083" spans="1:8" x14ac:dyDescent="0.2">
      <c r="A3083" s="8" t="s">
        <v>105</v>
      </c>
      <c r="E3083" t="s">
        <v>9</v>
      </c>
      <c r="G3083" t="s">
        <v>13</v>
      </c>
      <c r="H3083">
        <v>0.73487200848227807</v>
      </c>
    </row>
    <row r="3084" spans="1:8" x14ac:dyDescent="0.2">
      <c r="A3084" s="8" t="s">
        <v>105</v>
      </c>
      <c r="E3084" t="s">
        <v>9</v>
      </c>
      <c r="G3084" t="s">
        <v>13</v>
      </c>
      <c r="H3084">
        <v>0.69186054856257084</v>
      </c>
    </row>
    <row r="3085" spans="1:8" x14ac:dyDescent="0.2">
      <c r="A3085" s="8" t="s">
        <v>105</v>
      </c>
      <c r="E3085" t="s">
        <v>9</v>
      </c>
      <c r="G3085" t="s">
        <v>13</v>
      </c>
      <c r="H3085">
        <v>0.68678431900848713</v>
      </c>
    </row>
    <row r="3086" spans="1:8" x14ac:dyDescent="0.2">
      <c r="A3086" s="8" t="s">
        <v>105</v>
      </c>
      <c r="E3086" t="s">
        <v>9</v>
      </c>
      <c r="G3086" t="s">
        <v>13</v>
      </c>
      <c r="H3086">
        <v>0.71182583013832257</v>
      </c>
    </row>
    <row r="3087" spans="1:8" x14ac:dyDescent="0.2">
      <c r="A3087" s="8" t="s">
        <v>105</v>
      </c>
      <c r="E3087" t="s">
        <v>9</v>
      </c>
      <c r="G3087" t="s">
        <v>13</v>
      </c>
      <c r="H3087">
        <v>0.69418760866129292</v>
      </c>
    </row>
    <row r="3088" spans="1:8" x14ac:dyDescent="0.2">
      <c r="A3088" s="8" t="s">
        <v>105</v>
      </c>
      <c r="E3088" t="s">
        <v>9</v>
      </c>
      <c r="G3088" t="s">
        <v>13</v>
      </c>
      <c r="H3088">
        <v>0.74435506241331484</v>
      </c>
    </row>
    <row r="3089" spans="1:8" x14ac:dyDescent="0.2">
      <c r="A3089" s="8" t="s">
        <v>105</v>
      </c>
      <c r="E3089" t="s">
        <v>9</v>
      </c>
      <c r="G3089" t="s">
        <v>13</v>
      </c>
      <c r="H3089">
        <v>0.61069016959798994</v>
      </c>
    </row>
    <row r="3090" spans="1:8" x14ac:dyDescent="0.2">
      <c r="A3090" s="8" t="s">
        <v>105</v>
      </c>
      <c r="E3090" t="s">
        <v>9</v>
      </c>
      <c r="G3090" t="s">
        <v>13</v>
      </c>
      <c r="H3090">
        <v>0.69664346481051809</v>
      </c>
    </row>
    <row r="3091" spans="1:8" x14ac:dyDescent="0.2">
      <c r="A3091" s="8" t="s">
        <v>105</v>
      </c>
      <c r="E3091" t="s">
        <v>9</v>
      </c>
      <c r="G3091" t="s">
        <v>13</v>
      </c>
      <c r="H3091">
        <v>0.80205673461983895</v>
      </c>
    </row>
    <row r="3092" spans="1:8" x14ac:dyDescent="0.2">
      <c r="A3092" s="8" t="s">
        <v>105</v>
      </c>
      <c r="E3092" t="s">
        <v>9</v>
      </c>
      <c r="G3092" t="s">
        <v>14</v>
      </c>
      <c r="H3092">
        <v>31.111000000000001</v>
      </c>
    </row>
    <row r="3093" spans="1:8" x14ac:dyDescent="0.2">
      <c r="A3093" s="8" t="s">
        <v>105</v>
      </c>
      <c r="E3093" t="s">
        <v>9</v>
      </c>
      <c r="G3093" t="s">
        <v>15</v>
      </c>
      <c r="H3093">
        <v>73.813000000000002</v>
      </c>
    </row>
    <row r="3094" spans="1:8" x14ac:dyDescent="0.2">
      <c r="A3094" s="8" t="s">
        <v>105</v>
      </c>
      <c r="E3094" t="s">
        <v>9</v>
      </c>
      <c r="G3094" t="s">
        <v>16</v>
      </c>
      <c r="H3094">
        <v>44.22326666666666</v>
      </c>
    </row>
    <row r="3095" spans="1:8" x14ac:dyDescent="0.2">
      <c r="A3095" s="8" t="s">
        <v>105</v>
      </c>
      <c r="E3095" t="s">
        <v>9</v>
      </c>
      <c r="G3095" t="s">
        <v>17</v>
      </c>
      <c r="H3095">
        <v>62.493200000000002</v>
      </c>
    </row>
    <row r="3096" spans="1:8" x14ac:dyDescent="0.2">
      <c r="A3096" s="7" t="s">
        <v>106</v>
      </c>
      <c r="E3096" t="s">
        <v>9</v>
      </c>
      <c r="F3096">
        <v>1</v>
      </c>
      <c r="G3096" t="s">
        <v>10</v>
      </c>
      <c r="H3096">
        <v>1</v>
      </c>
    </row>
    <row r="3097" spans="1:8" x14ac:dyDescent="0.2">
      <c r="A3097" s="7" t="s">
        <v>106</v>
      </c>
      <c r="E3097" t="s">
        <v>9</v>
      </c>
      <c r="G3097" t="s">
        <v>11</v>
      </c>
      <c r="H3097">
        <f>0/6</f>
        <v>0</v>
      </c>
    </row>
    <row r="3098" spans="1:8" x14ac:dyDescent="0.2">
      <c r="A3098" s="7" t="s">
        <v>106</v>
      </c>
      <c r="E3098" t="s">
        <v>9</v>
      </c>
      <c r="G3098" t="s">
        <v>12</v>
      </c>
      <c r="H3098">
        <v>1</v>
      </c>
    </row>
    <row r="3099" spans="1:8" x14ac:dyDescent="0.2">
      <c r="A3099" s="7" t="s">
        <v>106</v>
      </c>
      <c r="E3099" t="s">
        <v>9</v>
      </c>
      <c r="F3099">
        <v>2</v>
      </c>
      <c r="G3099" t="s">
        <v>10</v>
      </c>
      <c r="H3099">
        <v>1</v>
      </c>
    </row>
    <row r="3100" spans="1:8" x14ac:dyDescent="0.2">
      <c r="A3100" s="7" t="s">
        <v>106</v>
      </c>
      <c r="E3100" t="s">
        <v>9</v>
      </c>
      <c r="G3100" t="s">
        <v>11</v>
      </c>
      <c r="H3100">
        <f>2/6</f>
        <v>0.33333333333333331</v>
      </c>
    </row>
    <row r="3101" spans="1:8" x14ac:dyDescent="0.2">
      <c r="A3101" s="7" t="s">
        <v>106</v>
      </c>
      <c r="E3101" t="s">
        <v>9</v>
      </c>
      <c r="G3101" t="s">
        <v>12</v>
      </c>
      <c r="H3101">
        <v>1</v>
      </c>
    </row>
    <row r="3102" spans="1:8" x14ac:dyDescent="0.2">
      <c r="A3102" s="7" t="s">
        <v>106</v>
      </c>
      <c r="E3102" t="s">
        <v>9</v>
      </c>
      <c r="F3102">
        <v>3</v>
      </c>
      <c r="G3102" t="s">
        <v>10</v>
      </c>
      <c r="H3102">
        <v>1</v>
      </c>
    </row>
    <row r="3103" spans="1:8" x14ac:dyDescent="0.2">
      <c r="A3103" s="7" t="s">
        <v>106</v>
      </c>
      <c r="E3103" t="s">
        <v>9</v>
      </c>
      <c r="G3103" t="s">
        <v>11</v>
      </c>
      <c r="H3103">
        <f>0/5</f>
        <v>0</v>
      </c>
    </row>
    <row r="3104" spans="1:8" x14ac:dyDescent="0.2">
      <c r="A3104" s="7" t="s">
        <v>106</v>
      </c>
      <c r="E3104" t="s">
        <v>9</v>
      </c>
      <c r="G3104" t="s">
        <v>12</v>
      </c>
      <c r="H3104">
        <v>1</v>
      </c>
    </row>
    <row r="3105" spans="1:8" x14ac:dyDescent="0.2">
      <c r="A3105" s="7" t="s">
        <v>106</v>
      </c>
      <c r="E3105" t="s">
        <v>9</v>
      </c>
      <c r="F3105">
        <v>4</v>
      </c>
      <c r="G3105" t="s">
        <v>10</v>
      </c>
      <c r="H3105">
        <v>1</v>
      </c>
    </row>
    <row r="3106" spans="1:8" x14ac:dyDescent="0.2">
      <c r="A3106" s="7" t="s">
        <v>106</v>
      </c>
      <c r="E3106" t="s">
        <v>9</v>
      </c>
      <c r="G3106" t="s">
        <v>11</v>
      </c>
      <c r="H3106">
        <f>0/14</f>
        <v>0</v>
      </c>
    </row>
    <row r="3107" spans="1:8" x14ac:dyDescent="0.2">
      <c r="A3107" s="7" t="s">
        <v>106</v>
      </c>
      <c r="E3107" t="s">
        <v>9</v>
      </c>
      <c r="G3107" t="s">
        <v>12</v>
      </c>
      <c r="H3107">
        <v>1</v>
      </c>
    </row>
    <row r="3108" spans="1:8" x14ac:dyDescent="0.2">
      <c r="A3108" s="7" t="s">
        <v>106</v>
      </c>
      <c r="E3108" t="s">
        <v>9</v>
      </c>
      <c r="F3108">
        <v>5</v>
      </c>
      <c r="G3108" t="s">
        <v>10</v>
      </c>
      <c r="H3108">
        <v>1</v>
      </c>
    </row>
    <row r="3109" spans="1:8" x14ac:dyDescent="0.2">
      <c r="A3109" s="7" t="s">
        <v>106</v>
      </c>
      <c r="E3109" t="s">
        <v>9</v>
      </c>
      <c r="G3109" t="s">
        <v>11</v>
      </c>
      <c r="H3109">
        <f>4/16</f>
        <v>0.25</v>
      </c>
    </row>
    <row r="3110" spans="1:8" x14ac:dyDescent="0.2">
      <c r="A3110" s="7" t="s">
        <v>106</v>
      </c>
      <c r="E3110" t="s">
        <v>9</v>
      </c>
      <c r="G3110" t="s">
        <v>12</v>
      </c>
      <c r="H3110">
        <v>1</v>
      </c>
    </row>
    <row r="3111" spans="1:8" x14ac:dyDescent="0.2">
      <c r="A3111" s="7" t="s">
        <v>106</v>
      </c>
      <c r="E3111" t="s">
        <v>9</v>
      </c>
      <c r="G3111" t="s">
        <v>13</v>
      </c>
      <c r="H3111">
        <v>0.97249381688740966</v>
      </c>
    </row>
    <row r="3112" spans="1:8" x14ac:dyDescent="0.2">
      <c r="A3112" s="7" t="s">
        <v>106</v>
      </c>
      <c r="E3112" t="s">
        <v>9</v>
      </c>
      <c r="G3112" t="s">
        <v>13</v>
      </c>
      <c r="H3112">
        <v>0.51658517504400547</v>
      </c>
    </row>
    <row r="3113" spans="1:8" x14ac:dyDescent="0.2">
      <c r="A3113" s="7" t="s">
        <v>106</v>
      </c>
      <c r="E3113" t="s">
        <v>9</v>
      </c>
      <c r="G3113" t="s">
        <v>13</v>
      </c>
      <c r="H3113">
        <v>0.72529166066541828</v>
      </c>
    </row>
    <row r="3114" spans="1:8" x14ac:dyDescent="0.2">
      <c r="A3114" s="7" t="s">
        <v>106</v>
      </c>
      <c r="E3114" t="s">
        <v>9</v>
      </c>
      <c r="G3114" t="s">
        <v>13</v>
      </c>
      <c r="H3114">
        <v>0.79653825431034475</v>
      </c>
    </row>
    <row r="3115" spans="1:8" x14ac:dyDescent="0.2">
      <c r="A3115" s="7" t="s">
        <v>106</v>
      </c>
      <c r="E3115" t="s">
        <v>9</v>
      </c>
      <c r="G3115" t="s">
        <v>13</v>
      </c>
      <c r="H3115">
        <v>0.81303972366148536</v>
      </c>
    </row>
    <row r="3116" spans="1:8" x14ac:dyDescent="0.2">
      <c r="A3116" s="7" t="s">
        <v>106</v>
      </c>
      <c r="E3116" t="s">
        <v>9</v>
      </c>
      <c r="G3116" t="s">
        <v>13</v>
      </c>
      <c r="H3116">
        <v>0.53986034832658769</v>
      </c>
    </row>
    <row r="3117" spans="1:8" x14ac:dyDescent="0.2">
      <c r="A3117" s="7" t="s">
        <v>106</v>
      </c>
      <c r="E3117" t="s">
        <v>9</v>
      </c>
      <c r="G3117" t="s">
        <v>13</v>
      </c>
      <c r="H3117">
        <v>0.73760773834167637</v>
      </c>
    </row>
    <row r="3118" spans="1:8" x14ac:dyDescent="0.2">
      <c r="A3118" s="7" t="s">
        <v>106</v>
      </c>
      <c r="E3118" t="s">
        <v>9</v>
      </c>
      <c r="G3118" t="s">
        <v>13</v>
      </c>
      <c r="H3118">
        <v>0.81553342244067906</v>
      </c>
    </row>
    <row r="3119" spans="1:8" x14ac:dyDescent="0.2">
      <c r="A3119" s="7" t="s">
        <v>106</v>
      </c>
      <c r="E3119" t="s">
        <v>9</v>
      </c>
      <c r="G3119" t="s">
        <v>13</v>
      </c>
      <c r="H3119">
        <v>0.62859042326509051</v>
      </c>
    </row>
    <row r="3120" spans="1:8" x14ac:dyDescent="0.2">
      <c r="A3120" s="7" t="s">
        <v>106</v>
      </c>
      <c r="E3120" t="s">
        <v>9</v>
      </c>
      <c r="G3120" t="s">
        <v>13</v>
      </c>
      <c r="H3120">
        <v>0.7105788825891326</v>
      </c>
    </row>
    <row r="3121" spans="1:8" x14ac:dyDescent="0.2">
      <c r="A3121" s="7" t="s">
        <v>106</v>
      </c>
      <c r="E3121" t="s">
        <v>9</v>
      </c>
      <c r="G3121" t="s">
        <v>13</v>
      </c>
      <c r="H3121">
        <v>0.73623717912123454</v>
      </c>
    </row>
    <row r="3122" spans="1:8" x14ac:dyDescent="0.2">
      <c r="A3122" s="7" t="s">
        <v>106</v>
      </c>
      <c r="E3122" t="s">
        <v>9</v>
      </c>
      <c r="G3122" t="s">
        <v>13</v>
      </c>
      <c r="H3122">
        <v>0.74894841709098958</v>
      </c>
    </row>
    <row r="3123" spans="1:8" x14ac:dyDescent="0.2">
      <c r="A3123" s="7" t="s">
        <v>106</v>
      </c>
      <c r="E3123" t="s">
        <v>9</v>
      </c>
      <c r="G3123" t="s">
        <v>13</v>
      </c>
      <c r="H3123">
        <v>0.69085839319946551</v>
      </c>
    </row>
    <row r="3124" spans="1:8" x14ac:dyDescent="0.2">
      <c r="A3124" s="7" t="s">
        <v>106</v>
      </c>
      <c r="E3124" t="s">
        <v>9</v>
      </c>
      <c r="G3124" t="s">
        <v>13</v>
      </c>
      <c r="H3124">
        <v>0.74989513022918819</v>
      </c>
    </row>
    <row r="3125" spans="1:8" x14ac:dyDescent="0.2">
      <c r="A3125" s="7" t="s">
        <v>106</v>
      </c>
      <c r="E3125" t="s">
        <v>9</v>
      </c>
      <c r="G3125" t="s">
        <v>13</v>
      </c>
      <c r="H3125">
        <v>0.8204059156702328</v>
      </c>
    </row>
    <row r="3126" spans="1:8" x14ac:dyDescent="0.2">
      <c r="A3126" s="7" t="s">
        <v>106</v>
      </c>
      <c r="E3126" t="s">
        <v>9</v>
      </c>
      <c r="G3126" t="s">
        <v>14</v>
      </c>
      <c r="H3126">
        <v>26.413</v>
      </c>
    </row>
    <row r="3127" spans="1:8" x14ac:dyDescent="0.2">
      <c r="A3127" s="7" t="s">
        <v>106</v>
      </c>
      <c r="E3127" t="s">
        <v>9</v>
      </c>
      <c r="G3127" t="s">
        <v>15</v>
      </c>
      <c r="H3127">
        <v>87.216999999999999</v>
      </c>
    </row>
    <row r="3128" spans="1:8" x14ac:dyDescent="0.2">
      <c r="A3128" s="7" t="s">
        <v>106</v>
      </c>
      <c r="E3128" t="s">
        <v>9</v>
      </c>
      <c r="G3128" t="s">
        <v>16</v>
      </c>
      <c r="H3128">
        <v>43.990533333333325</v>
      </c>
    </row>
    <row r="3129" spans="1:8" x14ac:dyDescent="0.2">
      <c r="A3129" s="7" t="s">
        <v>106</v>
      </c>
      <c r="E3129" t="s">
        <v>9</v>
      </c>
      <c r="G3129" t="s">
        <v>17</v>
      </c>
      <c r="H3129">
        <v>60.436200000000014</v>
      </c>
    </row>
    <row r="3130" spans="1:8" x14ac:dyDescent="0.2">
      <c r="A3130" s="8" t="s">
        <v>107</v>
      </c>
      <c r="E3130" t="s">
        <v>9</v>
      </c>
      <c r="F3130">
        <v>1</v>
      </c>
      <c r="G3130" t="s">
        <v>10</v>
      </c>
      <c r="H3130">
        <v>0</v>
      </c>
    </row>
    <row r="3131" spans="1:8" x14ac:dyDescent="0.2">
      <c r="A3131" s="8" t="s">
        <v>107</v>
      </c>
      <c r="E3131" t="s">
        <v>9</v>
      </c>
      <c r="G3131" t="s">
        <v>11</v>
      </c>
      <c r="H3131">
        <f>6/29</f>
        <v>0.20689655172413793</v>
      </c>
    </row>
    <row r="3132" spans="1:8" x14ac:dyDescent="0.2">
      <c r="A3132" s="8" t="s">
        <v>107</v>
      </c>
      <c r="E3132" t="s">
        <v>9</v>
      </c>
      <c r="G3132" t="s">
        <v>12</v>
      </c>
      <c r="H3132">
        <v>1</v>
      </c>
    </row>
    <row r="3133" spans="1:8" x14ac:dyDescent="0.2">
      <c r="A3133" s="8" t="s">
        <v>107</v>
      </c>
      <c r="E3133" t="s">
        <v>9</v>
      </c>
      <c r="F3133">
        <v>2</v>
      </c>
      <c r="G3133" t="s">
        <v>10</v>
      </c>
      <c r="H3133">
        <v>1</v>
      </c>
    </row>
    <row r="3134" spans="1:8" x14ac:dyDescent="0.2">
      <c r="A3134" s="8" t="s">
        <v>107</v>
      </c>
      <c r="E3134" t="s">
        <v>9</v>
      </c>
      <c r="G3134" t="s">
        <v>11</v>
      </c>
      <c r="H3134">
        <f>0/4</f>
        <v>0</v>
      </c>
    </row>
    <row r="3135" spans="1:8" x14ac:dyDescent="0.2">
      <c r="A3135" s="8" t="s">
        <v>107</v>
      </c>
      <c r="E3135" t="s">
        <v>9</v>
      </c>
      <c r="G3135" t="s">
        <v>12</v>
      </c>
      <c r="H3135">
        <v>1</v>
      </c>
    </row>
    <row r="3136" spans="1:8" x14ac:dyDescent="0.2">
      <c r="A3136" s="8" t="s">
        <v>107</v>
      </c>
      <c r="E3136" t="s">
        <v>9</v>
      </c>
      <c r="F3136">
        <v>3</v>
      </c>
      <c r="G3136" t="s">
        <v>10</v>
      </c>
      <c r="H3136">
        <v>1</v>
      </c>
    </row>
    <row r="3137" spans="1:8" x14ac:dyDescent="0.2">
      <c r="A3137" s="8" t="s">
        <v>107</v>
      </c>
      <c r="E3137" t="s">
        <v>9</v>
      </c>
      <c r="G3137" t="s">
        <v>11</v>
      </c>
      <c r="H3137">
        <f>2/10</f>
        <v>0.2</v>
      </c>
    </row>
    <row r="3138" spans="1:8" x14ac:dyDescent="0.2">
      <c r="A3138" s="8" t="s">
        <v>107</v>
      </c>
      <c r="E3138" t="s">
        <v>9</v>
      </c>
      <c r="G3138" t="s">
        <v>12</v>
      </c>
      <c r="H3138">
        <v>1</v>
      </c>
    </row>
    <row r="3139" spans="1:8" x14ac:dyDescent="0.2">
      <c r="A3139" s="8" t="s">
        <v>107</v>
      </c>
      <c r="E3139" t="s">
        <v>9</v>
      </c>
      <c r="F3139">
        <v>4</v>
      </c>
      <c r="G3139" t="s">
        <v>10</v>
      </c>
      <c r="H3139">
        <v>1</v>
      </c>
    </row>
    <row r="3140" spans="1:8" x14ac:dyDescent="0.2">
      <c r="A3140" s="8" t="s">
        <v>107</v>
      </c>
      <c r="E3140" t="s">
        <v>9</v>
      </c>
      <c r="G3140" t="s">
        <v>11</v>
      </c>
      <c r="H3140">
        <f>3/10</f>
        <v>0.3</v>
      </c>
    </row>
    <row r="3141" spans="1:8" x14ac:dyDescent="0.2">
      <c r="A3141" s="8" t="s">
        <v>107</v>
      </c>
      <c r="E3141" t="s">
        <v>9</v>
      </c>
      <c r="G3141" t="s">
        <v>12</v>
      </c>
      <c r="H3141">
        <v>1</v>
      </c>
    </row>
    <row r="3142" spans="1:8" x14ac:dyDescent="0.2">
      <c r="A3142" s="8" t="s">
        <v>107</v>
      </c>
      <c r="E3142" t="s">
        <v>9</v>
      </c>
      <c r="F3142">
        <v>5</v>
      </c>
      <c r="G3142" t="s">
        <v>10</v>
      </c>
      <c r="H3142">
        <v>1</v>
      </c>
    </row>
    <row r="3143" spans="1:8" x14ac:dyDescent="0.2">
      <c r="A3143" s="8" t="s">
        <v>107</v>
      </c>
      <c r="E3143" t="s">
        <v>9</v>
      </c>
      <c r="G3143" t="s">
        <v>11</v>
      </c>
      <c r="H3143">
        <f>0/12</f>
        <v>0</v>
      </c>
    </row>
    <row r="3144" spans="1:8" x14ac:dyDescent="0.2">
      <c r="A3144" s="8" t="s">
        <v>107</v>
      </c>
      <c r="E3144" t="s">
        <v>9</v>
      </c>
      <c r="G3144" t="s">
        <v>12</v>
      </c>
      <c r="H3144">
        <v>1</v>
      </c>
    </row>
    <row r="3145" spans="1:8" x14ac:dyDescent="0.2">
      <c r="A3145" s="8" t="s">
        <v>107</v>
      </c>
      <c r="E3145" t="s">
        <v>9</v>
      </c>
      <c r="G3145" t="s">
        <v>13</v>
      </c>
      <c r="H3145">
        <v>0.58155137654096567</v>
      </c>
    </row>
    <row r="3146" spans="1:8" x14ac:dyDescent="0.2">
      <c r="A3146" s="8" t="s">
        <v>107</v>
      </c>
      <c r="E3146" t="s">
        <v>9</v>
      </c>
      <c r="G3146" t="s">
        <v>13</v>
      </c>
      <c r="H3146">
        <v>0.67420403682121444</v>
      </c>
    </row>
    <row r="3147" spans="1:8" x14ac:dyDescent="0.2">
      <c r="A3147" s="8" t="s">
        <v>107</v>
      </c>
      <c r="E3147" t="s">
        <v>9</v>
      </c>
      <c r="G3147" t="s">
        <v>13</v>
      </c>
      <c r="H3147">
        <v>0.73773605638666939</v>
      </c>
    </row>
    <row r="3148" spans="1:8" x14ac:dyDescent="0.2">
      <c r="A3148" s="8" t="s">
        <v>107</v>
      </c>
      <c r="E3148" t="s">
        <v>9</v>
      </c>
      <c r="G3148" t="s">
        <v>13</v>
      </c>
      <c r="H3148">
        <v>0.66445931092505395</v>
      </c>
    </row>
    <row r="3149" spans="1:8" x14ac:dyDescent="0.2">
      <c r="A3149" s="8" t="s">
        <v>107</v>
      </c>
      <c r="E3149" t="s">
        <v>9</v>
      </c>
      <c r="G3149" t="s">
        <v>13</v>
      </c>
      <c r="H3149">
        <v>0.7612578404072794</v>
      </c>
    </row>
    <row r="3150" spans="1:8" x14ac:dyDescent="0.2">
      <c r="A3150" s="8" t="s">
        <v>107</v>
      </c>
      <c r="E3150" t="s">
        <v>9</v>
      </c>
      <c r="G3150" t="s">
        <v>13</v>
      </c>
      <c r="H3150">
        <v>0.7409328330758479</v>
      </c>
    </row>
    <row r="3151" spans="1:8" x14ac:dyDescent="0.2">
      <c r="A3151" s="8" t="s">
        <v>107</v>
      </c>
      <c r="E3151" t="s">
        <v>9</v>
      </c>
      <c r="G3151" t="s">
        <v>13</v>
      </c>
      <c r="H3151">
        <v>0.74857558679630898</v>
      </c>
    </row>
    <row r="3152" spans="1:8" x14ac:dyDescent="0.2">
      <c r="A3152" s="8" t="s">
        <v>107</v>
      </c>
      <c r="E3152" t="s">
        <v>9</v>
      </c>
      <c r="G3152" t="s">
        <v>13</v>
      </c>
      <c r="H3152">
        <v>0.66137498941664552</v>
      </c>
    </row>
    <row r="3153" spans="1:8" x14ac:dyDescent="0.2">
      <c r="A3153" s="8" t="s">
        <v>107</v>
      </c>
      <c r="E3153" t="s">
        <v>9</v>
      </c>
      <c r="G3153" t="s">
        <v>13</v>
      </c>
      <c r="H3153">
        <v>0.78797493839290023</v>
      </c>
    </row>
    <row r="3154" spans="1:8" x14ac:dyDescent="0.2">
      <c r="A3154" s="8" t="s">
        <v>107</v>
      </c>
      <c r="E3154" t="s">
        <v>9</v>
      </c>
      <c r="G3154" t="s">
        <v>13</v>
      </c>
      <c r="H3154">
        <v>0.76340447268025613</v>
      </c>
    </row>
    <row r="3155" spans="1:8" x14ac:dyDescent="0.2">
      <c r="A3155" s="8" t="s">
        <v>107</v>
      </c>
      <c r="E3155" t="s">
        <v>9</v>
      </c>
      <c r="G3155" t="s">
        <v>13</v>
      </c>
      <c r="H3155">
        <v>0.75853411700595541</v>
      </c>
    </row>
    <row r="3156" spans="1:8" x14ac:dyDescent="0.2">
      <c r="A3156" s="8" t="s">
        <v>107</v>
      </c>
      <c r="E3156" t="s">
        <v>9</v>
      </c>
      <c r="G3156" t="s">
        <v>13</v>
      </c>
      <c r="H3156">
        <v>0.94623084606720098</v>
      </c>
    </row>
    <row r="3157" spans="1:8" x14ac:dyDescent="0.2">
      <c r="A3157" s="8" t="s">
        <v>107</v>
      </c>
      <c r="E3157" t="s">
        <v>9</v>
      </c>
      <c r="G3157" t="s">
        <v>13</v>
      </c>
      <c r="H3157">
        <v>0.85732622103683942</v>
      </c>
    </row>
    <row r="3158" spans="1:8" x14ac:dyDescent="0.2">
      <c r="A3158" s="8" t="s">
        <v>107</v>
      </c>
      <c r="E3158" t="s">
        <v>9</v>
      </c>
      <c r="G3158" t="s">
        <v>13</v>
      </c>
      <c r="H3158">
        <v>0.61109279828018626</v>
      </c>
    </row>
    <row r="3159" spans="1:8" x14ac:dyDescent="0.2">
      <c r="A3159" s="8" t="s">
        <v>107</v>
      </c>
      <c r="E3159" t="s">
        <v>9</v>
      </c>
      <c r="G3159" t="s">
        <v>13</v>
      </c>
      <c r="H3159">
        <v>0.76812432110445361</v>
      </c>
    </row>
    <row r="3160" spans="1:8" x14ac:dyDescent="0.2">
      <c r="A3160" s="8" t="s">
        <v>107</v>
      </c>
      <c r="E3160" t="s">
        <v>9</v>
      </c>
      <c r="G3160" t="s">
        <v>14</v>
      </c>
      <c r="H3160">
        <v>27.065000000000001</v>
      </c>
    </row>
    <row r="3161" spans="1:8" x14ac:dyDescent="0.2">
      <c r="A3161" s="8" t="s">
        <v>107</v>
      </c>
      <c r="E3161" t="s">
        <v>9</v>
      </c>
      <c r="G3161" t="s">
        <v>15</v>
      </c>
      <c r="H3161">
        <v>73.692999999999998</v>
      </c>
    </row>
    <row r="3162" spans="1:8" x14ac:dyDescent="0.2">
      <c r="A3162" s="8" t="s">
        <v>107</v>
      </c>
      <c r="E3162" t="s">
        <v>9</v>
      </c>
      <c r="G3162" t="s">
        <v>16</v>
      </c>
      <c r="H3162">
        <v>41.879466666666666</v>
      </c>
    </row>
    <row r="3163" spans="1:8" x14ac:dyDescent="0.2">
      <c r="A3163" s="8" t="s">
        <v>107</v>
      </c>
      <c r="E3163" t="s">
        <v>9</v>
      </c>
      <c r="G3163" t="s">
        <v>17</v>
      </c>
      <c r="H3163">
        <v>57.136200000000002</v>
      </c>
    </row>
    <row r="3164" spans="1:8" x14ac:dyDescent="0.2">
      <c r="A3164" s="7" t="s">
        <v>108</v>
      </c>
      <c r="E3164" t="s">
        <v>9</v>
      </c>
      <c r="F3164">
        <v>1</v>
      </c>
      <c r="G3164" t="s">
        <v>10</v>
      </c>
      <c r="H3164">
        <v>1</v>
      </c>
    </row>
    <row r="3165" spans="1:8" x14ac:dyDescent="0.2">
      <c r="A3165" s="7" t="s">
        <v>108</v>
      </c>
      <c r="E3165" t="s">
        <v>9</v>
      </c>
      <c r="G3165" t="s">
        <v>11</v>
      </c>
      <c r="H3165">
        <f>5/25</f>
        <v>0.2</v>
      </c>
    </row>
    <row r="3166" spans="1:8" x14ac:dyDescent="0.2">
      <c r="A3166" s="7" t="s">
        <v>108</v>
      </c>
      <c r="E3166" t="s">
        <v>9</v>
      </c>
      <c r="G3166" t="s">
        <v>12</v>
      </c>
      <c r="H3166">
        <v>1</v>
      </c>
    </row>
    <row r="3167" spans="1:8" x14ac:dyDescent="0.2">
      <c r="A3167" s="7" t="s">
        <v>108</v>
      </c>
      <c r="E3167" t="s">
        <v>9</v>
      </c>
      <c r="F3167">
        <v>2</v>
      </c>
      <c r="G3167" t="s">
        <v>10</v>
      </c>
      <c r="H3167">
        <v>1</v>
      </c>
    </row>
    <row r="3168" spans="1:8" x14ac:dyDescent="0.2">
      <c r="A3168" s="7" t="s">
        <v>108</v>
      </c>
      <c r="E3168" t="s">
        <v>9</v>
      </c>
      <c r="G3168" t="s">
        <v>11</v>
      </c>
      <c r="H3168">
        <f>6/16</f>
        <v>0.375</v>
      </c>
    </row>
    <row r="3169" spans="1:8" x14ac:dyDescent="0.2">
      <c r="A3169" s="7" t="s">
        <v>108</v>
      </c>
      <c r="E3169" t="s">
        <v>9</v>
      </c>
      <c r="G3169" t="s">
        <v>12</v>
      </c>
      <c r="H3169">
        <v>1</v>
      </c>
    </row>
    <row r="3170" spans="1:8" x14ac:dyDescent="0.2">
      <c r="A3170" s="7" t="s">
        <v>108</v>
      </c>
      <c r="E3170" t="s">
        <v>9</v>
      </c>
      <c r="F3170">
        <v>3</v>
      </c>
      <c r="G3170" t="s">
        <v>10</v>
      </c>
      <c r="H3170">
        <v>1</v>
      </c>
    </row>
    <row r="3171" spans="1:8" x14ac:dyDescent="0.2">
      <c r="A3171" s="7" t="s">
        <v>108</v>
      </c>
      <c r="E3171" t="s">
        <v>9</v>
      </c>
      <c r="G3171" t="s">
        <v>11</v>
      </c>
      <c r="H3171">
        <f>2/10</f>
        <v>0.2</v>
      </c>
    </row>
    <row r="3172" spans="1:8" x14ac:dyDescent="0.2">
      <c r="A3172" s="7" t="s">
        <v>108</v>
      </c>
      <c r="E3172" t="s">
        <v>9</v>
      </c>
      <c r="G3172" t="s">
        <v>12</v>
      </c>
      <c r="H3172">
        <v>1</v>
      </c>
    </row>
    <row r="3173" spans="1:8" x14ac:dyDescent="0.2">
      <c r="A3173" s="7" t="s">
        <v>108</v>
      </c>
      <c r="E3173" t="s">
        <v>9</v>
      </c>
      <c r="F3173">
        <v>4</v>
      </c>
      <c r="G3173" t="s">
        <v>10</v>
      </c>
      <c r="H3173">
        <v>1</v>
      </c>
    </row>
    <row r="3174" spans="1:8" x14ac:dyDescent="0.2">
      <c r="A3174" s="7" t="s">
        <v>108</v>
      </c>
      <c r="E3174" t="s">
        <v>9</v>
      </c>
      <c r="G3174" t="s">
        <v>11</v>
      </c>
      <c r="H3174">
        <f>7/21</f>
        <v>0.33333333333333331</v>
      </c>
    </row>
    <row r="3175" spans="1:8" x14ac:dyDescent="0.2">
      <c r="A3175" s="7" t="s">
        <v>108</v>
      </c>
      <c r="E3175" t="s">
        <v>9</v>
      </c>
      <c r="G3175" t="s">
        <v>12</v>
      </c>
      <c r="H3175">
        <v>1</v>
      </c>
    </row>
    <row r="3176" spans="1:8" x14ac:dyDescent="0.2">
      <c r="A3176" s="7" t="s">
        <v>108</v>
      </c>
      <c r="E3176" t="s">
        <v>9</v>
      </c>
      <c r="F3176">
        <v>5</v>
      </c>
      <c r="G3176" t="s">
        <v>10</v>
      </c>
      <c r="H3176">
        <v>1</v>
      </c>
    </row>
    <row r="3177" spans="1:8" x14ac:dyDescent="0.2">
      <c r="A3177" s="7" t="s">
        <v>108</v>
      </c>
      <c r="E3177" t="s">
        <v>9</v>
      </c>
      <c r="G3177" t="s">
        <v>11</v>
      </c>
      <c r="H3177">
        <f>4/21</f>
        <v>0.19047619047619047</v>
      </c>
    </row>
    <row r="3178" spans="1:8" x14ac:dyDescent="0.2">
      <c r="A3178" s="7" t="s">
        <v>108</v>
      </c>
      <c r="E3178" t="s">
        <v>9</v>
      </c>
      <c r="G3178" t="s">
        <v>12</v>
      </c>
      <c r="H3178">
        <v>1</v>
      </c>
    </row>
    <row r="3179" spans="1:8" x14ac:dyDescent="0.2">
      <c r="A3179" s="7" t="s">
        <v>108</v>
      </c>
      <c r="E3179" t="s">
        <v>9</v>
      </c>
      <c r="G3179" t="s">
        <v>13</v>
      </c>
      <c r="H3179">
        <v>0.69412299260226895</v>
      </c>
    </row>
    <row r="3180" spans="1:8" x14ac:dyDescent="0.2">
      <c r="A3180" s="7" t="s">
        <v>108</v>
      </c>
      <c r="E3180" t="s">
        <v>9</v>
      </c>
      <c r="G3180" t="s">
        <v>13</v>
      </c>
      <c r="H3180">
        <v>0.85809321444883535</v>
      </c>
    </row>
    <row r="3181" spans="1:8" x14ac:dyDescent="0.2">
      <c r="A3181" s="7" t="s">
        <v>108</v>
      </c>
      <c r="E3181" t="s">
        <v>9</v>
      </c>
      <c r="G3181" t="s">
        <v>13</v>
      </c>
      <c r="H3181">
        <v>0.67519513340639192</v>
      </c>
    </row>
    <row r="3182" spans="1:8" x14ac:dyDescent="0.2">
      <c r="A3182" s="7" t="s">
        <v>108</v>
      </c>
      <c r="E3182" t="s">
        <v>9</v>
      </c>
      <c r="G3182" t="s">
        <v>13</v>
      </c>
      <c r="H3182">
        <v>0.68653094242955381</v>
      </c>
    </row>
    <row r="3183" spans="1:8" x14ac:dyDescent="0.2">
      <c r="A3183" s="7" t="s">
        <v>108</v>
      </c>
      <c r="E3183" t="s">
        <v>9</v>
      </c>
      <c r="G3183" t="s">
        <v>13</v>
      </c>
      <c r="H3183">
        <v>0.67490338037528641</v>
      </c>
    </row>
    <row r="3184" spans="1:8" x14ac:dyDescent="0.2">
      <c r="A3184" s="7" t="s">
        <v>108</v>
      </c>
      <c r="E3184" t="s">
        <v>9</v>
      </c>
      <c r="G3184" t="s">
        <v>13</v>
      </c>
      <c r="H3184">
        <v>0.63644889027821194</v>
      </c>
    </row>
    <row r="3185" spans="1:8" x14ac:dyDescent="0.2">
      <c r="A3185" s="7" t="s">
        <v>108</v>
      </c>
      <c r="E3185" t="s">
        <v>9</v>
      </c>
      <c r="G3185" t="s">
        <v>13</v>
      </c>
      <c r="H3185">
        <v>0.81876575454793932</v>
      </c>
    </row>
    <row r="3186" spans="1:8" x14ac:dyDescent="0.2">
      <c r="A3186" s="7" t="s">
        <v>108</v>
      </c>
      <c r="E3186" t="s">
        <v>9</v>
      </c>
      <c r="G3186" t="s">
        <v>13</v>
      </c>
      <c r="H3186">
        <v>0.85378863149087492</v>
      </c>
    </row>
    <row r="3187" spans="1:8" x14ac:dyDescent="0.2">
      <c r="A3187" s="7" t="s">
        <v>108</v>
      </c>
      <c r="E3187" t="s">
        <v>9</v>
      </c>
      <c r="G3187" t="s">
        <v>13</v>
      </c>
      <c r="H3187">
        <v>0.62494183341088883</v>
      </c>
    </row>
    <row r="3188" spans="1:8" x14ac:dyDescent="0.2">
      <c r="A3188" s="7" t="s">
        <v>108</v>
      </c>
      <c r="E3188" t="s">
        <v>9</v>
      </c>
      <c r="G3188" t="s">
        <v>13</v>
      </c>
      <c r="H3188">
        <v>0.69937289364788202</v>
      </c>
    </row>
    <row r="3189" spans="1:8" x14ac:dyDescent="0.2">
      <c r="A3189" s="7" t="s">
        <v>108</v>
      </c>
      <c r="E3189" t="s">
        <v>9</v>
      </c>
      <c r="G3189" t="s">
        <v>13</v>
      </c>
      <c r="H3189">
        <v>0.54083596235158582</v>
      </c>
    </row>
    <row r="3190" spans="1:8" x14ac:dyDescent="0.2">
      <c r="A3190" s="7" t="s">
        <v>108</v>
      </c>
      <c r="E3190" t="s">
        <v>9</v>
      </c>
      <c r="G3190" t="s">
        <v>13</v>
      </c>
      <c r="H3190">
        <v>0.65388180474484547</v>
      </c>
    </row>
    <row r="3191" spans="1:8" x14ac:dyDescent="0.2">
      <c r="A3191" s="7" t="s">
        <v>108</v>
      </c>
      <c r="E3191" t="s">
        <v>9</v>
      </c>
      <c r="G3191" t="s">
        <v>13</v>
      </c>
      <c r="H3191">
        <v>0.74942746842897334</v>
      </c>
    </row>
    <row r="3192" spans="1:8" x14ac:dyDescent="0.2">
      <c r="A3192" s="7" t="s">
        <v>108</v>
      </c>
      <c r="E3192" t="s">
        <v>9</v>
      </c>
      <c r="G3192" t="s">
        <v>13</v>
      </c>
      <c r="H3192">
        <v>0.76881992466408056</v>
      </c>
    </row>
    <row r="3193" spans="1:8" x14ac:dyDescent="0.2">
      <c r="A3193" s="7" t="s">
        <v>108</v>
      </c>
      <c r="E3193" t="s">
        <v>9</v>
      </c>
      <c r="G3193" t="s">
        <v>13</v>
      </c>
      <c r="H3193">
        <v>0.73504481980608571</v>
      </c>
    </row>
    <row r="3194" spans="1:8" x14ac:dyDescent="0.2">
      <c r="A3194" s="7" t="s">
        <v>108</v>
      </c>
      <c r="E3194" t="s">
        <v>9</v>
      </c>
      <c r="G3194" t="s">
        <v>14</v>
      </c>
      <c r="H3194">
        <v>26.100999999999999</v>
      </c>
    </row>
    <row r="3195" spans="1:8" x14ac:dyDescent="0.2">
      <c r="A3195" s="7" t="s">
        <v>108</v>
      </c>
      <c r="E3195" t="s">
        <v>9</v>
      </c>
      <c r="G3195" t="s">
        <v>15</v>
      </c>
      <c r="H3195">
        <v>76.391000000000005</v>
      </c>
    </row>
    <row r="3196" spans="1:8" x14ac:dyDescent="0.2">
      <c r="A3196" s="7" t="s">
        <v>108</v>
      </c>
      <c r="E3196" t="s">
        <v>9</v>
      </c>
      <c r="G3196" t="s">
        <v>16</v>
      </c>
      <c r="H3196">
        <v>41.387666666666668</v>
      </c>
    </row>
    <row r="3197" spans="1:8" x14ac:dyDescent="0.2">
      <c r="A3197" s="7" t="s">
        <v>108</v>
      </c>
      <c r="E3197" t="s">
        <v>9</v>
      </c>
      <c r="G3197" t="s">
        <v>17</v>
      </c>
      <c r="H3197">
        <v>58.425599999999996</v>
      </c>
    </row>
    <row r="3198" spans="1:8" x14ac:dyDescent="0.2">
      <c r="A3198" s="8" t="s">
        <v>109</v>
      </c>
      <c r="E3198" t="s">
        <v>9</v>
      </c>
      <c r="F3198">
        <v>1</v>
      </c>
      <c r="G3198" t="s">
        <v>10</v>
      </c>
      <c r="H3198">
        <v>1</v>
      </c>
    </row>
    <row r="3199" spans="1:8" x14ac:dyDescent="0.2">
      <c r="A3199" s="8" t="s">
        <v>109</v>
      </c>
      <c r="E3199" t="s">
        <v>9</v>
      </c>
      <c r="G3199" t="s">
        <v>11</v>
      </c>
      <c r="H3199">
        <f>3/11</f>
        <v>0.27272727272727271</v>
      </c>
    </row>
    <row r="3200" spans="1:8" x14ac:dyDescent="0.2">
      <c r="A3200" s="8" t="s">
        <v>109</v>
      </c>
      <c r="E3200" t="s">
        <v>9</v>
      </c>
      <c r="G3200" t="s">
        <v>12</v>
      </c>
      <c r="H3200">
        <v>1</v>
      </c>
    </row>
    <row r="3201" spans="1:8" x14ac:dyDescent="0.2">
      <c r="A3201" s="8" t="s">
        <v>109</v>
      </c>
      <c r="E3201" t="s">
        <v>9</v>
      </c>
      <c r="F3201">
        <v>2</v>
      </c>
      <c r="G3201" t="s">
        <v>10</v>
      </c>
      <c r="H3201">
        <v>1</v>
      </c>
    </row>
    <row r="3202" spans="1:8" x14ac:dyDescent="0.2">
      <c r="A3202" s="8" t="s">
        <v>109</v>
      </c>
      <c r="E3202" t="s">
        <v>9</v>
      </c>
      <c r="G3202" t="s">
        <v>11</v>
      </c>
      <c r="H3202">
        <f>2/20</f>
        <v>0.1</v>
      </c>
    </row>
    <row r="3203" spans="1:8" x14ac:dyDescent="0.2">
      <c r="A3203" s="8" t="s">
        <v>109</v>
      </c>
      <c r="E3203" t="s">
        <v>9</v>
      </c>
      <c r="G3203" t="s">
        <v>12</v>
      </c>
      <c r="H3203">
        <v>1</v>
      </c>
    </row>
    <row r="3204" spans="1:8" x14ac:dyDescent="0.2">
      <c r="A3204" s="8" t="s">
        <v>109</v>
      </c>
      <c r="E3204" t="s">
        <v>9</v>
      </c>
      <c r="F3204">
        <v>3</v>
      </c>
      <c r="G3204" t="s">
        <v>10</v>
      </c>
      <c r="H3204">
        <v>1</v>
      </c>
    </row>
    <row r="3205" spans="1:8" x14ac:dyDescent="0.2">
      <c r="A3205" s="8" t="s">
        <v>109</v>
      </c>
      <c r="E3205" t="s">
        <v>9</v>
      </c>
      <c r="G3205" t="s">
        <v>11</v>
      </c>
      <c r="H3205">
        <f>5/16</f>
        <v>0.3125</v>
      </c>
    </row>
    <row r="3206" spans="1:8" x14ac:dyDescent="0.2">
      <c r="A3206" s="8" t="s">
        <v>109</v>
      </c>
      <c r="E3206" t="s">
        <v>9</v>
      </c>
      <c r="G3206" t="s">
        <v>12</v>
      </c>
      <c r="H3206">
        <v>1</v>
      </c>
    </row>
    <row r="3207" spans="1:8" x14ac:dyDescent="0.2">
      <c r="A3207" s="8" t="s">
        <v>109</v>
      </c>
      <c r="E3207" t="s">
        <v>9</v>
      </c>
      <c r="F3207">
        <v>4</v>
      </c>
      <c r="G3207" t="s">
        <v>10</v>
      </c>
      <c r="H3207">
        <v>1</v>
      </c>
    </row>
    <row r="3208" spans="1:8" x14ac:dyDescent="0.2">
      <c r="A3208" s="8" t="s">
        <v>109</v>
      </c>
      <c r="E3208" t="s">
        <v>9</v>
      </c>
      <c r="G3208" t="s">
        <v>11</v>
      </c>
      <c r="H3208">
        <f>5/15</f>
        <v>0.33333333333333331</v>
      </c>
    </row>
    <row r="3209" spans="1:8" x14ac:dyDescent="0.2">
      <c r="A3209" s="8" t="s">
        <v>109</v>
      </c>
      <c r="E3209" t="s">
        <v>9</v>
      </c>
      <c r="G3209" t="s">
        <v>12</v>
      </c>
      <c r="H3209">
        <v>1</v>
      </c>
    </row>
    <row r="3210" spans="1:8" x14ac:dyDescent="0.2">
      <c r="A3210" s="8" t="s">
        <v>109</v>
      </c>
      <c r="E3210" t="s">
        <v>9</v>
      </c>
      <c r="F3210">
        <v>5</v>
      </c>
      <c r="G3210" t="s">
        <v>10</v>
      </c>
      <c r="H3210">
        <v>1</v>
      </c>
    </row>
    <row r="3211" spans="1:8" x14ac:dyDescent="0.2">
      <c r="A3211" s="8" t="s">
        <v>109</v>
      </c>
      <c r="E3211" t="s">
        <v>9</v>
      </c>
      <c r="G3211" t="s">
        <v>11</v>
      </c>
      <c r="H3211">
        <f>1/7</f>
        <v>0.14285714285714285</v>
      </c>
    </row>
    <row r="3212" spans="1:8" x14ac:dyDescent="0.2">
      <c r="A3212" s="8" t="s">
        <v>109</v>
      </c>
      <c r="E3212" t="s">
        <v>9</v>
      </c>
      <c r="G3212" t="s">
        <v>12</v>
      </c>
      <c r="H3212">
        <v>1</v>
      </c>
    </row>
    <row r="3213" spans="1:8" x14ac:dyDescent="0.2">
      <c r="A3213" s="8" t="s">
        <v>109</v>
      </c>
      <c r="E3213" t="s">
        <v>9</v>
      </c>
      <c r="G3213" t="s">
        <v>13</v>
      </c>
      <c r="H3213">
        <v>0.71812191103789125</v>
      </c>
    </row>
    <row r="3214" spans="1:8" x14ac:dyDescent="0.2">
      <c r="A3214" s="8" t="s">
        <v>109</v>
      </c>
      <c r="E3214" t="s">
        <v>9</v>
      </c>
      <c r="G3214" t="s">
        <v>13</v>
      </c>
      <c r="H3214">
        <v>0.50188720410166909</v>
      </c>
    </row>
    <row r="3215" spans="1:8" x14ac:dyDescent="0.2">
      <c r="A3215" s="8" t="s">
        <v>109</v>
      </c>
      <c r="E3215" t="s">
        <v>9</v>
      </c>
      <c r="G3215" t="s">
        <v>13</v>
      </c>
      <c r="H3215">
        <v>0.57323484683901804</v>
      </c>
    </row>
    <row r="3216" spans="1:8" x14ac:dyDescent="0.2">
      <c r="A3216" s="8" t="s">
        <v>109</v>
      </c>
      <c r="E3216" t="s">
        <v>9</v>
      </c>
      <c r="G3216" t="s">
        <v>13</v>
      </c>
      <c r="H3216">
        <v>0.38550264550264551</v>
      </c>
    </row>
    <row r="3217" spans="1:8" x14ac:dyDescent="0.2">
      <c r="A3217" s="8" t="s">
        <v>109</v>
      </c>
      <c r="E3217" t="s">
        <v>9</v>
      </c>
      <c r="G3217" t="s">
        <v>13</v>
      </c>
      <c r="H3217">
        <v>0.44332213016049893</v>
      </c>
    </row>
    <row r="3218" spans="1:8" x14ac:dyDescent="0.2">
      <c r="A3218" s="8" t="s">
        <v>109</v>
      </c>
      <c r="E3218" t="s">
        <v>9</v>
      </c>
      <c r="G3218" t="s">
        <v>13</v>
      </c>
      <c r="H3218">
        <v>0.43928140376938069</v>
      </c>
    </row>
    <row r="3219" spans="1:8" x14ac:dyDescent="0.2">
      <c r="A3219" s="8" t="s">
        <v>109</v>
      </c>
      <c r="E3219" t="s">
        <v>9</v>
      </c>
      <c r="G3219" t="s">
        <v>13</v>
      </c>
      <c r="H3219">
        <v>0.49600135547272112</v>
      </c>
    </row>
    <row r="3220" spans="1:8" x14ac:dyDescent="0.2">
      <c r="A3220" s="8" t="s">
        <v>109</v>
      </c>
      <c r="E3220" t="s">
        <v>9</v>
      </c>
      <c r="G3220" t="s">
        <v>13</v>
      </c>
      <c r="H3220">
        <v>0.33088771310993531</v>
      </c>
    </row>
    <row r="3221" spans="1:8" x14ac:dyDescent="0.2">
      <c r="A3221" s="8" t="s">
        <v>109</v>
      </c>
      <c r="E3221" t="s">
        <v>9</v>
      </c>
      <c r="G3221" t="s">
        <v>13</v>
      </c>
      <c r="H3221">
        <v>0.74730737365368693</v>
      </c>
    </row>
    <row r="3222" spans="1:8" x14ac:dyDescent="0.2">
      <c r="A3222" s="8" t="s">
        <v>109</v>
      </c>
      <c r="E3222" t="s">
        <v>9</v>
      </c>
      <c r="G3222" t="s">
        <v>13</v>
      </c>
      <c r="H3222">
        <v>0.31863331260662298</v>
      </c>
    </row>
    <row r="3223" spans="1:8" x14ac:dyDescent="0.2">
      <c r="A3223" s="8" t="s">
        <v>109</v>
      </c>
      <c r="E3223" t="s">
        <v>9</v>
      </c>
      <c r="G3223" t="s">
        <v>13</v>
      </c>
      <c r="H3223">
        <v>0.52299994980003672</v>
      </c>
    </row>
    <row r="3224" spans="1:8" x14ac:dyDescent="0.2">
      <c r="A3224" s="8" t="s">
        <v>109</v>
      </c>
      <c r="E3224" t="s">
        <v>9</v>
      </c>
      <c r="G3224" t="s">
        <v>13</v>
      </c>
      <c r="H3224">
        <v>0.46177482469732384</v>
      </c>
    </row>
    <row r="3225" spans="1:8" x14ac:dyDescent="0.2">
      <c r="A3225" s="8" t="s">
        <v>109</v>
      </c>
      <c r="E3225" t="s">
        <v>9</v>
      </c>
      <c r="G3225" t="s">
        <v>13</v>
      </c>
      <c r="H3225">
        <v>0.28931215591976206</v>
      </c>
    </row>
    <row r="3226" spans="1:8" x14ac:dyDescent="0.2">
      <c r="A3226" s="8" t="s">
        <v>109</v>
      </c>
      <c r="E3226" t="s">
        <v>9</v>
      </c>
      <c r="G3226" t="s">
        <v>13</v>
      </c>
      <c r="H3226">
        <v>0.51986514426211194</v>
      </c>
    </row>
    <row r="3227" spans="1:8" x14ac:dyDescent="0.2">
      <c r="A3227" s="8" t="s">
        <v>109</v>
      </c>
      <c r="E3227" t="s">
        <v>9</v>
      </c>
      <c r="G3227" t="s">
        <v>13</v>
      </c>
      <c r="H3227">
        <v>0.3912315456818074</v>
      </c>
    </row>
    <row r="3228" spans="1:8" x14ac:dyDescent="0.2">
      <c r="A3228" s="8" t="s">
        <v>109</v>
      </c>
      <c r="E3228" t="s">
        <v>9</v>
      </c>
      <c r="G3228" t="s">
        <v>14</v>
      </c>
      <c r="H3228">
        <v>13.715999999999999</v>
      </c>
    </row>
    <row r="3229" spans="1:8" x14ac:dyDescent="0.2">
      <c r="A3229" s="8" t="s">
        <v>109</v>
      </c>
      <c r="E3229" t="s">
        <v>9</v>
      </c>
      <c r="G3229" t="s">
        <v>15</v>
      </c>
      <c r="H3229">
        <v>62.720999999999997</v>
      </c>
    </row>
    <row r="3230" spans="1:8" x14ac:dyDescent="0.2">
      <c r="A3230" s="8" t="s">
        <v>109</v>
      </c>
      <c r="E3230" t="s">
        <v>9</v>
      </c>
      <c r="G3230" t="s">
        <v>16</v>
      </c>
      <c r="H3230">
        <v>23.612333333333336</v>
      </c>
    </row>
    <row r="3231" spans="1:8" x14ac:dyDescent="0.2">
      <c r="A3231" s="8" t="s">
        <v>109</v>
      </c>
      <c r="E3231" t="s">
        <v>9</v>
      </c>
      <c r="G3231" t="s">
        <v>17</v>
      </c>
      <c r="H3231">
        <v>49.515266666666669</v>
      </c>
    </row>
    <row r="3232" spans="1:8" x14ac:dyDescent="0.2">
      <c r="A3232" s="7" t="s">
        <v>110</v>
      </c>
      <c r="E3232" t="s">
        <v>9</v>
      </c>
      <c r="F3232">
        <v>1</v>
      </c>
      <c r="G3232" t="s">
        <v>10</v>
      </c>
      <c r="H3232">
        <v>1</v>
      </c>
    </row>
    <row r="3233" spans="1:8" x14ac:dyDescent="0.2">
      <c r="A3233" s="7" t="s">
        <v>110</v>
      </c>
      <c r="E3233" t="s">
        <v>9</v>
      </c>
      <c r="G3233" t="s">
        <v>11</v>
      </c>
      <c r="H3233">
        <f>1/10</f>
        <v>0.1</v>
      </c>
    </row>
    <row r="3234" spans="1:8" x14ac:dyDescent="0.2">
      <c r="A3234" s="7" t="s">
        <v>110</v>
      </c>
      <c r="E3234" t="s">
        <v>9</v>
      </c>
      <c r="G3234" t="s">
        <v>12</v>
      </c>
      <c r="H3234">
        <v>1</v>
      </c>
    </row>
    <row r="3235" spans="1:8" x14ac:dyDescent="0.2">
      <c r="A3235" s="7" t="s">
        <v>110</v>
      </c>
      <c r="E3235" t="s">
        <v>9</v>
      </c>
      <c r="F3235">
        <v>2</v>
      </c>
      <c r="G3235" t="s">
        <v>10</v>
      </c>
      <c r="H3235">
        <v>1</v>
      </c>
    </row>
    <row r="3236" spans="1:8" x14ac:dyDescent="0.2">
      <c r="A3236" s="7" t="s">
        <v>110</v>
      </c>
      <c r="E3236" t="s">
        <v>9</v>
      </c>
      <c r="G3236" t="s">
        <v>11</v>
      </c>
      <c r="H3236">
        <f>7/12</f>
        <v>0.58333333333333337</v>
      </c>
    </row>
    <row r="3237" spans="1:8" x14ac:dyDescent="0.2">
      <c r="A3237" s="7" t="s">
        <v>110</v>
      </c>
      <c r="E3237" t="s">
        <v>9</v>
      </c>
      <c r="G3237" t="s">
        <v>12</v>
      </c>
      <c r="H3237">
        <v>1</v>
      </c>
    </row>
    <row r="3238" spans="1:8" x14ac:dyDescent="0.2">
      <c r="A3238" s="7" t="s">
        <v>110</v>
      </c>
      <c r="E3238" t="s">
        <v>9</v>
      </c>
      <c r="F3238">
        <v>3</v>
      </c>
      <c r="G3238" t="s">
        <v>10</v>
      </c>
      <c r="H3238">
        <v>1</v>
      </c>
    </row>
    <row r="3239" spans="1:8" x14ac:dyDescent="0.2">
      <c r="A3239" s="7" t="s">
        <v>110</v>
      </c>
      <c r="E3239" t="s">
        <v>9</v>
      </c>
      <c r="G3239" t="s">
        <v>11</v>
      </c>
      <c r="H3239">
        <f>6/18</f>
        <v>0.33333333333333331</v>
      </c>
    </row>
    <row r="3240" spans="1:8" x14ac:dyDescent="0.2">
      <c r="A3240" s="7" t="s">
        <v>110</v>
      </c>
      <c r="E3240" t="s">
        <v>9</v>
      </c>
      <c r="G3240" t="s">
        <v>12</v>
      </c>
      <c r="H3240">
        <v>1</v>
      </c>
    </row>
    <row r="3241" spans="1:8" x14ac:dyDescent="0.2">
      <c r="A3241" s="7" t="s">
        <v>110</v>
      </c>
      <c r="E3241" t="s">
        <v>9</v>
      </c>
      <c r="F3241">
        <v>4</v>
      </c>
      <c r="G3241" t="s">
        <v>10</v>
      </c>
      <c r="H3241">
        <v>1</v>
      </c>
    </row>
    <row r="3242" spans="1:8" x14ac:dyDescent="0.2">
      <c r="A3242" s="7" t="s">
        <v>110</v>
      </c>
      <c r="E3242" t="s">
        <v>9</v>
      </c>
      <c r="G3242" t="s">
        <v>11</v>
      </c>
      <c r="H3242">
        <f>5/10</f>
        <v>0.5</v>
      </c>
    </row>
    <row r="3243" spans="1:8" x14ac:dyDescent="0.2">
      <c r="A3243" s="7" t="s">
        <v>110</v>
      </c>
      <c r="E3243" t="s">
        <v>9</v>
      </c>
      <c r="G3243" t="s">
        <v>12</v>
      </c>
      <c r="H3243">
        <v>1</v>
      </c>
    </row>
    <row r="3244" spans="1:8" x14ac:dyDescent="0.2">
      <c r="A3244" s="7" t="s">
        <v>110</v>
      </c>
      <c r="E3244" t="s">
        <v>9</v>
      </c>
      <c r="F3244">
        <v>5</v>
      </c>
      <c r="G3244" t="s">
        <v>10</v>
      </c>
      <c r="H3244">
        <v>1</v>
      </c>
    </row>
    <row r="3245" spans="1:8" x14ac:dyDescent="0.2">
      <c r="A3245" s="7" t="s">
        <v>110</v>
      </c>
      <c r="E3245" t="s">
        <v>9</v>
      </c>
      <c r="G3245" t="s">
        <v>11</v>
      </c>
      <c r="H3245">
        <f>4/16</f>
        <v>0.25</v>
      </c>
    </row>
    <row r="3246" spans="1:8" x14ac:dyDescent="0.2">
      <c r="A3246" s="7" t="s">
        <v>110</v>
      </c>
      <c r="E3246" t="s">
        <v>9</v>
      </c>
      <c r="G3246" t="s">
        <v>12</v>
      </c>
      <c r="H3246">
        <v>1</v>
      </c>
    </row>
    <row r="3247" spans="1:8" x14ac:dyDescent="0.2">
      <c r="A3247" s="7" t="s">
        <v>110</v>
      </c>
      <c r="E3247" t="s">
        <v>9</v>
      </c>
      <c r="G3247" t="s">
        <v>13</v>
      </c>
      <c r="H3247">
        <v>0.4054622521647217</v>
      </c>
    </row>
    <row r="3248" spans="1:8" x14ac:dyDescent="0.2">
      <c r="A3248" s="7" t="s">
        <v>110</v>
      </c>
      <c r="E3248" t="s">
        <v>9</v>
      </c>
      <c r="G3248" t="s">
        <v>13</v>
      </c>
      <c r="H3248">
        <v>0.46842767038426547</v>
      </c>
    </row>
    <row r="3249" spans="1:8" x14ac:dyDescent="0.2">
      <c r="A3249" s="7" t="s">
        <v>110</v>
      </c>
      <c r="E3249" t="s">
        <v>9</v>
      </c>
      <c r="G3249" t="s">
        <v>13</v>
      </c>
      <c r="H3249">
        <v>0.66058280910603973</v>
      </c>
    </row>
    <row r="3250" spans="1:8" x14ac:dyDescent="0.2">
      <c r="A3250" s="7" t="s">
        <v>110</v>
      </c>
      <c r="E3250" t="s">
        <v>9</v>
      </c>
      <c r="G3250" t="s">
        <v>13</v>
      </c>
      <c r="H3250">
        <v>0.57163962218454833</v>
      </c>
    </row>
    <row r="3251" spans="1:8" x14ac:dyDescent="0.2">
      <c r="A3251" s="7" t="s">
        <v>110</v>
      </c>
      <c r="E3251" t="s">
        <v>9</v>
      </c>
      <c r="G3251" t="s">
        <v>13</v>
      </c>
      <c r="H3251">
        <v>0.50055526763900204</v>
      </c>
    </row>
    <row r="3252" spans="1:8" x14ac:dyDescent="0.2">
      <c r="A3252" s="7" t="s">
        <v>110</v>
      </c>
      <c r="E3252" t="s">
        <v>9</v>
      </c>
      <c r="G3252" t="s">
        <v>13</v>
      </c>
      <c r="H3252">
        <v>0.47107216592331091</v>
      </c>
    </row>
    <row r="3253" spans="1:8" x14ac:dyDescent="0.2">
      <c r="A3253" s="7" t="s">
        <v>110</v>
      </c>
      <c r="E3253" t="s">
        <v>9</v>
      </c>
      <c r="G3253" t="s">
        <v>13</v>
      </c>
      <c r="H3253">
        <v>0.47246751731113362</v>
      </c>
    </row>
    <row r="3254" spans="1:8" x14ac:dyDescent="0.2">
      <c r="A3254" s="7" t="s">
        <v>110</v>
      </c>
      <c r="E3254" t="s">
        <v>9</v>
      </c>
      <c r="G3254" t="s">
        <v>13</v>
      </c>
      <c r="H3254">
        <v>0.40495516251373481</v>
      </c>
    </row>
    <row r="3255" spans="1:8" x14ac:dyDescent="0.2">
      <c r="A3255" s="7" t="s">
        <v>110</v>
      </c>
      <c r="E3255" t="s">
        <v>9</v>
      </c>
      <c r="G3255" t="s">
        <v>13</v>
      </c>
      <c r="H3255">
        <v>0.51767054330845341</v>
      </c>
    </row>
    <row r="3256" spans="1:8" x14ac:dyDescent="0.2">
      <c r="A3256" s="7" t="s">
        <v>110</v>
      </c>
      <c r="E3256" t="s">
        <v>9</v>
      </c>
      <c r="G3256" t="s">
        <v>13</v>
      </c>
      <c r="H3256">
        <v>0.65688597290565576</v>
      </c>
    </row>
    <row r="3257" spans="1:8" x14ac:dyDescent="0.2">
      <c r="A3257" s="7" t="s">
        <v>110</v>
      </c>
      <c r="E3257" t="s">
        <v>9</v>
      </c>
      <c r="G3257" t="s">
        <v>13</v>
      </c>
      <c r="H3257">
        <v>0.44950768545333036</v>
      </c>
    </row>
    <row r="3258" spans="1:8" x14ac:dyDescent="0.2">
      <c r="A3258" s="7" t="s">
        <v>110</v>
      </c>
      <c r="E3258" t="s">
        <v>9</v>
      </c>
      <c r="G3258" t="s">
        <v>13</v>
      </c>
      <c r="H3258">
        <v>0.47822370865849123</v>
      </c>
    </row>
    <row r="3259" spans="1:8" x14ac:dyDescent="0.2">
      <c r="A3259" s="7" t="s">
        <v>110</v>
      </c>
      <c r="E3259" t="s">
        <v>9</v>
      </c>
      <c r="G3259" t="s">
        <v>13</v>
      </c>
      <c r="H3259">
        <v>0.41343147776585321</v>
      </c>
    </row>
    <row r="3260" spans="1:8" x14ac:dyDescent="0.2">
      <c r="A3260" s="7" t="s">
        <v>110</v>
      </c>
      <c r="E3260" t="s">
        <v>9</v>
      </c>
      <c r="G3260" t="s">
        <v>13</v>
      </c>
      <c r="H3260">
        <v>0.48104224674297891</v>
      </c>
    </row>
    <row r="3261" spans="1:8" x14ac:dyDescent="0.2">
      <c r="A3261" s="7" t="s">
        <v>110</v>
      </c>
      <c r="E3261" t="s">
        <v>9</v>
      </c>
      <c r="G3261" t="s">
        <v>13</v>
      </c>
      <c r="H3261">
        <v>0.48127361036157584</v>
      </c>
    </row>
    <row r="3262" spans="1:8" x14ac:dyDescent="0.2">
      <c r="A3262" s="7" t="s">
        <v>110</v>
      </c>
      <c r="E3262" t="s">
        <v>9</v>
      </c>
      <c r="G3262" t="s">
        <v>14</v>
      </c>
      <c r="H3262">
        <v>27.044</v>
      </c>
    </row>
    <row r="3263" spans="1:8" x14ac:dyDescent="0.2">
      <c r="A3263" s="7" t="s">
        <v>110</v>
      </c>
      <c r="E3263" t="s">
        <v>9</v>
      </c>
      <c r="G3263" t="s">
        <v>15</v>
      </c>
      <c r="H3263">
        <v>112.22499999999999</v>
      </c>
    </row>
    <row r="3264" spans="1:8" x14ac:dyDescent="0.2">
      <c r="A3264" s="7" t="s">
        <v>110</v>
      </c>
      <c r="E3264" t="s">
        <v>9</v>
      </c>
      <c r="G3264" t="s">
        <v>16</v>
      </c>
      <c r="H3264">
        <v>39.905933333333337</v>
      </c>
    </row>
    <row r="3265" spans="1:8" x14ac:dyDescent="0.2">
      <c r="A3265" s="7" t="s">
        <v>110</v>
      </c>
      <c r="E3265" t="s">
        <v>9</v>
      </c>
      <c r="G3265" t="s">
        <v>17</v>
      </c>
      <c r="H3265">
        <v>81.288666666666671</v>
      </c>
    </row>
    <row r="3266" spans="1:8" x14ac:dyDescent="0.2">
      <c r="A3266" s="8" t="s">
        <v>111</v>
      </c>
      <c r="E3266" t="s">
        <v>9</v>
      </c>
      <c r="F3266">
        <v>1</v>
      </c>
      <c r="G3266" t="s">
        <v>10</v>
      </c>
      <c r="H3266">
        <v>1</v>
      </c>
    </row>
    <row r="3267" spans="1:8" x14ac:dyDescent="0.2">
      <c r="A3267" s="8" t="s">
        <v>111</v>
      </c>
      <c r="E3267" t="s">
        <v>9</v>
      </c>
      <c r="G3267" t="s">
        <v>11</v>
      </c>
      <c r="H3267">
        <f>6/10</f>
        <v>0.6</v>
      </c>
    </row>
    <row r="3268" spans="1:8" x14ac:dyDescent="0.2">
      <c r="A3268" s="8" t="s">
        <v>111</v>
      </c>
      <c r="E3268" t="s">
        <v>9</v>
      </c>
      <c r="G3268" t="s">
        <v>12</v>
      </c>
      <c r="H3268">
        <v>1</v>
      </c>
    </row>
    <row r="3269" spans="1:8" x14ac:dyDescent="0.2">
      <c r="A3269" s="8" t="s">
        <v>111</v>
      </c>
      <c r="E3269" t="s">
        <v>9</v>
      </c>
      <c r="F3269">
        <v>2</v>
      </c>
      <c r="G3269" t="s">
        <v>10</v>
      </c>
      <c r="H3269">
        <v>1</v>
      </c>
    </row>
    <row r="3270" spans="1:8" x14ac:dyDescent="0.2">
      <c r="A3270" s="8" t="s">
        <v>111</v>
      </c>
      <c r="E3270" t="s">
        <v>9</v>
      </c>
      <c r="G3270" t="s">
        <v>11</v>
      </c>
      <c r="H3270">
        <f>8/13</f>
        <v>0.61538461538461542</v>
      </c>
    </row>
    <row r="3271" spans="1:8" x14ac:dyDescent="0.2">
      <c r="A3271" s="8" t="s">
        <v>111</v>
      </c>
      <c r="E3271" t="s">
        <v>9</v>
      </c>
      <c r="G3271" t="s">
        <v>12</v>
      </c>
      <c r="H3271">
        <v>1</v>
      </c>
    </row>
    <row r="3272" spans="1:8" x14ac:dyDescent="0.2">
      <c r="A3272" s="8" t="s">
        <v>111</v>
      </c>
      <c r="E3272" t="s">
        <v>9</v>
      </c>
      <c r="F3272">
        <v>3</v>
      </c>
      <c r="G3272" t="s">
        <v>10</v>
      </c>
      <c r="H3272">
        <v>1</v>
      </c>
    </row>
    <row r="3273" spans="1:8" x14ac:dyDescent="0.2">
      <c r="A3273" s="8" t="s">
        <v>111</v>
      </c>
      <c r="E3273" t="s">
        <v>9</v>
      </c>
      <c r="G3273" t="s">
        <v>11</v>
      </c>
      <c r="H3273">
        <f>13/25</f>
        <v>0.52</v>
      </c>
    </row>
    <row r="3274" spans="1:8" x14ac:dyDescent="0.2">
      <c r="A3274" s="8" t="s">
        <v>111</v>
      </c>
      <c r="E3274" t="s">
        <v>9</v>
      </c>
      <c r="G3274" t="s">
        <v>12</v>
      </c>
      <c r="H3274">
        <v>1</v>
      </c>
    </row>
    <row r="3275" spans="1:8" x14ac:dyDescent="0.2">
      <c r="A3275" s="8" t="s">
        <v>111</v>
      </c>
      <c r="E3275" t="s">
        <v>9</v>
      </c>
      <c r="F3275">
        <v>4</v>
      </c>
      <c r="G3275" t="s">
        <v>10</v>
      </c>
      <c r="H3275">
        <v>1</v>
      </c>
    </row>
    <row r="3276" spans="1:8" x14ac:dyDescent="0.2">
      <c r="A3276" s="8" t="s">
        <v>111</v>
      </c>
      <c r="E3276" t="s">
        <v>9</v>
      </c>
      <c r="G3276" t="s">
        <v>11</v>
      </c>
      <c r="H3276">
        <f>20/28</f>
        <v>0.7142857142857143</v>
      </c>
    </row>
    <row r="3277" spans="1:8" x14ac:dyDescent="0.2">
      <c r="A3277" s="8" t="s">
        <v>111</v>
      </c>
      <c r="E3277" t="s">
        <v>9</v>
      </c>
      <c r="G3277" t="s">
        <v>12</v>
      </c>
      <c r="H3277">
        <v>1</v>
      </c>
    </row>
    <row r="3278" spans="1:8" x14ac:dyDescent="0.2">
      <c r="A3278" s="8" t="s">
        <v>111</v>
      </c>
      <c r="E3278" t="s">
        <v>9</v>
      </c>
      <c r="F3278">
        <v>5</v>
      </c>
      <c r="G3278" t="s">
        <v>10</v>
      </c>
      <c r="H3278">
        <v>1</v>
      </c>
    </row>
    <row r="3279" spans="1:8" x14ac:dyDescent="0.2">
      <c r="A3279" s="8" t="s">
        <v>111</v>
      </c>
      <c r="E3279" t="s">
        <v>9</v>
      </c>
      <c r="G3279" t="s">
        <v>11</v>
      </c>
      <c r="H3279">
        <f>5/11</f>
        <v>0.45454545454545453</v>
      </c>
    </row>
    <row r="3280" spans="1:8" x14ac:dyDescent="0.2">
      <c r="A3280" s="8" t="s">
        <v>111</v>
      </c>
      <c r="E3280" t="s">
        <v>9</v>
      </c>
      <c r="G3280" t="s">
        <v>12</v>
      </c>
      <c r="H3280">
        <v>1</v>
      </c>
    </row>
    <row r="3281" spans="1:8" x14ac:dyDescent="0.2">
      <c r="A3281" s="8" t="s">
        <v>111</v>
      </c>
      <c r="E3281" t="s">
        <v>9</v>
      </c>
      <c r="G3281" t="s">
        <v>13</v>
      </c>
      <c r="H3281">
        <v>0.51581962971843964</v>
      </c>
    </row>
    <row r="3282" spans="1:8" x14ac:dyDescent="0.2">
      <c r="A3282" s="8" t="s">
        <v>111</v>
      </c>
      <c r="E3282" t="s">
        <v>9</v>
      </c>
      <c r="G3282" t="s">
        <v>13</v>
      </c>
      <c r="H3282">
        <v>0.54469762021589807</v>
      </c>
    </row>
    <row r="3283" spans="1:8" x14ac:dyDescent="0.2">
      <c r="A3283" s="8" t="s">
        <v>111</v>
      </c>
      <c r="E3283" t="s">
        <v>9</v>
      </c>
      <c r="G3283" t="s">
        <v>13</v>
      </c>
      <c r="H3283">
        <v>0.61344173165035165</v>
      </c>
    </row>
    <row r="3284" spans="1:8" x14ac:dyDescent="0.2">
      <c r="A3284" s="8" t="s">
        <v>111</v>
      </c>
      <c r="E3284" t="s">
        <v>9</v>
      </c>
      <c r="G3284" t="s">
        <v>13</v>
      </c>
      <c r="H3284">
        <v>0.4679556998199092</v>
      </c>
    </row>
    <row r="3285" spans="1:8" x14ac:dyDescent="0.2">
      <c r="A3285" s="8" t="s">
        <v>111</v>
      </c>
      <c r="E3285" t="s">
        <v>9</v>
      </c>
      <c r="G3285" t="s">
        <v>13</v>
      </c>
      <c r="H3285">
        <v>0.58497093390623023</v>
      </c>
    </row>
    <row r="3286" spans="1:8" x14ac:dyDescent="0.2">
      <c r="A3286" s="8" t="s">
        <v>111</v>
      </c>
      <c r="E3286" t="s">
        <v>9</v>
      </c>
      <c r="G3286" t="s">
        <v>13</v>
      </c>
      <c r="H3286">
        <v>0.48748898678414099</v>
      </c>
    </row>
    <row r="3287" spans="1:8" x14ac:dyDescent="0.2">
      <c r="A3287" s="8" t="s">
        <v>111</v>
      </c>
      <c r="E3287" t="s">
        <v>9</v>
      </c>
      <c r="G3287" t="s">
        <v>13</v>
      </c>
      <c r="H3287">
        <v>0.69252369715106854</v>
      </c>
    </row>
    <row r="3288" spans="1:8" x14ac:dyDescent="0.2">
      <c r="A3288" s="8" t="s">
        <v>111</v>
      </c>
      <c r="E3288" t="s">
        <v>9</v>
      </c>
      <c r="G3288" t="s">
        <v>13</v>
      </c>
      <c r="H3288">
        <v>0.59774607403252944</v>
      </c>
    </row>
    <row r="3289" spans="1:8" x14ac:dyDescent="0.2">
      <c r="A3289" s="8" t="s">
        <v>111</v>
      </c>
      <c r="E3289" t="s">
        <v>9</v>
      </c>
      <c r="G3289" t="s">
        <v>13</v>
      </c>
      <c r="H3289">
        <v>0.49611904879616348</v>
      </c>
    </row>
    <row r="3290" spans="1:8" x14ac:dyDescent="0.2">
      <c r="A3290" s="8" t="s">
        <v>111</v>
      </c>
      <c r="E3290" t="s">
        <v>9</v>
      </c>
      <c r="G3290" t="s">
        <v>13</v>
      </c>
      <c r="H3290">
        <v>0.58749257797492227</v>
      </c>
    </row>
    <row r="3291" spans="1:8" x14ac:dyDescent="0.2">
      <c r="A3291" s="8" t="s">
        <v>111</v>
      </c>
      <c r="E3291" t="s">
        <v>9</v>
      </c>
      <c r="G3291" t="s">
        <v>13</v>
      </c>
      <c r="H3291">
        <v>0.5688255734930181</v>
      </c>
    </row>
    <row r="3292" spans="1:8" x14ac:dyDescent="0.2">
      <c r="A3292" s="8" t="s">
        <v>111</v>
      </c>
      <c r="E3292" t="s">
        <v>9</v>
      </c>
      <c r="G3292" t="s">
        <v>13</v>
      </c>
      <c r="H3292">
        <v>0.4888213522703338</v>
      </c>
    </row>
    <row r="3293" spans="1:8" x14ac:dyDescent="0.2">
      <c r="A3293" s="8" t="s">
        <v>111</v>
      </c>
      <c r="E3293" t="s">
        <v>9</v>
      </c>
      <c r="G3293" t="s">
        <v>13</v>
      </c>
      <c r="H3293">
        <v>0.51938425552763423</v>
      </c>
    </row>
    <row r="3294" spans="1:8" x14ac:dyDescent="0.2">
      <c r="A3294" s="8" t="s">
        <v>111</v>
      </c>
      <c r="E3294" t="s">
        <v>9</v>
      </c>
      <c r="G3294" t="s">
        <v>13</v>
      </c>
      <c r="H3294">
        <v>0.5920945602440264</v>
      </c>
    </row>
    <row r="3295" spans="1:8" x14ac:dyDescent="0.2">
      <c r="A3295" s="8" t="s">
        <v>111</v>
      </c>
      <c r="E3295" t="s">
        <v>9</v>
      </c>
      <c r="G3295" t="s">
        <v>13</v>
      </c>
      <c r="H3295">
        <v>0.51176028940004092</v>
      </c>
    </row>
    <row r="3296" spans="1:8" x14ac:dyDescent="0.2">
      <c r="A3296" s="8" t="s">
        <v>111</v>
      </c>
      <c r="E3296" t="s">
        <v>9</v>
      </c>
      <c r="G3296" t="s">
        <v>14</v>
      </c>
      <c r="H3296">
        <v>32.49</v>
      </c>
    </row>
    <row r="3297" spans="1:8" x14ac:dyDescent="0.2">
      <c r="A3297" s="8" t="s">
        <v>111</v>
      </c>
      <c r="E3297" t="s">
        <v>9</v>
      </c>
      <c r="G3297" t="s">
        <v>15</v>
      </c>
      <c r="H3297">
        <v>101.13500000000001</v>
      </c>
    </row>
    <row r="3298" spans="1:8" x14ac:dyDescent="0.2">
      <c r="A3298" s="8" t="s">
        <v>111</v>
      </c>
      <c r="E3298" t="s">
        <v>9</v>
      </c>
      <c r="G3298" t="s">
        <v>16</v>
      </c>
      <c r="H3298">
        <v>40.52373333333334</v>
      </c>
    </row>
    <row r="3299" spans="1:8" x14ac:dyDescent="0.2">
      <c r="A3299" s="8" t="s">
        <v>111</v>
      </c>
      <c r="E3299" t="s">
        <v>9</v>
      </c>
      <c r="G3299" t="s">
        <v>17</v>
      </c>
      <c r="H3299">
        <v>73.950533333333325</v>
      </c>
    </row>
    <row r="3300" spans="1:8" x14ac:dyDescent="0.2">
      <c r="A3300" s="7" t="s">
        <v>112</v>
      </c>
      <c r="E3300" t="s">
        <v>9</v>
      </c>
      <c r="F3300">
        <v>1</v>
      </c>
      <c r="G3300" t="s">
        <v>10</v>
      </c>
      <c r="H3300">
        <v>0</v>
      </c>
    </row>
    <row r="3301" spans="1:8" x14ac:dyDescent="0.2">
      <c r="A3301" s="7" t="s">
        <v>112</v>
      </c>
      <c r="E3301" t="s">
        <v>9</v>
      </c>
      <c r="G3301" t="s">
        <v>11</v>
      </c>
      <c r="H3301">
        <f>6/19</f>
        <v>0.31578947368421051</v>
      </c>
    </row>
    <row r="3302" spans="1:8" x14ac:dyDescent="0.2">
      <c r="A3302" s="7" t="s">
        <v>112</v>
      </c>
      <c r="E3302" t="s">
        <v>9</v>
      </c>
      <c r="G3302" t="s">
        <v>12</v>
      </c>
      <c r="H3302">
        <v>1</v>
      </c>
    </row>
    <row r="3303" spans="1:8" x14ac:dyDescent="0.2">
      <c r="A3303" s="7" t="s">
        <v>112</v>
      </c>
      <c r="E3303" t="s">
        <v>9</v>
      </c>
      <c r="F3303">
        <v>2</v>
      </c>
      <c r="G3303" t="s">
        <v>10</v>
      </c>
      <c r="H3303">
        <v>1</v>
      </c>
    </row>
    <row r="3304" spans="1:8" x14ac:dyDescent="0.2">
      <c r="A3304" s="7" t="s">
        <v>112</v>
      </c>
      <c r="E3304" t="s">
        <v>9</v>
      </c>
      <c r="G3304" t="s">
        <v>11</v>
      </c>
      <c r="H3304">
        <f>4/10</f>
        <v>0.4</v>
      </c>
    </row>
    <row r="3305" spans="1:8" x14ac:dyDescent="0.2">
      <c r="A3305" s="7" t="s">
        <v>112</v>
      </c>
      <c r="E3305" t="s">
        <v>9</v>
      </c>
      <c r="G3305" t="s">
        <v>12</v>
      </c>
      <c r="H3305">
        <v>1</v>
      </c>
    </row>
    <row r="3306" spans="1:8" x14ac:dyDescent="0.2">
      <c r="A3306" s="7" t="s">
        <v>112</v>
      </c>
      <c r="E3306" t="s">
        <v>9</v>
      </c>
      <c r="F3306">
        <v>3</v>
      </c>
      <c r="G3306" t="s">
        <v>10</v>
      </c>
      <c r="H3306">
        <v>1</v>
      </c>
    </row>
    <row r="3307" spans="1:8" x14ac:dyDescent="0.2">
      <c r="A3307" s="7" t="s">
        <v>112</v>
      </c>
      <c r="E3307" t="s">
        <v>9</v>
      </c>
      <c r="G3307" t="s">
        <v>11</v>
      </c>
      <c r="H3307">
        <f>8/16</f>
        <v>0.5</v>
      </c>
    </row>
    <row r="3308" spans="1:8" x14ac:dyDescent="0.2">
      <c r="A3308" s="7" t="s">
        <v>112</v>
      </c>
      <c r="E3308" t="s">
        <v>9</v>
      </c>
      <c r="G3308" t="s">
        <v>12</v>
      </c>
      <c r="H3308">
        <v>1</v>
      </c>
    </row>
    <row r="3309" spans="1:8" x14ac:dyDescent="0.2">
      <c r="A3309" s="7" t="s">
        <v>112</v>
      </c>
      <c r="E3309" t="s">
        <v>9</v>
      </c>
      <c r="F3309">
        <v>4</v>
      </c>
      <c r="G3309" t="s">
        <v>10</v>
      </c>
      <c r="H3309">
        <v>1</v>
      </c>
    </row>
    <row r="3310" spans="1:8" x14ac:dyDescent="0.2">
      <c r="A3310" s="7" t="s">
        <v>112</v>
      </c>
      <c r="E3310" t="s">
        <v>9</v>
      </c>
      <c r="G3310" t="s">
        <v>11</v>
      </c>
      <c r="H3310">
        <f>4/9</f>
        <v>0.44444444444444442</v>
      </c>
    </row>
    <row r="3311" spans="1:8" x14ac:dyDescent="0.2">
      <c r="A3311" s="7" t="s">
        <v>112</v>
      </c>
      <c r="E3311" t="s">
        <v>9</v>
      </c>
      <c r="G3311" t="s">
        <v>12</v>
      </c>
      <c r="H3311">
        <v>1</v>
      </c>
    </row>
    <row r="3312" spans="1:8" x14ac:dyDescent="0.2">
      <c r="A3312" s="7" t="s">
        <v>112</v>
      </c>
      <c r="E3312" t="s">
        <v>9</v>
      </c>
      <c r="F3312">
        <v>5</v>
      </c>
      <c r="G3312" t="s">
        <v>10</v>
      </c>
      <c r="H3312">
        <v>0</v>
      </c>
    </row>
    <row r="3313" spans="1:8" x14ac:dyDescent="0.2">
      <c r="A3313" s="7" t="s">
        <v>112</v>
      </c>
      <c r="E3313" t="s">
        <v>9</v>
      </c>
      <c r="G3313" t="s">
        <v>11</v>
      </c>
      <c r="H3313">
        <f>4/16</f>
        <v>0.25</v>
      </c>
    </row>
    <row r="3314" spans="1:8" x14ac:dyDescent="0.2">
      <c r="A3314" s="7" t="s">
        <v>112</v>
      </c>
      <c r="E3314" t="s">
        <v>9</v>
      </c>
      <c r="G3314" t="s">
        <v>12</v>
      </c>
      <c r="H3314">
        <v>1</v>
      </c>
    </row>
    <row r="3315" spans="1:8" x14ac:dyDescent="0.2">
      <c r="A3315" s="7" t="s">
        <v>112</v>
      </c>
      <c r="E3315" t="s">
        <v>9</v>
      </c>
      <c r="G3315" t="s">
        <v>13</v>
      </c>
      <c r="H3315">
        <v>0.46356287020779874</v>
      </c>
    </row>
    <row r="3316" spans="1:8" x14ac:dyDescent="0.2">
      <c r="A3316" s="7" t="s">
        <v>112</v>
      </c>
      <c r="E3316" t="s">
        <v>9</v>
      </c>
      <c r="G3316" t="s">
        <v>13</v>
      </c>
      <c r="H3316">
        <v>0.56662443328397627</v>
      </c>
    </row>
    <row r="3317" spans="1:8" x14ac:dyDescent="0.2">
      <c r="A3317" s="7" t="s">
        <v>112</v>
      </c>
      <c r="E3317" t="s">
        <v>9</v>
      </c>
      <c r="G3317" t="s">
        <v>13</v>
      </c>
      <c r="H3317">
        <v>0.51644942975310193</v>
      </c>
    </row>
    <row r="3318" spans="1:8" x14ac:dyDescent="0.2">
      <c r="A3318" s="7" t="s">
        <v>112</v>
      </c>
      <c r="E3318" t="s">
        <v>9</v>
      </c>
      <c r="G3318" t="s">
        <v>13</v>
      </c>
      <c r="H3318">
        <v>0.29695382846925089</v>
      </c>
    </row>
    <row r="3319" spans="1:8" x14ac:dyDescent="0.2">
      <c r="A3319" s="7" t="s">
        <v>112</v>
      </c>
      <c r="E3319" t="s">
        <v>9</v>
      </c>
      <c r="G3319" t="s">
        <v>13</v>
      </c>
      <c r="H3319">
        <v>0.44902841992951603</v>
      </c>
    </row>
    <row r="3320" spans="1:8" x14ac:dyDescent="0.2">
      <c r="A3320" s="7" t="s">
        <v>112</v>
      </c>
      <c r="E3320" t="s">
        <v>9</v>
      </c>
      <c r="G3320" t="s">
        <v>13</v>
      </c>
      <c r="H3320">
        <v>0.52472054402708468</v>
      </c>
    </row>
    <row r="3321" spans="1:8" x14ac:dyDescent="0.2">
      <c r="A3321" s="7" t="s">
        <v>112</v>
      </c>
      <c r="E3321" t="s">
        <v>9</v>
      </c>
      <c r="G3321" t="s">
        <v>13</v>
      </c>
      <c r="H3321">
        <v>0.4037907847827068</v>
      </c>
    </row>
    <row r="3322" spans="1:8" x14ac:dyDescent="0.2">
      <c r="A3322" s="7" t="s">
        <v>112</v>
      </c>
      <c r="E3322" t="s">
        <v>9</v>
      </c>
      <c r="G3322" t="s">
        <v>13</v>
      </c>
      <c r="H3322">
        <v>0.60740033927056825</v>
      </c>
    </row>
    <row r="3323" spans="1:8" x14ac:dyDescent="0.2">
      <c r="A3323" s="7" t="s">
        <v>112</v>
      </c>
      <c r="E3323" t="s">
        <v>9</v>
      </c>
      <c r="G3323" t="s">
        <v>13</v>
      </c>
      <c r="H3323">
        <v>0.39036096523299874</v>
      </c>
    </row>
    <row r="3324" spans="1:8" x14ac:dyDescent="0.2">
      <c r="A3324" s="7" t="s">
        <v>112</v>
      </c>
      <c r="E3324" t="s">
        <v>9</v>
      </c>
      <c r="G3324" t="s">
        <v>13</v>
      </c>
      <c r="H3324">
        <v>0.34639270005908224</v>
      </c>
    </row>
    <row r="3325" spans="1:8" x14ac:dyDescent="0.2">
      <c r="A3325" s="7" t="s">
        <v>112</v>
      </c>
      <c r="E3325" t="s">
        <v>9</v>
      </c>
      <c r="G3325" t="s">
        <v>13</v>
      </c>
      <c r="H3325">
        <v>0.52023362054010291</v>
      </c>
    </row>
    <row r="3326" spans="1:8" x14ac:dyDescent="0.2">
      <c r="A3326" s="7" t="s">
        <v>112</v>
      </c>
      <c r="E3326" t="s">
        <v>9</v>
      </c>
      <c r="G3326" t="s">
        <v>13</v>
      </c>
      <c r="H3326">
        <v>0.36214332433979235</v>
      </c>
    </row>
    <row r="3327" spans="1:8" x14ac:dyDescent="0.2">
      <c r="A3327" s="7" t="s">
        <v>112</v>
      </c>
      <c r="E3327" t="s">
        <v>9</v>
      </c>
      <c r="G3327" t="s">
        <v>13</v>
      </c>
      <c r="H3327">
        <v>0.33683333152921058</v>
      </c>
    </row>
    <row r="3328" spans="1:8" x14ac:dyDescent="0.2">
      <c r="A3328" s="7" t="s">
        <v>112</v>
      </c>
      <c r="E3328" t="s">
        <v>9</v>
      </c>
      <c r="G3328" t="s">
        <v>13</v>
      </c>
      <c r="H3328">
        <v>0.3957428753270632</v>
      </c>
    </row>
    <row r="3329" spans="1:8" x14ac:dyDescent="0.2">
      <c r="A3329" s="7" t="s">
        <v>112</v>
      </c>
      <c r="E3329" t="s">
        <v>9</v>
      </c>
      <c r="G3329" t="s">
        <v>13</v>
      </c>
      <c r="H3329">
        <v>0.36568714752151976</v>
      </c>
    </row>
    <row r="3330" spans="1:8" x14ac:dyDescent="0.2">
      <c r="A3330" s="7" t="s">
        <v>112</v>
      </c>
      <c r="E3330" t="s">
        <v>9</v>
      </c>
      <c r="G3330" t="s">
        <v>14</v>
      </c>
      <c r="H3330">
        <v>18.48</v>
      </c>
    </row>
    <row r="3331" spans="1:8" x14ac:dyDescent="0.2">
      <c r="A3331" s="7" t="s">
        <v>112</v>
      </c>
      <c r="E3331" t="s">
        <v>9</v>
      </c>
      <c r="G3331" t="s">
        <v>15</v>
      </c>
      <c r="H3331">
        <v>110.795</v>
      </c>
    </row>
    <row r="3332" spans="1:8" x14ac:dyDescent="0.2">
      <c r="A3332" s="7" t="s">
        <v>112</v>
      </c>
      <c r="E3332" t="s">
        <v>9</v>
      </c>
      <c r="G3332" t="s">
        <v>16</v>
      </c>
      <c r="H3332">
        <v>32.59826666666666</v>
      </c>
    </row>
    <row r="3333" spans="1:8" x14ac:dyDescent="0.2">
      <c r="A3333" s="7" t="s">
        <v>112</v>
      </c>
      <c r="E3333" t="s">
        <v>9</v>
      </c>
      <c r="G3333" t="s">
        <v>17</v>
      </c>
      <c r="H3333">
        <v>76.486666666666665</v>
      </c>
    </row>
    <row r="3334" spans="1:8" x14ac:dyDescent="0.2">
      <c r="A3334" s="8" t="s">
        <v>113</v>
      </c>
      <c r="E3334" t="s">
        <v>9</v>
      </c>
      <c r="F3334">
        <v>1</v>
      </c>
      <c r="G3334" t="s">
        <v>10</v>
      </c>
      <c r="H3334">
        <v>0</v>
      </c>
    </row>
    <row r="3335" spans="1:8" x14ac:dyDescent="0.2">
      <c r="A3335" s="8" t="s">
        <v>113</v>
      </c>
      <c r="E3335" t="s">
        <v>9</v>
      </c>
      <c r="G3335" t="s">
        <v>11</v>
      </c>
      <c r="H3335">
        <f>9/19</f>
        <v>0.47368421052631576</v>
      </c>
    </row>
    <row r="3336" spans="1:8" x14ac:dyDescent="0.2">
      <c r="A3336" s="8" t="s">
        <v>113</v>
      </c>
      <c r="E3336" t="s">
        <v>9</v>
      </c>
      <c r="G3336" t="s">
        <v>12</v>
      </c>
      <c r="H3336">
        <v>1</v>
      </c>
    </row>
    <row r="3337" spans="1:8" x14ac:dyDescent="0.2">
      <c r="A3337" s="8" t="s">
        <v>113</v>
      </c>
      <c r="E3337" t="s">
        <v>9</v>
      </c>
      <c r="F3337">
        <v>2</v>
      </c>
      <c r="G3337" t="s">
        <v>10</v>
      </c>
      <c r="H3337">
        <v>1</v>
      </c>
    </row>
    <row r="3338" spans="1:8" x14ac:dyDescent="0.2">
      <c r="A3338" s="8" t="s">
        <v>113</v>
      </c>
      <c r="E3338" t="s">
        <v>9</v>
      </c>
      <c r="G3338" t="s">
        <v>11</v>
      </c>
      <c r="H3338">
        <f>1/4</f>
        <v>0.25</v>
      </c>
    </row>
    <row r="3339" spans="1:8" x14ac:dyDescent="0.2">
      <c r="A3339" s="8" t="s">
        <v>113</v>
      </c>
      <c r="E3339" t="s">
        <v>9</v>
      </c>
      <c r="G3339" t="s">
        <v>12</v>
      </c>
      <c r="H3339">
        <v>1</v>
      </c>
    </row>
    <row r="3340" spans="1:8" x14ac:dyDescent="0.2">
      <c r="A3340" s="8" t="s">
        <v>113</v>
      </c>
      <c r="E3340" t="s">
        <v>9</v>
      </c>
      <c r="F3340">
        <v>3</v>
      </c>
      <c r="G3340" t="s">
        <v>10</v>
      </c>
      <c r="H3340">
        <v>1</v>
      </c>
    </row>
    <row r="3341" spans="1:8" x14ac:dyDescent="0.2">
      <c r="A3341" s="8" t="s">
        <v>113</v>
      </c>
      <c r="E3341" t="s">
        <v>9</v>
      </c>
      <c r="G3341" t="s">
        <v>11</v>
      </c>
      <c r="H3341">
        <f>2/9</f>
        <v>0.22222222222222221</v>
      </c>
    </row>
    <row r="3342" spans="1:8" x14ac:dyDescent="0.2">
      <c r="A3342" s="8" t="s">
        <v>113</v>
      </c>
      <c r="E3342" t="s">
        <v>9</v>
      </c>
      <c r="G3342" t="s">
        <v>12</v>
      </c>
      <c r="H3342">
        <v>1</v>
      </c>
    </row>
    <row r="3343" spans="1:8" x14ac:dyDescent="0.2">
      <c r="A3343" s="8" t="s">
        <v>113</v>
      </c>
      <c r="E3343" t="s">
        <v>9</v>
      </c>
      <c r="F3343">
        <v>4</v>
      </c>
      <c r="G3343" t="s">
        <v>10</v>
      </c>
      <c r="H3343">
        <v>0</v>
      </c>
    </row>
    <row r="3344" spans="1:8" x14ac:dyDescent="0.2">
      <c r="A3344" s="8" t="s">
        <v>113</v>
      </c>
      <c r="E3344" t="s">
        <v>9</v>
      </c>
      <c r="G3344" t="s">
        <v>11</v>
      </c>
      <c r="H3344">
        <f>7/20</f>
        <v>0.35</v>
      </c>
    </row>
    <row r="3345" spans="1:8" x14ac:dyDescent="0.2">
      <c r="A3345" s="8" t="s">
        <v>113</v>
      </c>
      <c r="E3345" t="s">
        <v>9</v>
      </c>
      <c r="G3345" t="s">
        <v>12</v>
      </c>
      <c r="H3345">
        <v>1</v>
      </c>
    </row>
    <row r="3346" spans="1:8" x14ac:dyDescent="0.2">
      <c r="A3346" s="8" t="s">
        <v>113</v>
      </c>
      <c r="E3346" t="s">
        <v>9</v>
      </c>
      <c r="F3346">
        <v>5</v>
      </c>
      <c r="G3346" t="s">
        <v>10</v>
      </c>
      <c r="H3346">
        <v>1</v>
      </c>
    </row>
    <row r="3347" spans="1:8" x14ac:dyDescent="0.2">
      <c r="A3347" s="8" t="s">
        <v>113</v>
      </c>
      <c r="E3347" t="s">
        <v>9</v>
      </c>
      <c r="G3347" t="s">
        <v>11</v>
      </c>
      <c r="H3347">
        <f>8/26</f>
        <v>0.30769230769230771</v>
      </c>
    </row>
    <row r="3348" spans="1:8" x14ac:dyDescent="0.2">
      <c r="A3348" s="8" t="s">
        <v>113</v>
      </c>
      <c r="E3348" t="s">
        <v>9</v>
      </c>
      <c r="G3348" t="s">
        <v>12</v>
      </c>
      <c r="H3348">
        <v>1</v>
      </c>
    </row>
    <row r="3349" spans="1:8" x14ac:dyDescent="0.2">
      <c r="A3349" s="8" t="s">
        <v>113</v>
      </c>
      <c r="E3349" t="s">
        <v>9</v>
      </c>
      <c r="G3349" t="s">
        <v>13</v>
      </c>
      <c r="H3349">
        <v>0.43289173138419373</v>
      </c>
    </row>
    <row r="3350" spans="1:8" x14ac:dyDescent="0.2">
      <c r="A3350" s="8" t="s">
        <v>113</v>
      </c>
      <c r="E3350" t="s">
        <v>9</v>
      </c>
      <c r="G3350" t="s">
        <v>13</v>
      </c>
      <c r="H3350">
        <v>0.35808215028296819</v>
      </c>
    </row>
    <row r="3351" spans="1:8" x14ac:dyDescent="0.2">
      <c r="A3351" s="8" t="s">
        <v>113</v>
      </c>
      <c r="E3351" t="s">
        <v>9</v>
      </c>
      <c r="G3351" t="s">
        <v>13</v>
      </c>
      <c r="H3351">
        <v>0.51766510790836273</v>
      </c>
    </row>
    <row r="3352" spans="1:8" x14ac:dyDescent="0.2">
      <c r="A3352" s="8" t="s">
        <v>113</v>
      </c>
      <c r="E3352" t="s">
        <v>9</v>
      </c>
      <c r="G3352" t="s">
        <v>13</v>
      </c>
      <c r="H3352">
        <v>0.4298475384512056</v>
      </c>
    </row>
    <row r="3353" spans="1:8" x14ac:dyDescent="0.2">
      <c r="A3353" s="8" t="s">
        <v>113</v>
      </c>
      <c r="E3353" t="s">
        <v>9</v>
      </c>
      <c r="G3353" t="s">
        <v>13</v>
      </c>
      <c r="H3353">
        <v>0.44040722933441462</v>
      </c>
    </row>
    <row r="3354" spans="1:8" x14ac:dyDescent="0.2">
      <c r="A3354" s="8" t="s">
        <v>113</v>
      </c>
      <c r="E3354" t="s">
        <v>9</v>
      </c>
      <c r="G3354" t="s">
        <v>13</v>
      </c>
      <c r="H3354">
        <v>0.49261248727956614</v>
      </c>
    </row>
    <row r="3355" spans="1:8" x14ac:dyDescent="0.2">
      <c r="A3355" s="8" t="s">
        <v>113</v>
      </c>
      <c r="E3355" t="s">
        <v>9</v>
      </c>
      <c r="G3355" t="s">
        <v>13</v>
      </c>
      <c r="H3355">
        <v>0.71595781512157453</v>
      </c>
    </row>
    <row r="3356" spans="1:8" x14ac:dyDescent="0.2">
      <c r="A3356" s="8" t="s">
        <v>113</v>
      </c>
      <c r="E3356" t="s">
        <v>9</v>
      </c>
      <c r="G3356" t="s">
        <v>13</v>
      </c>
      <c r="H3356">
        <v>0.36933803849366675</v>
      </c>
    </row>
    <row r="3357" spans="1:8" x14ac:dyDescent="0.2">
      <c r="A3357" s="8" t="s">
        <v>113</v>
      </c>
      <c r="E3357" t="s">
        <v>9</v>
      </c>
      <c r="G3357" t="s">
        <v>13</v>
      </c>
      <c r="H3357">
        <v>0.57231703204047224</v>
      </c>
    </row>
    <row r="3358" spans="1:8" x14ac:dyDescent="0.2">
      <c r="A3358" s="8" t="s">
        <v>113</v>
      </c>
      <c r="E3358" t="s">
        <v>9</v>
      </c>
      <c r="G3358" t="s">
        <v>13</v>
      </c>
      <c r="H3358">
        <v>0.54830435347935558</v>
      </c>
    </row>
    <row r="3359" spans="1:8" x14ac:dyDescent="0.2">
      <c r="A3359" s="8" t="s">
        <v>113</v>
      </c>
      <c r="E3359" t="s">
        <v>9</v>
      </c>
      <c r="G3359" t="s">
        <v>13</v>
      </c>
      <c r="H3359">
        <v>0.53599022796509155</v>
      </c>
    </row>
    <row r="3360" spans="1:8" x14ac:dyDescent="0.2">
      <c r="A3360" s="8" t="s">
        <v>113</v>
      </c>
      <c r="E3360" t="s">
        <v>9</v>
      </c>
      <c r="G3360" t="s">
        <v>13</v>
      </c>
      <c r="H3360">
        <v>0.4424007642803901</v>
      </c>
    </row>
    <row r="3361" spans="1:8" x14ac:dyDescent="0.2">
      <c r="A3361" s="8" t="s">
        <v>113</v>
      </c>
      <c r="E3361" t="s">
        <v>9</v>
      </c>
      <c r="G3361" t="s">
        <v>13</v>
      </c>
      <c r="H3361">
        <v>0.51655276471110323</v>
      </c>
    </row>
    <row r="3362" spans="1:8" x14ac:dyDescent="0.2">
      <c r="A3362" s="8" t="s">
        <v>113</v>
      </c>
      <c r="E3362" t="s">
        <v>9</v>
      </c>
      <c r="G3362" t="s">
        <v>13</v>
      </c>
      <c r="H3362">
        <v>0.48444650408387874</v>
      </c>
    </row>
    <row r="3363" spans="1:8" x14ac:dyDescent="0.2">
      <c r="A3363" s="8" t="s">
        <v>113</v>
      </c>
      <c r="E3363" t="s">
        <v>9</v>
      </c>
      <c r="G3363" t="s">
        <v>13</v>
      </c>
      <c r="H3363">
        <v>0.53952776733270225</v>
      </c>
    </row>
    <row r="3364" spans="1:8" x14ac:dyDescent="0.2">
      <c r="A3364" s="8" t="s">
        <v>113</v>
      </c>
      <c r="E3364" t="s">
        <v>9</v>
      </c>
      <c r="G3364" t="s">
        <v>14</v>
      </c>
      <c r="H3364">
        <v>21.664999999999999</v>
      </c>
    </row>
    <row r="3365" spans="1:8" x14ac:dyDescent="0.2">
      <c r="A3365" s="8" t="s">
        <v>113</v>
      </c>
      <c r="E3365" t="s">
        <v>9</v>
      </c>
      <c r="G3365" t="s">
        <v>15</v>
      </c>
      <c r="H3365">
        <v>95.253</v>
      </c>
    </row>
    <row r="3366" spans="1:8" x14ac:dyDescent="0.2">
      <c r="A3366" s="8" t="s">
        <v>113</v>
      </c>
      <c r="E3366" t="s">
        <v>9</v>
      </c>
      <c r="G3366" t="s">
        <v>16</v>
      </c>
      <c r="H3366">
        <v>36.65753333333334</v>
      </c>
    </row>
    <row r="3367" spans="1:8" x14ac:dyDescent="0.2">
      <c r="A3367" s="8" t="s">
        <v>113</v>
      </c>
      <c r="E3367" t="s">
        <v>9</v>
      </c>
      <c r="G3367" t="s">
        <v>17</v>
      </c>
      <c r="H3367">
        <v>73.883933333333331</v>
      </c>
    </row>
    <row r="3368" spans="1:8" x14ac:dyDescent="0.2">
      <c r="A3368" s="7" t="s">
        <v>114</v>
      </c>
      <c r="E3368" t="s">
        <v>9</v>
      </c>
      <c r="F3368">
        <v>1</v>
      </c>
      <c r="G3368" t="s">
        <v>10</v>
      </c>
      <c r="H3368">
        <v>1</v>
      </c>
    </row>
    <row r="3369" spans="1:8" x14ac:dyDescent="0.2">
      <c r="A3369" s="7" t="s">
        <v>114</v>
      </c>
      <c r="E3369" t="s">
        <v>9</v>
      </c>
      <c r="G3369" t="s">
        <v>11</v>
      </c>
      <c r="H3369">
        <f>7/11</f>
        <v>0.63636363636363635</v>
      </c>
    </row>
    <row r="3370" spans="1:8" x14ac:dyDescent="0.2">
      <c r="A3370" s="7" t="s">
        <v>114</v>
      </c>
      <c r="E3370" t="s">
        <v>9</v>
      </c>
      <c r="G3370" t="s">
        <v>12</v>
      </c>
      <c r="H3370">
        <v>1</v>
      </c>
    </row>
    <row r="3371" spans="1:8" x14ac:dyDescent="0.2">
      <c r="A3371" s="7" t="s">
        <v>114</v>
      </c>
      <c r="E3371" t="s">
        <v>9</v>
      </c>
      <c r="F3371">
        <v>2</v>
      </c>
      <c r="G3371" t="s">
        <v>10</v>
      </c>
      <c r="H3371">
        <v>1</v>
      </c>
    </row>
    <row r="3372" spans="1:8" x14ac:dyDescent="0.2">
      <c r="A3372" s="7" t="s">
        <v>114</v>
      </c>
      <c r="E3372" t="s">
        <v>9</v>
      </c>
      <c r="G3372" t="s">
        <v>11</v>
      </c>
      <c r="H3372">
        <f>3/8</f>
        <v>0.375</v>
      </c>
    </row>
    <row r="3373" spans="1:8" x14ac:dyDescent="0.2">
      <c r="A3373" s="7" t="s">
        <v>114</v>
      </c>
      <c r="E3373" t="s">
        <v>9</v>
      </c>
      <c r="G3373" t="s">
        <v>12</v>
      </c>
      <c r="H3373">
        <v>1</v>
      </c>
    </row>
    <row r="3374" spans="1:8" x14ac:dyDescent="0.2">
      <c r="A3374" s="7" t="s">
        <v>114</v>
      </c>
      <c r="E3374" t="s">
        <v>9</v>
      </c>
      <c r="F3374">
        <v>3</v>
      </c>
      <c r="G3374" t="s">
        <v>10</v>
      </c>
      <c r="H3374">
        <v>1</v>
      </c>
    </row>
    <row r="3375" spans="1:8" x14ac:dyDescent="0.2">
      <c r="A3375" s="7" t="s">
        <v>114</v>
      </c>
      <c r="E3375" t="s">
        <v>9</v>
      </c>
      <c r="G3375" t="s">
        <v>11</v>
      </c>
      <c r="H3375">
        <v>0</v>
      </c>
    </row>
    <row r="3376" spans="1:8" x14ac:dyDescent="0.2">
      <c r="A3376" s="7" t="s">
        <v>114</v>
      </c>
      <c r="E3376" t="s">
        <v>9</v>
      </c>
      <c r="G3376" t="s">
        <v>12</v>
      </c>
      <c r="H3376">
        <v>1</v>
      </c>
    </row>
    <row r="3377" spans="1:8" x14ac:dyDescent="0.2">
      <c r="A3377" s="7" t="s">
        <v>114</v>
      </c>
      <c r="E3377" t="s">
        <v>9</v>
      </c>
      <c r="F3377">
        <v>4</v>
      </c>
      <c r="G3377" t="s">
        <v>10</v>
      </c>
      <c r="H3377">
        <v>1</v>
      </c>
    </row>
    <row r="3378" spans="1:8" x14ac:dyDescent="0.2">
      <c r="A3378" s="7" t="s">
        <v>114</v>
      </c>
      <c r="E3378" t="s">
        <v>9</v>
      </c>
      <c r="G3378" t="s">
        <v>11</v>
      </c>
      <c r="H3378">
        <f>13/18</f>
        <v>0.72222222222222221</v>
      </c>
    </row>
    <row r="3379" spans="1:8" x14ac:dyDescent="0.2">
      <c r="A3379" s="7" t="s">
        <v>114</v>
      </c>
      <c r="E3379" t="s">
        <v>9</v>
      </c>
      <c r="G3379" t="s">
        <v>12</v>
      </c>
      <c r="H3379">
        <v>1</v>
      </c>
    </row>
    <row r="3380" spans="1:8" x14ac:dyDescent="0.2">
      <c r="A3380" s="7" t="s">
        <v>114</v>
      </c>
      <c r="E3380" t="s">
        <v>9</v>
      </c>
      <c r="F3380">
        <v>5</v>
      </c>
      <c r="G3380" t="s">
        <v>10</v>
      </c>
      <c r="H3380">
        <v>1</v>
      </c>
    </row>
    <row r="3381" spans="1:8" x14ac:dyDescent="0.2">
      <c r="A3381" s="7" t="s">
        <v>114</v>
      </c>
      <c r="E3381" t="s">
        <v>9</v>
      </c>
      <c r="G3381" t="s">
        <v>11</v>
      </c>
      <c r="H3381">
        <f>1/5</f>
        <v>0.2</v>
      </c>
    </row>
    <row r="3382" spans="1:8" x14ac:dyDescent="0.2">
      <c r="A3382" s="7" t="s">
        <v>114</v>
      </c>
      <c r="E3382" t="s">
        <v>9</v>
      </c>
      <c r="G3382" t="s">
        <v>12</v>
      </c>
      <c r="H3382">
        <v>1</v>
      </c>
    </row>
    <row r="3383" spans="1:8" x14ac:dyDescent="0.2">
      <c r="A3383" s="7" t="s">
        <v>114</v>
      </c>
      <c r="E3383" t="s">
        <v>9</v>
      </c>
      <c r="G3383" t="s">
        <v>13</v>
      </c>
      <c r="H3383">
        <v>0.49806482110674505</v>
      </c>
    </row>
    <row r="3384" spans="1:8" x14ac:dyDescent="0.2">
      <c r="A3384" s="7" t="s">
        <v>114</v>
      </c>
      <c r="E3384" t="s">
        <v>9</v>
      </c>
      <c r="G3384" t="s">
        <v>13</v>
      </c>
      <c r="H3384">
        <v>0.64328918806858371</v>
      </c>
    </row>
    <row r="3385" spans="1:8" x14ac:dyDescent="0.2">
      <c r="A3385" s="7" t="s">
        <v>114</v>
      </c>
      <c r="E3385" t="s">
        <v>9</v>
      </c>
      <c r="G3385" t="s">
        <v>13</v>
      </c>
      <c r="H3385">
        <v>0.40479210073376209</v>
      </c>
    </row>
    <row r="3386" spans="1:8" x14ac:dyDescent="0.2">
      <c r="A3386" s="7" t="s">
        <v>114</v>
      </c>
      <c r="E3386" t="s">
        <v>9</v>
      </c>
      <c r="G3386" t="s">
        <v>13</v>
      </c>
      <c r="H3386">
        <v>0.42506239327466172</v>
      </c>
    </row>
    <row r="3387" spans="1:8" x14ac:dyDescent="0.2">
      <c r="A3387" s="7" t="s">
        <v>114</v>
      </c>
      <c r="E3387" t="s">
        <v>9</v>
      </c>
      <c r="G3387" t="s">
        <v>13</v>
      </c>
      <c r="H3387">
        <v>0.49255753793089285</v>
      </c>
    </row>
    <row r="3388" spans="1:8" x14ac:dyDescent="0.2">
      <c r="A3388" s="7" t="s">
        <v>114</v>
      </c>
      <c r="E3388" t="s">
        <v>9</v>
      </c>
      <c r="G3388" t="s">
        <v>13</v>
      </c>
      <c r="H3388">
        <v>0.63005956409909303</v>
      </c>
    </row>
    <row r="3389" spans="1:8" x14ac:dyDescent="0.2">
      <c r="A3389" s="7" t="s">
        <v>114</v>
      </c>
      <c r="E3389" t="s">
        <v>9</v>
      </c>
      <c r="G3389" t="s">
        <v>13</v>
      </c>
      <c r="H3389">
        <v>0.61844895486216289</v>
      </c>
    </row>
    <row r="3390" spans="1:8" x14ac:dyDescent="0.2">
      <c r="A3390" s="7" t="s">
        <v>114</v>
      </c>
      <c r="E3390" t="s">
        <v>9</v>
      </c>
      <c r="G3390" t="s">
        <v>13</v>
      </c>
      <c r="H3390">
        <v>0.55411690399632518</v>
      </c>
    </row>
    <row r="3391" spans="1:8" x14ac:dyDescent="0.2">
      <c r="A3391" s="7" t="s">
        <v>114</v>
      </c>
      <c r="E3391" t="s">
        <v>9</v>
      </c>
      <c r="G3391" t="s">
        <v>13</v>
      </c>
      <c r="H3391">
        <v>0.48900183750443249</v>
      </c>
    </row>
    <row r="3392" spans="1:8" x14ac:dyDescent="0.2">
      <c r="A3392" s="7" t="s">
        <v>114</v>
      </c>
      <c r="E3392" t="s">
        <v>9</v>
      </c>
      <c r="G3392" t="s">
        <v>13</v>
      </c>
      <c r="H3392">
        <v>0.69722286686779611</v>
      </c>
    </row>
    <row r="3393" spans="1:8" x14ac:dyDescent="0.2">
      <c r="A3393" s="7" t="s">
        <v>114</v>
      </c>
      <c r="E3393" t="s">
        <v>9</v>
      </c>
      <c r="G3393" t="s">
        <v>13</v>
      </c>
      <c r="H3393">
        <v>0.57263996402531081</v>
      </c>
    </row>
    <row r="3394" spans="1:8" x14ac:dyDescent="0.2">
      <c r="A3394" s="7" t="s">
        <v>114</v>
      </c>
      <c r="E3394" t="s">
        <v>9</v>
      </c>
      <c r="G3394" t="s">
        <v>13</v>
      </c>
      <c r="H3394">
        <v>0.31807104612483772</v>
      </c>
    </row>
    <row r="3395" spans="1:8" x14ac:dyDescent="0.2">
      <c r="A3395" s="7" t="s">
        <v>114</v>
      </c>
      <c r="E3395" t="s">
        <v>9</v>
      </c>
      <c r="G3395" t="s">
        <v>13</v>
      </c>
      <c r="H3395">
        <v>0.58209237162736516</v>
      </c>
    </row>
    <row r="3396" spans="1:8" x14ac:dyDescent="0.2">
      <c r="A3396" s="7" t="s">
        <v>114</v>
      </c>
      <c r="E3396" t="s">
        <v>9</v>
      </c>
      <c r="G3396" t="s">
        <v>13</v>
      </c>
      <c r="H3396">
        <v>0.59336274276509671</v>
      </c>
    </row>
    <row r="3397" spans="1:8" x14ac:dyDescent="0.2">
      <c r="A3397" s="7" t="s">
        <v>114</v>
      </c>
      <c r="E3397" t="s">
        <v>9</v>
      </c>
      <c r="G3397" t="s">
        <v>13</v>
      </c>
      <c r="H3397">
        <v>0.46502811381836773</v>
      </c>
    </row>
    <row r="3398" spans="1:8" x14ac:dyDescent="0.2">
      <c r="A3398" s="7" t="s">
        <v>114</v>
      </c>
      <c r="E3398" t="s">
        <v>9</v>
      </c>
      <c r="G3398" t="s">
        <v>14</v>
      </c>
      <c r="H3398">
        <v>21.834</v>
      </c>
    </row>
    <row r="3399" spans="1:8" x14ac:dyDescent="0.2">
      <c r="A3399" s="7" t="s">
        <v>114</v>
      </c>
      <c r="E3399" t="s">
        <v>9</v>
      </c>
      <c r="G3399" t="s">
        <v>15</v>
      </c>
      <c r="H3399">
        <v>112.434</v>
      </c>
    </row>
    <row r="3400" spans="1:8" x14ac:dyDescent="0.2">
      <c r="A3400" s="7" t="s">
        <v>114</v>
      </c>
      <c r="E3400" t="s">
        <v>9</v>
      </c>
      <c r="G3400" t="s">
        <v>16</v>
      </c>
      <c r="H3400">
        <v>39.441533333333332</v>
      </c>
    </row>
    <row r="3401" spans="1:8" x14ac:dyDescent="0.2">
      <c r="A3401" s="7" t="s">
        <v>114</v>
      </c>
      <c r="E3401" t="s">
        <v>9</v>
      </c>
      <c r="G3401" t="s">
        <v>17</v>
      </c>
      <c r="H3401">
        <v>75.088800000000006</v>
      </c>
    </row>
    <row r="3402" spans="1:8" x14ac:dyDescent="0.2">
      <c r="A3402" s="8" t="s">
        <v>115</v>
      </c>
      <c r="E3402" t="s">
        <v>9</v>
      </c>
      <c r="F3402">
        <v>1</v>
      </c>
      <c r="G3402" t="s">
        <v>10</v>
      </c>
      <c r="H3402">
        <v>0</v>
      </c>
    </row>
    <row r="3403" spans="1:8" x14ac:dyDescent="0.2">
      <c r="A3403" s="8" t="s">
        <v>115</v>
      </c>
      <c r="E3403" t="s">
        <v>9</v>
      </c>
      <c r="G3403" t="s">
        <v>11</v>
      </c>
      <c r="H3403">
        <f>4/11</f>
        <v>0.36363636363636365</v>
      </c>
    </row>
    <row r="3404" spans="1:8" x14ac:dyDescent="0.2">
      <c r="A3404" s="8" t="s">
        <v>115</v>
      </c>
      <c r="E3404" t="s">
        <v>9</v>
      </c>
      <c r="G3404" t="s">
        <v>12</v>
      </c>
      <c r="H3404">
        <v>1</v>
      </c>
    </row>
    <row r="3405" spans="1:8" x14ac:dyDescent="0.2">
      <c r="A3405" s="8" t="s">
        <v>115</v>
      </c>
      <c r="E3405" t="s">
        <v>9</v>
      </c>
      <c r="F3405">
        <v>2</v>
      </c>
      <c r="G3405" t="s">
        <v>10</v>
      </c>
      <c r="H3405">
        <v>1</v>
      </c>
    </row>
    <row r="3406" spans="1:8" x14ac:dyDescent="0.2">
      <c r="A3406" s="8" t="s">
        <v>115</v>
      </c>
      <c r="E3406" t="s">
        <v>9</v>
      </c>
      <c r="G3406" t="s">
        <v>11</v>
      </c>
      <c r="H3406">
        <f>3/6</f>
        <v>0.5</v>
      </c>
    </row>
    <row r="3407" spans="1:8" x14ac:dyDescent="0.2">
      <c r="A3407" s="8" t="s">
        <v>115</v>
      </c>
      <c r="E3407" t="s">
        <v>9</v>
      </c>
      <c r="G3407" t="s">
        <v>12</v>
      </c>
      <c r="H3407">
        <v>1</v>
      </c>
    </row>
    <row r="3408" spans="1:8" x14ac:dyDescent="0.2">
      <c r="A3408" s="8" t="s">
        <v>115</v>
      </c>
      <c r="E3408" t="s">
        <v>9</v>
      </c>
      <c r="F3408">
        <v>3</v>
      </c>
      <c r="G3408" t="s">
        <v>10</v>
      </c>
      <c r="H3408">
        <v>1</v>
      </c>
    </row>
    <row r="3409" spans="1:8" x14ac:dyDescent="0.2">
      <c r="A3409" s="8" t="s">
        <v>115</v>
      </c>
      <c r="E3409" t="s">
        <v>9</v>
      </c>
      <c r="G3409" t="s">
        <v>11</v>
      </c>
      <c r="H3409">
        <f>1/13</f>
        <v>7.6923076923076927E-2</v>
      </c>
    </row>
    <row r="3410" spans="1:8" x14ac:dyDescent="0.2">
      <c r="A3410" s="8" t="s">
        <v>115</v>
      </c>
      <c r="E3410" t="s">
        <v>9</v>
      </c>
      <c r="G3410" t="s">
        <v>12</v>
      </c>
      <c r="H3410">
        <v>1</v>
      </c>
    </row>
    <row r="3411" spans="1:8" x14ac:dyDescent="0.2">
      <c r="A3411" s="8" t="s">
        <v>115</v>
      </c>
      <c r="E3411" t="s">
        <v>9</v>
      </c>
      <c r="F3411">
        <v>4</v>
      </c>
      <c r="G3411" t="s">
        <v>10</v>
      </c>
      <c r="H3411">
        <v>1</v>
      </c>
    </row>
    <row r="3412" spans="1:8" x14ac:dyDescent="0.2">
      <c r="A3412" s="8" t="s">
        <v>115</v>
      </c>
      <c r="E3412" t="s">
        <v>9</v>
      </c>
      <c r="G3412" t="s">
        <v>11</v>
      </c>
      <c r="H3412">
        <f>2/12</f>
        <v>0.16666666666666666</v>
      </c>
    </row>
    <row r="3413" spans="1:8" x14ac:dyDescent="0.2">
      <c r="A3413" s="8" t="s">
        <v>115</v>
      </c>
      <c r="E3413" t="s">
        <v>9</v>
      </c>
      <c r="G3413" t="s">
        <v>12</v>
      </c>
      <c r="H3413">
        <v>1</v>
      </c>
    </row>
    <row r="3414" spans="1:8" x14ac:dyDescent="0.2">
      <c r="A3414" s="8" t="s">
        <v>115</v>
      </c>
      <c r="E3414" t="s">
        <v>9</v>
      </c>
      <c r="F3414">
        <v>5</v>
      </c>
      <c r="G3414" t="s">
        <v>10</v>
      </c>
      <c r="H3414">
        <v>1</v>
      </c>
    </row>
    <row r="3415" spans="1:8" x14ac:dyDescent="0.2">
      <c r="A3415" s="8" t="s">
        <v>115</v>
      </c>
      <c r="E3415" t="s">
        <v>9</v>
      </c>
      <c r="G3415" t="s">
        <v>11</v>
      </c>
      <c r="H3415">
        <f>3/14</f>
        <v>0.21428571428571427</v>
      </c>
    </row>
    <row r="3416" spans="1:8" x14ac:dyDescent="0.2">
      <c r="A3416" s="8" t="s">
        <v>115</v>
      </c>
      <c r="E3416" t="s">
        <v>9</v>
      </c>
      <c r="G3416" t="s">
        <v>12</v>
      </c>
      <c r="H3416">
        <v>1</v>
      </c>
    </row>
    <row r="3417" spans="1:8" x14ac:dyDescent="0.2">
      <c r="A3417" s="8" t="s">
        <v>115</v>
      </c>
      <c r="E3417" t="s">
        <v>9</v>
      </c>
      <c r="G3417" t="s">
        <v>13</v>
      </c>
      <c r="H3417">
        <v>0.43408771733591839</v>
      </c>
    </row>
    <row r="3418" spans="1:8" x14ac:dyDescent="0.2">
      <c r="A3418" s="8" t="s">
        <v>115</v>
      </c>
      <c r="E3418" t="s">
        <v>9</v>
      </c>
      <c r="G3418" t="s">
        <v>13</v>
      </c>
      <c r="H3418">
        <v>0.55696370954329244</v>
      </c>
    </row>
    <row r="3419" spans="1:8" x14ac:dyDescent="0.2">
      <c r="A3419" s="8" t="s">
        <v>115</v>
      </c>
      <c r="E3419" t="s">
        <v>9</v>
      </c>
      <c r="G3419" t="s">
        <v>13</v>
      </c>
      <c r="H3419">
        <v>0.42262646399202591</v>
      </c>
    </row>
    <row r="3420" spans="1:8" x14ac:dyDescent="0.2">
      <c r="A3420" s="8" t="s">
        <v>115</v>
      </c>
      <c r="E3420" t="s">
        <v>9</v>
      </c>
      <c r="G3420" t="s">
        <v>13</v>
      </c>
      <c r="H3420">
        <v>0.9109748072362458</v>
      </c>
    </row>
    <row r="3421" spans="1:8" x14ac:dyDescent="0.2">
      <c r="A3421" s="8" t="s">
        <v>115</v>
      </c>
      <c r="E3421" t="s">
        <v>9</v>
      </c>
      <c r="G3421" t="s">
        <v>13</v>
      </c>
      <c r="H3421">
        <v>0.54718966522048829</v>
      </c>
    </row>
    <row r="3422" spans="1:8" x14ac:dyDescent="0.2">
      <c r="A3422" s="8" t="s">
        <v>115</v>
      </c>
      <c r="E3422" t="s">
        <v>9</v>
      </c>
      <c r="G3422" t="s">
        <v>13</v>
      </c>
      <c r="H3422">
        <v>0.47381163846069618</v>
      </c>
    </row>
    <row r="3423" spans="1:8" x14ac:dyDescent="0.2">
      <c r="A3423" s="8" t="s">
        <v>115</v>
      </c>
      <c r="E3423" t="s">
        <v>9</v>
      </c>
      <c r="G3423" t="s">
        <v>13</v>
      </c>
      <c r="H3423">
        <v>0.61297959869028629</v>
      </c>
    </row>
    <row r="3424" spans="1:8" x14ac:dyDescent="0.2">
      <c r="A3424" s="8" t="s">
        <v>115</v>
      </c>
      <c r="E3424" t="s">
        <v>9</v>
      </c>
      <c r="G3424" t="s">
        <v>13</v>
      </c>
      <c r="H3424">
        <v>0.53223767383059417</v>
      </c>
    </row>
    <row r="3425" spans="1:8" x14ac:dyDescent="0.2">
      <c r="A3425" s="8" t="s">
        <v>115</v>
      </c>
      <c r="E3425" t="s">
        <v>9</v>
      </c>
      <c r="G3425" t="s">
        <v>13</v>
      </c>
      <c r="H3425">
        <v>0.55267360700343082</v>
      </c>
    </row>
    <row r="3426" spans="1:8" x14ac:dyDescent="0.2">
      <c r="A3426" s="8" t="s">
        <v>115</v>
      </c>
      <c r="E3426" t="s">
        <v>9</v>
      </c>
      <c r="G3426" t="s">
        <v>13</v>
      </c>
      <c r="H3426">
        <v>0.55509777994293275</v>
      </c>
    </row>
    <row r="3427" spans="1:8" x14ac:dyDescent="0.2">
      <c r="A3427" s="8" t="s">
        <v>115</v>
      </c>
      <c r="E3427" t="s">
        <v>9</v>
      </c>
      <c r="G3427" t="s">
        <v>13</v>
      </c>
      <c r="H3427">
        <v>0.50447196209656464</v>
      </c>
    </row>
    <row r="3428" spans="1:8" x14ac:dyDescent="0.2">
      <c r="A3428" s="8" t="s">
        <v>115</v>
      </c>
      <c r="E3428" t="s">
        <v>9</v>
      </c>
      <c r="G3428" t="s">
        <v>13</v>
      </c>
      <c r="H3428">
        <v>0.3970567359106611</v>
      </c>
    </row>
    <row r="3429" spans="1:8" x14ac:dyDescent="0.2">
      <c r="A3429" s="8" t="s">
        <v>115</v>
      </c>
      <c r="E3429" t="s">
        <v>9</v>
      </c>
      <c r="G3429" t="s">
        <v>13</v>
      </c>
      <c r="H3429">
        <v>0.6985113404957517</v>
      </c>
    </row>
    <row r="3430" spans="1:8" x14ac:dyDescent="0.2">
      <c r="A3430" s="8" t="s">
        <v>115</v>
      </c>
      <c r="E3430" t="s">
        <v>9</v>
      </c>
      <c r="G3430" t="s">
        <v>13</v>
      </c>
      <c r="H3430">
        <v>0.434825916745813</v>
      </c>
    </row>
    <row r="3431" spans="1:8" x14ac:dyDescent="0.2">
      <c r="A3431" s="8" t="s">
        <v>115</v>
      </c>
      <c r="E3431" t="s">
        <v>9</v>
      </c>
      <c r="G3431" t="s">
        <v>13</v>
      </c>
      <c r="H3431">
        <v>0.53924750146972367</v>
      </c>
    </row>
    <row r="3432" spans="1:8" x14ac:dyDescent="0.2">
      <c r="A3432" s="8" t="s">
        <v>115</v>
      </c>
      <c r="E3432" t="s">
        <v>9</v>
      </c>
      <c r="G3432" t="s">
        <v>14</v>
      </c>
      <c r="H3432">
        <v>20.352</v>
      </c>
    </row>
    <row r="3433" spans="1:8" x14ac:dyDescent="0.2">
      <c r="A3433" s="8" t="s">
        <v>115</v>
      </c>
      <c r="E3433" t="s">
        <v>9</v>
      </c>
      <c r="G3433" t="s">
        <v>15</v>
      </c>
      <c r="H3433">
        <v>86.337999999999994</v>
      </c>
    </row>
    <row r="3434" spans="1:8" x14ac:dyDescent="0.2">
      <c r="A3434" s="8" t="s">
        <v>115</v>
      </c>
      <c r="E3434" t="s">
        <v>9</v>
      </c>
      <c r="G3434" t="s">
        <v>16</v>
      </c>
      <c r="H3434">
        <v>39.078466666666678</v>
      </c>
    </row>
    <row r="3435" spans="1:8" x14ac:dyDescent="0.2">
      <c r="A3435" s="8" t="s">
        <v>115</v>
      </c>
      <c r="E3435" t="s">
        <v>9</v>
      </c>
      <c r="G3435" t="s">
        <v>17</v>
      </c>
      <c r="H3435">
        <v>72.075933333333325</v>
      </c>
    </row>
    <row r="3436" spans="1:8" x14ac:dyDescent="0.2">
      <c r="A3436" s="7" t="s">
        <v>116</v>
      </c>
      <c r="E3436" t="s">
        <v>9</v>
      </c>
      <c r="F3436">
        <v>1</v>
      </c>
      <c r="G3436" t="s">
        <v>10</v>
      </c>
      <c r="H3436">
        <v>1</v>
      </c>
    </row>
    <row r="3437" spans="1:8" x14ac:dyDescent="0.2">
      <c r="A3437" s="7" t="s">
        <v>116</v>
      </c>
      <c r="E3437" t="s">
        <v>9</v>
      </c>
      <c r="G3437" t="s">
        <v>11</v>
      </c>
      <c r="H3437">
        <f>9/12</f>
        <v>0.75</v>
      </c>
    </row>
    <row r="3438" spans="1:8" x14ac:dyDescent="0.2">
      <c r="A3438" s="7" t="s">
        <v>116</v>
      </c>
      <c r="E3438" t="s">
        <v>9</v>
      </c>
      <c r="G3438" t="s">
        <v>12</v>
      </c>
      <c r="H3438">
        <v>1</v>
      </c>
    </row>
    <row r="3439" spans="1:8" x14ac:dyDescent="0.2">
      <c r="A3439" s="7" t="s">
        <v>116</v>
      </c>
      <c r="E3439" t="s">
        <v>9</v>
      </c>
      <c r="F3439">
        <v>2</v>
      </c>
      <c r="G3439" t="s">
        <v>10</v>
      </c>
      <c r="H3439">
        <v>1</v>
      </c>
    </row>
    <row r="3440" spans="1:8" x14ac:dyDescent="0.2">
      <c r="A3440" s="7" t="s">
        <v>116</v>
      </c>
      <c r="E3440" t="s">
        <v>9</v>
      </c>
      <c r="G3440" t="s">
        <v>11</v>
      </c>
      <c r="H3440">
        <f>12/18</f>
        <v>0.66666666666666663</v>
      </c>
    </row>
    <row r="3441" spans="1:8" x14ac:dyDescent="0.2">
      <c r="A3441" s="7" t="s">
        <v>116</v>
      </c>
      <c r="E3441" t="s">
        <v>9</v>
      </c>
      <c r="G3441" t="s">
        <v>12</v>
      </c>
      <c r="H3441">
        <v>1</v>
      </c>
    </row>
    <row r="3442" spans="1:8" x14ac:dyDescent="0.2">
      <c r="A3442" s="7" t="s">
        <v>116</v>
      </c>
      <c r="E3442" t="s">
        <v>9</v>
      </c>
      <c r="F3442">
        <v>3</v>
      </c>
      <c r="G3442" t="s">
        <v>10</v>
      </c>
      <c r="H3442">
        <v>1</v>
      </c>
    </row>
    <row r="3443" spans="1:8" x14ac:dyDescent="0.2">
      <c r="A3443" s="7" t="s">
        <v>116</v>
      </c>
      <c r="E3443" t="s">
        <v>9</v>
      </c>
      <c r="G3443" t="s">
        <v>11</v>
      </c>
      <c r="H3443">
        <f>5/11</f>
        <v>0.45454545454545453</v>
      </c>
    </row>
    <row r="3444" spans="1:8" x14ac:dyDescent="0.2">
      <c r="A3444" s="7" t="s">
        <v>116</v>
      </c>
      <c r="E3444" t="s">
        <v>9</v>
      </c>
      <c r="G3444" t="s">
        <v>12</v>
      </c>
      <c r="H3444">
        <v>1</v>
      </c>
    </row>
    <row r="3445" spans="1:8" x14ac:dyDescent="0.2">
      <c r="A3445" s="7" t="s">
        <v>116</v>
      </c>
      <c r="E3445" t="s">
        <v>9</v>
      </c>
      <c r="F3445">
        <v>4</v>
      </c>
      <c r="G3445" t="s">
        <v>10</v>
      </c>
      <c r="H3445">
        <v>1</v>
      </c>
    </row>
    <row r="3446" spans="1:8" x14ac:dyDescent="0.2">
      <c r="A3446" s="7" t="s">
        <v>116</v>
      </c>
      <c r="E3446" t="s">
        <v>9</v>
      </c>
      <c r="G3446" t="s">
        <v>11</v>
      </c>
      <c r="H3446">
        <f>2/5</f>
        <v>0.4</v>
      </c>
    </row>
    <row r="3447" spans="1:8" x14ac:dyDescent="0.2">
      <c r="A3447" s="7" t="s">
        <v>116</v>
      </c>
      <c r="E3447" t="s">
        <v>9</v>
      </c>
      <c r="G3447" t="s">
        <v>12</v>
      </c>
      <c r="H3447">
        <v>1</v>
      </c>
    </row>
    <row r="3448" spans="1:8" x14ac:dyDescent="0.2">
      <c r="A3448" s="7" t="s">
        <v>116</v>
      </c>
      <c r="E3448" t="s">
        <v>9</v>
      </c>
      <c r="F3448">
        <v>5</v>
      </c>
      <c r="G3448" t="s">
        <v>10</v>
      </c>
      <c r="H3448">
        <v>1</v>
      </c>
    </row>
    <row r="3449" spans="1:8" x14ac:dyDescent="0.2">
      <c r="A3449" s="7" t="s">
        <v>116</v>
      </c>
      <c r="E3449" t="s">
        <v>9</v>
      </c>
      <c r="G3449" t="s">
        <v>11</v>
      </c>
      <c r="H3449">
        <f>7/19</f>
        <v>0.36842105263157893</v>
      </c>
    </row>
    <row r="3450" spans="1:8" x14ac:dyDescent="0.2">
      <c r="A3450" s="7" t="s">
        <v>116</v>
      </c>
      <c r="E3450" t="s">
        <v>9</v>
      </c>
      <c r="G3450" t="s">
        <v>12</v>
      </c>
      <c r="H3450">
        <v>1</v>
      </c>
    </row>
    <row r="3451" spans="1:8" x14ac:dyDescent="0.2">
      <c r="A3451" s="7" t="s">
        <v>116</v>
      </c>
      <c r="E3451" t="s">
        <v>9</v>
      </c>
      <c r="G3451" t="s">
        <v>13</v>
      </c>
      <c r="H3451">
        <v>0.49057549201475509</v>
      </c>
    </row>
    <row r="3452" spans="1:8" x14ac:dyDescent="0.2">
      <c r="A3452" s="7" t="s">
        <v>116</v>
      </c>
      <c r="E3452" t="s">
        <v>9</v>
      </c>
      <c r="G3452" t="s">
        <v>13</v>
      </c>
      <c r="H3452">
        <v>0.48809023000920948</v>
      </c>
    </row>
    <row r="3453" spans="1:8" x14ac:dyDescent="0.2">
      <c r="A3453" s="7" t="s">
        <v>116</v>
      </c>
      <c r="E3453" t="s">
        <v>9</v>
      </c>
      <c r="G3453" t="s">
        <v>13</v>
      </c>
      <c r="H3453">
        <v>0.58279940549789555</v>
      </c>
    </row>
    <row r="3454" spans="1:8" x14ac:dyDescent="0.2">
      <c r="A3454" s="7" t="s">
        <v>116</v>
      </c>
      <c r="E3454" t="s">
        <v>9</v>
      </c>
      <c r="G3454" t="s">
        <v>13</v>
      </c>
      <c r="H3454">
        <v>0.46859885408140489</v>
      </c>
    </row>
    <row r="3455" spans="1:8" x14ac:dyDescent="0.2">
      <c r="A3455" s="7" t="s">
        <v>116</v>
      </c>
      <c r="E3455" t="s">
        <v>9</v>
      </c>
      <c r="G3455" t="s">
        <v>13</v>
      </c>
      <c r="H3455">
        <v>0.63018649972984553</v>
      </c>
    </row>
    <row r="3456" spans="1:8" x14ac:dyDescent="0.2">
      <c r="A3456" s="7" t="s">
        <v>116</v>
      </c>
      <c r="E3456" t="s">
        <v>9</v>
      </c>
      <c r="G3456" t="s">
        <v>13</v>
      </c>
      <c r="H3456">
        <v>0.56621085848369601</v>
      </c>
    </row>
    <row r="3457" spans="1:8" x14ac:dyDescent="0.2">
      <c r="A3457" s="7" t="s">
        <v>116</v>
      </c>
      <c r="E3457" t="s">
        <v>9</v>
      </c>
      <c r="G3457" t="s">
        <v>13</v>
      </c>
      <c r="H3457">
        <v>0.57089242349379221</v>
      </c>
    </row>
    <row r="3458" spans="1:8" x14ac:dyDescent="0.2">
      <c r="A3458" s="7" t="s">
        <v>116</v>
      </c>
      <c r="E3458" t="s">
        <v>9</v>
      </c>
      <c r="G3458" t="s">
        <v>13</v>
      </c>
      <c r="H3458">
        <v>0.54250873934891852</v>
      </c>
    </row>
    <row r="3459" spans="1:8" x14ac:dyDescent="0.2">
      <c r="A3459" s="7" t="s">
        <v>116</v>
      </c>
      <c r="E3459" t="s">
        <v>9</v>
      </c>
      <c r="G3459" t="s">
        <v>13</v>
      </c>
      <c r="H3459">
        <v>0.63870593915982621</v>
      </c>
    </row>
    <row r="3460" spans="1:8" x14ac:dyDescent="0.2">
      <c r="A3460" s="7" t="s">
        <v>116</v>
      </c>
      <c r="E3460" t="s">
        <v>9</v>
      </c>
      <c r="G3460" t="s">
        <v>13</v>
      </c>
      <c r="H3460">
        <v>0.54676765897481061</v>
      </c>
    </row>
    <row r="3461" spans="1:8" x14ac:dyDescent="0.2">
      <c r="A3461" s="7" t="s">
        <v>116</v>
      </c>
      <c r="E3461" t="s">
        <v>9</v>
      </c>
      <c r="G3461" t="s">
        <v>13</v>
      </c>
      <c r="H3461">
        <v>0.51661960203019019</v>
      </c>
    </row>
    <row r="3462" spans="1:8" x14ac:dyDescent="0.2">
      <c r="A3462" s="7" t="s">
        <v>116</v>
      </c>
      <c r="E3462" t="s">
        <v>9</v>
      </c>
      <c r="G3462" t="s">
        <v>13</v>
      </c>
      <c r="H3462">
        <v>0.58433409391137259</v>
      </c>
    </row>
    <row r="3463" spans="1:8" x14ac:dyDescent="0.2">
      <c r="A3463" s="7" t="s">
        <v>116</v>
      </c>
      <c r="E3463" t="s">
        <v>9</v>
      </c>
      <c r="G3463" t="s">
        <v>13</v>
      </c>
      <c r="H3463">
        <v>0.39483538952833874</v>
      </c>
    </row>
    <row r="3464" spans="1:8" x14ac:dyDescent="0.2">
      <c r="A3464" s="7" t="s">
        <v>116</v>
      </c>
      <c r="E3464" t="s">
        <v>9</v>
      </c>
      <c r="G3464" t="s">
        <v>13</v>
      </c>
      <c r="H3464">
        <v>0.52241065275179677</v>
      </c>
    </row>
    <row r="3465" spans="1:8" x14ac:dyDescent="0.2">
      <c r="A3465" s="7" t="s">
        <v>116</v>
      </c>
      <c r="E3465" t="s">
        <v>9</v>
      </c>
      <c r="G3465" t="s">
        <v>13</v>
      </c>
      <c r="H3465">
        <v>0.51590464085740784</v>
      </c>
    </row>
    <row r="3466" spans="1:8" x14ac:dyDescent="0.2">
      <c r="A3466" s="7" t="s">
        <v>116</v>
      </c>
      <c r="E3466" t="s">
        <v>9</v>
      </c>
      <c r="G3466" t="s">
        <v>14</v>
      </c>
      <c r="H3466">
        <v>25.19</v>
      </c>
    </row>
    <row r="3467" spans="1:8" x14ac:dyDescent="0.2">
      <c r="A3467" s="7" t="s">
        <v>116</v>
      </c>
      <c r="E3467" t="s">
        <v>9</v>
      </c>
      <c r="G3467" t="s">
        <v>15</v>
      </c>
      <c r="H3467">
        <v>107.863</v>
      </c>
    </row>
    <row r="3468" spans="1:8" x14ac:dyDescent="0.2">
      <c r="A3468" s="7" t="s">
        <v>116</v>
      </c>
      <c r="E3468" t="s">
        <v>9</v>
      </c>
      <c r="G3468" t="s">
        <v>16</v>
      </c>
      <c r="H3468">
        <v>42.400199999999998</v>
      </c>
    </row>
    <row r="3469" spans="1:8" x14ac:dyDescent="0.2">
      <c r="A3469" s="7" t="s">
        <v>116</v>
      </c>
      <c r="E3469" t="s">
        <v>9</v>
      </c>
      <c r="G3469" t="s">
        <v>17</v>
      </c>
      <c r="H3469">
        <v>79.472133333333332</v>
      </c>
    </row>
    <row r="3470" spans="1:8" x14ac:dyDescent="0.2">
      <c r="A3470" s="8" t="s">
        <v>117</v>
      </c>
      <c r="E3470" t="s">
        <v>9</v>
      </c>
      <c r="F3470">
        <v>1</v>
      </c>
      <c r="G3470" t="s">
        <v>10</v>
      </c>
      <c r="H3470">
        <v>1</v>
      </c>
    </row>
    <row r="3471" spans="1:8" x14ac:dyDescent="0.2">
      <c r="A3471" s="8" t="s">
        <v>117</v>
      </c>
      <c r="E3471" t="s">
        <v>9</v>
      </c>
      <c r="G3471" t="s">
        <v>11</v>
      </c>
      <c r="H3471">
        <f>5/8</f>
        <v>0.625</v>
      </c>
    </row>
    <row r="3472" spans="1:8" x14ac:dyDescent="0.2">
      <c r="A3472" s="8" t="s">
        <v>117</v>
      </c>
      <c r="E3472" t="s">
        <v>9</v>
      </c>
      <c r="G3472" t="s">
        <v>12</v>
      </c>
      <c r="H3472">
        <v>1</v>
      </c>
    </row>
    <row r="3473" spans="1:8" x14ac:dyDescent="0.2">
      <c r="A3473" s="8" t="s">
        <v>117</v>
      </c>
      <c r="E3473" t="s">
        <v>9</v>
      </c>
      <c r="F3473">
        <v>2</v>
      </c>
      <c r="G3473" t="s">
        <v>10</v>
      </c>
      <c r="H3473">
        <v>1</v>
      </c>
    </row>
    <row r="3474" spans="1:8" x14ac:dyDescent="0.2">
      <c r="A3474" s="8" t="s">
        <v>117</v>
      </c>
      <c r="E3474" t="s">
        <v>9</v>
      </c>
      <c r="G3474" t="s">
        <v>11</v>
      </c>
      <c r="H3474">
        <f>0/3</f>
        <v>0</v>
      </c>
    </row>
    <row r="3475" spans="1:8" x14ac:dyDescent="0.2">
      <c r="A3475" s="8" t="s">
        <v>117</v>
      </c>
      <c r="E3475" t="s">
        <v>9</v>
      </c>
      <c r="G3475" t="s">
        <v>12</v>
      </c>
      <c r="H3475">
        <v>1</v>
      </c>
    </row>
    <row r="3476" spans="1:8" x14ac:dyDescent="0.2">
      <c r="A3476" s="8" t="s">
        <v>117</v>
      </c>
      <c r="E3476" t="s">
        <v>9</v>
      </c>
      <c r="F3476">
        <v>3</v>
      </c>
      <c r="G3476" t="s">
        <v>10</v>
      </c>
      <c r="H3476">
        <v>1</v>
      </c>
    </row>
    <row r="3477" spans="1:8" x14ac:dyDescent="0.2">
      <c r="A3477" s="8" t="s">
        <v>117</v>
      </c>
      <c r="E3477" t="s">
        <v>9</v>
      </c>
      <c r="G3477" t="s">
        <v>11</v>
      </c>
      <c r="H3477">
        <f>0/4</f>
        <v>0</v>
      </c>
    </row>
    <row r="3478" spans="1:8" x14ac:dyDescent="0.2">
      <c r="A3478" s="8" t="s">
        <v>117</v>
      </c>
      <c r="E3478" t="s">
        <v>9</v>
      </c>
      <c r="G3478" t="s">
        <v>12</v>
      </c>
      <c r="H3478">
        <v>1</v>
      </c>
    </row>
    <row r="3479" spans="1:8" x14ac:dyDescent="0.2">
      <c r="A3479" s="8" t="s">
        <v>117</v>
      </c>
      <c r="E3479" t="s">
        <v>9</v>
      </c>
      <c r="F3479">
        <v>4</v>
      </c>
      <c r="G3479" t="s">
        <v>10</v>
      </c>
      <c r="H3479">
        <v>1</v>
      </c>
    </row>
    <row r="3480" spans="1:8" x14ac:dyDescent="0.2">
      <c r="A3480" s="8" t="s">
        <v>117</v>
      </c>
      <c r="E3480" t="s">
        <v>9</v>
      </c>
      <c r="G3480" t="s">
        <v>11</v>
      </c>
      <c r="H3480">
        <f>3/6</f>
        <v>0.5</v>
      </c>
    </row>
    <row r="3481" spans="1:8" x14ac:dyDescent="0.2">
      <c r="A3481" s="8" t="s">
        <v>117</v>
      </c>
      <c r="E3481" t="s">
        <v>9</v>
      </c>
      <c r="G3481" t="s">
        <v>12</v>
      </c>
      <c r="H3481">
        <v>1</v>
      </c>
    </row>
    <row r="3482" spans="1:8" x14ac:dyDescent="0.2">
      <c r="A3482" s="8" t="s">
        <v>117</v>
      </c>
      <c r="E3482" t="s">
        <v>9</v>
      </c>
      <c r="F3482">
        <v>5</v>
      </c>
      <c r="G3482" t="s">
        <v>10</v>
      </c>
      <c r="H3482">
        <v>1</v>
      </c>
    </row>
    <row r="3483" spans="1:8" x14ac:dyDescent="0.2">
      <c r="A3483" s="8" t="s">
        <v>117</v>
      </c>
      <c r="E3483" t="s">
        <v>9</v>
      </c>
      <c r="G3483" t="s">
        <v>11</v>
      </c>
      <c r="H3483">
        <f>1/14</f>
        <v>7.1428571428571425E-2</v>
      </c>
    </row>
    <row r="3484" spans="1:8" x14ac:dyDescent="0.2">
      <c r="A3484" s="8" t="s">
        <v>117</v>
      </c>
      <c r="E3484" t="s">
        <v>9</v>
      </c>
      <c r="G3484" t="s">
        <v>12</v>
      </c>
      <c r="H3484">
        <v>1</v>
      </c>
    </row>
    <row r="3485" spans="1:8" x14ac:dyDescent="0.2">
      <c r="A3485" s="8" t="s">
        <v>117</v>
      </c>
      <c r="E3485" t="s">
        <v>9</v>
      </c>
      <c r="G3485" t="s">
        <v>13</v>
      </c>
      <c r="H3485">
        <v>0.67943558222352307</v>
      </c>
    </row>
    <row r="3486" spans="1:8" x14ac:dyDescent="0.2">
      <c r="A3486" s="8" t="s">
        <v>117</v>
      </c>
      <c r="E3486" t="s">
        <v>9</v>
      </c>
      <c r="G3486" t="s">
        <v>13</v>
      </c>
      <c r="H3486">
        <v>0.76459814281139926</v>
      </c>
    </row>
    <row r="3487" spans="1:8" x14ac:dyDescent="0.2">
      <c r="A3487" s="8" t="s">
        <v>117</v>
      </c>
      <c r="E3487" t="s">
        <v>9</v>
      </c>
      <c r="G3487" t="s">
        <v>13</v>
      </c>
      <c r="H3487">
        <v>0.66884108699802713</v>
      </c>
    </row>
    <row r="3488" spans="1:8" x14ac:dyDescent="0.2">
      <c r="A3488" s="8" t="s">
        <v>117</v>
      </c>
      <c r="E3488" t="s">
        <v>9</v>
      </c>
      <c r="G3488" t="s">
        <v>13</v>
      </c>
      <c r="H3488">
        <v>0.7292380292038787</v>
      </c>
    </row>
    <row r="3489" spans="1:8" x14ac:dyDescent="0.2">
      <c r="A3489" s="8" t="s">
        <v>117</v>
      </c>
      <c r="E3489" t="s">
        <v>9</v>
      </c>
      <c r="G3489" t="s">
        <v>13</v>
      </c>
      <c r="H3489">
        <v>0.71810721831851021</v>
      </c>
    </row>
    <row r="3490" spans="1:8" x14ac:dyDescent="0.2">
      <c r="A3490" s="8" t="s">
        <v>117</v>
      </c>
      <c r="E3490" t="s">
        <v>9</v>
      </c>
      <c r="G3490" t="s">
        <v>13</v>
      </c>
      <c r="H3490">
        <v>0.73430323984878632</v>
      </c>
    </row>
    <row r="3491" spans="1:8" x14ac:dyDescent="0.2">
      <c r="A3491" s="8" t="s">
        <v>117</v>
      </c>
      <c r="E3491" t="s">
        <v>9</v>
      </c>
      <c r="G3491" t="s">
        <v>13</v>
      </c>
      <c r="H3491">
        <v>0.85665515139199355</v>
      </c>
    </row>
    <row r="3492" spans="1:8" x14ac:dyDescent="0.2">
      <c r="A3492" s="8" t="s">
        <v>117</v>
      </c>
      <c r="E3492" t="s">
        <v>9</v>
      </c>
      <c r="G3492" t="s">
        <v>13</v>
      </c>
      <c r="H3492">
        <v>0.85530064018133367</v>
      </c>
    </row>
    <row r="3493" spans="1:8" x14ac:dyDescent="0.2">
      <c r="A3493" s="8" t="s">
        <v>117</v>
      </c>
      <c r="E3493" t="s">
        <v>9</v>
      </c>
      <c r="G3493" t="s">
        <v>13</v>
      </c>
      <c r="H3493">
        <v>0.78123409453360926</v>
      </c>
    </row>
    <row r="3494" spans="1:8" x14ac:dyDescent="0.2">
      <c r="A3494" s="8" t="s">
        <v>117</v>
      </c>
      <c r="E3494" t="s">
        <v>9</v>
      </c>
      <c r="G3494" t="s">
        <v>13</v>
      </c>
      <c r="H3494">
        <v>0.81553878675978697</v>
      </c>
    </row>
    <row r="3495" spans="1:8" x14ac:dyDescent="0.2">
      <c r="A3495" s="8" t="s">
        <v>117</v>
      </c>
      <c r="E3495" t="s">
        <v>9</v>
      </c>
      <c r="G3495" t="s">
        <v>13</v>
      </c>
      <c r="H3495">
        <v>0.55277341363358645</v>
      </c>
    </row>
    <row r="3496" spans="1:8" x14ac:dyDescent="0.2">
      <c r="A3496" s="8" t="s">
        <v>117</v>
      </c>
      <c r="E3496" t="s">
        <v>9</v>
      </c>
      <c r="G3496" t="s">
        <v>13</v>
      </c>
      <c r="H3496">
        <v>0.71298868271932192</v>
      </c>
    </row>
    <row r="3497" spans="1:8" x14ac:dyDescent="0.2">
      <c r="A3497" s="8" t="s">
        <v>117</v>
      </c>
      <c r="E3497" t="s">
        <v>9</v>
      </c>
      <c r="G3497" t="s">
        <v>13</v>
      </c>
      <c r="H3497">
        <v>0.6330549682875265</v>
      </c>
    </row>
    <row r="3498" spans="1:8" x14ac:dyDescent="0.2">
      <c r="A3498" s="8" t="s">
        <v>117</v>
      </c>
      <c r="E3498" t="s">
        <v>9</v>
      </c>
      <c r="G3498" t="s">
        <v>13</v>
      </c>
      <c r="H3498">
        <v>0.75661144438705918</v>
      </c>
    </row>
    <row r="3499" spans="1:8" x14ac:dyDescent="0.2">
      <c r="A3499" s="8" t="s">
        <v>117</v>
      </c>
      <c r="E3499" t="s">
        <v>9</v>
      </c>
      <c r="G3499" t="s">
        <v>13</v>
      </c>
      <c r="H3499">
        <v>0.80762999376860756</v>
      </c>
    </row>
    <row r="3500" spans="1:8" x14ac:dyDescent="0.2">
      <c r="A3500" s="8" t="s">
        <v>117</v>
      </c>
      <c r="E3500" t="s">
        <v>9</v>
      </c>
      <c r="G3500" t="s">
        <v>14</v>
      </c>
      <c r="H3500">
        <v>42.037999999999997</v>
      </c>
    </row>
    <row r="3501" spans="1:8" x14ac:dyDescent="0.2">
      <c r="A3501" s="8" t="s">
        <v>117</v>
      </c>
      <c r="E3501" t="s">
        <v>9</v>
      </c>
      <c r="G3501" t="s">
        <v>15</v>
      </c>
      <c r="H3501">
        <v>117.884</v>
      </c>
    </row>
    <row r="3502" spans="1:8" x14ac:dyDescent="0.2">
      <c r="A3502" s="8" t="s">
        <v>117</v>
      </c>
      <c r="E3502" t="s">
        <v>9</v>
      </c>
      <c r="G3502" t="s">
        <v>16</v>
      </c>
      <c r="H3502">
        <v>60.970066666666654</v>
      </c>
    </row>
    <row r="3503" spans="1:8" x14ac:dyDescent="0.2">
      <c r="A3503" s="8" t="s">
        <v>117</v>
      </c>
      <c r="E3503" t="s">
        <v>9</v>
      </c>
      <c r="G3503" t="s">
        <v>17</v>
      </c>
      <c r="H3503">
        <v>83.070133333333317</v>
      </c>
    </row>
    <row r="3504" spans="1:8" x14ac:dyDescent="0.2">
      <c r="A3504" s="7" t="s">
        <v>118</v>
      </c>
      <c r="E3504" t="s">
        <v>9</v>
      </c>
      <c r="F3504">
        <v>1</v>
      </c>
      <c r="G3504" t="s">
        <v>10</v>
      </c>
      <c r="H3504">
        <v>1</v>
      </c>
    </row>
    <row r="3505" spans="1:8" x14ac:dyDescent="0.2">
      <c r="A3505" s="7" t="s">
        <v>118</v>
      </c>
      <c r="E3505" t="s">
        <v>9</v>
      </c>
      <c r="G3505" t="s">
        <v>11</v>
      </c>
      <c r="H3505">
        <f>3/16</f>
        <v>0.1875</v>
      </c>
    </row>
    <row r="3506" spans="1:8" x14ac:dyDescent="0.2">
      <c r="A3506" s="7" t="s">
        <v>118</v>
      </c>
      <c r="E3506" t="s">
        <v>9</v>
      </c>
      <c r="G3506" t="s">
        <v>12</v>
      </c>
      <c r="H3506">
        <v>1</v>
      </c>
    </row>
    <row r="3507" spans="1:8" x14ac:dyDescent="0.2">
      <c r="A3507" s="7" t="s">
        <v>118</v>
      </c>
      <c r="E3507" t="s">
        <v>9</v>
      </c>
      <c r="F3507">
        <v>2</v>
      </c>
      <c r="G3507" t="s">
        <v>10</v>
      </c>
      <c r="H3507">
        <v>1</v>
      </c>
    </row>
    <row r="3508" spans="1:8" x14ac:dyDescent="0.2">
      <c r="A3508" s="7" t="s">
        <v>118</v>
      </c>
      <c r="E3508" t="s">
        <v>9</v>
      </c>
      <c r="G3508" t="s">
        <v>11</v>
      </c>
      <c r="H3508">
        <f>2/9</f>
        <v>0.22222222222222221</v>
      </c>
    </row>
    <row r="3509" spans="1:8" x14ac:dyDescent="0.2">
      <c r="A3509" s="7" t="s">
        <v>118</v>
      </c>
      <c r="E3509" t="s">
        <v>9</v>
      </c>
      <c r="G3509" t="s">
        <v>12</v>
      </c>
      <c r="H3509">
        <v>1</v>
      </c>
    </row>
    <row r="3510" spans="1:8" x14ac:dyDescent="0.2">
      <c r="A3510" s="7" t="s">
        <v>118</v>
      </c>
      <c r="E3510" t="s">
        <v>9</v>
      </c>
      <c r="F3510">
        <v>3</v>
      </c>
      <c r="G3510" t="s">
        <v>10</v>
      </c>
      <c r="H3510">
        <v>1</v>
      </c>
    </row>
    <row r="3511" spans="1:8" x14ac:dyDescent="0.2">
      <c r="A3511" s="7" t="s">
        <v>118</v>
      </c>
      <c r="E3511" t="s">
        <v>9</v>
      </c>
      <c r="G3511" t="s">
        <v>11</v>
      </c>
      <c r="H3511">
        <f>4/18</f>
        <v>0.22222222222222221</v>
      </c>
    </row>
    <row r="3512" spans="1:8" x14ac:dyDescent="0.2">
      <c r="A3512" s="7" t="s">
        <v>118</v>
      </c>
      <c r="E3512" t="s">
        <v>9</v>
      </c>
      <c r="G3512" t="s">
        <v>12</v>
      </c>
      <c r="H3512">
        <v>1</v>
      </c>
    </row>
    <row r="3513" spans="1:8" x14ac:dyDescent="0.2">
      <c r="A3513" s="7" t="s">
        <v>118</v>
      </c>
      <c r="E3513" t="s">
        <v>9</v>
      </c>
      <c r="F3513">
        <v>4</v>
      </c>
      <c r="G3513" t="s">
        <v>10</v>
      </c>
      <c r="H3513">
        <v>1</v>
      </c>
    </row>
    <row r="3514" spans="1:8" x14ac:dyDescent="0.2">
      <c r="A3514" s="7" t="s">
        <v>118</v>
      </c>
      <c r="E3514" t="s">
        <v>9</v>
      </c>
      <c r="G3514" t="s">
        <v>11</v>
      </c>
      <c r="H3514">
        <f>4/16</f>
        <v>0.25</v>
      </c>
    </row>
    <row r="3515" spans="1:8" x14ac:dyDescent="0.2">
      <c r="A3515" s="7" t="s">
        <v>118</v>
      </c>
      <c r="E3515" t="s">
        <v>9</v>
      </c>
      <c r="G3515" t="s">
        <v>12</v>
      </c>
      <c r="H3515">
        <v>1</v>
      </c>
    </row>
    <row r="3516" spans="1:8" x14ac:dyDescent="0.2">
      <c r="A3516" s="7" t="s">
        <v>118</v>
      </c>
      <c r="E3516" t="s">
        <v>9</v>
      </c>
      <c r="F3516">
        <v>5</v>
      </c>
      <c r="G3516" t="s">
        <v>10</v>
      </c>
      <c r="H3516">
        <v>1</v>
      </c>
    </row>
    <row r="3517" spans="1:8" x14ac:dyDescent="0.2">
      <c r="A3517" s="7" t="s">
        <v>118</v>
      </c>
      <c r="E3517" t="s">
        <v>9</v>
      </c>
      <c r="G3517" t="s">
        <v>11</v>
      </c>
      <c r="H3517">
        <f>3/12</f>
        <v>0.25</v>
      </c>
    </row>
    <row r="3518" spans="1:8" x14ac:dyDescent="0.2">
      <c r="A3518" s="7" t="s">
        <v>118</v>
      </c>
      <c r="E3518" t="s">
        <v>9</v>
      </c>
      <c r="G3518" t="s">
        <v>12</v>
      </c>
      <c r="H3518">
        <v>1</v>
      </c>
    </row>
    <row r="3519" spans="1:8" x14ac:dyDescent="0.2">
      <c r="A3519" s="7" t="s">
        <v>118</v>
      </c>
      <c r="E3519" t="s">
        <v>9</v>
      </c>
      <c r="G3519" t="s">
        <v>13</v>
      </c>
      <c r="H3519">
        <v>0.76078887059810851</v>
      </c>
    </row>
    <row r="3520" spans="1:8" x14ac:dyDescent="0.2">
      <c r="A3520" s="7" t="s">
        <v>118</v>
      </c>
      <c r="E3520" t="s">
        <v>9</v>
      </c>
      <c r="G3520" t="s">
        <v>13</v>
      </c>
      <c r="H3520">
        <v>0.71711135426310912</v>
      </c>
    </row>
    <row r="3521" spans="1:8" x14ac:dyDescent="0.2">
      <c r="A3521" s="7" t="s">
        <v>118</v>
      </c>
      <c r="E3521" t="s">
        <v>9</v>
      </c>
      <c r="G3521" t="s">
        <v>13</v>
      </c>
      <c r="H3521">
        <v>0.62675715759607942</v>
      </c>
    </row>
    <row r="3522" spans="1:8" x14ac:dyDescent="0.2">
      <c r="A3522" s="7" t="s">
        <v>118</v>
      </c>
      <c r="E3522" t="s">
        <v>9</v>
      </c>
      <c r="G3522" t="s">
        <v>13</v>
      </c>
      <c r="H3522">
        <v>0.78182079218976819</v>
      </c>
    </row>
    <row r="3523" spans="1:8" x14ac:dyDescent="0.2">
      <c r="A3523" s="7" t="s">
        <v>118</v>
      </c>
      <c r="E3523" t="s">
        <v>9</v>
      </c>
      <c r="G3523" t="s">
        <v>13</v>
      </c>
      <c r="H3523">
        <v>0.74069693243895229</v>
      </c>
    </row>
    <row r="3524" spans="1:8" x14ac:dyDescent="0.2">
      <c r="A3524" s="7" t="s">
        <v>118</v>
      </c>
      <c r="E3524" t="s">
        <v>9</v>
      </c>
      <c r="G3524" t="s">
        <v>13</v>
      </c>
      <c r="H3524">
        <v>0.72672780674938564</v>
      </c>
    </row>
    <row r="3525" spans="1:8" x14ac:dyDescent="0.2">
      <c r="A3525" s="7" t="s">
        <v>118</v>
      </c>
      <c r="E3525" t="s">
        <v>9</v>
      </c>
      <c r="G3525" t="s">
        <v>13</v>
      </c>
      <c r="H3525">
        <v>0.60110216193302246</v>
      </c>
    </row>
    <row r="3526" spans="1:8" x14ac:dyDescent="0.2">
      <c r="A3526" s="7" t="s">
        <v>118</v>
      </c>
      <c r="E3526" t="s">
        <v>9</v>
      </c>
      <c r="G3526" t="s">
        <v>13</v>
      </c>
      <c r="H3526">
        <v>0.62856325947105074</v>
      </c>
    </row>
    <row r="3527" spans="1:8" x14ac:dyDescent="0.2">
      <c r="A3527" s="7" t="s">
        <v>118</v>
      </c>
      <c r="E3527" t="s">
        <v>9</v>
      </c>
      <c r="G3527" t="s">
        <v>13</v>
      </c>
      <c r="H3527">
        <v>0.7937611257099263</v>
      </c>
    </row>
    <row r="3528" spans="1:8" x14ac:dyDescent="0.2">
      <c r="A3528" s="7" t="s">
        <v>118</v>
      </c>
      <c r="E3528" t="s">
        <v>9</v>
      </c>
      <c r="G3528" t="s">
        <v>13</v>
      </c>
      <c r="H3528">
        <v>0.87954361484793586</v>
      </c>
    </row>
    <row r="3529" spans="1:8" x14ac:dyDescent="0.2">
      <c r="A3529" s="7" t="s">
        <v>118</v>
      </c>
      <c r="E3529" t="s">
        <v>9</v>
      </c>
      <c r="G3529" t="s">
        <v>13</v>
      </c>
      <c r="H3529">
        <v>0.611880055300418</v>
      </c>
    </row>
    <row r="3530" spans="1:8" x14ac:dyDescent="0.2">
      <c r="A3530" s="7" t="s">
        <v>118</v>
      </c>
      <c r="E3530" t="s">
        <v>9</v>
      </c>
      <c r="G3530" t="s">
        <v>13</v>
      </c>
      <c r="H3530">
        <v>0.63440280399029392</v>
      </c>
    </row>
    <row r="3531" spans="1:8" x14ac:dyDescent="0.2">
      <c r="A3531" s="7" t="s">
        <v>118</v>
      </c>
      <c r="E3531" t="s">
        <v>9</v>
      </c>
      <c r="G3531" t="s">
        <v>13</v>
      </c>
      <c r="H3531">
        <v>0.9180003765769158</v>
      </c>
    </row>
    <row r="3532" spans="1:8" x14ac:dyDescent="0.2">
      <c r="A3532" s="7" t="s">
        <v>118</v>
      </c>
      <c r="E3532" t="s">
        <v>9</v>
      </c>
      <c r="G3532" t="s">
        <v>13</v>
      </c>
      <c r="H3532">
        <v>0.69138677371887369</v>
      </c>
    </row>
    <row r="3533" spans="1:8" x14ac:dyDescent="0.2">
      <c r="A3533" s="7" t="s">
        <v>118</v>
      </c>
      <c r="E3533" t="s">
        <v>9</v>
      </c>
      <c r="G3533" t="s">
        <v>13</v>
      </c>
      <c r="H3533">
        <v>0.82382142262202229</v>
      </c>
    </row>
    <row r="3534" spans="1:8" x14ac:dyDescent="0.2">
      <c r="A3534" s="7" t="s">
        <v>118</v>
      </c>
      <c r="E3534" t="s">
        <v>9</v>
      </c>
      <c r="G3534" t="s">
        <v>14</v>
      </c>
      <c r="H3534">
        <v>34.031999999999996</v>
      </c>
    </row>
    <row r="3535" spans="1:8" x14ac:dyDescent="0.2">
      <c r="A3535" s="7" t="s">
        <v>118</v>
      </c>
      <c r="E3535" t="s">
        <v>9</v>
      </c>
      <c r="G3535" t="s">
        <v>15</v>
      </c>
      <c r="H3535">
        <v>83.167000000000002</v>
      </c>
    </row>
    <row r="3536" spans="1:8" x14ac:dyDescent="0.2">
      <c r="A3536" s="7" t="s">
        <v>118</v>
      </c>
      <c r="E3536" t="s">
        <v>9</v>
      </c>
      <c r="G3536" t="s">
        <v>16</v>
      </c>
      <c r="H3536">
        <v>44.947933333333332</v>
      </c>
    </row>
    <row r="3537" spans="1:8" x14ac:dyDescent="0.2">
      <c r="A3537" s="7" t="s">
        <v>118</v>
      </c>
      <c r="E3537" t="s">
        <v>9</v>
      </c>
      <c r="G3537" t="s">
        <v>17</v>
      </c>
      <c r="H3537">
        <v>62.203866666666656</v>
      </c>
    </row>
    <row r="3538" spans="1:8" x14ac:dyDescent="0.2">
      <c r="A3538" s="8" t="s">
        <v>119</v>
      </c>
      <c r="E3538" t="s">
        <v>9</v>
      </c>
      <c r="F3538">
        <v>1</v>
      </c>
      <c r="G3538" t="s">
        <v>10</v>
      </c>
      <c r="H3538">
        <v>1</v>
      </c>
    </row>
    <row r="3539" spans="1:8" x14ac:dyDescent="0.2">
      <c r="A3539" s="8" t="s">
        <v>119</v>
      </c>
      <c r="E3539" t="s">
        <v>9</v>
      </c>
      <c r="G3539" t="s">
        <v>11</v>
      </c>
      <c r="H3539">
        <f>2/10</f>
        <v>0.2</v>
      </c>
    </row>
    <row r="3540" spans="1:8" x14ac:dyDescent="0.2">
      <c r="A3540" s="8" t="s">
        <v>119</v>
      </c>
      <c r="E3540" t="s">
        <v>9</v>
      </c>
      <c r="G3540" t="s">
        <v>12</v>
      </c>
      <c r="H3540">
        <v>1</v>
      </c>
    </row>
    <row r="3541" spans="1:8" x14ac:dyDescent="0.2">
      <c r="A3541" s="8" t="s">
        <v>119</v>
      </c>
      <c r="E3541" t="s">
        <v>9</v>
      </c>
      <c r="F3541">
        <v>2</v>
      </c>
      <c r="G3541" t="s">
        <v>10</v>
      </c>
      <c r="H3541">
        <v>1</v>
      </c>
    </row>
    <row r="3542" spans="1:8" x14ac:dyDescent="0.2">
      <c r="A3542" s="8" t="s">
        <v>119</v>
      </c>
      <c r="E3542" t="s">
        <v>9</v>
      </c>
      <c r="G3542" t="s">
        <v>11</v>
      </c>
      <c r="H3542">
        <f>3/16</f>
        <v>0.1875</v>
      </c>
    </row>
    <row r="3543" spans="1:8" x14ac:dyDescent="0.2">
      <c r="A3543" s="8" t="s">
        <v>119</v>
      </c>
      <c r="E3543" t="s">
        <v>9</v>
      </c>
      <c r="G3543" t="s">
        <v>12</v>
      </c>
      <c r="H3543">
        <v>1</v>
      </c>
    </row>
    <row r="3544" spans="1:8" x14ac:dyDescent="0.2">
      <c r="A3544" s="8" t="s">
        <v>119</v>
      </c>
      <c r="E3544" t="s">
        <v>9</v>
      </c>
      <c r="F3544">
        <v>3</v>
      </c>
      <c r="G3544" t="s">
        <v>10</v>
      </c>
      <c r="H3544">
        <v>1</v>
      </c>
    </row>
    <row r="3545" spans="1:8" x14ac:dyDescent="0.2">
      <c r="A3545" s="8" t="s">
        <v>119</v>
      </c>
      <c r="E3545" t="s">
        <v>9</v>
      </c>
      <c r="G3545" t="s">
        <v>11</v>
      </c>
      <c r="H3545">
        <f>4/15</f>
        <v>0.26666666666666666</v>
      </c>
    </row>
    <row r="3546" spans="1:8" x14ac:dyDescent="0.2">
      <c r="A3546" s="8" t="s">
        <v>119</v>
      </c>
      <c r="E3546" t="s">
        <v>9</v>
      </c>
      <c r="G3546" t="s">
        <v>12</v>
      </c>
      <c r="H3546">
        <v>1</v>
      </c>
    </row>
    <row r="3547" spans="1:8" x14ac:dyDescent="0.2">
      <c r="A3547" s="8" t="s">
        <v>119</v>
      </c>
      <c r="E3547" t="s">
        <v>9</v>
      </c>
      <c r="F3547">
        <v>4</v>
      </c>
      <c r="G3547" t="s">
        <v>10</v>
      </c>
      <c r="H3547">
        <v>1</v>
      </c>
    </row>
    <row r="3548" spans="1:8" x14ac:dyDescent="0.2">
      <c r="A3548" s="8" t="s">
        <v>119</v>
      </c>
      <c r="E3548" t="s">
        <v>9</v>
      </c>
      <c r="G3548" t="s">
        <v>11</v>
      </c>
      <c r="H3548">
        <f>4/10</f>
        <v>0.4</v>
      </c>
    </row>
    <row r="3549" spans="1:8" x14ac:dyDescent="0.2">
      <c r="A3549" s="8" t="s">
        <v>119</v>
      </c>
      <c r="E3549" t="s">
        <v>9</v>
      </c>
      <c r="G3549" t="s">
        <v>12</v>
      </c>
      <c r="H3549">
        <v>1</v>
      </c>
    </row>
    <row r="3550" spans="1:8" x14ac:dyDescent="0.2">
      <c r="A3550" s="8" t="s">
        <v>119</v>
      </c>
      <c r="E3550" t="s">
        <v>9</v>
      </c>
      <c r="F3550">
        <v>5</v>
      </c>
      <c r="G3550" t="s">
        <v>10</v>
      </c>
      <c r="H3550">
        <v>1</v>
      </c>
    </row>
    <row r="3551" spans="1:8" x14ac:dyDescent="0.2">
      <c r="A3551" s="8" t="s">
        <v>119</v>
      </c>
      <c r="E3551" t="s">
        <v>9</v>
      </c>
      <c r="G3551" t="s">
        <v>11</v>
      </c>
      <c r="H3551">
        <f>3/15</f>
        <v>0.2</v>
      </c>
    </row>
    <row r="3552" spans="1:8" x14ac:dyDescent="0.2">
      <c r="A3552" s="8" t="s">
        <v>119</v>
      </c>
      <c r="E3552" t="s">
        <v>9</v>
      </c>
      <c r="G3552" t="s">
        <v>12</v>
      </c>
      <c r="H3552">
        <v>1</v>
      </c>
    </row>
    <row r="3553" spans="1:8" x14ac:dyDescent="0.2">
      <c r="A3553" s="8" t="s">
        <v>119</v>
      </c>
      <c r="E3553" t="s">
        <v>9</v>
      </c>
      <c r="G3553" t="s">
        <v>13</v>
      </c>
      <c r="H3553">
        <v>0.73779959572624898</v>
      </c>
    </row>
    <row r="3554" spans="1:8" x14ac:dyDescent="0.2">
      <c r="A3554" s="8" t="s">
        <v>119</v>
      </c>
      <c r="E3554" t="s">
        <v>9</v>
      </c>
      <c r="G3554" t="s">
        <v>13</v>
      </c>
      <c r="H3554">
        <v>0.72216203202118701</v>
      </c>
    </row>
    <row r="3555" spans="1:8" x14ac:dyDescent="0.2">
      <c r="A3555" s="8" t="s">
        <v>119</v>
      </c>
      <c r="E3555" t="s">
        <v>9</v>
      </c>
      <c r="G3555" t="s">
        <v>13</v>
      </c>
      <c r="H3555">
        <v>0.78232987996281678</v>
      </c>
    </row>
    <row r="3556" spans="1:8" x14ac:dyDescent="0.2">
      <c r="A3556" s="8" t="s">
        <v>119</v>
      </c>
      <c r="E3556" t="s">
        <v>9</v>
      </c>
      <c r="G3556" t="s">
        <v>13</v>
      </c>
      <c r="H3556">
        <v>0.66898687466535467</v>
      </c>
    </row>
    <row r="3557" spans="1:8" x14ac:dyDescent="0.2">
      <c r="A3557" s="8" t="s">
        <v>119</v>
      </c>
      <c r="E3557" t="s">
        <v>9</v>
      </c>
      <c r="G3557" t="s">
        <v>13</v>
      </c>
      <c r="H3557">
        <v>0.89970595018450172</v>
      </c>
    </row>
    <row r="3558" spans="1:8" x14ac:dyDescent="0.2">
      <c r="A3558" s="8" t="s">
        <v>119</v>
      </c>
      <c r="E3558" t="s">
        <v>9</v>
      </c>
      <c r="G3558" t="s">
        <v>13</v>
      </c>
      <c r="H3558">
        <v>0.84549272070717796</v>
      </c>
    </row>
    <row r="3559" spans="1:8" x14ac:dyDescent="0.2">
      <c r="A3559" s="8" t="s">
        <v>119</v>
      </c>
      <c r="E3559" t="s">
        <v>9</v>
      </c>
      <c r="G3559" t="s">
        <v>13</v>
      </c>
      <c r="H3559">
        <v>0.76766748145103725</v>
      </c>
    </row>
    <row r="3560" spans="1:8" x14ac:dyDescent="0.2">
      <c r="A3560" s="8" t="s">
        <v>119</v>
      </c>
      <c r="E3560" t="s">
        <v>9</v>
      </c>
      <c r="G3560" t="s">
        <v>13</v>
      </c>
      <c r="H3560">
        <v>0.65910898965791564</v>
      </c>
    </row>
    <row r="3561" spans="1:8" x14ac:dyDescent="0.2">
      <c r="A3561" s="8" t="s">
        <v>119</v>
      </c>
      <c r="E3561" t="s">
        <v>9</v>
      </c>
      <c r="G3561" t="s">
        <v>13</v>
      </c>
      <c r="H3561">
        <v>0.62334416395901027</v>
      </c>
    </row>
    <row r="3562" spans="1:8" x14ac:dyDescent="0.2">
      <c r="A3562" s="8" t="s">
        <v>119</v>
      </c>
      <c r="E3562" t="s">
        <v>9</v>
      </c>
      <c r="G3562" t="s">
        <v>13</v>
      </c>
      <c r="H3562">
        <v>0.64002997377294879</v>
      </c>
    </row>
    <row r="3563" spans="1:8" x14ac:dyDescent="0.2">
      <c r="A3563" s="8" t="s">
        <v>119</v>
      </c>
      <c r="E3563" t="s">
        <v>9</v>
      </c>
      <c r="G3563" t="s">
        <v>13</v>
      </c>
      <c r="H3563">
        <v>0.63414790790276487</v>
      </c>
    </row>
    <row r="3564" spans="1:8" x14ac:dyDescent="0.2">
      <c r="A3564" s="8" t="s">
        <v>119</v>
      </c>
      <c r="E3564" t="s">
        <v>9</v>
      </c>
      <c r="G3564" t="s">
        <v>13</v>
      </c>
      <c r="H3564">
        <v>0.77904960667843959</v>
      </c>
    </row>
    <row r="3565" spans="1:8" x14ac:dyDescent="0.2">
      <c r="A3565" s="8" t="s">
        <v>119</v>
      </c>
      <c r="E3565" t="s">
        <v>9</v>
      </c>
      <c r="G3565" t="s">
        <v>13</v>
      </c>
      <c r="H3565">
        <v>0.75105890912870621</v>
      </c>
    </row>
    <row r="3566" spans="1:8" x14ac:dyDescent="0.2">
      <c r="A3566" s="8" t="s">
        <v>119</v>
      </c>
      <c r="E3566" t="s">
        <v>9</v>
      </c>
      <c r="G3566" t="s">
        <v>13</v>
      </c>
      <c r="H3566">
        <v>0.49981382246758088</v>
      </c>
    </row>
    <row r="3567" spans="1:8" x14ac:dyDescent="0.2">
      <c r="A3567" s="8" t="s">
        <v>119</v>
      </c>
      <c r="E3567" t="s">
        <v>9</v>
      </c>
      <c r="G3567" t="s">
        <v>13</v>
      </c>
      <c r="H3567">
        <v>0.75264359791130298</v>
      </c>
    </row>
    <row r="3568" spans="1:8" x14ac:dyDescent="0.2">
      <c r="A3568" s="8" t="s">
        <v>119</v>
      </c>
      <c r="E3568" t="s">
        <v>9</v>
      </c>
      <c r="G3568" t="s">
        <v>14</v>
      </c>
      <c r="H3568">
        <v>30.873000000000001</v>
      </c>
    </row>
    <row r="3569" spans="1:8" x14ac:dyDescent="0.2">
      <c r="A3569" s="8" t="s">
        <v>119</v>
      </c>
      <c r="E3569" t="s">
        <v>9</v>
      </c>
      <c r="G3569" t="s">
        <v>15</v>
      </c>
      <c r="H3569">
        <v>92.457999999999998</v>
      </c>
    </row>
    <row r="3570" spans="1:8" x14ac:dyDescent="0.2">
      <c r="A3570" s="8" t="s">
        <v>119</v>
      </c>
      <c r="E3570" t="s">
        <v>9</v>
      </c>
      <c r="G3570" t="s">
        <v>16</v>
      </c>
      <c r="H3570">
        <v>50.532666666666678</v>
      </c>
    </row>
    <row r="3571" spans="1:8" x14ac:dyDescent="0.2">
      <c r="A3571" s="8" t="s">
        <v>119</v>
      </c>
      <c r="E3571" t="s">
        <v>9</v>
      </c>
      <c r="G3571" t="s">
        <v>17</v>
      </c>
      <c r="H3571">
        <v>70.185199999999995</v>
      </c>
    </row>
    <row r="3572" spans="1:8" x14ac:dyDescent="0.2">
      <c r="A3572" s="7" t="s">
        <v>120</v>
      </c>
      <c r="E3572" t="s">
        <v>9</v>
      </c>
      <c r="F3572">
        <v>1</v>
      </c>
      <c r="G3572" t="s">
        <v>10</v>
      </c>
      <c r="H3572">
        <v>1</v>
      </c>
    </row>
    <row r="3573" spans="1:8" x14ac:dyDescent="0.2">
      <c r="A3573" s="7" t="s">
        <v>120</v>
      </c>
      <c r="E3573" t="s">
        <v>9</v>
      </c>
      <c r="G3573" t="s">
        <v>11</v>
      </c>
      <c r="H3573">
        <f>3/5</f>
        <v>0.6</v>
      </c>
    </row>
    <row r="3574" spans="1:8" x14ac:dyDescent="0.2">
      <c r="A3574" s="7" t="s">
        <v>120</v>
      </c>
      <c r="E3574" t="s">
        <v>9</v>
      </c>
      <c r="G3574" t="s">
        <v>12</v>
      </c>
      <c r="H3574">
        <v>1</v>
      </c>
    </row>
    <row r="3575" spans="1:8" x14ac:dyDescent="0.2">
      <c r="A3575" s="7" t="s">
        <v>120</v>
      </c>
      <c r="E3575" t="s">
        <v>9</v>
      </c>
      <c r="F3575">
        <v>2</v>
      </c>
      <c r="G3575" t="s">
        <v>10</v>
      </c>
      <c r="H3575">
        <v>0</v>
      </c>
    </row>
    <row r="3576" spans="1:8" x14ac:dyDescent="0.2">
      <c r="A3576" s="7" t="s">
        <v>120</v>
      </c>
      <c r="E3576" t="s">
        <v>9</v>
      </c>
      <c r="G3576" t="s">
        <v>11</v>
      </c>
      <c r="H3576">
        <f>5/14</f>
        <v>0.35714285714285715</v>
      </c>
    </row>
    <row r="3577" spans="1:8" x14ac:dyDescent="0.2">
      <c r="A3577" s="7" t="s">
        <v>120</v>
      </c>
      <c r="E3577" t="s">
        <v>9</v>
      </c>
      <c r="G3577" t="s">
        <v>12</v>
      </c>
      <c r="H3577">
        <v>1</v>
      </c>
    </row>
    <row r="3578" spans="1:8" x14ac:dyDescent="0.2">
      <c r="A3578" s="7" t="s">
        <v>120</v>
      </c>
      <c r="E3578" t="s">
        <v>9</v>
      </c>
      <c r="F3578">
        <v>3</v>
      </c>
      <c r="G3578" t="s">
        <v>10</v>
      </c>
      <c r="H3578">
        <v>1</v>
      </c>
    </row>
    <row r="3579" spans="1:8" x14ac:dyDescent="0.2">
      <c r="A3579" s="7" t="s">
        <v>120</v>
      </c>
      <c r="E3579" t="s">
        <v>9</v>
      </c>
      <c r="G3579" t="s">
        <v>11</v>
      </c>
      <c r="H3579">
        <f>1/4</f>
        <v>0.25</v>
      </c>
    </row>
    <row r="3580" spans="1:8" x14ac:dyDescent="0.2">
      <c r="A3580" s="7" t="s">
        <v>120</v>
      </c>
      <c r="E3580" t="s">
        <v>9</v>
      </c>
      <c r="G3580" t="s">
        <v>12</v>
      </c>
      <c r="H3580">
        <v>1</v>
      </c>
    </row>
    <row r="3581" spans="1:8" x14ac:dyDescent="0.2">
      <c r="A3581" s="7" t="s">
        <v>120</v>
      </c>
      <c r="E3581" t="s">
        <v>9</v>
      </c>
      <c r="F3581">
        <v>4</v>
      </c>
      <c r="G3581" t="s">
        <v>10</v>
      </c>
      <c r="H3581">
        <v>1</v>
      </c>
    </row>
    <row r="3582" spans="1:8" x14ac:dyDescent="0.2">
      <c r="A3582" s="7" t="s">
        <v>120</v>
      </c>
      <c r="E3582" t="s">
        <v>9</v>
      </c>
      <c r="G3582" t="s">
        <v>11</v>
      </c>
      <c r="H3582">
        <f>2/13</f>
        <v>0.15384615384615385</v>
      </c>
    </row>
    <row r="3583" spans="1:8" x14ac:dyDescent="0.2">
      <c r="A3583" s="7" t="s">
        <v>120</v>
      </c>
      <c r="E3583" t="s">
        <v>9</v>
      </c>
      <c r="G3583" t="s">
        <v>12</v>
      </c>
      <c r="H3583">
        <v>1</v>
      </c>
    </row>
    <row r="3584" spans="1:8" x14ac:dyDescent="0.2">
      <c r="A3584" s="7" t="s">
        <v>120</v>
      </c>
      <c r="E3584" t="s">
        <v>9</v>
      </c>
      <c r="F3584">
        <v>5</v>
      </c>
      <c r="G3584" t="s">
        <v>10</v>
      </c>
      <c r="H3584">
        <v>1</v>
      </c>
    </row>
    <row r="3585" spans="1:8" x14ac:dyDescent="0.2">
      <c r="A3585" s="7" t="s">
        <v>120</v>
      </c>
      <c r="E3585" t="s">
        <v>9</v>
      </c>
      <c r="G3585" t="s">
        <v>11</v>
      </c>
      <c r="H3585">
        <f>3/8</f>
        <v>0.375</v>
      </c>
    </row>
    <row r="3586" spans="1:8" x14ac:dyDescent="0.2">
      <c r="A3586" s="7" t="s">
        <v>120</v>
      </c>
      <c r="E3586" t="s">
        <v>9</v>
      </c>
      <c r="G3586" t="s">
        <v>12</v>
      </c>
      <c r="H3586">
        <v>1</v>
      </c>
    </row>
    <row r="3587" spans="1:8" x14ac:dyDescent="0.2">
      <c r="A3587" s="7" t="s">
        <v>120</v>
      </c>
      <c r="E3587" t="s">
        <v>9</v>
      </c>
      <c r="G3587" t="s">
        <v>13</v>
      </c>
      <c r="H3587">
        <v>0.8377701154348618</v>
      </c>
    </row>
    <row r="3588" spans="1:8" x14ac:dyDescent="0.2">
      <c r="A3588" s="7" t="s">
        <v>120</v>
      </c>
      <c r="E3588" t="s">
        <v>9</v>
      </c>
      <c r="G3588" t="s">
        <v>13</v>
      </c>
      <c r="H3588">
        <v>0.59105858813230794</v>
      </c>
    </row>
    <row r="3589" spans="1:8" x14ac:dyDescent="0.2">
      <c r="A3589" s="7" t="s">
        <v>120</v>
      </c>
      <c r="E3589" t="s">
        <v>9</v>
      </c>
      <c r="G3589" t="s">
        <v>13</v>
      </c>
      <c r="H3589">
        <v>0.68834137963048925</v>
      </c>
    </row>
    <row r="3590" spans="1:8" x14ac:dyDescent="0.2">
      <c r="A3590" s="7" t="s">
        <v>120</v>
      </c>
      <c r="E3590" t="s">
        <v>9</v>
      </c>
      <c r="G3590" t="s">
        <v>13</v>
      </c>
      <c r="H3590">
        <v>0.71943366266760755</v>
      </c>
    </row>
    <row r="3591" spans="1:8" x14ac:dyDescent="0.2">
      <c r="A3591" s="7" t="s">
        <v>120</v>
      </c>
      <c r="E3591" t="s">
        <v>9</v>
      </c>
      <c r="G3591" t="s">
        <v>13</v>
      </c>
      <c r="H3591">
        <v>0.63041033941655444</v>
      </c>
    </row>
    <row r="3592" spans="1:8" x14ac:dyDescent="0.2">
      <c r="A3592" s="7" t="s">
        <v>120</v>
      </c>
      <c r="E3592" t="s">
        <v>9</v>
      </c>
      <c r="G3592" t="s">
        <v>13</v>
      </c>
      <c r="H3592">
        <v>0.59225611933193167</v>
      </c>
    </row>
    <row r="3593" spans="1:8" x14ac:dyDescent="0.2">
      <c r="A3593" s="7" t="s">
        <v>120</v>
      </c>
      <c r="E3593" t="s">
        <v>9</v>
      </c>
      <c r="G3593" t="s">
        <v>13</v>
      </c>
      <c r="H3593">
        <v>0.74758304745722604</v>
      </c>
    </row>
    <row r="3594" spans="1:8" x14ac:dyDescent="0.2">
      <c r="A3594" s="7" t="s">
        <v>120</v>
      </c>
      <c r="E3594" t="s">
        <v>9</v>
      </c>
      <c r="G3594" t="s">
        <v>13</v>
      </c>
      <c r="H3594">
        <v>0.69245585874799354</v>
      </c>
    </row>
    <row r="3595" spans="1:8" x14ac:dyDescent="0.2">
      <c r="A3595" s="7" t="s">
        <v>120</v>
      </c>
      <c r="E3595" t="s">
        <v>9</v>
      </c>
      <c r="G3595" t="s">
        <v>13</v>
      </c>
      <c r="H3595">
        <v>0.76629712470420441</v>
      </c>
    </row>
    <row r="3596" spans="1:8" x14ac:dyDescent="0.2">
      <c r="A3596" s="7" t="s">
        <v>120</v>
      </c>
      <c r="E3596" t="s">
        <v>9</v>
      </c>
      <c r="G3596" t="s">
        <v>13</v>
      </c>
      <c r="H3596">
        <v>0.8039993412203893</v>
      </c>
    </row>
    <row r="3597" spans="1:8" x14ac:dyDescent="0.2">
      <c r="A3597" s="7" t="s">
        <v>120</v>
      </c>
      <c r="E3597" t="s">
        <v>9</v>
      </c>
      <c r="G3597" t="s">
        <v>13</v>
      </c>
      <c r="H3597">
        <v>0.7557355346156841</v>
      </c>
    </row>
    <row r="3598" spans="1:8" x14ac:dyDescent="0.2">
      <c r="A3598" s="7" t="s">
        <v>120</v>
      </c>
      <c r="E3598" t="s">
        <v>9</v>
      </c>
      <c r="G3598" t="s">
        <v>13</v>
      </c>
      <c r="H3598">
        <v>0.80872621292645297</v>
      </c>
    </row>
    <row r="3599" spans="1:8" x14ac:dyDescent="0.2">
      <c r="A3599" s="7" t="s">
        <v>120</v>
      </c>
      <c r="E3599" t="s">
        <v>9</v>
      </c>
      <c r="G3599" t="s">
        <v>13</v>
      </c>
      <c r="H3599">
        <v>0.60490428118308137</v>
      </c>
    </row>
    <row r="3600" spans="1:8" x14ac:dyDescent="0.2">
      <c r="A3600" s="7" t="s">
        <v>120</v>
      </c>
      <c r="E3600" t="s">
        <v>9</v>
      </c>
      <c r="G3600" t="s">
        <v>13</v>
      </c>
      <c r="H3600">
        <v>0.52243705035971222</v>
      </c>
    </row>
    <row r="3601" spans="1:8" x14ac:dyDescent="0.2">
      <c r="A3601" s="7" t="s">
        <v>120</v>
      </c>
      <c r="E3601" t="s">
        <v>9</v>
      </c>
      <c r="G3601" t="s">
        <v>13</v>
      </c>
      <c r="H3601">
        <v>0.6205460590388554</v>
      </c>
    </row>
    <row r="3602" spans="1:8" x14ac:dyDescent="0.2">
      <c r="A3602" s="7" t="s">
        <v>120</v>
      </c>
      <c r="E3602" t="s">
        <v>9</v>
      </c>
      <c r="G3602" t="s">
        <v>14</v>
      </c>
      <c r="H3602">
        <v>34.856999999999999</v>
      </c>
    </row>
    <row r="3603" spans="1:8" x14ac:dyDescent="0.2">
      <c r="A3603" s="7" t="s">
        <v>120</v>
      </c>
      <c r="E3603" t="s">
        <v>9</v>
      </c>
      <c r="G3603" t="s">
        <v>15</v>
      </c>
      <c r="H3603">
        <v>92.989000000000004</v>
      </c>
    </row>
    <row r="3604" spans="1:8" x14ac:dyDescent="0.2">
      <c r="A3604" s="7" t="s">
        <v>120</v>
      </c>
      <c r="E3604" t="s">
        <v>9</v>
      </c>
      <c r="G3604" t="s">
        <v>16</v>
      </c>
      <c r="H3604">
        <v>49.409133333333337</v>
      </c>
    </row>
    <row r="3605" spans="1:8" x14ac:dyDescent="0.2">
      <c r="A3605" s="7" t="s">
        <v>120</v>
      </c>
      <c r="E3605" t="s">
        <v>9</v>
      </c>
      <c r="G3605" t="s">
        <v>17</v>
      </c>
      <c r="H3605">
        <v>72.026666666666671</v>
      </c>
    </row>
    <row r="3606" spans="1:8" x14ac:dyDescent="0.2">
      <c r="A3606" s="8" t="s">
        <v>121</v>
      </c>
      <c r="E3606" t="s">
        <v>9</v>
      </c>
      <c r="F3606">
        <v>1</v>
      </c>
      <c r="G3606" t="s">
        <v>10</v>
      </c>
      <c r="H3606">
        <v>1</v>
      </c>
    </row>
    <row r="3607" spans="1:8" x14ac:dyDescent="0.2">
      <c r="A3607" s="8" t="s">
        <v>121</v>
      </c>
      <c r="E3607" t="s">
        <v>9</v>
      </c>
      <c r="G3607" t="s">
        <v>11</v>
      </c>
      <c r="H3607">
        <f>2/5</f>
        <v>0.4</v>
      </c>
    </row>
    <row r="3608" spans="1:8" x14ac:dyDescent="0.2">
      <c r="A3608" s="8" t="s">
        <v>121</v>
      </c>
      <c r="E3608" t="s">
        <v>9</v>
      </c>
      <c r="G3608" t="s">
        <v>12</v>
      </c>
      <c r="H3608">
        <v>1</v>
      </c>
    </row>
    <row r="3609" spans="1:8" x14ac:dyDescent="0.2">
      <c r="A3609" s="8" t="s">
        <v>121</v>
      </c>
      <c r="E3609" t="s">
        <v>9</v>
      </c>
      <c r="F3609">
        <v>2</v>
      </c>
      <c r="G3609" t="s">
        <v>10</v>
      </c>
      <c r="H3609">
        <v>1</v>
      </c>
    </row>
    <row r="3610" spans="1:8" x14ac:dyDescent="0.2">
      <c r="A3610" s="8" t="s">
        <v>121</v>
      </c>
      <c r="E3610" t="s">
        <v>9</v>
      </c>
      <c r="G3610" t="s">
        <v>11</v>
      </c>
      <c r="H3610">
        <f>0/5</f>
        <v>0</v>
      </c>
    </row>
    <row r="3611" spans="1:8" x14ac:dyDescent="0.2">
      <c r="A3611" s="8" t="s">
        <v>121</v>
      </c>
      <c r="E3611" t="s">
        <v>9</v>
      </c>
      <c r="G3611" t="s">
        <v>12</v>
      </c>
      <c r="H3611">
        <v>1</v>
      </c>
    </row>
    <row r="3612" spans="1:8" x14ac:dyDescent="0.2">
      <c r="A3612" s="8" t="s">
        <v>121</v>
      </c>
      <c r="E3612" t="s">
        <v>9</v>
      </c>
      <c r="F3612">
        <v>3</v>
      </c>
      <c r="G3612" t="s">
        <v>10</v>
      </c>
      <c r="H3612">
        <v>1</v>
      </c>
    </row>
    <row r="3613" spans="1:8" x14ac:dyDescent="0.2">
      <c r="A3613" s="8" t="s">
        <v>121</v>
      </c>
      <c r="E3613" t="s">
        <v>9</v>
      </c>
      <c r="G3613" t="s">
        <v>11</v>
      </c>
      <c r="H3613">
        <f>1/6</f>
        <v>0.16666666666666666</v>
      </c>
    </row>
    <row r="3614" spans="1:8" x14ac:dyDescent="0.2">
      <c r="A3614" s="8" t="s">
        <v>121</v>
      </c>
      <c r="E3614" t="s">
        <v>9</v>
      </c>
      <c r="G3614" t="s">
        <v>12</v>
      </c>
      <c r="H3614">
        <v>1</v>
      </c>
    </row>
    <row r="3615" spans="1:8" x14ac:dyDescent="0.2">
      <c r="A3615" s="8" t="s">
        <v>121</v>
      </c>
      <c r="E3615" t="s">
        <v>9</v>
      </c>
      <c r="F3615">
        <v>4</v>
      </c>
      <c r="G3615" t="s">
        <v>10</v>
      </c>
      <c r="H3615">
        <v>1</v>
      </c>
    </row>
    <row r="3616" spans="1:8" x14ac:dyDescent="0.2">
      <c r="A3616" s="8" t="s">
        <v>121</v>
      </c>
      <c r="E3616" t="s">
        <v>9</v>
      </c>
      <c r="G3616" t="s">
        <v>11</v>
      </c>
      <c r="H3616">
        <f>2/6</f>
        <v>0.33333333333333331</v>
      </c>
    </row>
    <row r="3617" spans="1:8" x14ac:dyDescent="0.2">
      <c r="A3617" s="8" t="s">
        <v>121</v>
      </c>
      <c r="E3617" t="s">
        <v>9</v>
      </c>
      <c r="G3617" t="s">
        <v>12</v>
      </c>
      <c r="H3617">
        <v>1</v>
      </c>
    </row>
    <row r="3618" spans="1:8" x14ac:dyDescent="0.2">
      <c r="A3618" s="8" t="s">
        <v>121</v>
      </c>
      <c r="E3618" t="s">
        <v>9</v>
      </c>
      <c r="F3618">
        <v>5</v>
      </c>
      <c r="G3618" t="s">
        <v>10</v>
      </c>
      <c r="H3618">
        <v>1</v>
      </c>
    </row>
    <row r="3619" spans="1:8" x14ac:dyDescent="0.2">
      <c r="A3619" s="8" t="s">
        <v>121</v>
      </c>
      <c r="E3619" t="s">
        <v>9</v>
      </c>
      <c r="G3619" t="s">
        <v>11</v>
      </c>
      <c r="H3619">
        <f>10/22</f>
        <v>0.45454545454545453</v>
      </c>
    </row>
    <row r="3620" spans="1:8" x14ac:dyDescent="0.2">
      <c r="A3620" s="8" t="s">
        <v>121</v>
      </c>
      <c r="E3620" t="s">
        <v>9</v>
      </c>
      <c r="G3620" t="s">
        <v>12</v>
      </c>
      <c r="H3620">
        <v>1</v>
      </c>
    </row>
    <row r="3621" spans="1:8" x14ac:dyDescent="0.2">
      <c r="A3621" s="8" t="s">
        <v>121</v>
      </c>
      <c r="E3621" t="s">
        <v>9</v>
      </c>
      <c r="G3621" t="s">
        <v>13</v>
      </c>
      <c r="H3621">
        <v>0.48600004028765387</v>
      </c>
    </row>
    <row r="3622" spans="1:8" x14ac:dyDescent="0.2">
      <c r="A3622" s="8" t="s">
        <v>121</v>
      </c>
      <c r="E3622" t="s">
        <v>9</v>
      </c>
      <c r="G3622" t="s">
        <v>13</v>
      </c>
      <c r="H3622">
        <v>0.65596122980069493</v>
      </c>
    </row>
    <row r="3623" spans="1:8" x14ac:dyDescent="0.2">
      <c r="A3623" s="8" t="s">
        <v>121</v>
      </c>
      <c r="E3623" t="s">
        <v>9</v>
      </c>
      <c r="G3623" t="s">
        <v>13</v>
      </c>
      <c r="H3623">
        <v>0.67147978290909827</v>
      </c>
    </row>
    <row r="3624" spans="1:8" x14ac:dyDescent="0.2">
      <c r="A3624" s="8" t="s">
        <v>121</v>
      </c>
      <c r="E3624" t="s">
        <v>9</v>
      </c>
      <c r="G3624" t="s">
        <v>13</v>
      </c>
      <c r="H3624">
        <v>0.63032170427061585</v>
      </c>
    </row>
    <row r="3625" spans="1:8" x14ac:dyDescent="0.2">
      <c r="A3625" s="8" t="s">
        <v>121</v>
      </c>
      <c r="E3625" t="s">
        <v>9</v>
      </c>
      <c r="G3625" t="s">
        <v>13</v>
      </c>
      <c r="H3625">
        <v>0.66684091065410278</v>
      </c>
    </row>
    <row r="3626" spans="1:8" x14ac:dyDescent="0.2">
      <c r="A3626" s="8" t="s">
        <v>121</v>
      </c>
      <c r="E3626" t="s">
        <v>9</v>
      </c>
      <c r="G3626" t="s">
        <v>13</v>
      </c>
      <c r="H3626">
        <v>0.84980785653287783</v>
      </c>
    </row>
    <row r="3627" spans="1:8" x14ac:dyDescent="0.2">
      <c r="A3627" s="8" t="s">
        <v>121</v>
      </c>
      <c r="E3627" t="s">
        <v>9</v>
      </c>
      <c r="G3627" t="s">
        <v>13</v>
      </c>
      <c r="H3627">
        <v>0.77671856938872652</v>
      </c>
    </row>
    <row r="3628" spans="1:8" x14ac:dyDescent="0.2">
      <c r="A3628" s="8" t="s">
        <v>121</v>
      </c>
      <c r="E3628" t="s">
        <v>9</v>
      </c>
      <c r="G3628" t="s">
        <v>13</v>
      </c>
      <c r="H3628">
        <v>0.71301882908134984</v>
      </c>
    </row>
    <row r="3629" spans="1:8" x14ac:dyDescent="0.2">
      <c r="A3629" s="8" t="s">
        <v>121</v>
      </c>
      <c r="E3629" t="s">
        <v>9</v>
      </c>
      <c r="G3629" t="s">
        <v>13</v>
      </c>
      <c r="H3629">
        <v>0.55390429126848584</v>
      </c>
    </row>
    <row r="3630" spans="1:8" x14ac:dyDescent="0.2">
      <c r="A3630" s="8" t="s">
        <v>121</v>
      </c>
      <c r="E3630" t="s">
        <v>9</v>
      </c>
      <c r="G3630" t="s">
        <v>13</v>
      </c>
      <c r="H3630">
        <v>0.6441259719556236</v>
      </c>
    </row>
    <row r="3631" spans="1:8" x14ac:dyDescent="0.2">
      <c r="A3631" s="8" t="s">
        <v>121</v>
      </c>
      <c r="E3631" t="s">
        <v>9</v>
      </c>
      <c r="G3631" t="s">
        <v>13</v>
      </c>
      <c r="H3631">
        <v>0.79926911049994354</v>
      </c>
    </row>
    <row r="3632" spans="1:8" x14ac:dyDescent="0.2">
      <c r="A3632" s="8" t="s">
        <v>121</v>
      </c>
      <c r="E3632" t="s">
        <v>9</v>
      </c>
      <c r="G3632" t="s">
        <v>13</v>
      </c>
      <c r="H3632">
        <v>0.70358855533883768</v>
      </c>
    </row>
    <row r="3633" spans="1:8" x14ac:dyDescent="0.2">
      <c r="A3633" s="8" t="s">
        <v>121</v>
      </c>
      <c r="E3633" t="s">
        <v>9</v>
      </c>
      <c r="G3633" t="s">
        <v>13</v>
      </c>
      <c r="H3633">
        <v>0.65485394346114101</v>
      </c>
    </row>
    <row r="3634" spans="1:8" x14ac:dyDescent="0.2">
      <c r="A3634" s="8" t="s">
        <v>121</v>
      </c>
      <c r="E3634" t="s">
        <v>9</v>
      </c>
      <c r="G3634" t="s">
        <v>13</v>
      </c>
      <c r="H3634">
        <v>0.66868182658532072</v>
      </c>
    </row>
    <row r="3635" spans="1:8" x14ac:dyDescent="0.2">
      <c r="A3635" s="8" t="s">
        <v>121</v>
      </c>
      <c r="E3635" t="s">
        <v>9</v>
      </c>
      <c r="G3635" t="s">
        <v>13</v>
      </c>
      <c r="H3635">
        <v>0.7488418932527694</v>
      </c>
    </row>
    <row r="3636" spans="1:8" x14ac:dyDescent="0.2">
      <c r="A3636" s="8" t="s">
        <v>121</v>
      </c>
      <c r="E3636" t="s">
        <v>9</v>
      </c>
      <c r="G3636" t="s">
        <v>14</v>
      </c>
      <c r="H3636">
        <v>30.488</v>
      </c>
    </row>
    <row r="3637" spans="1:8" x14ac:dyDescent="0.2">
      <c r="A3637" s="8" t="s">
        <v>121</v>
      </c>
      <c r="E3637" t="s">
        <v>9</v>
      </c>
      <c r="G3637" t="s">
        <v>15</v>
      </c>
      <c r="H3637">
        <v>99.286000000000001</v>
      </c>
    </row>
    <row r="3638" spans="1:8" x14ac:dyDescent="0.2">
      <c r="A3638" s="8" t="s">
        <v>121</v>
      </c>
      <c r="E3638" t="s">
        <v>9</v>
      </c>
      <c r="G3638" t="s">
        <v>16</v>
      </c>
      <c r="H3638">
        <v>43.160200000000003</v>
      </c>
    </row>
    <row r="3639" spans="1:8" x14ac:dyDescent="0.2">
      <c r="A3639" s="8" t="s">
        <v>121</v>
      </c>
      <c r="E3639" t="s">
        <v>9</v>
      </c>
      <c r="G3639" t="s">
        <v>17</v>
      </c>
      <c r="H3639">
        <v>64.189599999999999</v>
      </c>
    </row>
    <row r="3640" spans="1:8" x14ac:dyDescent="0.2">
      <c r="A3640" s="7" t="s">
        <v>122</v>
      </c>
      <c r="E3640" t="s">
        <v>9</v>
      </c>
      <c r="F3640">
        <v>1</v>
      </c>
      <c r="G3640" t="s">
        <v>10</v>
      </c>
      <c r="H3640">
        <v>1</v>
      </c>
    </row>
    <row r="3641" spans="1:8" x14ac:dyDescent="0.2">
      <c r="A3641" s="7" t="s">
        <v>122</v>
      </c>
      <c r="E3641" t="s">
        <v>9</v>
      </c>
      <c r="G3641" t="s">
        <v>11</v>
      </c>
      <c r="H3641">
        <f>5/21</f>
        <v>0.23809523809523808</v>
      </c>
    </row>
    <row r="3642" spans="1:8" x14ac:dyDescent="0.2">
      <c r="A3642" s="7" t="s">
        <v>122</v>
      </c>
      <c r="E3642" t="s">
        <v>9</v>
      </c>
      <c r="G3642" t="s">
        <v>12</v>
      </c>
      <c r="H3642">
        <v>1</v>
      </c>
    </row>
    <row r="3643" spans="1:8" x14ac:dyDescent="0.2">
      <c r="A3643" s="7" t="s">
        <v>122</v>
      </c>
      <c r="E3643" t="s">
        <v>9</v>
      </c>
      <c r="F3643">
        <v>2</v>
      </c>
      <c r="G3643" t="s">
        <v>10</v>
      </c>
      <c r="H3643">
        <v>0</v>
      </c>
    </row>
    <row r="3644" spans="1:8" x14ac:dyDescent="0.2">
      <c r="A3644" s="7" t="s">
        <v>122</v>
      </c>
      <c r="E3644" t="s">
        <v>9</v>
      </c>
      <c r="G3644" t="s">
        <v>11</v>
      </c>
      <c r="H3644">
        <f>2/9</f>
        <v>0.22222222222222221</v>
      </c>
    </row>
    <row r="3645" spans="1:8" x14ac:dyDescent="0.2">
      <c r="A3645" s="7" t="s">
        <v>122</v>
      </c>
      <c r="E3645" t="s">
        <v>9</v>
      </c>
      <c r="G3645" t="s">
        <v>12</v>
      </c>
      <c r="H3645">
        <v>1</v>
      </c>
    </row>
    <row r="3646" spans="1:8" x14ac:dyDescent="0.2">
      <c r="A3646" s="7" t="s">
        <v>122</v>
      </c>
      <c r="E3646" t="s">
        <v>9</v>
      </c>
      <c r="F3646">
        <v>3</v>
      </c>
      <c r="G3646" t="s">
        <v>10</v>
      </c>
      <c r="H3646">
        <v>1</v>
      </c>
    </row>
    <row r="3647" spans="1:8" x14ac:dyDescent="0.2">
      <c r="A3647" s="7" t="s">
        <v>122</v>
      </c>
      <c r="E3647" t="s">
        <v>9</v>
      </c>
      <c r="G3647" t="s">
        <v>11</v>
      </c>
      <c r="H3647">
        <v>0</v>
      </c>
    </row>
    <row r="3648" spans="1:8" x14ac:dyDescent="0.2">
      <c r="A3648" s="7" t="s">
        <v>122</v>
      </c>
      <c r="E3648" t="s">
        <v>9</v>
      </c>
      <c r="G3648" t="s">
        <v>12</v>
      </c>
      <c r="H3648">
        <v>1</v>
      </c>
    </row>
    <row r="3649" spans="1:8" x14ac:dyDescent="0.2">
      <c r="A3649" s="7" t="s">
        <v>122</v>
      </c>
      <c r="E3649" t="s">
        <v>9</v>
      </c>
      <c r="F3649">
        <v>4</v>
      </c>
      <c r="G3649" t="s">
        <v>10</v>
      </c>
      <c r="H3649">
        <v>1</v>
      </c>
    </row>
    <row r="3650" spans="1:8" x14ac:dyDescent="0.2">
      <c r="A3650" s="7" t="s">
        <v>122</v>
      </c>
      <c r="E3650" t="s">
        <v>9</v>
      </c>
      <c r="G3650" t="s">
        <v>11</v>
      </c>
      <c r="H3650">
        <f>3/6</f>
        <v>0.5</v>
      </c>
    </row>
    <row r="3651" spans="1:8" x14ac:dyDescent="0.2">
      <c r="A3651" s="7" t="s">
        <v>122</v>
      </c>
      <c r="E3651" t="s">
        <v>9</v>
      </c>
      <c r="G3651" t="s">
        <v>12</v>
      </c>
      <c r="H3651">
        <v>1</v>
      </c>
    </row>
    <row r="3652" spans="1:8" x14ac:dyDescent="0.2">
      <c r="A3652" s="7" t="s">
        <v>122</v>
      </c>
      <c r="E3652" t="s">
        <v>9</v>
      </c>
      <c r="F3652">
        <v>5</v>
      </c>
      <c r="G3652" t="s">
        <v>10</v>
      </c>
      <c r="H3652">
        <v>1</v>
      </c>
    </row>
    <row r="3653" spans="1:8" x14ac:dyDescent="0.2">
      <c r="A3653" s="7" t="s">
        <v>122</v>
      </c>
      <c r="E3653" t="s">
        <v>9</v>
      </c>
      <c r="G3653" t="s">
        <v>11</v>
      </c>
      <c r="H3653">
        <f>3/9</f>
        <v>0.33333333333333331</v>
      </c>
    </row>
    <row r="3654" spans="1:8" x14ac:dyDescent="0.2">
      <c r="A3654" s="7" t="s">
        <v>122</v>
      </c>
      <c r="E3654" t="s">
        <v>9</v>
      </c>
      <c r="G3654" t="s">
        <v>12</v>
      </c>
      <c r="H3654">
        <v>1</v>
      </c>
    </row>
    <row r="3655" spans="1:8" x14ac:dyDescent="0.2">
      <c r="A3655" s="7" t="s">
        <v>122</v>
      </c>
      <c r="E3655" t="s">
        <v>9</v>
      </c>
      <c r="G3655" t="s">
        <v>13</v>
      </c>
      <c r="H3655">
        <v>0.57732412444227121</v>
      </c>
    </row>
    <row r="3656" spans="1:8" x14ac:dyDescent="0.2">
      <c r="A3656" s="7" t="s">
        <v>122</v>
      </c>
      <c r="E3656" t="s">
        <v>9</v>
      </c>
      <c r="G3656" t="s">
        <v>13</v>
      </c>
      <c r="H3656">
        <v>0.45303121742469959</v>
      </c>
    </row>
    <row r="3657" spans="1:8" x14ac:dyDescent="0.2">
      <c r="A3657" s="7" t="s">
        <v>122</v>
      </c>
      <c r="E3657" t="s">
        <v>9</v>
      </c>
      <c r="G3657" t="s">
        <v>13</v>
      </c>
      <c r="H3657">
        <v>0.62194287554166272</v>
      </c>
    </row>
    <row r="3658" spans="1:8" x14ac:dyDescent="0.2">
      <c r="A3658" s="7" t="s">
        <v>122</v>
      </c>
      <c r="E3658" t="s">
        <v>9</v>
      </c>
      <c r="G3658" t="s">
        <v>13</v>
      </c>
      <c r="H3658">
        <v>0.48105743274690499</v>
      </c>
    </row>
    <row r="3659" spans="1:8" x14ac:dyDescent="0.2">
      <c r="A3659" s="7" t="s">
        <v>122</v>
      </c>
      <c r="E3659" t="s">
        <v>9</v>
      </c>
      <c r="G3659" t="s">
        <v>13</v>
      </c>
      <c r="H3659">
        <v>0.79331033025843256</v>
      </c>
    </row>
    <row r="3660" spans="1:8" x14ac:dyDescent="0.2">
      <c r="A3660" s="7" t="s">
        <v>122</v>
      </c>
      <c r="E3660" t="s">
        <v>9</v>
      </c>
      <c r="G3660" t="s">
        <v>13</v>
      </c>
      <c r="H3660">
        <v>0.39136380247321084</v>
      </c>
    </row>
    <row r="3661" spans="1:8" x14ac:dyDescent="0.2">
      <c r="A3661" s="7" t="s">
        <v>122</v>
      </c>
      <c r="E3661" t="s">
        <v>9</v>
      </c>
      <c r="G3661" t="s">
        <v>13</v>
      </c>
      <c r="H3661">
        <v>0.51251297428208975</v>
      </c>
    </row>
    <row r="3662" spans="1:8" x14ac:dyDescent="0.2">
      <c r="A3662" s="7" t="s">
        <v>122</v>
      </c>
      <c r="E3662" t="s">
        <v>9</v>
      </c>
      <c r="G3662" t="s">
        <v>13</v>
      </c>
      <c r="H3662">
        <v>0.49016068993098638</v>
      </c>
    </row>
    <row r="3663" spans="1:8" x14ac:dyDescent="0.2">
      <c r="A3663" s="7" t="s">
        <v>122</v>
      </c>
      <c r="E3663" t="s">
        <v>9</v>
      </c>
      <c r="G3663" t="s">
        <v>13</v>
      </c>
      <c r="H3663">
        <v>0.57343749999999993</v>
      </c>
    </row>
    <row r="3664" spans="1:8" x14ac:dyDescent="0.2">
      <c r="A3664" s="7" t="s">
        <v>122</v>
      </c>
      <c r="E3664" t="s">
        <v>9</v>
      </c>
      <c r="G3664" t="s">
        <v>13</v>
      </c>
      <c r="H3664">
        <v>0.41432236475181256</v>
      </c>
    </row>
    <row r="3665" spans="1:8" x14ac:dyDescent="0.2">
      <c r="A3665" s="7" t="s">
        <v>122</v>
      </c>
      <c r="E3665" t="s">
        <v>9</v>
      </c>
      <c r="G3665" t="s">
        <v>13</v>
      </c>
      <c r="H3665">
        <v>0.4305601395633929</v>
      </c>
    </row>
    <row r="3666" spans="1:8" x14ac:dyDescent="0.2">
      <c r="A3666" s="7" t="s">
        <v>122</v>
      </c>
      <c r="E3666" t="s">
        <v>9</v>
      </c>
      <c r="G3666" t="s">
        <v>13</v>
      </c>
      <c r="H3666">
        <v>0.55853296917674589</v>
      </c>
    </row>
    <row r="3667" spans="1:8" x14ac:dyDescent="0.2">
      <c r="A3667" s="7" t="s">
        <v>122</v>
      </c>
      <c r="E3667" t="s">
        <v>9</v>
      </c>
      <c r="G3667" t="s">
        <v>13</v>
      </c>
      <c r="H3667">
        <v>0.66338933393161159</v>
      </c>
    </row>
    <row r="3668" spans="1:8" x14ac:dyDescent="0.2">
      <c r="A3668" s="7" t="s">
        <v>122</v>
      </c>
      <c r="E3668" t="s">
        <v>9</v>
      </c>
      <c r="G3668" t="s">
        <v>13</v>
      </c>
      <c r="H3668">
        <v>0.48077775241369125</v>
      </c>
    </row>
    <row r="3669" spans="1:8" x14ac:dyDescent="0.2">
      <c r="A3669" s="7" t="s">
        <v>122</v>
      </c>
      <c r="E3669" t="s">
        <v>9</v>
      </c>
      <c r="G3669" t="s">
        <v>13</v>
      </c>
      <c r="H3669">
        <v>0.47057892237057364</v>
      </c>
    </row>
    <row r="3670" spans="1:8" x14ac:dyDescent="0.2">
      <c r="A3670" s="7" t="s">
        <v>122</v>
      </c>
      <c r="E3670" t="s">
        <v>9</v>
      </c>
      <c r="G3670" t="s">
        <v>14</v>
      </c>
      <c r="H3670">
        <v>33.198999999999998</v>
      </c>
    </row>
    <row r="3671" spans="1:8" x14ac:dyDescent="0.2">
      <c r="A3671" s="7" t="s">
        <v>122</v>
      </c>
      <c r="E3671" t="s">
        <v>9</v>
      </c>
      <c r="G3671" t="s">
        <v>15</v>
      </c>
      <c r="H3671">
        <v>97.516999999999996</v>
      </c>
    </row>
    <row r="3672" spans="1:8" x14ac:dyDescent="0.2">
      <c r="A3672" s="7" t="s">
        <v>122</v>
      </c>
      <c r="E3672" t="s">
        <v>9</v>
      </c>
      <c r="G3672" t="s">
        <v>16</v>
      </c>
      <c r="H3672">
        <v>43.227266666666665</v>
      </c>
    </row>
    <row r="3673" spans="1:8" x14ac:dyDescent="0.2">
      <c r="A3673" s="7" t="s">
        <v>122</v>
      </c>
      <c r="E3673" t="s">
        <v>9</v>
      </c>
      <c r="G3673" t="s">
        <v>17</v>
      </c>
      <c r="H3673">
        <v>83.099800000000016</v>
      </c>
    </row>
    <row r="3674" spans="1:8" x14ac:dyDescent="0.2">
      <c r="A3674" s="8" t="s">
        <v>123</v>
      </c>
      <c r="E3674" t="s">
        <v>9</v>
      </c>
      <c r="F3674">
        <v>1</v>
      </c>
      <c r="G3674" t="s">
        <v>10</v>
      </c>
      <c r="H3674">
        <v>1</v>
      </c>
    </row>
    <row r="3675" spans="1:8" x14ac:dyDescent="0.2">
      <c r="A3675" s="8" t="s">
        <v>123</v>
      </c>
      <c r="E3675" t="s">
        <v>9</v>
      </c>
      <c r="G3675" t="s">
        <v>11</v>
      </c>
      <c r="H3675">
        <f>15/25</f>
        <v>0.6</v>
      </c>
    </row>
    <row r="3676" spans="1:8" x14ac:dyDescent="0.2">
      <c r="A3676" s="8" t="s">
        <v>123</v>
      </c>
      <c r="E3676" t="s">
        <v>9</v>
      </c>
      <c r="G3676" t="s">
        <v>12</v>
      </c>
      <c r="H3676">
        <v>1</v>
      </c>
    </row>
    <row r="3677" spans="1:8" x14ac:dyDescent="0.2">
      <c r="A3677" s="8" t="s">
        <v>123</v>
      </c>
      <c r="E3677" t="s">
        <v>9</v>
      </c>
      <c r="F3677">
        <v>2</v>
      </c>
      <c r="G3677" t="s">
        <v>10</v>
      </c>
      <c r="H3677">
        <v>1</v>
      </c>
    </row>
    <row r="3678" spans="1:8" x14ac:dyDescent="0.2">
      <c r="A3678" s="8" t="s">
        <v>123</v>
      </c>
      <c r="E3678" t="s">
        <v>9</v>
      </c>
      <c r="G3678" t="s">
        <v>11</v>
      </c>
      <c r="H3678">
        <f>8/12</f>
        <v>0.66666666666666663</v>
      </c>
    </row>
    <row r="3679" spans="1:8" x14ac:dyDescent="0.2">
      <c r="A3679" s="8" t="s">
        <v>123</v>
      </c>
      <c r="E3679" t="s">
        <v>9</v>
      </c>
      <c r="G3679" t="s">
        <v>12</v>
      </c>
      <c r="H3679">
        <v>1</v>
      </c>
    </row>
    <row r="3680" spans="1:8" x14ac:dyDescent="0.2">
      <c r="A3680" s="8" t="s">
        <v>123</v>
      </c>
      <c r="E3680" t="s">
        <v>9</v>
      </c>
      <c r="F3680">
        <v>3</v>
      </c>
      <c r="G3680" t="s">
        <v>10</v>
      </c>
      <c r="H3680">
        <v>1</v>
      </c>
    </row>
    <row r="3681" spans="1:8" x14ac:dyDescent="0.2">
      <c r="A3681" s="8" t="s">
        <v>123</v>
      </c>
      <c r="E3681" t="s">
        <v>9</v>
      </c>
      <c r="G3681" t="s">
        <v>11</v>
      </c>
      <c r="H3681">
        <f>8/14</f>
        <v>0.5714285714285714</v>
      </c>
    </row>
    <row r="3682" spans="1:8" x14ac:dyDescent="0.2">
      <c r="A3682" s="8" t="s">
        <v>123</v>
      </c>
      <c r="E3682" t="s">
        <v>9</v>
      </c>
      <c r="G3682" t="s">
        <v>12</v>
      </c>
      <c r="H3682">
        <v>1</v>
      </c>
    </row>
    <row r="3683" spans="1:8" x14ac:dyDescent="0.2">
      <c r="A3683" s="8" t="s">
        <v>123</v>
      </c>
      <c r="E3683" t="s">
        <v>9</v>
      </c>
      <c r="F3683">
        <v>4</v>
      </c>
      <c r="G3683" t="s">
        <v>10</v>
      </c>
      <c r="H3683">
        <v>1</v>
      </c>
    </row>
    <row r="3684" spans="1:8" x14ac:dyDescent="0.2">
      <c r="A3684" s="8" t="s">
        <v>123</v>
      </c>
      <c r="E3684" t="s">
        <v>9</v>
      </c>
      <c r="G3684" t="s">
        <v>11</v>
      </c>
      <c r="H3684">
        <f>1/6</f>
        <v>0.16666666666666666</v>
      </c>
    </row>
    <row r="3685" spans="1:8" x14ac:dyDescent="0.2">
      <c r="A3685" s="8" t="s">
        <v>123</v>
      </c>
      <c r="E3685" t="s">
        <v>9</v>
      </c>
      <c r="G3685" t="s">
        <v>12</v>
      </c>
      <c r="H3685">
        <v>1</v>
      </c>
    </row>
    <row r="3686" spans="1:8" x14ac:dyDescent="0.2">
      <c r="A3686" s="8" t="s">
        <v>123</v>
      </c>
      <c r="E3686" t="s">
        <v>9</v>
      </c>
      <c r="F3686">
        <v>5</v>
      </c>
      <c r="G3686" t="s">
        <v>10</v>
      </c>
      <c r="H3686">
        <v>1</v>
      </c>
    </row>
    <row r="3687" spans="1:8" x14ac:dyDescent="0.2">
      <c r="A3687" s="8" t="s">
        <v>123</v>
      </c>
      <c r="E3687" t="s">
        <v>9</v>
      </c>
      <c r="G3687" t="s">
        <v>11</v>
      </c>
      <c r="H3687">
        <f>8/18</f>
        <v>0.44444444444444442</v>
      </c>
    </row>
    <row r="3688" spans="1:8" x14ac:dyDescent="0.2">
      <c r="A3688" s="8" t="s">
        <v>123</v>
      </c>
      <c r="E3688" t="s">
        <v>9</v>
      </c>
      <c r="G3688" t="s">
        <v>12</v>
      </c>
      <c r="H3688">
        <v>1</v>
      </c>
    </row>
    <row r="3689" spans="1:8" x14ac:dyDescent="0.2">
      <c r="A3689" s="8" t="s">
        <v>123</v>
      </c>
      <c r="E3689" t="s">
        <v>9</v>
      </c>
      <c r="G3689" t="s">
        <v>13</v>
      </c>
      <c r="H3689">
        <v>0.57095053853393285</v>
      </c>
    </row>
    <row r="3690" spans="1:8" x14ac:dyDescent="0.2">
      <c r="A3690" s="8" t="s">
        <v>123</v>
      </c>
      <c r="E3690" t="s">
        <v>9</v>
      </c>
      <c r="G3690" t="s">
        <v>13</v>
      </c>
      <c r="H3690">
        <v>0.49045246568378242</v>
      </c>
    </row>
    <row r="3691" spans="1:8" x14ac:dyDescent="0.2">
      <c r="A3691" s="8" t="s">
        <v>123</v>
      </c>
      <c r="E3691" t="s">
        <v>9</v>
      </c>
      <c r="G3691" t="s">
        <v>13</v>
      </c>
      <c r="H3691">
        <v>0.61778995244986568</v>
      </c>
    </row>
    <row r="3692" spans="1:8" x14ac:dyDescent="0.2">
      <c r="A3692" s="8" t="s">
        <v>123</v>
      </c>
      <c r="E3692" t="s">
        <v>9</v>
      </c>
      <c r="G3692" t="s">
        <v>13</v>
      </c>
      <c r="H3692">
        <v>0.48962403546215733</v>
      </c>
    </row>
    <row r="3693" spans="1:8" x14ac:dyDescent="0.2">
      <c r="A3693" s="8" t="s">
        <v>123</v>
      </c>
      <c r="E3693" t="s">
        <v>9</v>
      </c>
      <c r="G3693" t="s">
        <v>13</v>
      </c>
      <c r="H3693">
        <v>0.60213895312171539</v>
      </c>
    </row>
    <row r="3694" spans="1:8" x14ac:dyDescent="0.2">
      <c r="A3694" s="8" t="s">
        <v>123</v>
      </c>
      <c r="E3694" t="s">
        <v>9</v>
      </c>
      <c r="G3694" t="s">
        <v>13</v>
      </c>
      <c r="H3694">
        <v>0.57748002854709124</v>
      </c>
    </row>
    <row r="3695" spans="1:8" x14ac:dyDescent="0.2">
      <c r="A3695" s="8" t="s">
        <v>123</v>
      </c>
      <c r="E3695" t="s">
        <v>9</v>
      </c>
      <c r="G3695" t="s">
        <v>13</v>
      </c>
      <c r="H3695">
        <v>0.64729703670373462</v>
      </c>
    </row>
    <row r="3696" spans="1:8" x14ac:dyDescent="0.2">
      <c r="A3696" s="8" t="s">
        <v>123</v>
      </c>
      <c r="E3696" t="s">
        <v>9</v>
      </c>
      <c r="G3696" t="s">
        <v>13</v>
      </c>
      <c r="H3696">
        <v>0.47270098096689722</v>
      </c>
    </row>
    <row r="3697" spans="1:8" x14ac:dyDescent="0.2">
      <c r="A3697" s="8" t="s">
        <v>123</v>
      </c>
      <c r="E3697" t="s">
        <v>9</v>
      </c>
      <c r="G3697" t="s">
        <v>13</v>
      </c>
      <c r="H3697">
        <v>0.48310949144214232</v>
      </c>
    </row>
    <row r="3698" spans="1:8" x14ac:dyDescent="0.2">
      <c r="A3698" s="8" t="s">
        <v>123</v>
      </c>
      <c r="E3698" t="s">
        <v>9</v>
      </c>
      <c r="G3698" t="s">
        <v>13</v>
      </c>
      <c r="H3698">
        <v>0.72204732840775243</v>
      </c>
    </row>
    <row r="3699" spans="1:8" x14ac:dyDescent="0.2">
      <c r="A3699" s="8" t="s">
        <v>123</v>
      </c>
      <c r="E3699" t="s">
        <v>9</v>
      </c>
      <c r="G3699" t="s">
        <v>13</v>
      </c>
      <c r="H3699">
        <v>0.51598318115444841</v>
      </c>
    </row>
    <row r="3700" spans="1:8" x14ac:dyDescent="0.2">
      <c r="A3700" s="8" t="s">
        <v>123</v>
      </c>
      <c r="E3700" t="s">
        <v>9</v>
      </c>
      <c r="G3700" t="s">
        <v>13</v>
      </c>
      <c r="H3700">
        <v>0.54574448696919986</v>
      </c>
    </row>
    <row r="3701" spans="1:8" x14ac:dyDescent="0.2">
      <c r="A3701" s="8" t="s">
        <v>123</v>
      </c>
      <c r="E3701" t="s">
        <v>9</v>
      </c>
      <c r="G3701" t="s">
        <v>13</v>
      </c>
      <c r="H3701">
        <v>0.52337048023731259</v>
      </c>
    </row>
    <row r="3702" spans="1:8" x14ac:dyDescent="0.2">
      <c r="A3702" s="8" t="s">
        <v>123</v>
      </c>
      <c r="E3702" t="s">
        <v>9</v>
      </c>
      <c r="G3702" t="s">
        <v>13</v>
      </c>
      <c r="H3702">
        <v>0.42702932426689333</v>
      </c>
    </row>
    <row r="3703" spans="1:8" x14ac:dyDescent="0.2">
      <c r="A3703" s="8" t="s">
        <v>123</v>
      </c>
      <c r="E3703" t="s">
        <v>9</v>
      </c>
      <c r="G3703" t="s">
        <v>13</v>
      </c>
      <c r="H3703">
        <v>0.55720303598270449</v>
      </c>
    </row>
    <row r="3704" spans="1:8" x14ac:dyDescent="0.2">
      <c r="A3704" s="8" t="s">
        <v>123</v>
      </c>
      <c r="E3704" t="s">
        <v>9</v>
      </c>
      <c r="G3704" t="s">
        <v>14</v>
      </c>
      <c r="H3704">
        <v>20.096</v>
      </c>
    </row>
    <row r="3705" spans="1:8" x14ac:dyDescent="0.2">
      <c r="A3705" s="8" t="s">
        <v>123</v>
      </c>
      <c r="E3705" t="s">
        <v>9</v>
      </c>
      <c r="G3705" t="s">
        <v>15</v>
      </c>
      <c r="H3705">
        <v>76.760999999999996</v>
      </c>
    </row>
    <row r="3706" spans="1:8" x14ac:dyDescent="0.2">
      <c r="A3706" s="8" t="s">
        <v>123</v>
      </c>
      <c r="E3706" t="s">
        <v>9</v>
      </c>
      <c r="G3706" t="s">
        <v>16</v>
      </c>
      <c r="H3706">
        <v>29.658400000000004</v>
      </c>
    </row>
    <row r="3707" spans="1:8" x14ac:dyDescent="0.2">
      <c r="A3707" s="8" t="s">
        <v>123</v>
      </c>
      <c r="E3707" t="s">
        <v>9</v>
      </c>
      <c r="G3707" t="s">
        <v>17</v>
      </c>
      <c r="H3707">
        <v>54.148666666666671</v>
      </c>
    </row>
    <row r="3708" spans="1:8" x14ac:dyDescent="0.2">
      <c r="A3708" s="7" t="s">
        <v>124</v>
      </c>
      <c r="E3708" t="s">
        <v>9</v>
      </c>
      <c r="F3708">
        <v>1</v>
      </c>
      <c r="G3708" t="s">
        <v>10</v>
      </c>
      <c r="H3708">
        <v>1</v>
      </c>
    </row>
    <row r="3709" spans="1:8" x14ac:dyDescent="0.2">
      <c r="A3709" s="7" t="s">
        <v>124</v>
      </c>
      <c r="E3709" t="s">
        <v>9</v>
      </c>
      <c r="G3709" t="s">
        <v>11</v>
      </c>
      <c r="H3709">
        <f>4/12</f>
        <v>0.33333333333333331</v>
      </c>
    </row>
    <row r="3710" spans="1:8" x14ac:dyDescent="0.2">
      <c r="A3710" s="7" t="s">
        <v>124</v>
      </c>
      <c r="E3710" t="s">
        <v>9</v>
      </c>
      <c r="G3710" t="s">
        <v>12</v>
      </c>
      <c r="H3710">
        <v>1</v>
      </c>
    </row>
    <row r="3711" spans="1:8" x14ac:dyDescent="0.2">
      <c r="A3711" s="7" t="s">
        <v>124</v>
      </c>
      <c r="E3711" t="s">
        <v>9</v>
      </c>
      <c r="F3711">
        <v>2</v>
      </c>
      <c r="G3711" t="s">
        <v>10</v>
      </c>
      <c r="H3711">
        <v>1</v>
      </c>
    </row>
    <row r="3712" spans="1:8" x14ac:dyDescent="0.2">
      <c r="A3712" s="7" t="s">
        <v>124</v>
      </c>
      <c r="E3712" t="s">
        <v>9</v>
      </c>
      <c r="G3712" t="s">
        <v>11</v>
      </c>
      <c r="H3712">
        <f>3/10</f>
        <v>0.3</v>
      </c>
    </row>
    <row r="3713" spans="1:8" x14ac:dyDescent="0.2">
      <c r="A3713" s="7" t="s">
        <v>124</v>
      </c>
      <c r="E3713" t="s">
        <v>9</v>
      </c>
      <c r="G3713" t="s">
        <v>12</v>
      </c>
      <c r="H3713">
        <v>1</v>
      </c>
    </row>
    <row r="3714" spans="1:8" x14ac:dyDescent="0.2">
      <c r="A3714" s="7" t="s">
        <v>124</v>
      </c>
      <c r="E3714" t="s">
        <v>9</v>
      </c>
      <c r="F3714">
        <v>3</v>
      </c>
      <c r="G3714" t="s">
        <v>10</v>
      </c>
      <c r="H3714">
        <v>1</v>
      </c>
    </row>
    <row r="3715" spans="1:8" x14ac:dyDescent="0.2">
      <c r="A3715" s="7" t="s">
        <v>124</v>
      </c>
      <c r="E3715" t="s">
        <v>9</v>
      </c>
      <c r="G3715" t="s">
        <v>11</v>
      </c>
      <c r="H3715">
        <v>0</v>
      </c>
    </row>
    <row r="3716" spans="1:8" x14ac:dyDescent="0.2">
      <c r="A3716" s="7" t="s">
        <v>124</v>
      </c>
      <c r="E3716" t="s">
        <v>9</v>
      </c>
      <c r="G3716" t="s">
        <v>12</v>
      </c>
      <c r="H3716">
        <v>1</v>
      </c>
    </row>
    <row r="3717" spans="1:8" x14ac:dyDescent="0.2">
      <c r="A3717" s="7" t="s">
        <v>124</v>
      </c>
      <c r="E3717" t="s">
        <v>9</v>
      </c>
      <c r="F3717">
        <v>4</v>
      </c>
      <c r="G3717" t="s">
        <v>10</v>
      </c>
      <c r="H3717">
        <v>1</v>
      </c>
    </row>
    <row r="3718" spans="1:8" x14ac:dyDescent="0.2">
      <c r="A3718" s="7" t="s">
        <v>124</v>
      </c>
      <c r="E3718" t="s">
        <v>9</v>
      </c>
      <c r="G3718" t="s">
        <v>11</v>
      </c>
      <c r="H3718">
        <f>2/6</f>
        <v>0.33333333333333331</v>
      </c>
    </row>
    <row r="3719" spans="1:8" x14ac:dyDescent="0.2">
      <c r="A3719" s="7" t="s">
        <v>124</v>
      </c>
      <c r="E3719" t="s">
        <v>9</v>
      </c>
      <c r="G3719" t="s">
        <v>12</v>
      </c>
      <c r="H3719">
        <v>1</v>
      </c>
    </row>
    <row r="3720" spans="1:8" x14ac:dyDescent="0.2">
      <c r="A3720" s="7" t="s">
        <v>124</v>
      </c>
      <c r="E3720" t="s">
        <v>9</v>
      </c>
      <c r="F3720">
        <v>5</v>
      </c>
      <c r="G3720" t="s">
        <v>10</v>
      </c>
      <c r="H3720">
        <v>1</v>
      </c>
    </row>
    <row r="3721" spans="1:8" x14ac:dyDescent="0.2">
      <c r="A3721" s="7" t="s">
        <v>124</v>
      </c>
      <c r="E3721" t="s">
        <v>9</v>
      </c>
      <c r="G3721" t="s">
        <v>11</v>
      </c>
      <c r="H3721">
        <v>0</v>
      </c>
    </row>
    <row r="3722" spans="1:8" x14ac:dyDescent="0.2">
      <c r="A3722" s="7" t="s">
        <v>124</v>
      </c>
      <c r="E3722" t="s">
        <v>9</v>
      </c>
      <c r="G3722" t="s">
        <v>12</v>
      </c>
      <c r="H3722">
        <v>1</v>
      </c>
    </row>
    <row r="3723" spans="1:8" x14ac:dyDescent="0.2">
      <c r="A3723" s="7" t="s">
        <v>124</v>
      </c>
      <c r="E3723" t="s">
        <v>9</v>
      </c>
      <c r="G3723" t="s">
        <v>13</v>
      </c>
      <c r="H3723">
        <v>0.62384438258239683</v>
      </c>
    </row>
    <row r="3724" spans="1:8" x14ac:dyDescent="0.2">
      <c r="A3724" s="7" t="s">
        <v>124</v>
      </c>
      <c r="E3724" t="s">
        <v>9</v>
      </c>
      <c r="G3724" t="s">
        <v>13</v>
      </c>
      <c r="H3724">
        <v>0.58920868047551611</v>
      </c>
    </row>
    <row r="3725" spans="1:8" x14ac:dyDescent="0.2">
      <c r="A3725" s="7" t="s">
        <v>124</v>
      </c>
      <c r="E3725" t="s">
        <v>9</v>
      </c>
      <c r="G3725" t="s">
        <v>13</v>
      </c>
      <c r="H3725">
        <v>0.48004118024125408</v>
      </c>
    </row>
    <row r="3726" spans="1:8" x14ac:dyDescent="0.2">
      <c r="A3726" s="7" t="s">
        <v>124</v>
      </c>
      <c r="E3726" t="s">
        <v>9</v>
      </c>
      <c r="G3726" t="s">
        <v>13</v>
      </c>
      <c r="H3726">
        <v>0.52190492048955128</v>
      </c>
    </row>
    <row r="3727" spans="1:8" x14ac:dyDescent="0.2">
      <c r="A3727" s="7" t="s">
        <v>124</v>
      </c>
      <c r="E3727" t="s">
        <v>9</v>
      </c>
      <c r="G3727" t="s">
        <v>13</v>
      </c>
      <c r="H3727">
        <v>0.59610123630275214</v>
      </c>
    </row>
    <row r="3728" spans="1:8" x14ac:dyDescent="0.2">
      <c r="A3728" s="7" t="s">
        <v>124</v>
      </c>
      <c r="E3728" t="s">
        <v>9</v>
      </c>
      <c r="G3728" t="s">
        <v>13</v>
      </c>
      <c r="H3728">
        <v>0.50747646603030161</v>
      </c>
    </row>
    <row r="3729" spans="1:8" x14ac:dyDescent="0.2">
      <c r="A3729" s="7" t="s">
        <v>124</v>
      </c>
      <c r="E3729" t="s">
        <v>9</v>
      </c>
      <c r="G3729" t="s">
        <v>13</v>
      </c>
      <c r="H3729">
        <v>0.55108384458077708</v>
      </c>
    </row>
    <row r="3730" spans="1:8" x14ac:dyDescent="0.2">
      <c r="A3730" s="7" t="s">
        <v>124</v>
      </c>
      <c r="E3730" t="s">
        <v>9</v>
      </c>
      <c r="G3730" t="s">
        <v>13</v>
      </c>
      <c r="H3730">
        <v>0.47900760170411832</v>
      </c>
    </row>
    <row r="3731" spans="1:8" x14ac:dyDescent="0.2">
      <c r="A3731" s="7" t="s">
        <v>124</v>
      </c>
      <c r="E3731" t="s">
        <v>9</v>
      </c>
      <c r="G3731" t="s">
        <v>13</v>
      </c>
      <c r="H3731">
        <v>0.55061782600514331</v>
      </c>
    </row>
    <row r="3732" spans="1:8" x14ac:dyDescent="0.2">
      <c r="A3732" s="7" t="s">
        <v>124</v>
      </c>
      <c r="E3732" t="s">
        <v>9</v>
      </c>
      <c r="G3732" t="s">
        <v>13</v>
      </c>
      <c r="H3732">
        <v>0.613363896014117</v>
      </c>
    </row>
    <row r="3733" spans="1:8" x14ac:dyDescent="0.2">
      <c r="A3733" s="7" t="s">
        <v>124</v>
      </c>
      <c r="E3733" t="s">
        <v>9</v>
      </c>
      <c r="G3733" t="s">
        <v>13</v>
      </c>
      <c r="H3733">
        <v>0.45658923194533285</v>
      </c>
    </row>
    <row r="3734" spans="1:8" x14ac:dyDescent="0.2">
      <c r="A3734" s="7" t="s">
        <v>124</v>
      </c>
      <c r="E3734" t="s">
        <v>9</v>
      </c>
      <c r="G3734" t="s">
        <v>13</v>
      </c>
      <c r="H3734">
        <v>0.58682928538884793</v>
      </c>
    </row>
    <row r="3735" spans="1:8" x14ac:dyDescent="0.2">
      <c r="A3735" s="7" t="s">
        <v>124</v>
      </c>
      <c r="E3735" t="s">
        <v>9</v>
      </c>
      <c r="G3735" t="s">
        <v>13</v>
      </c>
      <c r="H3735">
        <v>0.62433701306940748</v>
      </c>
    </row>
    <row r="3736" spans="1:8" x14ac:dyDescent="0.2">
      <c r="A3736" s="7" t="s">
        <v>124</v>
      </c>
      <c r="E3736" t="s">
        <v>9</v>
      </c>
      <c r="G3736" t="s">
        <v>13</v>
      </c>
      <c r="H3736">
        <v>0.41569003370543306</v>
      </c>
    </row>
    <row r="3737" spans="1:8" x14ac:dyDescent="0.2">
      <c r="A3737" s="7" t="s">
        <v>124</v>
      </c>
      <c r="E3737" t="s">
        <v>9</v>
      </c>
      <c r="G3737" t="s">
        <v>13</v>
      </c>
      <c r="H3737">
        <v>0.50184640085630183</v>
      </c>
    </row>
    <row r="3738" spans="1:8" x14ac:dyDescent="0.2">
      <c r="A3738" s="7" t="s">
        <v>124</v>
      </c>
      <c r="E3738" t="s">
        <v>9</v>
      </c>
      <c r="G3738" t="s">
        <v>14</v>
      </c>
      <c r="H3738">
        <v>24.602</v>
      </c>
    </row>
    <row r="3739" spans="1:8" x14ac:dyDescent="0.2">
      <c r="A3739" s="7" t="s">
        <v>124</v>
      </c>
      <c r="E3739" t="s">
        <v>9</v>
      </c>
      <c r="G3739" t="s">
        <v>15</v>
      </c>
      <c r="H3739">
        <v>66.893000000000001</v>
      </c>
    </row>
    <row r="3740" spans="1:8" x14ac:dyDescent="0.2">
      <c r="A3740" s="7" t="s">
        <v>124</v>
      </c>
      <c r="E3740" t="s">
        <v>9</v>
      </c>
      <c r="G3740" t="s">
        <v>16</v>
      </c>
      <c r="H3740">
        <v>31.041600000000003</v>
      </c>
    </row>
    <row r="3741" spans="1:8" x14ac:dyDescent="0.2">
      <c r="A3741" s="7" t="s">
        <v>124</v>
      </c>
      <c r="E3741" t="s">
        <v>9</v>
      </c>
      <c r="G3741" t="s">
        <v>17</v>
      </c>
      <c r="H3741">
        <v>57.787399999999998</v>
      </c>
    </row>
    <row r="3742" spans="1:8" x14ac:dyDescent="0.2">
      <c r="A3742" s="8" t="s">
        <v>125</v>
      </c>
      <c r="E3742" t="s">
        <v>9</v>
      </c>
      <c r="F3742">
        <v>1</v>
      </c>
      <c r="G3742" t="s">
        <v>10</v>
      </c>
      <c r="H3742">
        <v>1</v>
      </c>
    </row>
    <row r="3743" spans="1:8" x14ac:dyDescent="0.2">
      <c r="A3743" s="8" t="s">
        <v>125</v>
      </c>
      <c r="E3743" t="s">
        <v>9</v>
      </c>
      <c r="G3743" t="s">
        <v>11</v>
      </c>
      <c r="H3743">
        <f>5/19</f>
        <v>0.26315789473684209</v>
      </c>
    </row>
    <row r="3744" spans="1:8" x14ac:dyDescent="0.2">
      <c r="A3744" s="8" t="s">
        <v>125</v>
      </c>
      <c r="E3744" t="s">
        <v>9</v>
      </c>
      <c r="G3744" t="s">
        <v>12</v>
      </c>
      <c r="H3744">
        <v>1</v>
      </c>
    </row>
    <row r="3745" spans="1:8" x14ac:dyDescent="0.2">
      <c r="A3745" s="8" t="s">
        <v>125</v>
      </c>
      <c r="E3745" t="s">
        <v>9</v>
      </c>
      <c r="F3745">
        <v>2</v>
      </c>
      <c r="G3745" t="s">
        <v>10</v>
      </c>
      <c r="H3745">
        <v>1</v>
      </c>
    </row>
    <row r="3746" spans="1:8" x14ac:dyDescent="0.2">
      <c r="A3746" s="8" t="s">
        <v>125</v>
      </c>
      <c r="E3746" t="s">
        <v>9</v>
      </c>
      <c r="G3746" t="s">
        <v>11</v>
      </c>
      <c r="H3746">
        <f>2/28</f>
        <v>7.1428571428571425E-2</v>
      </c>
    </row>
    <row r="3747" spans="1:8" x14ac:dyDescent="0.2">
      <c r="A3747" s="8" t="s">
        <v>125</v>
      </c>
      <c r="E3747" t="s">
        <v>9</v>
      </c>
      <c r="G3747" t="s">
        <v>12</v>
      </c>
      <c r="H3747">
        <v>1</v>
      </c>
    </row>
    <row r="3748" spans="1:8" x14ac:dyDescent="0.2">
      <c r="A3748" s="8" t="s">
        <v>125</v>
      </c>
      <c r="E3748" t="s">
        <v>9</v>
      </c>
      <c r="F3748">
        <v>3</v>
      </c>
      <c r="G3748" t="s">
        <v>10</v>
      </c>
      <c r="H3748">
        <v>1</v>
      </c>
    </row>
    <row r="3749" spans="1:8" x14ac:dyDescent="0.2">
      <c r="A3749" s="8" t="s">
        <v>125</v>
      </c>
      <c r="E3749" t="s">
        <v>9</v>
      </c>
      <c r="G3749" t="s">
        <v>11</v>
      </c>
      <c r="H3749">
        <f>6/19</f>
        <v>0.31578947368421051</v>
      </c>
    </row>
    <row r="3750" spans="1:8" x14ac:dyDescent="0.2">
      <c r="A3750" s="8" t="s">
        <v>125</v>
      </c>
      <c r="E3750" t="s">
        <v>9</v>
      </c>
      <c r="G3750" t="s">
        <v>12</v>
      </c>
      <c r="H3750">
        <v>1</v>
      </c>
    </row>
    <row r="3751" spans="1:8" x14ac:dyDescent="0.2">
      <c r="A3751" s="8" t="s">
        <v>125</v>
      </c>
      <c r="E3751" t="s">
        <v>9</v>
      </c>
      <c r="F3751">
        <v>4</v>
      </c>
      <c r="G3751" t="s">
        <v>10</v>
      </c>
      <c r="H3751">
        <v>1</v>
      </c>
    </row>
    <row r="3752" spans="1:8" x14ac:dyDescent="0.2">
      <c r="A3752" s="8" t="s">
        <v>125</v>
      </c>
      <c r="E3752" t="s">
        <v>9</v>
      </c>
      <c r="G3752" t="s">
        <v>11</v>
      </c>
      <c r="H3752">
        <f>1/4</f>
        <v>0.25</v>
      </c>
    </row>
    <row r="3753" spans="1:8" x14ac:dyDescent="0.2">
      <c r="A3753" s="8" t="s">
        <v>125</v>
      </c>
      <c r="E3753" t="s">
        <v>9</v>
      </c>
      <c r="G3753" t="s">
        <v>12</v>
      </c>
      <c r="H3753">
        <v>1</v>
      </c>
    </row>
    <row r="3754" spans="1:8" x14ac:dyDescent="0.2">
      <c r="A3754" s="8" t="s">
        <v>125</v>
      </c>
      <c r="E3754" t="s">
        <v>9</v>
      </c>
      <c r="F3754">
        <v>5</v>
      </c>
      <c r="G3754" t="s">
        <v>10</v>
      </c>
      <c r="H3754">
        <v>1</v>
      </c>
    </row>
    <row r="3755" spans="1:8" x14ac:dyDescent="0.2">
      <c r="A3755" s="8" t="s">
        <v>125</v>
      </c>
      <c r="E3755" t="s">
        <v>9</v>
      </c>
      <c r="G3755" t="s">
        <v>11</v>
      </c>
      <c r="H3755">
        <v>0</v>
      </c>
    </row>
    <row r="3756" spans="1:8" x14ac:dyDescent="0.2">
      <c r="A3756" s="8" t="s">
        <v>125</v>
      </c>
      <c r="E3756" t="s">
        <v>9</v>
      </c>
      <c r="G3756" t="s">
        <v>12</v>
      </c>
      <c r="H3756">
        <v>1</v>
      </c>
    </row>
    <row r="3757" spans="1:8" x14ac:dyDescent="0.2">
      <c r="A3757" s="8" t="s">
        <v>125</v>
      </c>
      <c r="E3757" t="s">
        <v>9</v>
      </c>
      <c r="G3757" t="s">
        <v>13</v>
      </c>
      <c r="H3757">
        <v>0.57298146673267747</v>
      </c>
    </row>
    <row r="3758" spans="1:8" x14ac:dyDescent="0.2">
      <c r="A3758" s="8" t="s">
        <v>125</v>
      </c>
      <c r="E3758" t="s">
        <v>9</v>
      </c>
      <c r="G3758" t="s">
        <v>13</v>
      </c>
      <c r="H3758">
        <v>0.54224438769370653</v>
      </c>
    </row>
    <row r="3759" spans="1:8" x14ac:dyDescent="0.2">
      <c r="A3759" s="8" t="s">
        <v>125</v>
      </c>
      <c r="E3759" t="s">
        <v>9</v>
      </c>
      <c r="G3759" t="s">
        <v>13</v>
      </c>
      <c r="H3759">
        <v>0.50781368821292772</v>
      </c>
    </row>
    <row r="3760" spans="1:8" x14ac:dyDescent="0.2">
      <c r="A3760" s="8" t="s">
        <v>125</v>
      </c>
      <c r="E3760" t="s">
        <v>9</v>
      </c>
      <c r="G3760" t="s">
        <v>13</v>
      </c>
      <c r="H3760">
        <v>0.47012674173195285</v>
      </c>
    </row>
    <row r="3761" spans="1:8" x14ac:dyDescent="0.2">
      <c r="A3761" s="8" t="s">
        <v>125</v>
      </c>
      <c r="E3761" t="s">
        <v>9</v>
      </c>
      <c r="G3761" t="s">
        <v>13</v>
      </c>
      <c r="H3761">
        <v>0.4408103601854601</v>
      </c>
    </row>
    <row r="3762" spans="1:8" x14ac:dyDescent="0.2">
      <c r="A3762" s="8" t="s">
        <v>125</v>
      </c>
      <c r="E3762" t="s">
        <v>9</v>
      </c>
      <c r="G3762" t="s">
        <v>13</v>
      </c>
      <c r="H3762">
        <v>0.50815205913410766</v>
      </c>
    </row>
    <row r="3763" spans="1:8" x14ac:dyDescent="0.2">
      <c r="A3763" s="8" t="s">
        <v>125</v>
      </c>
      <c r="E3763" t="s">
        <v>9</v>
      </c>
      <c r="G3763" t="s">
        <v>13</v>
      </c>
      <c r="H3763">
        <v>0.62272870846009354</v>
      </c>
    </row>
    <row r="3764" spans="1:8" x14ac:dyDescent="0.2">
      <c r="A3764" s="8" t="s">
        <v>125</v>
      </c>
      <c r="E3764" t="s">
        <v>9</v>
      </c>
      <c r="G3764" t="s">
        <v>13</v>
      </c>
      <c r="H3764">
        <v>0.29795446787280416</v>
      </c>
    </row>
    <row r="3765" spans="1:8" x14ac:dyDescent="0.2">
      <c r="A3765" s="8" t="s">
        <v>125</v>
      </c>
      <c r="E3765" t="s">
        <v>9</v>
      </c>
      <c r="G3765" t="s">
        <v>13</v>
      </c>
      <c r="H3765">
        <v>0.38896117800141644</v>
      </c>
    </row>
    <row r="3766" spans="1:8" x14ac:dyDescent="0.2">
      <c r="A3766" s="8" t="s">
        <v>125</v>
      </c>
      <c r="E3766" t="s">
        <v>9</v>
      </c>
      <c r="G3766" t="s">
        <v>13</v>
      </c>
      <c r="H3766">
        <v>0.43186984938903095</v>
      </c>
    </row>
    <row r="3767" spans="1:8" x14ac:dyDescent="0.2">
      <c r="A3767" s="8" t="s">
        <v>125</v>
      </c>
      <c r="E3767" t="s">
        <v>9</v>
      </c>
      <c r="G3767" t="s">
        <v>13</v>
      </c>
      <c r="H3767">
        <v>0.53166428631437457</v>
      </c>
    </row>
    <row r="3768" spans="1:8" x14ac:dyDescent="0.2">
      <c r="A3768" s="8" t="s">
        <v>125</v>
      </c>
      <c r="E3768" t="s">
        <v>9</v>
      </c>
      <c r="G3768" t="s">
        <v>13</v>
      </c>
      <c r="H3768">
        <v>0.48531168221163518</v>
      </c>
    </row>
    <row r="3769" spans="1:8" x14ac:dyDescent="0.2">
      <c r="A3769" s="8" t="s">
        <v>125</v>
      </c>
      <c r="E3769" t="s">
        <v>9</v>
      </c>
      <c r="G3769" t="s">
        <v>13</v>
      </c>
      <c r="H3769">
        <v>0.44113101191017368</v>
      </c>
    </row>
    <row r="3770" spans="1:8" x14ac:dyDescent="0.2">
      <c r="A3770" s="8" t="s">
        <v>125</v>
      </c>
      <c r="E3770" t="s">
        <v>9</v>
      </c>
      <c r="G3770" t="s">
        <v>13</v>
      </c>
      <c r="H3770">
        <v>0.43290161172285857</v>
      </c>
    </row>
    <row r="3771" spans="1:8" x14ac:dyDescent="0.2">
      <c r="A3771" s="8" t="s">
        <v>125</v>
      </c>
      <c r="E3771" t="s">
        <v>9</v>
      </c>
      <c r="G3771" t="s">
        <v>13</v>
      </c>
      <c r="H3771">
        <v>0.40756911107432542</v>
      </c>
    </row>
    <row r="3772" spans="1:8" x14ac:dyDescent="0.2">
      <c r="A3772" s="8" t="s">
        <v>125</v>
      </c>
      <c r="E3772" t="s">
        <v>9</v>
      </c>
      <c r="G3772" t="s">
        <v>14</v>
      </c>
      <c r="H3772">
        <v>18.236999999999998</v>
      </c>
    </row>
    <row r="3773" spans="1:8" x14ac:dyDescent="0.2">
      <c r="A3773" s="8" t="s">
        <v>125</v>
      </c>
      <c r="E3773" t="s">
        <v>9</v>
      </c>
      <c r="G3773" t="s">
        <v>15</v>
      </c>
      <c r="H3773">
        <v>94.7</v>
      </c>
    </row>
    <row r="3774" spans="1:8" x14ac:dyDescent="0.2">
      <c r="A3774" s="8" t="s">
        <v>125</v>
      </c>
      <c r="E3774" t="s">
        <v>9</v>
      </c>
      <c r="G3774" t="s">
        <v>16</v>
      </c>
      <c r="H3774">
        <v>30.823733333333337</v>
      </c>
    </row>
    <row r="3775" spans="1:8" x14ac:dyDescent="0.2">
      <c r="A3775" s="8" t="s">
        <v>125</v>
      </c>
      <c r="E3775" t="s">
        <v>9</v>
      </c>
      <c r="G3775" t="s">
        <v>17</v>
      </c>
      <c r="H3775">
        <v>65.465533333333326</v>
      </c>
    </row>
    <row r="3776" spans="1:8" x14ac:dyDescent="0.2">
      <c r="A3776" s="7" t="s">
        <v>126</v>
      </c>
      <c r="E3776" t="s">
        <v>9</v>
      </c>
      <c r="F3776">
        <v>1</v>
      </c>
      <c r="G3776" t="s">
        <v>10</v>
      </c>
      <c r="H3776">
        <v>1</v>
      </c>
    </row>
    <row r="3777" spans="1:8" x14ac:dyDescent="0.2">
      <c r="A3777" s="7" t="s">
        <v>126</v>
      </c>
      <c r="E3777" t="s">
        <v>9</v>
      </c>
      <c r="G3777" t="s">
        <v>11</v>
      </c>
      <c r="H3777">
        <f>0/3</f>
        <v>0</v>
      </c>
    </row>
    <row r="3778" spans="1:8" x14ac:dyDescent="0.2">
      <c r="A3778" s="7" t="s">
        <v>126</v>
      </c>
      <c r="E3778" t="s">
        <v>9</v>
      </c>
      <c r="G3778" t="s">
        <v>12</v>
      </c>
      <c r="H3778">
        <v>1</v>
      </c>
    </row>
    <row r="3779" spans="1:8" x14ac:dyDescent="0.2">
      <c r="A3779" s="7" t="s">
        <v>126</v>
      </c>
      <c r="E3779" t="s">
        <v>9</v>
      </c>
      <c r="F3779">
        <v>2</v>
      </c>
      <c r="G3779" t="s">
        <v>10</v>
      </c>
      <c r="H3779">
        <v>1</v>
      </c>
    </row>
    <row r="3780" spans="1:8" x14ac:dyDescent="0.2">
      <c r="A3780" s="7" t="s">
        <v>126</v>
      </c>
      <c r="E3780" t="s">
        <v>9</v>
      </c>
      <c r="G3780" t="s">
        <v>11</v>
      </c>
      <c r="H3780">
        <f>1/7</f>
        <v>0.14285714285714285</v>
      </c>
    </row>
    <row r="3781" spans="1:8" x14ac:dyDescent="0.2">
      <c r="A3781" s="7" t="s">
        <v>126</v>
      </c>
      <c r="E3781" t="s">
        <v>9</v>
      </c>
      <c r="G3781" t="s">
        <v>12</v>
      </c>
      <c r="H3781">
        <v>1</v>
      </c>
    </row>
    <row r="3782" spans="1:8" x14ac:dyDescent="0.2">
      <c r="A3782" s="7" t="s">
        <v>126</v>
      </c>
      <c r="E3782" t="s">
        <v>9</v>
      </c>
      <c r="F3782">
        <v>3</v>
      </c>
      <c r="G3782" t="s">
        <v>10</v>
      </c>
      <c r="H3782">
        <v>1</v>
      </c>
    </row>
    <row r="3783" spans="1:8" x14ac:dyDescent="0.2">
      <c r="A3783" s="7" t="s">
        <v>126</v>
      </c>
      <c r="E3783" t="s">
        <v>9</v>
      </c>
      <c r="G3783" t="s">
        <v>11</v>
      </c>
      <c r="H3783">
        <f>3/8</f>
        <v>0.375</v>
      </c>
    </row>
    <row r="3784" spans="1:8" x14ac:dyDescent="0.2">
      <c r="A3784" s="7" t="s">
        <v>126</v>
      </c>
      <c r="E3784" t="s">
        <v>9</v>
      </c>
      <c r="G3784" t="s">
        <v>12</v>
      </c>
      <c r="H3784">
        <v>1</v>
      </c>
    </row>
    <row r="3785" spans="1:8" x14ac:dyDescent="0.2">
      <c r="A3785" s="7" t="s">
        <v>126</v>
      </c>
      <c r="E3785" t="s">
        <v>9</v>
      </c>
      <c r="F3785">
        <v>4</v>
      </c>
      <c r="G3785" t="s">
        <v>10</v>
      </c>
      <c r="H3785">
        <v>1</v>
      </c>
    </row>
    <row r="3786" spans="1:8" x14ac:dyDescent="0.2">
      <c r="A3786" s="7" t="s">
        <v>126</v>
      </c>
      <c r="E3786" t="s">
        <v>9</v>
      </c>
      <c r="G3786" t="s">
        <v>11</v>
      </c>
      <c r="H3786">
        <f>16/51</f>
        <v>0.31372549019607843</v>
      </c>
    </row>
    <row r="3787" spans="1:8" x14ac:dyDescent="0.2">
      <c r="A3787" s="7" t="s">
        <v>126</v>
      </c>
      <c r="E3787" t="s">
        <v>9</v>
      </c>
      <c r="G3787" t="s">
        <v>12</v>
      </c>
      <c r="H3787">
        <v>1</v>
      </c>
    </row>
    <row r="3788" spans="1:8" x14ac:dyDescent="0.2">
      <c r="A3788" s="7" t="s">
        <v>126</v>
      </c>
      <c r="E3788" t="s">
        <v>9</v>
      </c>
      <c r="F3788">
        <v>5</v>
      </c>
      <c r="G3788" t="s">
        <v>10</v>
      </c>
      <c r="H3788">
        <v>1</v>
      </c>
    </row>
    <row r="3789" spans="1:8" x14ac:dyDescent="0.2">
      <c r="A3789" s="7" t="s">
        <v>126</v>
      </c>
      <c r="E3789" t="s">
        <v>9</v>
      </c>
      <c r="G3789" t="s">
        <v>11</v>
      </c>
      <c r="H3789">
        <f>5/8</f>
        <v>0.625</v>
      </c>
    </row>
    <row r="3790" spans="1:8" x14ac:dyDescent="0.2">
      <c r="A3790" s="7" t="s">
        <v>126</v>
      </c>
      <c r="E3790" t="s">
        <v>9</v>
      </c>
      <c r="G3790" t="s">
        <v>12</v>
      </c>
      <c r="H3790">
        <v>1</v>
      </c>
    </row>
    <row r="3791" spans="1:8" x14ac:dyDescent="0.2">
      <c r="A3791" s="7" t="s">
        <v>126</v>
      </c>
      <c r="E3791" t="s">
        <v>9</v>
      </c>
      <c r="G3791" t="s">
        <v>13</v>
      </c>
      <c r="H3791">
        <v>0.57314100733123874</v>
      </c>
    </row>
    <row r="3792" spans="1:8" x14ac:dyDescent="0.2">
      <c r="A3792" s="7" t="s">
        <v>126</v>
      </c>
      <c r="E3792" t="s">
        <v>9</v>
      </c>
      <c r="G3792" t="s">
        <v>13</v>
      </c>
      <c r="H3792">
        <v>0.64314723889191971</v>
      </c>
    </row>
    <row r="3793" spans="1:8" x14ac:dyDescent="0.2">
      <c r="A3793" s="7" t="s">
        <v>126</v>
      </c>
      <c r="E3793" t="s">
        <v>9</v>
      </c>
      <c r="G3793" t="s">
        <v>13</v>
      </c>
      <c r="H3793">
        <v>0.66972958017212503</v>
      </c>
    </row>
    <row r="3794" spans="1:8" x14ac:dyDescent="0.2">
      <c r="A3794" s="7" t="s">
        <v>126</v>
      </c>
      <c r="E3794" t="s">
        <v>9</v>
      </c>
      <c r="G3794" t="s">
        <v>13</v>
      </c>
      <c r="H3794">
        <v>0.92591249697848688</v>
      </c>
    </row>
    <row r="3795" spans="1:8" x14ac:dyDescent="0.2">
      <c r="A3795" s="7" t="s">
        <v>126</v>
      </c>
      <c r="E3795" t="s">
        <v>9</v>
      </c>
      <c r="G3795" t="s">
        <v>13</v>
      </c>
      <c r="H3795">
        <v>0.63762269732418986</v>
      </c>
    </row>
    <row r="3796" spans="1:8" x14ac:dyDescent="0.2">
      <c r="A3796" s="7" t="s">
        <v>126</v>
      </c>
      <c r="E3796" t="s">
        <v>9</v>
      </c>
      <c r="G3796" t="s">
        <v>13</v>
      </c>
      <c r="H3796">
        <v>0.56655694768882281</v>
      </c>
    </row>
    <row r="3797" spans="1:8" x14ac:dyDescent="0.2">
      <c r="A3797" s="7" t="s">
        <v>126</v>
      </c>
      <c r="E3797" t="s">
        <v>9</v>
      </c>
      <c r="G3797" t="s">
        <v>13</v>
      </c>
      <c r="H3797">
        <v>0.70692630731174144</v>
      </c>
    </row>
    <row r="3798" spans="1:8" x14ac:dyDescent="0.2">
      <c r="A3798" s="7" t="s">
        <v>126</v>
      </c>
      <c r="E3798" t="s">
        <v>9</v>
      </c>
      <c r="G3798" t="s">
        <v>13</v>
      </c>
      <c r="H3798">
        <v>0.50337078651685396</v>
      </c>
    </row>
    <row r="3799" spans="1:8" x14ac:dyDescent="0.2">
      <c r="A3799" s="7" t="s">
        <v>126</v>
      </c>
      <c r="E3799" t="s">
        <v>9</v>
      </c>
      <c r="G3799" t="s">
        <v>13</v>
      </c>
      <c r="H3799">
        <v>0.73806191569165314</v>
      </c>
    </row>
    <row r="3800" spans="1:8" x14ac:dyDescent="0.2">
      <c r="A3800" s="7" t="s">
        <v>126</v>
      </c>
      <c r="E3800" t="s">
        <v>9</v>
      </c>
      <c r="G3800" t="s">
        <v>13</v>
      </c>
      <c r="H3800">
        <v>0.67665363701875836</v>
      </c>
    </row>
    <row r="3801" spans="1:8" x14ac:dyDescent="0.2">
      <c r="A3801" s="7" t="s">
        <v>126</v>
      </c>
      <c r="E3801" t="s">
        <v>9</v>
      </c>
      <c r="G3801" t="s">
        <v>13</v>
      </c>
      <c r="H3801">
        <v>0.58571407034418288</v>
      </c>
    </row>
    <row r="3802" spans="1:8" x14ac:dyDescent="0.2">
      <c r="A3802" s="7" t="s">
        <v>126</v>
      </c>
      <c r="E3802" t="s">
        <v>9</v>
      </c>
      <c r="G3802" t="s">
        <v>13</v>
      </c>
      <c r="H3802">
        <v>0.48181494408433651</v>
      </c>
    </row>
    <row r="3803" spans="1:8" x14ac:dyDescent="0.2">
      <c r="A3803" s="7" t="s">
        <v>126</v>
      </c>
      <c r="E3803" t="s">
        <v>9</v>
      </c>
      <c r="G3803" t="s">
        <v>13</v>
      </c>
      <c r="H3803">
        <v>0.48643420893563377</v>
      </c>
    </row>
    <row r="3804" spans="1:8" x14ac:dyDescent="0.2">
      <c r="A3804" s="7" t="s">
        <v>126</v>
      </c>
      <c r="E3804" t="s">
        <v>9</v>
      </c>
      <c r="G3804" t="s">
        <v>13</v>
      </c>
      <c r="H3804">
        <v>0.56911436449579833</v>
      </c>
    </row>
    <row r="3805" spans="1:8" x14ac:dyDescent="0.2">
      <c r="A3805" s="7" t="s">
        <v>126</v>
      </c>
      <c r="E3805" t="s">
        <v>9</v>
      </c>
      <c r="G3805" t="s">
        <v>13</v>
      </c>
      <c r="H3805">
        <v>0.54438488300906362</v>
      </c>
    </row>
    <row r="3806" spans="1:8" x14ac:dyDescent="0.2">
      <c r="A3806" s="7" t="s">
        <v>126</v>
      </c>
      <c r="E3806" t="s">
        <v>9</v>
      </c>
      <c r="G3806" t="s">
        <v>14</v>
      </c>
      <c r="H3806">
        <v>28.166</v>
      </c>
    </row>
    <row r="3807" spans="1:8" x14ac:dyDescent="0.2">
      <c r="A3807" s="7" t="s">
        <v>126</v>
      </c>
      <c r="E3807" t="s">
        <v>9</v>
      </c>
      <c r="G3807" t="s">
        <v>15</v>
      </c>
      <c r="H3807">
        <v>105.03</v>
      </c>
    </row>
    <row r="3808" spans="1:8" x14ac:dyDescent="0.2">
      <c r="A3808" s="7" t="s">
        <v>126</v>
      </c>
      <c r="E3808" t="s">
        <v>9</v>
      </c>
      <c r="G3808" t="s">
        <v>16</v>
      </c>
      <c r="H3808">
        <v>39.831266666666671</v>
      </c>
    </row>
    <row r="3809" spans="1:8" x14ac:dyDescent="0.2">
      <c r="A3809" s="7" t="s">
        <v>126</v>
      </c>
      <c r="E3809" t="s">
        <v>9</v>
      </c>
      <c r="G3809" t="s">
        <v>17</v>
      </c>
      <c r="H3809">
        <v>64.773533333333333</v>
      </c>
    </row>
    <row r="3810" spans="1:8" x14ac:dyDescent="0.2">
      <c r="A3810" s="8" t="s">
        <v>127</v>
      </c>
      <c r="E3810" t="s">
        <v>9</v>
      </c>
      <c r="F3810">
        <v>1</v>
      </c>
      <c r="G3810" t="s">
        <v>10</v>
      </c>
      <c r="H3810">
        <v>1</v>
      </c>
    </row>
    <row r="3811" spans="1:8" x14ac:dyDescent="0.2">
      <c r="A3811" s="8" t="s">
        <v>127</v>
      </c>
      <c r="E3811" t="s">
        <v>9</v>
      </c>
      <c r="G3811" t="s">
        <v>11</v>
      </c>
      <c r="H3811">
        <f>5/22</f>
        <v>0.22727272727272727</v>
      </c>
    </row>
    <row r="3812" spans="1:8" x14ac:dyDescent="0.2">
      <c r="A3812" s="8" t="s">
        <v>127</v>
      </c>
      <c r="E3812" t="s">
        <v>9</v>
      </c>
      <c r="G3812" t="s">
        <v>12</v>
      </c>
      <c r="H3812">
        <v>1</v>
      </c>
    </row>
    <row r="3813" spans="1:8" x14ac:dyDescent="0.2">
      <c r="A3813" s="8" t="s">
        <v>127</v>
      </c>
      <c r="E3813" t="s">
        <v>9</v>
      </c>
      <c r="F3813">
        <v>2</v>
      </c>
      <c r="G3813" t="s">
        <v>10</v>
      </c>
      <c r="H3813">
        <v>0</v>
      </c>
    </row>
    <row r="3814" spans="1:8" x14ac:dyDescent="0.2">
      <c r="A3814" s="8" t="s">
        <v>127</v>
      </c>
      <c r="E3814" t="s">
        <v>9</v>
      </c>
      <c r="G3814" t="s">
        <v>11</v>
      </c>
      <c r="H3814">
        <f>4/7</f>
        <v>0.5714285714285714</v>
      </c>
    </row>
    <row r="3815" spans="1:8" x14ac:dyDescent="0.2">
      <c r="A3815" s="8" t="s">
        <v>127</v>
      </c>
      <c r="E3815" t="s">
        <v>9</v>
      </c>
      <c r="G3815" t="s">
        <v>12</v>
      </c>
      <c r="H3815">
        <v>1</v>
      </c>
    </row>
    <row r="3816" spans="1:8" x14ac:dyDescent="0.2">
      <c r="A3816" s="8" t="s">
        <v>127</v>
      </c>
      <c r="E3816" t="s">
        <v>9</v>
      </c>
      <c r="F3816">
        <v>3</v>
      </c>
      <c r="G3816" t="s">
        <v>10</v>
      </c>
      <c r="H3816">
        <v>1</v>
      </c>
    </row>
    <row r="3817" spans="1:8" x14ac:dyDescent="0.2">
      <c r="A3817" s="8" t="s">
        <v>127</v>
      </c>
      <c r="E3817" t="s">
        <v>9</v>
      </c>
      <c r="G3817" t="s">
        <v>11</v>
      </c>
      <c r="H3817">
        <f>10/18</f>
        <v>0.55555555555555558</v>
      </c>
    </row>
    <row r="3818" spans="1:8" x14ac:dyDescent="0.2">
      <c r="A3818" s="8" t="s">
        <v>127</v>
      </c>
      <c r="E3818" t="s">
        <v>9</v>
      </c>
      <c r="G3818" t="s">
        <v>12</v>
      </c>
      <c r="H3818">
        <v>1</v>
      </c>
    </row>
    <row r="3819" spans="1:8" x14ac:dyDescent="0.2">
      <c r="A3819" s="8" t="s">
        <v>127</v>
      </c>
      <c r="E3819" t="s">
        <v>9</v>
      </c>
      <c r="F3819">
        <v>4</v>
      </c>
      <c r="G3819" t="s">
        <v>10</v>
      </c>
      <c r="H3819">
        <v>1</v>
      </c>
    </row>
    <row r="3820" spans="1:8" x14ac:dyDescent="0.2">
      <c r="A3820" s="8" t="s">
        <v>127</v>
      </c>
      <c r="E3820" t="s">
        <v>9</v>
      </c>
      <c r="G3820" t="s">
        <v>11</v>
      </c>
      <c r="H3820">
        <f>3/13</f>
        <v>0.23076923076923078</v>
      </c>
    </row>
    <row r="3821" spans="1:8" x14ac:dyDescent="0.2">
      <c r="A3821" s="8" t="s">
        <v>127</v>
      </c>
      <c r="E3821" t="s">
        <v>9</v>
      </c>
      <c r="G3821" t="s">
        <v>12</v>
      </c>
      <c r="H3821">
        <v>1</v>
      </c>
    </row>
    <row r="3822" spans="1:8" x14ac:dyDescent="0.2">
      <c r="A3822" s="8" t="s">
        <v>127</v>
      </c>
      <c r="E3822" t="s">
        <v>9</v>
      </c>
      <c r="F3822">
        <v>5</v>
      </c>
      <c r="G3822" t="s">
        <v>10</v>
      </c>
      <c r="H3822">
        <v>1</v>
      </c>
    </row>
    <row r="3823" spans="1:8" x14ac:dyDescent="0.2">
      <c r="A3823" s="8" t="s">
        <v>127</v>
      </c>
      <c r="E3823" t="s">
        <v>9</v>
      </c>
      <c r="G3823" t="s">
        <v>11</v>
      </c>
      <c r="H3823">
        <f>0/8</f>
        <v>0</v>
      </c>
    </row>
    <row r="3824" spans="1:8" x14ac:dyDescent="0.2">
      <c r="A3824" s="8" t="s">
        <v>127</v>
      </c>
      <c r="E3824" t="s">
        <v>9</v>
      </c>
      <c r="G3824" t="s">
        <v>12</v>
      </c>
      <c r="H3824">
        <v>1</v>
      </c>
    </row>
    <row r="3825" spans="1:8" x14ac:dyDescent="0.2">
      <c r="A3825" s="8" t="s">
        <v>127</v>
      </c>
      <c r="E3825" t="s">
        <v>9</v>
      </c>
      <c r="G3825" t="s">
        <v>13</v>
      </c>
      <c r="H3825">
        <v>0.6607430332829991</v>
      </c>
    </row>
    <row r="3826" spans="1:8" x14ac:dyDescent="0.2">
      <c r="A3826" s="8" t="s">
        <v>127</v>
      </c>
      <c r="E3826" t="s">
        <v>9</v>
      </c>
      <c r="G3826" t="s">
        <v>13</v>
      </c>
      <c r="H3826">
        <v>0.5445813322196702</v>
      </c>
    </row>
    <row r="3827" spans="1:8" x14ac:dyDescent="0.2">
      <c r="A3827" s="8" t="s">
        <v>127</v>
      </c>
      <c r="E3827" t="s">
        <v>9</v>
      </c>
      <c r="G3827" t="s">
        <v>13</v>
      </c>
      <c r="H3827">
        <v>0.66853117607851853</v>
      </c>
    </row>
    <row r="3828" spans="1:8" x14ac:dyDescent="0.2">
      <c r="A3828" s="8" t="s">
        <v>127</v>
      </c>
      <c r="E3828" t="s">
        <v>9</v>
      </c>
      <c r="G3828" t="s">
        <v>13</v>
      </c>
      <c r="H3828">
        <v>0.71635489272781927</v>
      </c>
    </row>
    <row r="3829" spans="1:8" x14ac:dyDescent="0.2">
      <c r="A3829" s="8" t="s">
        <v>127</v>
      </c>
      <c r="E3829" t="s">
        <v>9</v>
      </c>
      <c r="G3829" t="s">
        <v>13</v>
      </c>
      <c r="H3829">
        <v>0.74608378870673953</v>
      </c>
    </row>
    <row r="3830" spans="1:8" x14ac:dyDescent="0.2">
      <c r="A3830" s="8" t="s">
        <v>127</v>
      </c>
      <c r="E3830" t="s">
        <v>9</v>
      </c>
      <c r="G3830" t="s">
        <v>13</v>
      </c>
      <c r="H3830">
        <v>0.63091516223874833</v>
      </c>
    </row>
    <row r="3831" spans="1:8" x14ac:dyDescent="0.2">
      <c r="A3831" s="8" t="s">
        <v>127</v>
      </c>
      <c r="E3831" t="s">
        <v>9</v>
      </c>
      <c r="G3831" t="s">
        <v>13</v>
      </c>
      <c r="H3831">
        <v>0.65050259582458858</v>
      </c>
    </row>
    <row r="3832" spans="1:8" x14ac:dyDescent="0.2">
      <c r="A3832" s="8" t="s">
        <v>127</v>
      </c>
      <c r="E3832" t="s">
        <v>9</v>
      </c>
      <c r="G3832" t="s">
        <v>13</v>
      </c>
      <c r="H3832">
        <v>0.65997854754243157</v>
      </c>
    </row>
    <row r="3833" spans="1:8" x14ac:dyDescent="0.2">
      <c r="A3833" s="8" t="s">
        <v>127</v>
      </c>
      <c r="E3833" t="s">
        <v>9</v>
      </c>
      <c r="G3833" t="s">
        <v>13</v>
      </c>
      <c r="H3833">
        <v>0.59942510286864914</v>
      </c>
    </row>
    <row r="3834" spans="1:8" x14ac:dyDescent="0.2">
      <c r="A3834" s="8" t="s">
        <v>127</v>
      </c>
      <c r="E3834" t="s">
        <v>9</v>
      </c>
      <c r="G3834" t="s">
        <v>13</v>
      </c>
      <c r="H3834">
        <v>0.87497356511441016</v>
      </c>
    </row>
    <row r="3835" spans="1:8" x14ac:dyDescent="0.2">
      <c r="A3835" s="8" t="s">
        <v>127</v>
      </c>
      <c r="E3835" t="s">
        <v>9</v>
      </c>
      <c r="G3835" t="s">
        <v>13</v>
      </c>
      <c r="H3835">
        <v>0.7192278809393774</v>
      </c>
    </row>
    <row r="3836" spans="1:8" x14ac:dyDescent="0.2">
      <c r="A3836" s="8" t="s">
        <v>127</v>
      </c>
      <c r="E3836" t="s">
        <v>9</v>
      </c>
      <c r="G3836" t="s">
        <v>13</v>
      </c>
      <c r="H3836">
        <v>0.66964856230031944</v>
      </c>
    </row>
    <row r="3837" spans="1:8" x14ac:dyDescent="0.2">
      <c r="A3837" s="8" t="s">
        <v>127</v>
      </c>
      <c r="E3837" t="s">
        <v>9</v>
      </c>
      <c r="G3837" t="s">
        <v>13</v>
      </c>
      <c r="H3837">
        <v>0.61924175080210764</v>
      </c>
    </row>
    <row r="3838" spans="1:8" x14ac:dyDescent="0.2">
      <c r="A3838" s="8" t="s">
        <v>127</v>
      </c>
      <c r="E3838" t="s">
        <v>9</v>
      </c>
      <c r="G3838" t="s">
        <v>13</v>
      </c>
      <c r="H3838">
        <v>0.45252670949130375</v>
      </c>
    </row>
    <row r="3839" spans="1:8" x14ac:dyDescent="0.2">
      <c r="A3839" s="8" t="s">
        <v>127</v>
      </c>
      <c r="E3839" t="s">
        <v>9</v>
      </c>
      <c r="G3839" t="s">
        <v>13</v>
      </c>
      <c r="H3839">
        <v>0.59950778724654719</v>
      </c>
    </row>
    <row r="3840" spans="1:8" x14ac:dyDescent="0.2">
      <c r="A3840" s="8" t="s">
        <v>127</v>
      </c>
      <c r="E3840" t="s">
        <v>9</v>
      </c>
      <c r="G3840" t="s">
        <v>14</v>
      </c>
      <c r="H3840">
        <v>26.981000000000002</v>
      </c>
    </row>
    <row r="3841" spans="1:8" x14ac:dyDescent="0.2">
      <c r="A3841" s="8" t="s">
        <v>127</v>
      </c>
      <c r="E3841" t="s">
        <v>9</v>
      </c>
      <c r="G3841" t="s">
        <v>15</v>
      </c>
      <c r="H3841">
        <v>90.53</v>
      </c>
    </row>
    <row r="3842" spans="1:8" x14ac:dyDescent="0.2">
      <c r="A3842" s="8" t="s">
        <v>127</v>
      </c>
      <c r="E3842" t="s">
        <v>9</v>
      </c>
      <c r="G3842" t="s">
        <v>16</v>
      </c>
      <c r="H3842">
        <v>45.581466666666664</v>
      </c>
    </row>
    <row r="3843" spans="1:8" x14ac:dyDescent="0.2">
      <c r="A3843" s="8" t="s">
        <v>127</v>
      </c>
      <c r="E3843" t="s">
        <v>9</v>
      </c>
      <c r="G3843" t="s">
        <v>17</v>
      </c>
      <c r="H3843">
        <v>69.405866666666668</v>
      </c>
    </row>
    <row r="3844" spans="1:8" x14ac:dyDescent="0.2">
      <c r="A3844" s="7" t="s">
        <v>128</v>
      </c>
      <c r="E3844" t="s">
        <v>9</v>
      </c>
      <c r="F3844">
        <v>1</v>
      </c>
      <c r="G3844" t="s">
        <v>10</v>
      </c>
      <c r="H3844">
        <v>1</v>
      </c>
    </row>
    <row r="3845" spans="1:8" x14ac:dyDescent="0.2">
      <c r="A3845" s="7" t="s">
        <v>128</v>
      </c>
      <c r="E3845" t="s">
        <v>9</v>
      </c>
      <c r="G3845" t="s">
        <v>11</v>
      </c>
      <c r="H3845">
        <f>4/9</f>
        <v>0.44444444444444442</v>
      </c>
    </row>
    <row r="3846" spans="1:8" x14ac:dyDescent="0.2">
      <c r="A3846" s="7" t="s">
        <v>128</v>
      </c>
      <c r="E3846" t="s">
        <v>9</v>
      </c>
      <c r="G3846" t="s">
        <v>12</v>
      </c>
      <c r="H3846">
        <v>1</v>
      </c>
    </row>
    <row r="3847" spans="1:8" x14ac:dyDescent="0.2">
      <c r="A3847" s="7" t="s">
        <v>128</v>
      </c>
      <c r="E3847" t="s">
        <v>9</v>
      </c>
      <c r="F3847">
        <v>2</v>
      </c>
      <c r="G3847" t="s">
        <v>10</v>
      </c>
      <c r="H3847">
        <v>1</v>
      </c>
    </row>
    <row r="3848" spans="1:8" x14ac:dyDescent="0.2">
      <c r="A3848" s="7" t="s">
        <v>128</v>
      </c>
      <c r="E3848" t="s">
        <v>9</v>
      </c>
      <c r="G3848" t="s">
        <v>11</v>
      </c>
      <c r="H3848">
        <f>0/3</f>
        <v>0</v>
      </c>
    </row>
    <row r="3849" spans="1:8" x14ac:dyDescent="0.2">
      <c r="A3849" s="7" t="s">
        <v>128</v>
      </c>
      <c r="E3849" t="s">
        <v>9</v>
      </c>
      <c r="G3849" t="s">
        <v>12</v>
      </c>
      <c r="H3849">
        <v>1</v>
      </c>
    </row>
    <row r="3850" spans="1:8" x14ac:dyDescent="0.2">
      <c r="A3850" s="7" t="s">
        <v>128</v>
      </c>
      <c r="E3850" t="s">
        <v>9</v>
      </c>
      <c r="F3850">
        <v>3</v>
      </c>
      <c r="G3850" t="s">
        <v>10</v>
      </c>
      <c r="H3850">
        <v>1</v>
      </c>
    </row>
    <row r="3851" spans="1:8" x14ac:dyDescent="0.2">
      <c r="A3851" s="7" t="s">
        <v>128</v>
      </c>
      <c r="E3851" t="s">
        <v>9</v>
      </c>
      <c r="G3851" t="s">
        <v>11</v>
      </c>
      <c r="H3851">
        <f>2/5</f>
        <v>0.4</v>
      </c>
    </row>
    <row r="3852" spans="1:8" x14ac:dyDescent="0.2">
      <c r="A3852" s="7" t="s">
        <v>128</v>
      </c>
      <c r="E3852" t="s">
        <v>9</v>
      </c>
      <c r="G3852" t="s">
        <v>12</v>
      </c>
      <c r="H3852">
        <v>1</v>
      </c>
    </row>
    <row r="3853" spans="1:8" x14ac:dyDescent="0.2">
      <c r="A3853" s="7" t="s">
        <v>128</v>
      </c>
      <c r="E3853" t="s">
        <v>9</v>
      </c>
      <c r="F3853">
        <v>4</v>
      </c>
      <c r="G3853" t="s">
        <v>10</v>
      </c>
      <c r="H3853">
        <v>1</v>
      </c>
    </row>
    <row r="3854" spans="1:8" x14ac:dyDescent="0.2">
      <c r="A3854" s="7" t="s">
        <v>128</v>
      </c>
      <c r="E3854" t="s">
        <v>9</v>
      </c>
      <c r="G3854" t="s">
        <v>11</v>
      </c>
      <c r="H3854">
        <f>4/8</f>
        <v>0.5</v>
      </c>
    </row>
    <row r="3855" spans="1:8" x14ac:dyDescent="0.2">
      <c r="A3855" s="7" t="s">
        <v>128</v>
      </c>
      <c r="E3855" t="s">
        <v>9</v>
      </c>
      <c r="G3855" t="s">
        <v>12</v>
      </c>
      <c r="H3855">
        <v>1</v>
      </c>
    </row>
    <row r="3856" spans="1:8" x14ac:dyDescent="0.2">
      <c r="A3856" s="7" t="s">
        <v>128</v>
      </c>
      <c r="E3856" t="s">
        <v>9</v>
      </c>
      <c r="F3856">
        <v>5</v>
      </c>
      <c r="G3856" t="s">
        <v>10</v>
      </c>
      <c r="H3856">
        <v>1</v>
      </c>
    </row>
    <row r="3857" spans="1:8" x14ac:dyDescent="0.2">
      <c r="A3857" s="7" t="s">
        <v>128</v>
      </c>
      <c r="E3857" t="s">
        <v>9</v>
      </c>
      <c r="G3857" t="s">
        <v>11</v>
      </c>
      <c r="H3857">
        <f>2/6</f>
        <v>0.33333333333333331</v>
      </c>
    </row>
    <row r="3858" spans="1:8" x14ac:dyDescent="0.2">
      <c r="A3858" s="7" t="s">
        <v>128</v>
      </c>
      <c r="E3858" t="s">
        <v>9</v>
      </c>
      <c r="G3858" t="s">
        <v>12</v>
      </c>
      <c r="H3858">
        <v>1</v>
      </c>
    </row>
    <row r="3859" spans="1:8" x14ac:dyDescent="0.2">
      <c r="A3859" s="7" t="s">
        <v>128</v>
      </c>
      <c r="E3859" t="s">
        <v>9</v>
      </c>
      <c r="G3859" t="s">
        <v>13</v>
      </c>
      <c r="H3859">
        <v>0.73667328042328051</v>
      </c>
    </row>
    <row r="3860" spans="1:8" x14ac:dyDescent="0.2">
      <c r="A3860" s="7" t="s">
        <v>128</v>
      </c>
      <c r="E3860" t="s">
        <v>9</v>
      </c>
      <c r="G3860" t="s">
        <v>13</v>
      </c>
      <c r="H3860">
        <v>0.84104549458202738</v>
      </c>
    </row>
    <row r="3861" spans="1:8" x14ac:dyDescent="0.2">
      <c r="A3861" s="7" t="s">
        <v>128</v>
      </c>
      <c r="E3861" t="s">
        <v>9</v>
      </c>
      <c r="G3861" t="s">
        <v>13</v>
      </c>
      <c r="H3861">
        <v>0.74781699042526917</v>
      </c>
    </row>
    <row r="3862" spans="1:8" x14ac:dyDescent="0.2">
      <c r="A3862" s="7" t="s">
        <v>128</v>
      </c>
      <c r="E3862" t="s">
        <v>9</v>
      </c>
      <c r="G3862" t="s">
        <v>13</v>
      </c>
      <c r="H3862">
        <v>0.67004155769138196</v>
      </c>
    </row>
    <row r="3863" spans="1:8" x14ac:dyDescent="0.2">
      <c r="A3863" s="7" t="s">
        <v>128</v>
      </c>
      <c r="E3863" t="s">
        <v>9</v>
      </c>
      <c r="G3863" t="s">
        <v>13</v>
      </c>
      <c r="H3863">
        <v>0.54544833055320074</v>
      </c>
    </row>
    <row r="3864" spans="1:8" x14ac:dyDescent="0.2">
      <c r="A3864" s="7" t="s">
        <v>128</v>
      </c>
      <c r="E3864" t="s">
        <v>9</v>
      </c>
      <c r="G3864" t="s">
        <v>13</v>
      </c>
      <c r="H3864">
        <v>0.7641150066723279</v>
      </c>
    </row>
    <row r="3865" spans="1:8" x14ac:dyDescent="0.2">
      <c r="A3865" s="7" t="s">
        <v>128</v>
      </c>
      <c r="E3865" t="s">
        <v>9</v>
      </c>
      <c r="G3865" t="s">
        <v>13</v>
      </c>
      <c r="H3865">
        <v>0.58286752697076349</v>
      </c>
    </row>
    <row r="3866" spans="1:8" x14ac:dyDescent="0.2">
      <c r="A3866" s="7" t="s">
        <v>128</v>
      </c>
      <c r="E3866" t="s">
        <v>9</v>
      </c>
      <c r="G3866" t="s">
        <v>13</v>
      </c>
      <c r="H3866">
        <v>0.85040292190851641</v>
      </c>
    </row>
    <row r="3867" spans="1:8" x14ac:dyDescent="0.2">
      <c r="A3867" s="7" t="s">
        <v>128</v>
      </c>
      <c r="E3867" t="s">
        <v>9</v>
      </c>
      <c r="G3867" t="s">
        <v>13</v>
      </c>
      <c r="H3867">
        <v>0.6068330898125408</v>
      </c>
    </row>
    <row r="3868" spans="1:8" x14ac:dyDescent="0.2">
      <c r="A3868" s="7" t="s">
        <v>128</v>
      </c>
      <c r="E3868" t="s">
        <v>9</v>
      </c>
      <c r="G3868" t="s">
        <v>13</v>
      </c>
      <c r="H3868">
        <v>0.62706689007451832</v>
      </c>
    </row>
    <row r="3869" spans="1:8" x14ac:dyDescent="0.2">
      <c r="A3869" s="7" t="s">
        <v>128</v>
      </c>
      <c r="E3869" t="s">
        <v>9</v>
      </c>
      <c r="G3869" t="s">
        <v>13</v>
      </c>
      <c r="H3869">
        <v>0.68375330801979051</v>
      </c>
    </row>
    <row r="3870" spans="1:8" x14ac:dyDescent="0.2">
      <c r="A3870" s="7" t="s">
        <v>128</v>
      </c>
      <c r="E3870" t="s">
        <v>9</v>
      </c>
      <c r="G3870" t="s">
        <v>13</v>
      </c>
      <c r="H3870">
        <v>0.93524383068563322</v>
      </c>
    </row>
    <row r="3871" spans="1:8" x14ac:dyDescent="0.2">
      <c r="A3871" s="7" t="s">
        <v>128</v>
      </c>
      <c r="E3871" t="s">
        <v>9</v>
      </c>
      <c r="G3871" t="s">
        <v>13</v>
      </c>
      <c r="H3871">
        <v>0.56457268690833795</v>
      </c>
    </row>
    <row r="3872" spans="1:8" x14ac:dyDescent="0.2">
      <c r="A3872" s="7" t="s">
        <v>128</v>
      </c>
      <c r="E3872" t="s">
        <v>9</v>
      </c>
      <c r="G3872" t="s">
        <v>13</v>
      </c>
      <c r="H3872">
        <v>0.69828860001870385</v>
      </c>
    </row>
    <row r="3873" spans="1:8" x14ac:dyDescent="0.2">
      <c r="A3873" s="7" t="s">
        <v>128</v>
      </c>
      <c r="E3873" t="s">
        <v>9</v>
      </c>
      <c r="G3873" t="s">
        <v>13</v>
      </c>
      <c r="H3873">
        <v>0.80075966427739997</v>
      </c>
    </row>
    <row r="3874" spans="1:8" x14ac:dyDescent="0.2">
      <c r="A3874" s="7" t="s">
        <v>128</v>
      </c>
      <c r="E3874" t="s">
        <v>9</v>
      </c>
      <c r="G3874" t="s">
        <v>14</v>
      </c>
      <c r="H3874">
        <v>37.334000000000003</v>
      </c>
    </row>
    <row r="3875" spans="1:8" x14ac:dyDescent="0.2">
      <c r="A3875" s="7" t="s">
        <v>128</v>
      </c>
      <c r="E3875" t="s">
        <v>9</v>
      </c>
      <c r="G3875" t="s">
        <v>15</v>
      </c>
      <c r="H3875">
        <v>90.715999999999994</v>
      </c>
    </row>
    <row r="3876" spans="1:8" x14ac:dyDescent="0.2">
      <c r="A3876" s="7" t="s">
        <v>128</v>
      </c>
      <c r="E3876" t="s">
        <v>9</v>
      </c>
      <c r="G3876" t="s">
        <v>16</v>
      </c>
      <c r="H3876">
        <v>52.009</v>
      </c>
    </row>
    <row r="3877" spans="1:8" x14ac:dyDescent="0.2">
      <c r="A3877" s="7" t="s">
        <v>128</v>
      </c>
      <c r="E3877" t="s">
        <v>9</v>
      </c>
      <c r="G3877" t="s">
        <v>17</v>
      </c>
      <c r="H3877">
        <v>73.273466666666664</v>
      </c>
    </row>
    <row r="3878" spans="1:8" x14ac:dyDescent="0.2">
      <c r="A3878" s="8" t="s">
        <v>129</v>
      </c>
      <c r="E3878" t="s">
        <v>9</v>
      </c>
      <c r="F3878">
        <v>1</v>
      </c>
      <c r="G3878" t="s">
        <v>10</v>
      </c>
      <c r="H3878">
        <v>1</v>
      </c>
    </row>
    <row r="3879" spans="1:8" x14ac:dyDescent="0.2">
      <c r="A3879" s="8" t="s">
        <v>129</v>
      </c>
      <c r="E3879" t="s">
        <v>9</v>
      </c>
      <c r="G3879" t="s">
        <v>11</v>
      </c>
      <c r="H3879">
        <f>5/20</f>
        <v>0.25</v>
      </c>
    </row>
    <row r="3880" spans="1:8" x14ac:dyDescent="0.2">
      <c r="A3880" s="8" t="s">
        <v>129</v>
      </c>
      <c r="E3880" t="s">
        <v>9</v>
      </c>
      <c r="G3880" t="s">
        <v>12</v>
      </c>
      <c r="H3880">
        <v>1</v>
      </c>
    </row>
    <row r="3881" spans="1:8" x14ac:dyDescent="0.2">
      <c r="A3881" s="8" t="s">
        <v>129</v>
      </c>
      <c r="E3881" t="s">
        <v>9</v>
      </c>
      <c r="F3881">
        <v>2</v>
      </c>
      <c r="G3881" t="s">
        <v>10</v>
      </c>
      <c r="H3881">
        <v>1</v>
      </c>
    </row>
    <row r="3882" spans="1:8" x14ac:dyDescent="0.2">
      <c r="A3882" s="8" t="s">
        <v>129</v>
      </c>
      <c r="E3882" t="s">
        <v>9</v>
      </c>
      <c r="G3882" t="s">
        <v>11</v>
      </c>
      <c r="H3882">
        <f>4/8</f>
        <v>0.5</v>
      </c>
    </row>
    <row r="3883" spans="1:8" x14ac:dyDescent="0.2">
      <c r="A3883" s="8" t="s">
        <v>129</v>
      </c>
      <c r="E3883" t="s">
        <v>9</v>
      </c>
      <c r="G3883" t="s">
        <v>12</v>
      </c>
      <c r="H3883">
        <v>1</v>
      </c>
    </row>
    <row r="3884" spans="1:8" x14ac:dyDescent="0.2">
      <c r="A3884" s="8" t="s">
        <v>129</v>
      </c>
      <c r="E3884" t="s">
        <v>9</v>
      </c>
      <c r="F3884">
        <v>3</v>
      </c>
      <c r="G3884" t="s">
        <v>10</v>
      </c>
      <c r="H3884">
        <v>1</v>
      </c>
    </row>
    <row r="3885" spans="1:8" x14ac:dyDescent="0.2">
      <c r="A3885" s="8" t="s">
        <v>129</v>
      </c>
      <c r="E3885" t="s">
        <v>9</v>
      </c>
      <c r="G3885" t="s">
        <v>11</v>
      </c>
      <c r="H3885">
        <f>4/9</f>
        <v>0.44444444444444442</v>
      </c>
    </row>
    <row r="3886" spans="1:8" x14ac:dyDescent="0.2">
      <c r="A3886" s="8" t="s">
        <v>129</v>
      </c>
      <c r="E3886" t="s">
        <v>9</v>
      </c>
      <c r="G3886" t="s">
        <v>12</v>
      </c>
      <c r="H3886">
        <v>1</v>
      </c>
    </row>
    <row r="3887" spans="1:8" x14ac:dyDescent="0.2">
      <c r="A3887" s="8" t="s">
        <v>129</v>
      </c>
      <c r="E3887" t="s">
        <v>9</v>
      </c>
      <c r="F3887">
        <v>4</v>
      </c>
      <c r="G3887" t="s">
        <v>10</v>
      </c>
      <c r="H3887">
        <v>1</v>
      </c>
    </row>
    <row r="3888" spans="1:8" x14ac:dyDescent="0.2">
      <c r="A3888" s="8" t="s">
        <v>129</v>
      </c>
      <c r="E3888" t="s">
        <v>9</v>
      </c>
      <c r="G3888" t="s">
        <v>11</v>
      </c>
      <c r="H3888">
        <f>6/12</f>
        <v>0.5</v>
      </c>
    </row>
    <row r="3889" spans="1:8" x14ac:dyDescent="0.2">
      <c r="A3889" s="8" t="s">
        <v>129</v>
      </c>
      <c r="E3889" t="s">
        <v>9</v>
      </c>
      <c r="G3889" t="s">
        <v>12</v>
      </c>
      <c r="H3889">
        <v>1</v>
      </c>
    </row>
    <row r="3890" spans="1:8" x14ac:dyDescent="0.2">
      <c r="A3890" s="8" t="s">
        <v>129</v>
      </c>
      <c r="E3890" t="s">
        <v>9</v>
      </c>
      <c r="F3890">
        <v>5</v>
      </c>
      <c r="G3890" t="s">
        <v>10</v>
      </c>
      <c r="H3890">
        <v>1</v>
      </c>
    </row>
    <row r="3891" spans="1:8" x14ac:dyDescent="0.2">
      <c r="A3891" s="8" t="s">
        <v>129</v>
      </c>
      <c r="E3891" t="s">
        <v>9</v>
      </c>
      <c r="G3891" t="s">
        <v>11</v>
      </c>
      <c r="H3891">
        <f>2/8</f>
        <v>0.25</v>
      </c>
    </row>
    <row r="3892" spans="1:8" x14ac:dyDescent="0.2">
      <c r="A3892" s="8" t="s">
        <v>129</v>
      </c>
      <c r="E3892" t="s">
        <v>9</v>
      </c>
      <c r="G3892" t="s">
        <v>12</v>
      </c>
      <c r="H3892">
        <v>1</v>
      </c>
    </row>
    <row r="3893" spans="1:8" x14ac:dyDescent="0.2">
      <c r="A3893" s="8" t="s">
        <v>129</v>
      </c>
      <c r="E3893" t="s">
        <v>9</v>
      </c>
      <c r="G3893" t="s">
        <v>13</v>
      </c>
      <c r="H3893">
        <v>0.49653689992834965</v>
      </c>
    </row>
    <row r="3894" spans="1:8" x14ac:dyDescent="0.2">
      <c r="A3894" s="8" t="s">
        <v>129</v>
      </c>
      <c r="E3894" t="s">
        <v>9</v>
      </c>
      <c r="G3894" t="s">
        <v>13</v>
      </c>
      <c r="H3894">
        <v>0.3789793071151914</v>
      </c>
    </row>
    <row r="3895" spans="1:8" x14ac:dyDescent="0.2">
      <c r="A3895" s="8" t="s">
        <v>129</v>
      </c>
      <c r="E3895" t="s">
        <v>9</v>
      </c>
      <c r="G3895" t="s">
        <v>13</v>
      </c>
      <c r="H3895">
        <v>0.54899780457902081</v>
      </c>
    </row>
    <row r="3896" spans="1:8" x14ac:dyDescent="0.2">
      <c r="A3896" s="8" t="s">
        <v>129</v>
      </c>
      <c r="E3896" t="s">
        <v>9</v>
      </c>
      <c r="G3896" t="s">
        <v>13</v>
      </c>
      <c r="H3896">
        <v>0.6705867767131295</v>
      </c>
    </row>
    <row r="3897" spans="1:8" x14ac:dyDescent="0.2">
      <c r="A3897" s="8" t="s">
        <v>129</v>
      </c>
      <c r="E3897" t="s">
        <v>9</v>
      </c>
      <c r="G3897" t="s">
        <v>13</v>
      </c>
      <c r="H3897">
        <v>0.4872382626459375</v>
      </c>
    </row>
    <row r="3898" spans="1:8" x14ac:dyDescent="0.2">
      <c r="A3898" s="8" t="s">
        <v>129</v>
      </c>
      <c r="E3898" t="s">
        <v>9</v>
      </c>
      <c r="G3898" t="s">
        <v>13</v>
      </c>
      <c r="H3898">
        <v>0.52479314662890442</v>
      </c>
    </row>
    <row r="3899" spans="1:8" x14ac:dyDescent="0.2">
      <c r="A3899" s="8" t="s">
        <v>129</v>
      </c>
      <c r="E3899" t="s">
        <v>9</v>
      </c>
      <c r="G3899" t="s">
        <v>13</v>
      </c>
      <c r="H3899">
        <v>0.44895968453276608</v>
      </c>
    </row>
    <row r="3900" spans="1:8" x14ac:dyDescent="0.2">
      <c r="A3900" s="8" t="s">
        <v>129</v>
      </c>
      <c r="E3900" t="s">
        <v>9</v>
      </c>
      <c r="G3900" t="s">
        <v>13</v>
      </c>
      <c r="H3900">
        <v>0.55277186101813347</v>
      </c>
    </row>
    <row r="3901" spans="1:8" x14ac:dyDescent="0.2">
      <c r="A3901" s="8" t="s">
        <v>129</v>
      </c>
      <c r="E3901" t="s">
        <v>9</v>
      </c>
      <c r="G3901" t="s">
        <v>13</v>
      </c>
      <c r="H3901">
        <v>0.3598716338774941</v>
      </c>
    </row>
    <row r="3902" spans="1:8" x14ac:dyDescent="0.2">
      <c r="A3902" s="8" t="s">
        <v>129</v>
      </c>
      <c r="E3902" t="s">
        <v>9</v>
      </c>
      <c r="G3902" t="s">
        <v>13</v>
      </c>
      <c r="H3902">
        <v>0.47603968449951334</v>
      </c>
    </row>
    <row r="3903" spans="1:8" x14ac:dyDescent="0.2">
      <c r="A3903" s="8" t="s">
        <v>129</v>
      </c>
      <c r="E3903" t="s">
        <v>9</v>
      </c>
      <c r="G3903" t="s">
        <v>13</v>
      </c>
      <c r="H3903">
        <v>0.61505608379976162</v>
      </c>
    </row>
    <row r="3904" spans="1:8" x14ac:dyDescent="0.2">
      <c r="A3904" s="8" t="s">
        <v>129</v>
      </c>
      <c r="E3904" t="s">
        <v>9</v>
      </c>
      <c r="G3904" t="s">
        <v>13</v>
      </c>
      <c r="H3904">
        <v>0.7362528686082338</v>
      </c>
    </row>
    <row r="3905" spans="1:8" x14ac:dyDescent="0.2">
      <c r="A3905" s="8" t="s">
        <v>129</v>
      </c>
      <c r="E3905" t="s">
        <v>9</v>
      </c>
      <c r="G3905" t="s">
        <v>13</v>
      </c>
      <c r="H3905">
        <v>0.49590163934426235</v>
      </c>
    </row>
    <row r="3906" spans="1:8" x14ac:dyDescent="0.2">
      <c r="A3906" s="8" t="s">
        <v>129</v>
      </c>
      <c r="E3906" t="s">
        <v>9</v>
      </c>
      <c r="G3906" t="s">
        <v>13</v>
      </c>
      <c r="H3906">
        <v>0.51739281575898033</v>
      </c>
    </row>
    <row r="3907" spans="1:8" x14ac:dyDescent="0.2">
      <c r="A3907" s="8" t="s">
        <v>129</v>
      </c>
      <c r="E3907" t="s">
        <v>9</v>
      </c>
      <c r="G3907" t="s">
        <v>13</v>
      </c>
      <c r="H3907">
        <v>0.63584162264350963</v>
      </c>
    </row>
    <row r="3908" spans="1:8" x14ac:dyDescent="0.2">
      <c r="A3908" s="8" t="s">
        <v>129</v>
      </c>
      <c r="E3908" t="s">
        <v>9</v>
      </c>
      <c r="G3908" t="s">
        <v>14</v>
      </c>
      <c r="H3908">
        <v>25.792000000000002</v>
      </c>
    </row>
    <row r="3909" spans="1:8" x14ac:dyDescent="0.2">
      <c r="A3909" s="8" t="s">
        <v>129</v>
      </c>
      <c r="E3909" t="s">
        <v>9</v>
      </c>
      <c r="G3909" t="s">
        <v>15</v>
      </c>
      <c r="H3909">
        <v>102.499</v>
      </c>
    </row>
    <row r="3910" spans="1:8" x14ac:dyDescent="0.2">
      <c r="A3910" s="8" t="s">
        <v>129</v>
      </c>
      <c r="E3910" t="s">
        <v>9</v>
      </c>
      <c r="G3910" t="s">
        <v>16</v>
      </c>
      <c r="H3910">
        <v>41.285200000000003</v>
      </c>
    </row>
    <row r="3911" spans="1:8" x14ac:dyDescent="0.2">
      <c r="A3911" s="8" t="s">
        <v>129</v>
      </c>
      <c r="E3911" t="s">
        <v>9</v>
      </c>
      <c r="G3911" t="s">
        <v>17</v>
      </c>
      <c r="H3911">
        <v>78.932733333333317</v>
      </c>
    </row>
    <row r="3912" spans="1:8" x14ac:dyDescent="0.2">
      <c r="A3912" s="7" t="s">
        <v>130</v>
      </c>
      <c r="E3912" t="s">
        <v>9</v>
      </c>
      <c r="F3912">
        <v>1</v>
      </c>
      <c r="G3912" t="s">
        <v>10</v>
      </c>
      <c r="H3912">
        <v>1</v>
      </c>
    </row>
    <row r="3913" spans="1:8" x14ac:dyDescent="0.2">
      <c r="A3913" s="7" t="s">
        <v>130</v>
      </c>
      <c r="E3913" t="s">
        <v>9</v>
      </c>
      <c r="G3913" t="s">
        <v>11</v>
      </c>
      <c r="H3913">
        <f>4/15</f>
        <v>0.26666666666666666</v>
      </c>
    </row>
    <row r="3914" spans="1:8" x14ac:dyDescent="0.2">
      <c r="A3914" s="7" t="s">
        <v>130</v>
      </c>
      <c r="E3914" t="s">
        <v>9</v>
      </c>
      <c r="G3914" t="s">
        <v>12</v>
      </c>
      <c r="H3914">
        <v>1</v>
      </c>
    </row>
    <row r="3915" spans="1:8" x14ac:dyDescent="0.2">
      <c r="A3915" s="7" t="s">
        <v>130</v>
      </c>
      <c r="E3915" t="s">
        <v>9</v>
      </c>
      <c r="F3915">
        <v>2</v>
      </c>
      <c r="G3915" t="s">
        <v>10</v>
      </c>
      <c r="H3915">
        <v>1</v>
      </c>
    </row>
    <row r="3916" spans="1:8" x14ac:dyDescent="0.2">
      <c r="A3916" s="7" t="s">
        <v>130</v>
      </c>
      <c r="E3916" t="s">
        <v>9</v>
      </c>
      <c r="G3916" t="s">
        <v>11</v>
      </c>
      <c r="H3916">
        <f>8/21</f>
        <v>0.38095238095238093</v>
      </c>
    </row>
    <row r="3917" spans="1:8" x14ac:dyDescent="0.2">
      <c r="A3917" s="7" t="s">
        <v>130</v>
      </c>
      <c r="E3917" t="s">
        <v>9</v>
      </c>
      <c r="G3917" t="s">
        <v>12</v>
      </c>
      <c r="H3917">
        <v>1</v>
      </c>
    </row>
    <row r="3918" spans="1:8" x14ac:dyDescent="0.2">
      <c r="A3918" s="7" t="s">
        <v>130</v>
      </c>
      <c r="E3918" t="s">
        <v>9</v>
      </c>
      <c r="F3918">
        <v>3</v>
      </c>
      <c r="G3918" t="s">
        <v>10</v>
      </c>
      <c r="H3918">
        <v>0</v>
      </c>
    </row>
    <row r="3919" spans="1:8" x14ac:dyDescent="0.2">
      <c r="A3919" s="7" t="s">
        <v>130</v>
      </c>
      <c r="E3919" t="s">
        <v>9</v>
      </c>
      <c r="G3919" t="s">
        <v>11</v>
      </c>
      <c r="H3919">
        <f>1/5</f>
        <v>0.2</v>
      </c>
    </row>
    <row r="3920" spans="1:8" x14ac:dyDescent="0.2">
      <c r="A3920" s="7" t="s">
        <v>130</v>
      </c>
      <c r="E3920" t="s">
        <v>9</v>
      </c>
      <c r="G3920" t="s">
        <v>12</v>
      </c>
      <c r="H3920">
        <v>1</v>
      </c>
    </row>
    <row r="3921" spans="1:8" x14ac:dyDescent="0.2">
      <c r="A3921" s="7" t="s">
        <v>130</v>
      </c>
      <c r="E3921" t="s">
        <v>9</v>
      </c>
      <c r="F3921">
        <v>4</v>
      </c>
      <c r="G3921" t="s">
        <v>10</v>
      </c>
      <c r="H3921">
        <v>1</v>
      </c>
    </row>
    <row r="3922" spans="1:8" x14ac:dyDescent="0.2">
      <c r="A3922" s="7" t="s">
        <v>130</v>
      </c>
      <c r="E3922" t="s">
        <v>9</v>
      </c>
      <c r="G3922" t="s">
        <v>11</v>
      </c>
      <c r="H3922">
        <f>1/6</f>
        <v>0.16666666666666666</v>
      </c>
    </row>
    <row r="3923" spans="1:8" x14ac:dyDescent="0.2">
      <c r="A3923" s="7" t="s">
        <v>130</v>
      </c>
      <c r="E3923" t="s">
        <v>9</v>
      </c>
      <c r="G3923" t="s">
        <v>12</v>
      </c>
      <c r="H3923">
        <v>1</v>
      </c>
    </row>
    <row r="3924" spans="1:8" x14ac:dyDescent="0.2">
      <c r="A3924" s="7" t="s">
        <v>130</v>
      </c>
      <c r="E3924" t="s">
        <v>9</v>
      </c>
      <c r="F3924">
        <v>5</v>
      </c>
      <c r="G3924" t="s">
        <v>10</v>
      </c>
      <c r="H3924">
        <v>0</v>
      </c>
    </row>
    <row r="3925" spans="1:8" x14ac:dyDescent="0.2">
      <c r="A3925" s="7" t="s">
        <v>130</v>
      </c>
      <c r="E3925" t="s">
        <v>9</v>
      </c>
      <c r="G3925" t="s">
        <v>11</v>
      </c>
      <c r="H3925">
        <v>0</v>
      </c>
    </row>
    <row r="3926" spans="1:8" x14ac:dyDescent="0.2">
      <c r="A3926" s="7" t="s">
        <v>130</v>
      </c>
      <c r="E3926" t="s">
        <v>9</v>
      </c>
      <c r="G3926" t="s">
        <v>12</v>
      </c>
      <c r="H3926">
        <v>1</v>
      </c>
    </row>
    <row r="3927" spans="1:8" x14ac:dyDescent="0.2">
      <c r="A3927" s="7" t="s">
        <v>130</v>
      </c>
      <c r="E3927" t="s">
        <v>9</v>
      </c>
      <c r="G3927" t="s">
        <v>13</v>
      </c>
      <c r="H3927">
        <v>0.51889179127501595</v>
      </c>
    </row>
    <row r="3928" spans="1:8" x14ac:dyDescent="0.2">
      <c r="A3928" s="7" t="s">
        <v>130</v>
      </c>
      <c r="E3928" t="s">
        <v>9</v>
      </c>
      <c r="G3928" t="s">
        <v>13</v>
      </c>
      <c r="H3928">
        <v>0.46867429192300353</v>
      </c>
    </row>
    <row r="3929" spans="1:8" x14ac:dyDescent="0.2">
      <c r="A3929" s="7" t="s">
        <v>130</v>
      </c>
      <c r="E3929" t="s">
        <v>9</v>
      </c>
      <c r="G3929" t="s">
        <v>13</v>
      </c>
      <c r="H3929">
        <v>0.47023225144699243</v>
      </c>
    </row>
    <row r="3930" spans="1:8" x14ac:dyDescent="0.2">
      <c r="A3930" s="7" t="s">
        <v>130</v>
      </c>
      <c r="E3930" t="s">
        <v>9</v>
      </c>
      <c r="G3930" t="s">
        <v>13</v>
      </c>
      <c r="H3930">
        <v>0.59843010459476831</v>
      </c>
    </row>
    <row r="3931" spans="1:8" x14ac:dyDescent="0.2">
      <c r="A3931" s="7" t="s">
        <v>130</v>
      </c>
      <c r="E3931" t="s">
        <v>9</v>
      </c>
      <c r="G3931" t="s">
        <v>13</v>
      </c>
      <c r="H3931">
        <v>0.49526782739600944</v>
      </c>
    </row>
    <row r="3932" spans="1:8" x14ac:dyDescent="0.2">
      <c r="A3932" s="7" t="s">
        <v>130</v>
      </c>
      <c r="E3932" t="s">
        <v>9</v>
      </c>
      <c r="G3932" t="s">
        <v>13</v>
      </c>
      <c r="H3932">
        <v>0.43480635822363028</v>
      </c>
    </row>
    <row r="3933" spans="1:8" x14ac:dyDescent="0.2">
      <c r="A3933" s="7" t="s">
        <v>130</v>
      </c>
      <c r="E3933" t="s">
        <v>9</v>
      </c>
      <c r="G3933" t="s">
        <v>13</v>
      </c>
      <c r="H3933">
        <v>0.43269583983836901</v>
      </c>
    </row>
    <row r="3934" spans="1:8" x14ac:dyDescent="0.2">
      <c r="A3934" s="7" t="s">
        <v>130</v>
      </c>
      <c r="E3934" t="s">
        <v>9</v>
      </c>
      <c r="G3934" t="s">
        <v>13</v>
      </c>
      <c r="H3934">
        <v>0.48750348059030812</v>
      </c>
    </row>
    <row r="3935" spans="1:8" x14ac:dyDescent="0.2">
      <c r="A3935" s="7" t="s">
        <v>130</v>
      </c>
      <c r="E3935" t="s">
        <v>9</v>
      </c>
      <c r="G3935" t="s">
        <v>13</v>
      </c>
      <c r="H3935">
        <v>0.68189409153366443</v>
      </c>
    </row>
    <row r="3936" spans="1:8" x14ac:dyDescent="0.2">
      <c r="A3936" s="7" t="s">
        <v>130</v>
      </c>
      <c r="E3936" t="s">
        <v>9</v>
      </c>
      <c r="G3936" t="s">
        <v>13</v>
      </c>
      <c r="H3936">
        <v>0.49573354799758501</v>
      </c>
    </row>
    <row r="3937" spans="1:8" x14ac:dyDescent="0.2">
      <c r="A3937" s="7" t="s">
        <v>130</v>
      </c>
      <c r="E3937" t="s">
        <v>9</v>
      </c>
      <c r="G3937" t="s">
        <v>13</v>
      </c>
      <c r="H3937">
        <v>0.54395468487187104</v>
      </c>
    </row>
    <row r="3938" spans="1:8" x14ac:dyDescent="0.2">
      <c r="A3938" s="7" t="s">
        <v>130</v>
      </c>
      <c r="E3938" t="s">
        <v>9</v>
      </c>
      <c r="G3938" t="s">
        <v>13</v>
      </c>
      <c r="H3938">
        <v>0.39923451376760433</v>
      </c>
    </row>
    <row r="3939" spans="1:8" x14ac:dyDescent="0.2">
      <c r="A3939" s="7" t="s">
        <v>130</v>
      </c>
      <c r="E3939" t="s">
        <v>9</v>
      </c>
      <c r="G3939" t="s">
        <v>13</v>
      </c>
      <c r="H3939">
        <v>0.4242635844098569</v>
      </c>
    </row>
    <row r="3940" spans="1:8" x14ac:dyDescent="0.2">
      <c r="A3940" s="7" t="s">
        <v>130</v>
      </c>
      <c r="E3940" t="s">
        <v>9</v>
      </c>
      <c r="G3940" t="s">
        <v>13</v>
      </c>
      <c r="H3940">
        <v>0.52227253710038635</v>
      </c>
    </row>
    <row r="3941" spans="1:8" x14ac:dyDescent="0.2">
      <c r="A3941" s="7" t="s">
        <v>130</v>
      </c>
      <c r="E3941" t="s">
        <v>9</v>
      </c>
      <c r="G3941" t="s">
        <v>13</v>
      </c>
      <c r="H3941">
        <v>0.39319980617024713</v>
      </c>
    </row>
    <row r="3942" spans="1:8" x14ac:dyDescent="0.2">
      <c r="A3942" s="7" t="s">
        <v>130</v>
      </c>
      <c r="E3942" t="s">
        <v>9</v>
      </c>
      <c r="G3942" t="s">
        <v>14</v>
      </c>
      <c r="H3942">
        <v>23.088000000000001</v>
      </c>
    </row>
    <row r="3943" spans="1:8" x14ac:dyDescent="0.2">
      <c r="A3943" s="7" t="s">
        <v>130</v>
      </c>
      <c r="E3943" t="s">
        <v>9</v>
      </c>
      <c r="G3943" t="s">
        <v>15</v>
      </c>
      <c r="H3943">
        <v>134.55500000000001</v>
      </c>
    </row>
    <row r="3944" spans="1:8" x14ac:dyDescent="0.2">
      <c r="A3944" s="7" t="s">
        <v>130</v>
      </c>
      <c r="E3944" t="s">
        <v>9</v>
      </c>
      <c r="G3944" t="s">
        <v>16</v>
      </c>
      <c r="H3944">
        <v>34.46073333333333</v>
      </c>
    </row>
    <row r="3945" spans="1:8" x14ac:dyDescent="0.2">
      <c r="A3945" s="7" t="s">
        <v>130</v>
      </c>
      <c r="E3945" t="s">
        <v>9</v>
      </c>
      <c r="G3945" t="s">
        <v>17</v>
      </c>
      <c r="H3945">
        <v>71.569066666666671</v>
      </c>
    </row>
    <row r="3946" spans="1:8" x14ac:dyDescent="0.2">
      <c r="A3946" s="8" t="s">
        <v>131</v>
      </c>
      <c r="E3946" t="s">
        <v>20</v>
      </c>
      <c r="F3946">
        <v>1</v>
      </c>
      <c r="G3946" t="s">
        <v>10</v>
      </c>
      <c r="H3946">
        <v>1</v>
      </c>
    </row>
    <row r="3947" spans="1:8" x14ac:dyDescent="0.2">
      <c r="A3947" s="8" t="s">
        <v>131</v>
      </c>
      <c r="E3947" t="s">
        <v>20</v>
      </c>
      <c r="G3947" t="s">
        <v>11</v>
      </c>
      <c r="H3947">
        <v>0</v>
      </c>
    </row>
    <row r="3948" spans="1:8" x14ac:dyDescent="0.2">
      <c r="A3948" s="8" t="s">
        <v>131</v>
      </c>
      <c r="E3948" t="s">
        <v>20</v>
      </c>
      <c r="G3948" t="s">
        <v>12</v>
      </c>
      <c r="H3948">
        <v>1</v>
      </c>
    </row>
    <row r="3949" spans="1:8" x14ac:dyDescent="0.2">
      <c r="A3949" s="8" t="s">
        <v>131</v>
      </c>
      <c r="E3949" t="s">
        <v>20</v>
      </c>
      <c r="F3949">
        <v>2</v>
      </c>
      <c r="G3949" t="s">
        <v>10</v>
      </c>
      <c r="H3949">
        <v>1</v>
      </c>
    </row>
    <row r="3950" spans="1:8" x14ac:dyDescent="0.2">
      <c r="A3950" s="8" t="s">
        <v>131</v>
      </c>
      <c r="E3950" t="s">
        <v>20</v>
      </c>
      <c r="G3950" t="s">
        <v>11</v>
      </c>
      <c r="H3950">
        <f>1/13</f>
        <v>7.6923076923076927E-2</v>
      </c>
    </row>
    <row r="3951" spans="1:8" x14ac:dyDescent="0.2">
      <c r="A3951" s="8" t="s">
        <v>131</v>
      </c>
      <c r="E3951" t="s">
        <v>20</v>
      </c>
      <c r="G3951" t="s">
        <v>12</v>
      </c>
      <c r="H3951">
        <v>1</v>
      </c>
    </row>
    <row r="3952" spans="1:8" x14ac:dyDescent="0.2">
      <c r="A3952" s="8" t="s">
        <v>131</v>
      </c>
      <c r="E3952" t="s">
        <v>20</v>
      </c>
      <c r="F3952">
        <v>3</v>
      </c>
      <c r="G3952" t="s">
        <v>10</v>
      </c>
      <c r="H3952">
        <v>1</v>
      </c>
    </row>
    <row r="3953" spans="1:8" x14ac:dyDescent="0.2">
      <c r="A3953" s="8" t="s">
        <v>131</v>
      </c>
      <c r="E3953" t="s">
        <v>20</v>
      </c>
      <c r="G3953" t="s">
        <v>11</v>
      </c>
      <c r="H3953">
        <f>1/19</f>
        <v>5.2631578947368418E-2</v>
      </c>
    </row>
    <row r="3954" spans="1:8" x14ac:dyDescent="0.2">
      <c r="A3954" s="8" t="s">
        <v>131</v>
      </c>
      <c r="E3954" t="s">
        <v>20</v>
      </c>
      <c r="G3954" t="s">
        <v>12</v>
      </c>
      <c r="H3954">
        <v>1</v>
      </c>
    </row>
    <row r="3955" spans="1:8" x14ac:dyDescent="0.2">
      <c r="A3955" s="8" t="s">
        <v>131</v>
      </c>
      <c r="E3955" t="s">
        <v>20</v>
      </c>
      <c r="F3955">
        <v>4</v>
      </c>
      <c r="G3955" t="s">
        <v>10</v>
      </c>
      <c r="H3955">
        <v>1</v>
      </c>
    </row>
    <row r="3956" spans="1:8" x14ac:dyDescent="0.2">
      <c r="A3956" s="8" t="s">
        <v>131</v>
      </c>
      <c r="E3956" t="s">
        <v>20</v>
      </c>
      <c r="G3956" t="s">
        <v>11</v>
      </c>
      <c r="H3956">
        <f>3/7</f>
        <v>0.42857142857142855</v>
      </c>
    </row>
    <row r="3957" spans="1:8" x14ac:dyDescent="0.2">
      <c r="A3957" s="8" t="s">
        <v>131</v>
      </c>
      <c r="E3957" t="s">
        <v>20</v>
      </c>
      <c r="G3957" t="s">
        <v>12</v>
      </c>
      <c r="H3957">
        <v>1</v>
      </c>
    </row>
    <row r="3958" spans="1:8" x14ac:dyDescent="0.2">
      <c r="A3958" s="8" t="s">
        <v>131</v>
      </c>
      <c r="E3958" t="s">
        <v>20</v>
      </c>
      <c r="F3958">
        <v>5</v>
      </c>
      <c r="G3958" t="s">
        <v>10</v>
      </c>
      <c r="H3958">
        <v>1</v>
      </c>
    </row>
    <row r="3959" spans="1:8" x14ac:dyDescent="0.2">
      <c r="A3959" s="8" t="s">
        <v>131</v>
      </c>
      <c r="E3959" t="s">
        <v>20</v>
      </c>
      <c r="G3959" t="s">
        <v>11</v>
      </c>
      <c r="H3959">
        <f>3/20</f>
        <v>0.15</v>
      </c>
    </row>
    <row r="3960" spans="1:8" x14ac:dyDescent="0.2">
      <c r="A3960" s="8" t="s">
        <v>131</v>
      </c>
      <c r="E3960" t="s">
        <v>20</v>
      </c>
      <c r="G3960" t="s">
        <v>12</v>
      </c>
      <c r="H3960">
        <v>1</v>
      </c>
    </row>
    <row r="3961" spans="1:8" x14ac:dyDescent="0.2">
      <c r="A3961" s="8" t="s">
        <v>131</v>
      </c>
      <c r="E3961" t="s">
        <v>20</v>
      </c>
      <c r="G3961" t="s">
        <v>13</v>
      </c>
    </row>
    <row r="3962" spans="1:8" x14ac:dyDescent="0.2">
      <c r="A3962" s="8" t="s">
        <v>131</v>
      </c>
      <c r="E3962" t="s">
        <v>20</v>
      </c>
      <c r="G3962" t="s">
        <v>13</v>
      </c>
    </row>
    <row r="3963" spans="1:8" x14ac:dyDescent="0.2">
      <c r="A3963" s="8" t="s">
        <v>131</v>
      </c>
      <c r="E3963" t="s">
        <v>20</v>
      </c>
      <c r="G3963" t="s">
        <v>13</v>
      </c>
    </row>
    <row r="3964" spans="1:8" x14ac:dyDescent="0.2">
      <c r="A3964" s="8" t="s">
        <v>131</v>
      </c>
      <c r="E3964" t="s">
        <v>20</v>
      </c>
      <c r="G3964" t="s">
        <v>13</v>
      </c>
    </row>
    <row r="3965" spans="1:8" x14ac:dyDescent="0.2">
      <c r="A3965" s="8" t="s">
        <v>131</v>
      </c>
      <c r="E3965" t="s">
        <v>20</v>
      </c>
      <c r="G3965" t="s">
        <v>13</v>
      </c>
    </row>
    <row r="3966" spans="1:8" x14ac:dyDescent="0.2">
      <c r="A3966" s="8" t="s">
        <v>131</v>
      </c>
      <c r="E3966" t="s">
        <v>20</v>
      </c>
      <c r="G3966" t="s">
        <v>13</v>
      </c>
    </row>
    <row r="3967" spans="1:8" x14ac:dyDescent="0.2">
      <c r="A3967" s="8" t="s">
        <v>131</v>
      </c>
      <c r="E3967" t="s">
        <v>20</v>
      </c>
      <c r="G3967" t="s">
        <v>13</v>
      </c>
    </row>
    <row r="3968" spans="1:8" x14ac:dyDescent="0.2">
      <c r="A3968" s="8" t="s">
        <v>131</v>
      </c>
      <c r="E3968" t="s">
        <v>20</v>
      </c>
      <c r="G3968" t="s">
        <v>13</v>
      </c>
    </row>
    <row r="3969" spans="1:8" x14ac:dyDescent="0.2">
      <c r="A3969" s="8" t="s">
        <v>131</v>
      </c>
      <c r="E3969" t="s">
        <v>20</v>
      </c>
      <c r="G3969" t="s">
        <v>13</v>
      </c>
    </row>
    <row r="3970" spans="1:8" x14ac:dyDescent="0.2">
      <c r="A3970" s="8" t="s">
        <v>131</v>
      </c>
      <c r="E3970" t="s">
        <v>20</v>
      </c>
      <c r="G3970" t="s">
        <v>13</v>
      </c>
    </row>
    <row r="3971" spans="1:8" x14ac:dyDescent="0.2">
      <c r="A3971" s="8" t="s">
        <v>131</v>
      </c>
      <c r="E3971" t="s">
        <v>20</v>
      </c>
      <c r="G3971" t="s">
        <v>13</v>
      </c>
    </row>
    <row r="3972" spans="1:8" x14ac:dyDescent="0.2">
      <c r="A3972" s="8" t="s">
        <v>131</v>
      </c>
      <c r="E3972" t="s">
        <v>20</v>
      </c>
      <c r="G3972" t="s">
        <v>13</v>
      </c>
    </row>
    <row r="3973" spans="1:8" x14ac:dyDescent="0.2">
      <c r="A3973" s="8" t="s">
        <v>131</v>
      </c>
      <c r="E3973" t="s">
        <v>20</v>
      </c>
      <c r="G3973" t="s">
        <v>13</v>
      </c>
    </row>
    <row r="3974" spans="1:8" x14ac:dyDescent="0.2">
      <c r="A3974" s="8" t="s">
        <v>131</v>
      </c>
      <c r="E3974" t="s">
        <v>20</v>
      </c>
      <c r="G3974" t="s">
        <v>13</v>
      </c>
    </row>
    <row r="3975" spans="1:8" x14ac:dyDescent="0.2">
      <c r="A3975" s="8" t="s">
        <v>131</v>
      </c>
      <c r="E3975" t="s">
        <v>20</v>
      </c>
      <c r="G3975" t="s">
        <v>13</v>
      </c>
    </row>
    <row r="3976" spans="1:8" x14ac:dyDescent="0.2">
      <c r="A3976" s="8" t="s">
        <v>131</v>
      </c>
      <c r="E3976" t="s">
        <v>20</v>
      </c>
      <c r="G3976" t="s">
        <v>14</v>
      </c>
    </row>
    <row r="3977" spans="1:8" x14ac:dyDescent="0.2">
      <c r="A3977" s="8" t="s">
        <v>131</v>
      </c>
      <c r="E3977" t="s">
        <v>20</v>
      </c>
      <c r="G3977" t="s">
        <v>15</v>
      </c>
    </row>
    <row r="3978" spans="1:8" x14ac:dyDescent="0.2">
      <c r="A3978" s="8" t="s">
        <v>131</v>
      </c>
      <c r="E3978" t="s">
        <v>20</v>
      </c>
      <c r="G3978" t="s">
        <v>16</v>
      </c>
    </row>
    <row r="3979" spans="1:8" x14ac:dyDescent="0.2">
      <c r="A3979" s="8" t="s">
        <v>131</v>
      </c>
      <c r="E3979" t="s">
        <v>20</v>
      </c>
      <c r="G3979" t="s">
        <v>17</v>
      </c>
    </row>
    <row r="3980" spans="1:8" x14ac:dyDescent="0.2">
      <c r="A3980" s="7" t="s">
        <v>132</v>
      </c>
      <c r="E3980" t="s">
        <v>9</v>
      </c>
      <c r="F3980">
        <v>1</v>
      </c>
      <c r="G3980" t="s">
        <v>10</v>
      </c>
      <c r="H3980">
        <v>1</v>
      </c>
    </row>
    <row r="3981" spans="1:8" x14ac:dyDescent="0.2">
      <c r="A3981" s="7" t="s">
        <v>132</v>
      </c>
      <c r="E3981" t="s">
        <v>9</v>
      </c>
      <c r="G3981" t="s">
        <v>11</v>
      </c>
      <c r="H3981">
        <f>6/20</f>
        <v>0.3</v>
      </c>
    </row>
    <row r="3982" spans="1:8" x14ac:dyDescent="0.2">
      <c r="A3982" s="7" t="s">
        <v>132</v>
      </c>
      <c r="E3982" t="s">
        <v>9</v>
      </c>
      <c r="G3982" t="s">
        <v>12</v>
      </c>
      <c r="H3982">
        <v>1</v>
      </c>
    </row>
    <row r="3983" spans="1:8" x14ac:dyDescent="0.2">
      <c r="A3983" s="7" t="s">
        <v>132</v>
      </c>
      <c r="E3983" t="s">
        <v>9</v>
      </c>
      <c r="F3983">
        <v>2</v>
      </c>
      <c r="G3983" t="s">
        <v>10</v>
      </c>
      <c r="H3983">
        <v>1</v>
      </c>
    </row>
    <row r="3984" spans="1:8" x14ac:dyDescent="0.2">
      <c r="A3984" s="7" t="s">
        <v>132</v>
      </c>
      <c r="E3984" t="s">
        <v>9</v>
      </c>
      <c r="G3984" t="s">
        <v>11</v>
      </c>
      <c r="H3984">
        <f>1/4</f>
        <v>0.25</v>
      </c>
    </row>
    <row r="3985" spans="1:8" x14ac:dyDescent="0.2">
      <c r="A3985" s="7" t="s">
        <v>132</v>
      </c>
      <c r="E3985" t="s">
        <v>9</v>
      </c>
      <c r="G3985" t="s">
        <v>12</v>
      </c>
      <c r="H3985">
        <v>1</v>
      </c>
    </row>
    <row r="3986" spans="1:8" x14ac:dyDescent="0.2">
      <c r="A3986" s="7" t="s">
        <v>132</v>
      </c>
      <c r="E3986" t="s">
        <v>9</v>
      </c>
      <c r="F3986">
        <v>3</v>
      </c>
      <c r="G3986" t="s">
        <v>10</v>
      </c>
      <c r="H3986">
        <v>1</v>
      </c>
    </row>
    <row r="3987" spans="1:8" x14ac:dyDescent="0.2">
      <c r="A3987" s="7" t="s">
        <v>132</v>
      </c>
      <c r="E3987" t="s">
        <v>9</v>
      </c>
      <c r="G3987" t="s">
        <v>11</v>
      </c>
      <c r="H3987">
        <f>2/6</f>
        <v>0.33333333333333331</v>
      </c>
    </row>
    <row r="3988" spans="1:8" x14ac:dyDescent="0.2">
      <c r="A3988" s="7" t="s">
        <v>132</v>
      </c>
      <c r="E3988" t="s">
        <v>9</v>
      </c>
      <c r="G3988" t="s">
        <v>12</v>
      </c>
      <c r="H3988">
        <v>1</v>
      </c>
    </row>
    <row r="3989" spans="1:8" x14ac:dyDescent="0.2">
      <c r="A3989" s="7" t="s">
        <v>132</v>
      </c>
      <c r="E3989" t="s">
        <v>9</v>
      </c>
      <c r="F3989">
        <v>4</v>
      </c>
      <c r="G3989" t="s">
        <v>10</v>
      </c>
      <c r="H3989">
        <v>1</v>
      </c>
    </row>
    <row r="3990" spans="1:8" x14ac:dyDescent="0.2">
      <c r="A3990" s="7" t="s">
        <v>132</v>
      </c>
      <c r="E3990" t="s">
        <v>9</v>
      </c>
      <c r="G3990" t="s">
        <v>11</v>
      </c>
      <c r="H3990">
        <f>2/10</f>
        <v>0.2</v>
      </c>
    </row>
    <row r="3991" spans="1:8" x14ac:dyDescent="0.2">
      <c r="A3991" s="7" t="s">
        <v>132</v>
      </c>
      <c r="E3991" t="s">
        <v>9</v>
      </c>
      <c r="G3991" t="s">
        <v>12</v>
      </c>
      <c r="H3991">
        <v>1</v>
      </c>
    </row>
    <row r="3992" spans="1:8" x14ac:dyDescent="0.2">
      <c r="A3992" s="7" t="s">
        <v>132</v>
      </c>
      <c r="E3992" t="s">
        <v>9</v>
      </c>
      <c r="F3992">
        <v>5</v>
      </c>
      <c r="G3992" t="s">
        <v>10</v>
      </c>
      <c r="H3992">
        <v>1</v>
      </c>
    </row>
    <row r="3993" spans="1:8" x14ac:dyDescent="0.2">
      <c r="A3993" s="7" t="s">
        <v>132</v>
      </c>
      <c r="E3993" t="s">
        <v>9</v>
      </c>
      <c r="G3993" t="s">
        <v>11</v>
      </c>
      <c r="H3993">
        <f>4/13</f>
        <v>0.30769230769230771</v>
      </c>
    </row>
    <row r="3994" spans="1:8" x14ac:dyDescent="0.2">
      <c r="A3994" s="7" t="s">
        <v>132</v>
      </c>
      <c r="E3994" t="s">
        <v>9</v>
      </c>
      <c r="G3994" t="s">
        <v>12</v>
      </c>
      <c r="H3994">
        <v>1</v>
      </c>
    </row>
    <row r="3995" spans="1:8" x14ac:dyDescent="0.2">
      <c r="A3995" s="7" t="s">
        <v>132</v>
      </c>
      <c r="E3995" t="s">
        <v>9</v>
      </c>
      <c r="G3995" t="s">
        <v>13</v>
      </c>
      <c r="H3995">
        <v>0.809947319491788</v>
      </c>
    </row>
    <row r="3996" spans="1:8" x14ac:dyDescent="0.2">
      <c r="A3996" s="7" t="s">
        <v>132</v>
      </c>
      <c r="E3996" t="s">
        <v>9</v>
      </c>
      <c r="G3996" t="s">
        <v>13</v>
      </c>
      <c r="H3996">
        <v>0.79150784868232305</v>
      </c>
    </row>
    <row r="3997" spans="1:8" x14ac:dyDescent="0.2">
      <c r="A3997" s="7" t="s">
        <v>132</v>
      </c>
      <c r="E3997" t="s">
        <v>9</v>
      </c>
      <c r="G3997" t="s">
        <v>13</v>
      </c>
      <c r="H3997">
        <v>0.75340628424685541</v>
      </c>
    </row>
    <row r="3998" spans="1:8" x14ac:dyDescent="0.2">
      <c r="A3998" s="7" t="s">
        <v>132</v>
      </c>
      <c r="E3998" t="s">
        <v>9</v>
      </c>
      <c r="G3998" t="s">
        <v>13</v>
      </c>
      <c r="H3998">
        <v>0.60508994496940172</v>
      </c>
    </row>
    <row r="3999" spans="1:8" x14ac:dyDescent="0.2">
      <c r="A3999" s="7" t="s">
        <v>132</v>
      </c>
      <c r="E3999" t="s">
        <v>9</v>
      </c>
      <c r="G3999" t="s">
        <v>13</v>
      </c>
      <c r="H3999">
        <v>0.89113535629048757</v>
      </c>
    </row>
    <row r="4000" spans="1:8" x14ac:dyDescent="0.2">
      <c r="A4000" s="7" t="s">
        <v>132</v>
      </c>
      <c r="E4000" t="s">
        <v>9</v>
      </c>
      <c r="G4000" t="s">
        <v>13</v>
      </c>
      <c r="H4000">
        <v>0.65236863057324834</v>
      </c>
    </row>
    <row r="4001" spans="1:8" x14ac:dyDescent="0.2">
      <c r="A4001" s="7" t="s">
        <v>132</v>
      </c>
      <c r="E4001" t="s">
        <v>9</v>
      </c>
      <c r="G4001" t="s">
        <v>13</v>
      </c>
      <c r="H4001">
        <v>0.55800646582553715</v>
      </c>
    </row>
    <row r="4002" spans="1:8" x14ac:dyDescent="0.2">
      <c r="A4002" s="7" t="s">
        <v>132</v>
      </c>
      <c r="E4002" t="s">
        <v>9</v>
      </c>
      <c r="G4002" t="s">
        <v>13</v>
      </c>
      <c r="H4002">
        <v>0.55171479445691729</v>
      </c>
    </row>
    <row r="4003" spans="1:8" x14ac:dyDescent="0.2">
      <c r="A4003" s="7" t="s">
        <v>132</v>
      </c>
      <c r="E4003" t="s">
        <v>9</v>
      </c>
      <c r="G4003" t="s">
        <v>13</v>
      </c>
      <c r="H4003">
        <v>0.76629454701588651</v>
      </c>
    </row>
    <row r="4004" spans="1:8" x14ac:dyDescent="0.2">
      <c r="A4004" s="7" t="s">
        <v>132</v>
      </c>
      <c r="E4004" t="s">
        <v>9</v>
      </c>
      <c r="G4004" t="s">
        <v>13</v>
      </c>
      <c r="H4004">
        <v>0.63770674182303633</v>
      </c>
    </row>
    <row r="4005" spans="1:8" x14ac:dyDescent="0.2">
      <c r="A4005" s="7" t="s">
        <v>132</v>
      </c>
      <c r="E4005" t="s">
        <v>9</v>
      </c>
      <c r="G4005" t="s">
        <v>13</v>
      </c>
      <c r="H4005">
        <v>0.72884501080038855</v>
      </c>
    </row>
    <row r="4006" spans="1:8" x14ac:dyDescent="0.2">
      <c r="A4006" s="7" t="s">
        <v>132</v>
      </c>
      <c r="E4006" t="s">
        <v>9</v>
      </c>
      <c r="G4006" t="s">
        <v>13</v>
      </c>
      <c r="H4006">
        <v>0.76889995473064732</v>
      </c>
    </row>
    <row r="4007" spans="1:8" x14ac:dyDescent="0.2">
      <c r="A4007" s="7" t="s">
        <v>132</v>
      </c>
      <c r="E4007" t="s">
        <v>9</v>
      </c>
      <c r="G4007" t="s">
        <v>13</v>
      </c>
      <c r="H4007">
        <v>0.51636987571879056</v>
      </c>
    </row>
    <row r="4008" spans="1:8" x14ac:dyDescent="0.2">
      <c r="A4008" s="7" t="s">
        <v>132</v>
      </c>
      <c r="E4008" t="s">
        <v>9</v>
      </c>
      <c r="G4008" t="s">
        <v>13</v>
      </c>
      <c r="H4008">
        <v>0.80745279563089012</v>
      </c>
    </row>
    <row r="4009" spans="1:8" x14ac:dyDescent="0.2">
      <c r="A4009" s="7" t="s">
        <v>132</v>
      </c>
      <c r="E4009" t="s">
        <v>9</v>
      </c>
      <c r="G4009" t="s">
        <v>13</v>
      </c>
      <c r="H4009">
        <v>0.74210266535044422</v>
      </c>
    </row>
    <row r="4010" spans="1:8" x14ac:dyDescent="0.2">
      <c r="A4010" s="7" t="s">
        <v>132</v>
      </c>
      <c r="E4010" t="s">
        <v>9</v>
      </c>
      <c r="G4010" t="s">
        <v>14</v>
      </c>
      <c r="H4010">
        <v>38.624000000000002</v>
      </c>
    </row>
    <row r="4011" spans="1:8" x14ac:dyDescent="0.2">
      <c r="A4011" s="7" t="s">
        <v>132</v>
      </c>
      <c r="E4011" t="s">
        <v>9</v>
      </c>
      <c r="G4011" t="s">
        <v>15</v>
      </c>
      <c r="H4011">
        <v>86.256</v>
      </c>
    </row>
    <row r="4012" spans="1:8" x14ac:dyDescent="0.2">
      <c r="A4012" s="7" t="s">
        <v>132</v>
      </c>
      <c r="E4012" t="s">
        <v>9</v>
      </c>
      <c r="G4012" t="s">
        <v>16</v>
      </c>
      <c r="H4012">
        <v>47.601333333333329</v>
      </c>
    </row>
    <row r="4013" spans="1:8" x14ac:dyDescent="0.2">
      <c r="A4013" s="7" t="s">
        <v>132</v>
      </c>
      <c r="E4013" t="s">
        <v>9</v>
      </c>
      <c r="G4013" t="s">
        <v>17</v>
      </c>
      <c r="H4013">
        <v>68.403600000000012</v>
      </c>
    </row>
    <row r="4014" spans="1:8" x14ac:dyDescent="0.2">
      <c r="A4014" s="8" t="s">
        <v>133</v>
      </c>
      <c r="E4014" t="s">
        <v>9</v>
      </c>
      <c r="F4014">
        <v>1</v>
      </c>
      <c r="G4014" t="s">
        <v>10</v>
      </c>
      <c r="H4014">
        <v>1</v>
      </c>
    </row>
    <row r="4015" spans="1:8" x14ac:dyDescent="0.2">
      <c r="A4015" s="8" t="s">
        <v>133</v>
      </c>
      <c r="E4015" t="s">
        <v>9</v>
      </c>
      <c r="G4015" t="s">
        <v>11</v>
      </c>
      <c r="H4015">
        <f>3/6</f>
        <v>0.5</v>
      </c>
    </row>
    <row r="4016" spans="1:8" x14ac:dyDescent="0.2">
      <c r="A4016" s="8" t="s">
        <v>133</v>
      </c>
      <c r="E4016" t="s">
        <v>9</v>
      </c>
      <c r="G4016" t="s">
        <v>12</v>
      </c>
      <c r="H4016">
        <v>1</v>
      </c>
    </row>
    <row r="4017" spans="1:8" x14ac:dyDescent="0.2">
      <c r="A4017" s="8" t="s">
        <v>133</v>
      </c>
      <c r="E4017" t="s">
        <v>9</v>
      </c>
      <c r="F4017">
        <v>2</v>
      </c>
      <c r="G4017" t="s">
        <v>10</v>
      </c>
      <c r="H4017">
        <v>1</v>
      </c>
    </row>
    <row r="4018" spans="1:8" x14ac:dyDescent="0.2">
      <c r="A4018" s="8" t="s">
        <v>133</v>
      </c>
      <c r="E4018" t="s">
        <v>9</v>
      </c>
      <c r="G4018" t="s">
        <v>11</v>
      </c>
      <c r="H4018">
        <f>2/8</f>
        <v>0.25</v>
      </c>
    </row>
    <row r="4019" spans="1:8" x14ac:dyDescent="0.2">
      <c r="A4019" s="8" t="s">
        <v>133</v>
      </c>
      <c r="E4019" t="s">
        <v>9</v>
      </c>
      <c r="G4019" t="s">
        <v>12</v>
      </c>
      <c r="H4019">
        <v>1</v>
      </c>
    </row>
    <row r="4020" spans="1:8" x14ac:dyDescent="0.2">
      <c r="A4020" s="8" t="s">
        <v>133</v>
      </c>
      <c r="E4020" t="s">
        <v>9</v>
      </c>
      <c r="F4020">
        <v>3</v>
      </c>
      <c r="G4020" t="s">
        <v>10</v>
      </c>
      <c r="H4020">
        <v>1</v>
      </c>
    </row>
    <row r="4021" spans="1:8" x14ac:dyDescent="0.2">
      <c r="A4021" s="8" t="s">
        <v>133</v>
      </c>
      <c r="E4021" t="s">
        <v>9</v>
      </c>
      <c r="G4021" t="s">
        <v>11</v>
      </c>
      <c r="H4021">
        <f>0/7</f>
        <v>0</v>
      </c>
    </row>
    <row r="4022" spans="1:8" x14ac:dyDescent="0.2">
      <c r="A4022" s="8" t="s">
        <v>133</v>
      </c>
      <c r="E4022" t="s">
        <v>9</v>
      </c>
      <c r="G4022" t="s">
        <v>12</v>
      </c>
      <c r="H4022">
        <v>1</v>
      </c>
    </row>
    <row r="4023" spans="1:8" x14ac:dyDescent="0.2">
      <c r="A4023" s="8" t="s">
        <v>133</v>
      </c>
      <c r="E4023" t="s">
        <v>9</v>
      </c>
      <c r="F4023">
        <v>4</v>
      </c>
      <c r="G4023" t="s">
        <v>10</v>
      </c>
      <c r="H4023">
        <v>1</v>
      </c>
    </row>
    <row r="4024" spans="1:8" x14ac:dyDescent="0.2">
      <c r="A4024" s="8" t="s">
        <v>133</v>
      </c>
      <c r="E4024" t="s">
        <v>9</v>
      </c>
      <c r="G4024" t="s">
        <v>11</v>
      </c>
      <c r="H4024">
        <f>1/7</f>
        <v>0.14285714285714285</v>
      </c>
    </row>
    <row r="4025" spans="1:8" x14ac:dyDescent="0.2">
      <c r="A4025" s="8" t="s">
        <v>133</v>
      </c>
      <c r="E4025" t="s">
        <v>9</v>
      </c>
      <c r="G4025" t="s">
        <v>12</v>
      </c>
      <c r="H4025">
        <v>1</v>
      </c>
    </row>
    <row r="4026" spans="1:8" x14ac:dyDescent="0.2">
      <c r="A4026" s="8" t="s">
        <v>133</v>
      </c>
      <c r="E4026" t="s">
        <v>9</v>
      </c>
      <c r="F4026">
        <v>5</v>
      </c>
      <c r="G4026" t="s">
        <v>10</v>
      </c>
      <c r="H4026">
        <v>1</v>
      </c>
    </row>
    <row r="4027" spans="1:8" x14ac:dyDescent="0.2">
      <c r="A4027" s="8" t="s">
        <v>133</v>
      </c>
      <c r="E4027" t="s">
        <v>9</v>
      </c>
      <c r="G4027" t="s">
        <v>11</v>
      </c>
      <c r="H4027">
        <f>1/7</f>
        <v>0.14285714285714285</v>
      </c>
    </row>
    <row r="4028" spans="1:8" x14ac:dyDescent="0.2">
      <c r="A4028" s="8" t="s">
        <v>133</v>
      </c>
      <c r="E4028" t="s">
        <v>9</v>
      </c>
      <c r="G4028" t="s">
        <v>12</v>
      </c>
      <c r="H4028">
        <v>1</v>
      </c>
    </row>
    <row r="4029" spans="1:8" x14ac:dyDescent="0.2">
      <c r="A4029" s="8" t="s">
        <v>133</v>
      </c>
      <c r="E4029" t="s">
        <v>9</v>
      </c>
      <c r="G4029" t="s">
        <v>13</v>
      </c>
      <c r="H4029">
        <v>0.68906642441083743</v>
      </c>
    </row>
    <row r="4030" spans="1:8" x14ac:dyDescent="0.2">
      <c r="A4030" s="8" t="s">
        <v>133</v>
      </c>
      <c r="E4030" t="s">
        <v>9</v>
      </c>
      <c r="G4030" t="s">
        <v>13</v>
      </c>
      <c r="H4030">
        <v>0.85919853743402252</v>
      </c>
    </row>
    <row r="4031" spans="1:8" x14ac:dyDescent="0.2">
      <c r="A4031" s="8" t="s">
        <v>133</v>
      </c>
      <c r="E4031" t="s">
        <v>9</v>
      </c>
      <c r="G4031" t="s">
        <v>13</v>
      </c>
      <c r="H4031">
        <v>0.77681701607021025</v>
      </c>
    </row>
    <row r="4032" spans="1:8" x14ac:dyDescent="0.2">
      <c r="A4032" s="8" t="s">
        <v>133</v>
      </c>
      <c r="E4032" t="s">
        <v>9</v>
      </c>
      <c r="G4032" t="s">
        <v>13</v>
      </c>
      <c r="H4032">
        <v>0.79824389606998303</v>
      </c>
    </row>
    <row r="4033" spans="1:8" x14ac:dyDescent="0.2">
      <c r="A4033" s="8" t="s">
        <v>133</v>
      </c>
      <c r="E4033" t="s">
        <v>9</v>
      </c>
      <c r="G4033" t="s">
        <v>13</v>
      </c>
      <c r="H4033">
        <v>0.53844801518933938</v>
      </c>
    </row>
    <row r="4034" spans="1:8" x14ac:dyDescent="0.2">
      <c r="A4034" s="8" t="s">
        <v>133</v>
      </c>
      <c r="E4034" t="s">
        <v>9</v>
      </c>
      <c r="G4034" t="s">
        <v>13</v>
      </c>
      <c r="H4034">
        <v>0.50595716909253718</v>
      </c>
    </row>
    <row r="4035" spans="1:8" x14ac:dyDescent="0.2">
      <c r="A4035" s="8" t="s">
        <v>133</v>
      </c>
      <c r="E4035" t="s">
        <v>9</v>
      </c>
      <c r="G4035" t="s">
        <v>13</v>
      </c>
      <c r="H4035">
        <v>0.67601043024771834</v>
      </c>
    </row>
    <row r="4036" spans="1:8" x14ac:dyDescent="0.2">
      <c r="A4036" s="8" t="s">
        <v>133</v>
      </c>
      <c r="E4036" t="s">
        <v>9</v>
      </c>
      <c r="G4036" t="s">
        <v>13</v>
      </c>
      <c r="H4036">
        <v>0.60302942781040403</v>
      </c>
    </row>
    <row r="4037" spans="1:8" x14ac:dyDescent="0.2">
      <c r="A4037" s="8" t="s">
        <v>133</v>
      </c>
      <c r="E4037" t="s">
        <v>9</v>
      </c>
      <c r="G4037" t="s">
        <v>13</v>
      </c>
      <c r="H4037">
        <v>0.55406699932800507</v>
      </c>
    </row>
    <row r="4038" spans="1:8" x14ac:dyDescent="0.2">
      <c r="A4038" s="8" t="s">
        <v>133</v>
      </c>
      <c r="E4038" t="s">
        <v>9</v>
      </c>
      <c r="G4038" t="s">
        <v>13</v>
      </c>
      <c r="H4038">
        <v>0.53844909404659191</v>
      </c>
    </row>
    <row r="4039" spans="1:8" x14ac:dyDescent="0.2">
      <c r="A4039" s="8" t="s">
        <v>133</v>
      </c>
      <c r="E4039" t="s">
        <v>9</v>
      </c>
      <c r="G4039" t="s">
        <v>13</v>
      </c>
      <c r="H4039">
        <v>0.5885740723014582</v>
      </c>
    </row>
    <row r="4040" spans="1:8" x14ac:dyDescent="0.2">
      <c r="A4040" s="8" t="s">
        <v>133</v>
      </c>
      <c r="E4040" t="s">
        <v>9</v>
      </c>
      <c r="G4040" t="s">
        <v>13</v>
      </c>
      <c r="H4040">
        <v>0.68357552208087158</v>
      </c>
    </row>
    <row r="4041" spans="1:8" x14ac:dyDescent="0.2">
      <c r="A4041" s="8" t="s">
        <v>133</v>
      </c>
      <c r="E4041" t="s">
        <v>9</v>
      </c>
      <c r="G4041" t="s">
        <v>13</v>
      </c>
      <c r="H4041">
        <v>0.47945304437564501</v>
      </c>
    </row>
    <row r="4042" spans="1:8" x14ac:dyDescent="0.2">
      <c r="A4042" s="8" t="s">
        <v>133</v>
      </c>
      <c r="E4042" t="s">
        <v>9</v>
      </c>
      <c r="G4042" t="s">
        <v>13</v>
      </c>
      <c r="H4042">
        <v>0.76467718601756218</v>
      </c>
    </row>
    <row r="4043" spans="1:8" x14ac:dyDescent="0.2">
      <c r="A4043" s="8" t="s">
        <v>133</v>
      </c>
      <c r="E4043" t="s">
        <v>9</v>
      </c>
      <c r="G4043" t="s">
        <v>13</v>
      </c>
      <c r="H4043">
        <v>0.76818043279487946</v>
      </c>
    </row>
    <row r="4044" spans="1:8" x14ac:dyDescent="0.2">
      <c r="A4044" s="8" t="s">
        <v>133</v>
      </c>
      <c r="E4044" t="s">
        <v>9</v>
      </c>
      <c r="G4044" t="s">
        <v>14</v>
      </c>
      <c r="H4044">
        <v>29.954999999999998</v>
      </c>
    </row>
    <row r="4045" spans="1:8" x14ac:dyDescent="0.2">
      <c r="A4045" s="8" t="s">
        <v>133</v>
      </c>
      <c r="E4045" t="s">
        <v>9</v>
      </c>
      <c r="G4045" t="s">
        <v>15</v>
      </c>
      <c r="H4045">
        <v>96.9</v>
      </c>
    </row>
    <row r="4046" spans="1:8" x14ac:dyDescent="0.2">
      <c r="A4046" s="8" t="s">
        <v>133</v>
      </c>
      <c r="E4046" t="s">
        <v>9</v>
      </c>
      <c r="G4046" t="s">
        <v>16</v>
      </c>
      <c r="H4046">
        <v>43.953266666666671</v>
      </c>
    </row>
    <row r="4047" spans="1:8" x14ac:dyDescent="0.2">
      <c r="A4047" s="8" t="s">
        <v>133</v>
      </c>
      <c r="E4047" t="s">
        <v>9</v>
      </c>
      <c r="G4047" t="s">
        <v>17</v>
      </c>
      <c r="H4047">
        <v>67.443866666666665</v>
      </c>
    </row>
    <row r="4048" spans="1:8" x14ac:dyDescent="0.2">
      <c r="A4048" s="7" t="s">
        <v>134</v>
      </c>
      <c r="E4048" t="s">
        <v>9</v>
      </c>
      <c r="F4048">
        <v>1</v>
      </c>
      <c r="G4048" t="s">
        <v>10</v>
      </c>
      <c r="H4048">
        <v>1</v>
      </c>
    </row>
    <row r="4049" spans="1:8" x14ac:dyDescent="0.2">
      <c r="A4049" s="7" t="s">
        <v>134</v>
      </c>
      <c r="E4049" t="s">
        <v>9</v>
      </c>
      <c r="G4049" t="s">
        <v>11</v>
      </c>
      <c r="H4049">
        <f>4/6</f>
        <v>0.66666666666666663</v>
      </c>
    </row>
    <row r="4050" spans="1:8" x14ac:dyDescent="0.2">
      <c r="A4050" s="7" t="s">
        <v>134</v>
      </c>
      <c r="E4050" t="s">
        <v>9</v>
      </c>
      <c r="G4050" t="s">
        <v>12</v>
      </c>
      <c r="H4050">
        <v>1</v>
      </c>
    </row>
    <row r="4051" spans="1:8" x14ac:dyDescent="0.2">
      <c r="A4051" s="7" t="s">
        <v>134</v>
      </c>
      <c r="E4051" t="s">
        <v>9</v>
      </c>
      <c r="F4051">
        <v>2</v>
      </c>
      <c r="G4051" t="s">
        <v>10</v>
      </c>
      <c r="H4051">
        <v>1</v>
      </c>
    </row>
    <row r="4052" spans="1:8" x14ac:dyDescent="0.2">
      <c r="A4052" s="7" t="s">
        <v>134</v>
      </c>
      <c r="E4052" t="s">
        <v>9</v>
      </c>
      <c r="G4052" t="s">
        <v>11</v>
      </c>
      <c r="H4052">
        <f>4/33</f>
        <v>0.12121212121212122</v>
      </c>
    </row>
    <row r="4053" spans="1:8" x14ac:dyDescent="0.2">
      <c r="A4053" s="7" t="s">
        <v>134</v>
      </c>
      <c r="E4053" t="s">
        <v>9</v>
      </c>
      <c r="G4053" t="s">
        <v>12</v>
      </c>
      <c r="H4053">
        <v>1</v>
      </c>
    </row>
    <row r="4054" spans="1:8" x14ac:dyDescent="0.2">
      <c r="A4054" s="7" t="s">
        <v>134</v>
      </c>
      <c r="E4054" t="s">
        <v>9</v>
      </c>
      <c r="F4054">
        <v>3</v>
      </c>
      <c r="G4054" t="s">
        <v>10</v>
      </c>
      <c r="H4054">
        <v>1</v>
      </c>
    </row>
    <row r="4055" spans="1:8" x14ac:dyDescent="0.2">
      <c r="A4055" s="7" t="s">
        <v>134</v>
      </c>
      <c r="E4055" t="s">
        <v>9</v>
      </c>
      <c r="G4055" t="s">
        <v>11</v>
      </c>
      <c r="H4055">
        <f>5/9</f>
        <v>0.55555555555555558</v>
      </c>
    </row>
    <row r="4056" spans="1:8" x14ac:dyDescent="0.2">
      <c r="A4056" s="7" t="s">
        <v>134</v>
      </c>
      <c r="E4056" t="s">
        <v>9</v>
      </c>
      <c r="G4056" t="s">
        <v>12</v>
      </c>
      <c r="H4056">
        <v>1</v>
      </c>
    </row>
    <row r="4057" spans="1:8" x14ac:dyDescent="0.2">
      <c r="A4057" s="7" t="s">
        <v>134</v>
      </c>
      <c r="E4057" t="s">
        <v>9</v>
      </c>
      <c r="F4057">
        <v>4</v>
      </c>
      <c r="G4057" t="s">
        <v>10</v>
      </c>
      <c r="H4057">
        <v>1</v>
      </c>
    </row>
    <row r="4058" spans="1:8" x14ac:dyDescent="0.2">
      <c r="A4058" s="7" t="s">
        <v>134</v>
      </c>
      <c r="E4058" t="s">
        <v>9</v>
      </c>
      <c r="G4058" t="s">
        <v>11</v>
      </c>
      <c r="H4058">
        <f>4/16</f>
        <v>0.25</v>
      </c>
    </row>
    <row r="4059" spans="1:8" x14ac:dyDescent="0.2">
      <c r="A4059" s="7" t="s">
        <v>134</v>
      </c>
      <c r="E4059" t="s">
        <v>9</v>
      </c>
      <c r="G4059" t="s">
        <v>12</v>
      </c>
      <c r="H4059">
        <v>1</v>
      </c>
    </row>
    <row r="4060" spans="1:8" x14ac:dyDescent="0.2">
      <c r="A4060" s="7" t="s">
        <v>134</v>
      </c>
      <c r="E4060" t="s">
        <v>9</v>
      </c>
      <c r="F4060">
        <v>5</v>
      </c>
      <c r="G4060" t="s">
        <v>10</v>
      </c>
      <c r="H4060">
        <v>1</v>
      </c>
    </row>
    <row r="4061" spans="1:8" x14ac:dyDescent="0.2">
      <c r="A4061" s="7" t="s">
        <v>134</v>
      </c>
      <c r="E4061" t="s">
        <v>9</v>
      </c>
      <c r="G4061" t="s">
        <v>11</v>
      </c>
      <c r="H4061">
        <f>1/6</f>
        <v>0.16666666666666666</v>
      </c>
    </row>
    <row r="4062" spans="1:8" x14ac:dyDescent="0.2">
      <c r="A4062" s="7" t="s">
        <v>134</v>
      </c>
      <c r="E4062" t="s">
        <v>9</v>
      </c>
      <c r="G4062" t="s">
        <v>12</v>
      </c>
      <c r="H4062">
        <v>1</v>
      </c>
    </row>
    <row r="4063" spans="1:8" x14ac:dyDescent="0.2">
      <c r="A4063" s="7" t="s">
        <v>134</v>
      </c>
      <c r="E4063" t="s">
        <v>9</v>
      </c>
      <c r="G4063" t="s">
        <v>13</v>
      </c>
      <c r="H4063">
        <v>0.55776856869620661</v>
      </c>
    </row>
    <row r="4064" spans="1:8" x14ac:dyDescent="0.2">
      <c r="A4064" s="7" t="s">
        <v>134</v>
      </c>
      <c r="E4064" t="s">
        <v>9</v>
      </c>
      <c r="G4064" t="s">
        <v>13</v>
      </c>
      <c r="H4064">
        <v>0.60348406226834683</v>
      </c>
    </row>
    <row r="4065" spans="1:8" x14ac:dyDescent="0.2">
      <c r="A4065" s="7" t="s">
        <v>134</v>
      </c>
      <c r="E4065" t="s">
        <v>9</v>
      </c>
      <c r="G4065" t="s">
        <v>13</v>
      </c>
      <c r="H4065">
        <v>0.65046331670857593</v>
      </c>
    </row>
    <row r="4066" spans="1:8" x14ac:dyDescent="0.2">
      <c r="A4066" s="7" t="s">
        <v>134</v>
      </c>
      <c r="E4066" t="s">
        <v>9</v>
      </c>
      <c r="G4066" t="s">
        <v>13</v>
      </c>
      <c r="H4066">
        <v>0.51049749533444655</v>
      </c>
    </row>
    <row r="4067" spans="1:8" x14ac:dyDescent="0.2">
      <c r="A4067" s="7" t="s">
        <v>134</v>
      </c>
      <c r="E4067" t="s">
        <v>9</v>
      </c>
      <c r="G4067" t="s">
        <v>13</v>
      </c>
      <c r="H4067">
        <v>0.59214829000379399</v>
      </c>
    </row>
    <row r="4068" spans="1:8" x14ac:dyDescent="0.2">
      <c r="A4068" s="7" t="s">
        <v>134</v>
      </c>
      <c r="E4068" t="s">
        <v>9</v>
      </c>
      <c r="G4068" t="s">
        <v>13</v>
      </c>
      <c r="H4068">
        <v>0.6996551942300393</v>
      </c>
    </row>
    <row r="4069" spans="1:8" x14ac:dyDescent="0.2">
      <c r="A4069" s="7" t="s">
        <v>134</v>
      </c>
      <c r="E4069" t="s">
        <v>9</v>
      </c>
      <c r="G4069" t="s">
        <v>13</v>
      </c>
      <c r="H4069">
        <v>0.68369663941871017</v>
      </c>
    </row>
    <row r="4070" spans="1:8" x14ac:dyDescent="0.2">
      <c r="A4070" s="7" t="s">
        <v>134</v>
      </c>
      <c r="E4070" t="s">
        <v>9</v>
      </c>
      <c r="G4070" t="s">
        <v>13</v>
      </c>
      <c r="H4070">
        <v>0.62440744594750841</v>
      </c>
    </row>
    <row r="4071" spans="1:8" x14ac:dyDescent="0.2">
      <c r="A4071" s="7" t="s">
        <v>134</v>
      </c>
      <c r="E4071" t="s">
        <v>9</v>
      </c>
      <c r="G4071" t="s">
        <v>13</v>
      </c>
      <c r="H4071">
        <v>0.62768156473101833</v>
      </c>
    </row>
    <row r="4072" spans="1:8" x14ac:dyDescent="0.2">
      <c r="A4072" s="7" t="s">
        <v>134</v>
      </c>
      <c r="E4072" t="s">
        <v>9</v>
      </c>
      <c r="G4072" t="s">
        <v>13</v>
      </c>
      <c r="H4072">
        <v>0.64564482347948693</v>
      </c>
    </row>
    <row r="4073" spans="1:8" x14ac:dyDescent="0.2">
      <c r="A4073" s="7" t="s">
        <v>134</v>
      </c>
      <c r="E4073" t="s">
        <v>9</v>
      </c>
      <c r="G4073" t="s">
        <v>13</v>
      </c>
      <c r="H4073">
        <v>0.57266070823670423</v>
      </c>
    </row>
    <row r="4074" spans="1:8" x14ac:dyDescent="0.2">
      <c r="A4074" s="7" t="s">
        <v>134</v>
      </c>
      <c r="E4074" t="s">
        <v>9</v>
      </c>
      <c r="G4074" t="s">
        <v>13</v>
      </c>
      <c r="H4074">
        <v>0.60035026269702274</v>
      </c>
    </row>
    <row r="4075" spans="1:8" x14ac:dyDescent="0.2">
      <c r="A4075" s="7" t="s">
        <v>134</v>
      </c>
      <c r="E4075" t="s">
        <v>9</v>
      </c>
      <c r="G4075" t="s">
        <v>13</v>
      </c>
      <c r="H4075">
        <v>0.44201828843236152</v>
      </c>
    </row>
    <row r="4076" spans="1:8" x14ac:dyDescent="0.2">
      <c r="A4076" s="7" t="s">
        <v>134</v>
      </c>
      <c r="E4076" t="s">
        <v>9</v>
      </c>
      <c r="G4076" t="s">
        <v>13</v>
      </c>
      <c r="H4076">
        <v>0.69411469803584547</v>
      </c>
    </row>
    <row r="4077" spans="1:8" x14ac:dyDescent="0.2">
      <c r="A4077" s="7" t="s">
        <v>134</v>
      </c>
      <c r="E4077" t="s">
        <v>9</v>
      </c>
      <c r="G4077" t="s">
        <v>13</v>
      </c>
      <c r="H4077">
        <v>0.52196586919908283</v>
      </c>
    </row>
    <row r="4078" spans="1:8" x14ac:dyDescent="0.2">
      <c r="A4078" s="7" t="s">
        <v>134</v>
      </c>
      <c r="E4078" t="s">
        <v>9</v>
      </c>
      <c r="G4078" t="s">
        <v>14</v>
      </c>
      <c r="H4078">
        <v>21.559000000000001</v>
      </c>
    </row>
    <row r="4079" spans="1:8" x14ac:dyDescent="0.2">
      <c r="A4079" s="7" t="s">
        <v>134</v>
      </c>
      <c r="E4079" t="s">
        <v>9</v>
      </c>
      <c r="G4079" t="s">
        <v>15</v>
      </c>
      <c r="H4079">
        <v>81.447999999999993</v>
      </c>
    </row>
    <row r="4080" spans="1:8" x14ac:dyDescent="0.2">
      <c r="A4080" s="7" t="s">
        <v>134</v>
      </c>
      <c r="E4080" t="s">
        <v>9</v>
      </c>
      <c r="G4080" t="s">
        <v>16</v>
      </c>
      <c r="H4080">
        <v>38.36846666666667</v>
      </c>
    </row>
    <row r="4081" spans="1:8" x14ac:dyDescent="0.2">
      <c r="A4081" s="7" t="s">
        <v>134</v>
      </c>
      <c r="E4081" t="s">
        <v>9</v>
      </c>
      <c r="G4081" t="s">
        <v>17</v>
      </c>
      <c r="H4081">
        <v>63.625399999999999</v>
      </c>
    </row>
    <row r="4082" spans="1:8" x14ac:dyDescent="0.2">
      <c r="A4082" s="8" t="s">
        <v>135</v>
      </c>
      <c r="E4082" t="s">
        <v>9</v>
      </c>
      <c r="F4082">
        <v>1</v>
      </c>
      <c r="G4082" t="s">
        <v>10</v>
      </c>
      <c r="H4082">
        <v>1</v>
      </c>
    </row>
    <row r="4083" spans="1:8" x14ac:dyDescent="0.2">
      <c r="A4083" s="8" t="s">
        <v>135</v>
      </c>
      <c r="E4083" t="s">
        <v>9</v>
      </c>
      <c r="G4083" t="s">
        <v>11</v>
      </c>
      <c r="H4083">
        <v>0</v>
      </c>
    </row>
    <row r="4084" spans="1:8" x14ac:dyDescent="0.2">
      <c r="A4084" s="8" t="s">
        <v>135</v>
      </c>
      <c r="E4084" t="s">
        <v>9</v>
      </c>
      <c r="G4084" t="s">
        <v>12</v>
      </c>
      <c r="H4084">
        <v>1</v>
      </c>
    </row>
    <row r="4085" spans="1:8" x14ac:dyDescent="0.2">
      <c r="A4085" s="8" t="s">
        <v>135</v>
      </c>
      <c r="E4085" t="s">
        <v>9</v>
      </c>
      <c r="F4085">
        <v>2</v>
      </c>
      <c r="G4085" t="s">
        <v>10</v>
      </c>
      <c r="H4085">
        <v>0</v>
      </c>
    </row>
    <row r="4086" spans="1:8" x14ac:dyDescent="0.2">
      <c r="A4086" s="8" t="s">
        <v>135</v>
      </c>
      <c r="E4086" t="s">
        <v>9</v>
      </c>
      <c r="G4086" t="s">
        <v>11</v>
      </c>
      <c r="H4086">
        <f>2/8</f>
        <v>0.25</v>
      </c>
    </row>
    <row r="4087" spans="1:8" x14ac:dyDescent="0.2">
      <c r="A4087" s="8" t="s">
        <v>135</v>
      </c>
      <c r="E4087" t="s">
        <v>9</v>
      </c>
      <c r="G4087" t="s">
        <v>12</v>
      </c>
      <c r="H4087">
        <v>1</v>
      </c>
    </row>
    <row r="4088" spans="1:8" x14ac:dyDescent="0.2">
      <c r="A4088" s="8" t="s">
        <v>135</v>
      </c>
      <c r="E4088" t="s">
        <v>9</v>
      </c>
      <c r="F4088">
        <v>3</v>
      </c>
      <c r="G4088" t="s">
        <v>10</v>
      </c>
      <c r="H4088">
        <v>1</v>
      </c>
    </row>
    <row r="4089" spans="1:8" x14ac:dyDescent="0.2">
      <c r="A4089" s="8" t="s">
        <v>135</v>
      </c>
      <c r="E4089" t="s">
        <v>9</v>
      </c>
      <c r="G4089" t="s">
        <v>11</v>
      </c>
      <c r="H4089">
        <f>1/10</f>
        <v>0.1</v>
      </c>
    </row>
    <row r="4090" spans="1:8" x14ac:dyDescent="0.2">
      <c r="A4090" s="8" t="s">
        <v>135</v>
      </c>
      <c r="E4090" t="s">
        <v>9</v>
      </c>
      <c r="G4090" t="s">
        <v>12</v>
      </c>
      <c r="H4090">
        <v>1</v>
      </c>
    </row>
    <row r="4091" spans="1:8" x14ac:dyDescent="0.2">
      <c r="A4091" s="8" t="s">
        <v>135</v>
      </c>
      <c r="E4091" t="s">
        <v>9</v>
      </c>
      <c r="F4091">
        <v>4</v>
      </c>
      <c r="G4091" t="s">
        <v>10</v>
      </c>
      <c r="H4091">
        <v>1</v>
      </c>
    </row>
    <row r="4092" spans="1:8" x14ac:dyDescent="0.2">
      <c r="A4092" s="8" t="s">
        <v>135</v>
      </c>
      <c r="E4092" t="s">
        <v>9</v>
      </c>
      <c r="G4092" t="s">
        <v>11</v>
      </c>
      <c r="H4092">
        <f>3/12</f>
        <v>0.25</v>
      </c>
    </row>
    <row r="4093" spans="1:8" x14ac:dyDescent="0.2">
      <c r="A4093" s="8" t="s">
        <v>135</v>
      </c>
      <c r="E4093" t="s">
        <v>9</v>
      </c>
      <c r="G4093" t="s">
        <v>12</v>
      </c>
      <c r="H4093">
        <v>1</v>
      </c>
    </row>
    <row r="4094" spans="1:8" x14ac:dyDescent="0.2">
      <c r="A4094" s="8" t="s">
        <v>135</v>
      </c>
      <c r="E4094" t="s">
        <v>9</v>
      </c>
      <c r="F4094">
        <v>5</v>
      </c>
      <c r="G4094" t="s">
        <v>10</v>
      </c>
      <c r="H4094">
        <v>1</v>
      </c>
    </row>
    <row r="4095" spans="1:8" x14ac:dyDescent="0.2">
      <c r="A4095" s="8" t="s">
        <v>135</v>
      </c>
      <c r="E4095" t="s">
        <v>9</v>
      </c>
      <c r="G4095" t="s">
        <v>11</v>
      </c>
      <c r="H4095">
        <v>0</v>
      </c>
    </row>
    <row r="4096" spans="1:8" x14ac:dyDescent="0.2">
      <c r="A4096" s="8" t="s">
        <v>135</v>
      </c>
      <c r="E4096" t="s">
        <v>9</v>
      </c>
      <c r="G4096" t="s">
        <v>12</v>
      </c>
      <c r="H4096">
        <v>1</v>
      </c>
    </row>
    <row r="4097" spans="1:8" x14ac:dyDescent="0.2">
      <c r="A4097" s="8" t="s">
        <v>135</v>
      </c>
      <c r="E4097" t="s">
        <v>9</v>
      </c>
      <c r="G4097" t="s">
        <v>13</v>
      </c>
      <c r="H4097">
        <v>0.68928990407839352</v>
      </c>
    </row>
    <row r="4098" spans="1:8" x14ac:dyDescent="0.2">
      <c r="A4098" s="8" t="s">
        <v>135</v>
      </c>
      <c r="E4098" t="s">
        <v>9</v>
      </c>
      <c r="G4098" t="s">
        <v>13</v>
      </c>
      <c r="H4098">
        <v>0.46490804069893898</v>
      </c>
    </row>
    <row r="4099" spans="1:8" x14ac:dyDescent="0.2">
      <c r="A4099" s="8" t="s">
        <v>135</v>
      </c>
      <c r="E4099" t="s">
        <v>9</v>
      </c>
      <c r="G4099" t="s">
        <v>13</v>
      </c>
      <c r="H4099">
        <v>0.42562322833602667</v>
      </c>
    </row>
    <row r="4100" spans="1:8" x14ac:dyDescent="0.2">
      <c r="A4100" s="8" t="s">
        <v>135</v>
      </c>
      <c r="E4100" t="s">
        <v>9</v>
      </c>
      <c r="G4100" t="s">
        <v>13</v>
      </c>
      <c r="H4100">
        <v>0.58229040097205342</v>
      </c>
    </row>
    <row r="4101" spans="1:8" x14ac:dyDescent="0.2">
      <c r="A4101" s="8" t="s">
        <v>135</v>
      </c>
      <c r="E4101" t="s">
        <v>9</v>
      </c>
      <c r="G4101" t="s">
        <v>13</v>
      </c>
      <c r="H4101">
        <v>0.48853896152633713</v>
      </c>
    </row>
    <row r="4102" spans="1:8" x14ac:dyDescent="0.2">
      <c r="A4102" s="8" t="s">
        <v>135</v>
      </c>
      <c r="E4102" t="s">
        <v>9</v>
      </c>
      <c r="G4102" t="s">
        <v>13</v>
      </c>
      <c r="H4102">
        <v>0.5984522044882622</v>
      </c>
    </row>
    <row r="4103" spans="1:8" x14ac:dyDescent="0.2">
      <c r="A4103" s="8" t="s">
        <v>135</v>
      </c>
      <c r="E4103" t="s">
        <v>9</v>
      </c>
      <c r="G4103" t="s">
        <v>13</v>
      </c>
      <c r="H4103">
        <v>0.55241636689435891</v>
      </c>
    </row>
    <row r="4104" spans="1:8" x14ac:dyDescent="0.2">
      <c r="A4104" s="8" t="s">
        <v>135</v>
      </c>
      <c r="E4104" t="s">
        <v>9</v>
      </c>
      <c r="G4104" t="s">
        <v>13</v>
      </c>
      <c r="H4104">
        <v>0.5846026510518969</v>
      </c>
    </row>
    <row r="4105" spans="1:8" x14ac:dyDescent="0.2">
      <c r="A4105" s="8" t="s">
        <v>135</v>
      </c>
      <c r="E4105" t="s">
        <v>9</v>
      </c>
      <c r="G4105" t="s">
        <v>13</v>
      </c>
      <c r="H4105">
        <v>0.67480181200453004</v>
      </c>
    </row>
    <row r="4106" spans="1:8" x14ac:dyDescent="0.2">
      <c r="A4106" s="8" t="s">
        <v>135</v>
      </c>
      <c r="E4106" t="s">
        <v>9</v>
      </c>
      <c r="G4106" t="s">
        <v>13</v>
      </c>
      <c r="H4106">
        <v>0.65173775671406009</v>
      </c>
    </row>
    <row r="4107" spans="1:8" x14ac:dyDescent="0.2">
      <c r="A4107" s="8" t="s">
        <v>135</v>
      </c>
      <c r="E4107" t="s">
        <v>9</v>
      </c>
      <c r="G4107" t="s">
        <v>13</v>
      </c>
      <c r="H4107">
        <v>0.46395577850077802</v>
      </c>
    </row>
    <row r="4108" spans="1:8" x14ac:dyDescent="0.2">
      <c r="A4108" s="8" t="s">
        <v>135</v>
      </c>
      <c r="E4108" t="s">
        <v>9</v>
      </c>
      <c r="G4108" t="s">
        <v>13</v>
      </c>
      <c r="H4108">
        <v>0.5381524818721688</v>
      </c>
    </row>
    <row r="4109" spans="1:8" x14ac:dyDescent="0.2">
      <c r="A4109" s="8" t="s">
        <v>135</v>
      </c>
      <c r="E4109" t="s">
        <v>9</v>
      </c>
      <c r="G4109" t="s">
        <v>13</v>
      </c>
      <c r="H4109">
        <v>0.41676723058357429</v>
      </c>
    </row>
    <row r="4110" spans="1:8" x14ac:dyDescent="0.2">
      <c r="A4110" s="8" t="s">
        <v>135</v>
      </c>
      <c r="E4110" t="s">
        <v>9</v>
      </c>
      <c r="G4110" t="s">
        <v>13</v>
      </c>
      <c r="H4110">
        <v>0.49924304897411592</v>
      </c>
    </row>
    <row r="4111" spans="1:8" x14ac:dyDescent="0.2">
      <c r="A4111" s="8" t="s">
        <v>135</v>
      </c>
      <c r="E4111" t="s">
        <v>9</v>
      </c>
      <c r="G4111" t="s">
        <v>13</v>
      </c>
      <c r="H4111">
        <v>0.39205588415255965</v>
      </c>
    </row>
    <row r="4112" spans="1:8" x14ac:dyDescent="0.2">
      <c r="A4112" s="8" t="s">
        <v>135</v>
      </c>
      <c r="E4112" t="s">
        <v>9</v>
      </c>
      <c r="G4112" t="s">
        <v>14</v>
      </c>
      <c r="H4112">
        <v>23.067</v>
      </c>
    </row>
    <row r="4113" spans="1:8" x14ac:dyDescent="0.2">
      <c r="A4113" s="8" t="s">
        <v>135</v>
      </c>
      <c r="E4113" t="s">
        <v>9</v>
      </c>
      <c r="G4113" t="s">
        <v>15</v>
      </c>
      <c r="H4113">
        <v>91.900999999999996</v>
      </c>
    </row>
    <row r="4114" spans="1:8" x14ac:dyDescent="0.2">
      <c r="A4114" s="8" t="s">
        <v>135</v>
      </c>
      <c r="E4114" t="s">
        <v>9</v>
      </c>
      <c r="G4114" t="s">
        <v>16</v>
      </c>
      <c r="H4114">
        <v>38.543800000000005</v>
      </c>
    </row>
    <row r="4115" spans="1:8" x14ac:dyDescent="0.2">
      <c r="A4115" s="8" t="s">
        <v>135</v>
      </c>
      <c r="E4115" t="s">
        <v>9</v>
      </c>
      <c r="G4115" t="s">
        <v>17</v>
      </c>
      <c r="H4115">
        <v>72.71693333333333</v>
      </c>
    </row>
    <row r="4116" spans="1:8" x14ac:dyDescent="0.2">
      <c r="A4116" s="7" t="s">
        <v>136</v>
      </c>
      <c r="E4116" t="s">
        <v>9</v>
      </c>
      <c r="F4116">
        <v>1</v>
      </c>
      <c r="G4116" t="s">
        <v>10</v>
      </c>
      <c r="H4116">
        <v>1</v>
      </c>
    </row>
    <row r="4117" spans="1:8" x14ac:dyDescent="0.2">
      <c r="A4117" s="7" t="s">
        <v>136</v>
      </c>
      <c r="E4117" t="s">
        <v>9</v>
      </c>
      <c r="G4117" t="s">
        <v>11</v>
      </c>
      <c r="H4117">
        <f>5/12</f>
        <v>0.41666666666666669</v>
      </c>
    </row>
    <row r="4118" spans="1:8" x14ac:dyDescent="0.2">
      <c r="A4118" s="7" t="s">
        <v>136</v>
      </c>
      <c r="E4118" t="s">
        <v>9</v>
      </c>
      <c r="G4118" t="s">
        <v>12</v>
      </c>
      <c r="H4118">
        <v>1</v>
      </c>
    </row>
    <row r="4119" spans="1:8" x14ac:dyDescent="0.2">
      <c r="A4119" s="7" t="s">
        <v>136</v>
      </c>
      <c r="E4119" t="s">
        <v>9</v>
      </c>
      <c r="F4119">
        <v>2</v>
      </c>
      <c r="G4119" t="s">
        <v>10</v>
      </c>
      <c r="H4119">
        <v>1</v>
      </c>
    </row>
    <row r="4120" spans="1:8" x14ac:dyDescent="0.2">
      <c r="A4120" s="7" t="s">
        <v>136</v>
      </c>
      <c r="E4120" t="s">
        <v>9</v>
      </c>
      <c r="G4120" t="s">
        <v>11</v>
      </c>
      <c r="H4120">
        <f>1/6</f>
        <v>0.16666666666666666</v>
      </c>
    </row>
    <row r="4121" spans="1:8" x14ac:dyDescent="0.2">
      <c r="A4121" s="7" t="s">
        <v>136</v>
      </c>
      <c r="E4121" t="s">
        <v>9</v>
      </c>
      <c r="G4121" t="s">
        <v>12</v>
      </c>
      <c r="H4121">
        <v>1</v>
      </c>
    </row>
    <row r="4122" spans="1:8" x14ac:dyDescent="0.2">
      <c r="A4122" s="7" t="s">
        <v>136</v>
      </c>
      <c r="E4122" t="s">
        <v>9</v>
      </c>
      <c r="F4122">
        <v>3</v>
      </c>
      <c r="G4122" t="s">
        <v>10</v>
      </c>
      <c r="H4122">
        <v>1</v>
      </c>
    </row>
    <row r="4123" spans="1:8" x14ac:dyDescent="0.2">
      <c r="A4123" s="7" t="s">
        <v>136</v>
      </c>
      <c r="E4123" t="s">
        <v>9</v>
      </c>
      <c r="G4123" t="s">
        <v>11</v>
      </c>
      <c r="H4123">
        <f>10/21</f>
        <v>0.47619047619047616</v>
      </c>
    </row>
    <row r="4124" spans="1:8" x14ac:dyDescent="0.2">
      <c r="A4124" s="7" t="s">
        <v>136</v>
      </c>
      <c r="E4124" t="s">
        <v>9</v>
      </c>
      <c r="G4124" t="s">
        <v>12</v>
      </c>
      <c r="H4124">
        <v>1</v>
      </c>
    </row>
    <row r="4125" spans="1:8" x14ac:dyDescent="0.2">
      <c r="A4125" s="7" t="s">
        <v>136</v>
      </c>
      <c r="E4125" t="s">
        <v>9</v>
      </c>
      <c r="F4125">
        <v>4</v>
      </c>
      <c r="G4125" t="s">
        <v>10</v>
      </c>
      <c r="H4125">
        <v>1</v>
      </c>
    </row>
    <row r="4126" spans="1:8" x14ac:dyDescent="0.2">
      <c r="A4126" s="7" t="s">
        <v>136</v>
      </c>
      <c r="E4126" t="s">
        <v>9</v>
      </c>
      <c r="G4126" t="s">
        <v>11</v>
      </c>
      <c r="H4126">
        <f>5/22</f>
        <v>0.22727272727272727</v>
      </c>
    </row>
    <row r="4127" spans="1:8" x14ac:dyDescent="0.2">
      <c r="A4127" s="7" t="s">
        <v>136</v>
      </c>
      <c r="E4127" t="s">
        <v>9</v>
      </c>
      <c r="G4127" t="s">
        <v>12</v>
      </c>
      <c r="H4127">
        <v>1</v>
      </c>
    </row>
    <row r="4128" spans="1:8" x14ac:dyDescent="0.2">
      <c r="A4128" s="7" t="s">
        <v>136</v>
      </c>
      <c r="E4128" t="s">
        <v>9</v>
      </c>
      <c r="F4128">
        <v>5</v>
      </c>
      <c r="G4128" t="s">
        <v>10</v>
      </c>
      <c r="H4128">
        <v>1</v>
      </c>
    </row>
    <row r="4129" spans="1:8" x14ac:dyDescent="0.2">
      <c r="A4129" s="7" t="s">
        <v>136</v>
      </c>
      <c r="E4129" t="s">
        <v>9</v>
      </c>
      <c r="G4129" t="s">
        <v>11</v>
      </c>
      <c r="H4129">
        <f>12/23</f>
        <v>0.52173913043478259</v>
      </c>
    </row>
    <row r="4130" spans="1:8" x14ac:dyDescent="0.2">
      <c r="A4130" s="7" t="s">
        <v>136</v>
      </c>
      <c r="E4130" t="s">
        <v>9</v>
      </c>
      <c r="G4130" t="s">
        <v>12</v>
      </c>
      <c r="H4130">
        <v>1</v>
      </c>
    </row>
    <row r="4131" spans="1:8" x14ac:dyDescent="0.2">
      <c r="A4131" s="7" t="s">
        <v>136</v>
      </c>
      <c r="E4131" t="s">
        <v>9</v>
      </c>
      <c r="G4131" t="s">
        <v>13</v>
      </c>
      <c r="H4131">
        <v>0.40081801496277941</v>
      </c>
    </row>
    <row r="4132" spans="1:8" x14ac:dyDescent="0.2">
      <c r="A4132" s="7" t="s">
        <v>136</v>
      </c>
      <c r="E4132" t="s">
        <v>9</v>
      </c>
      <c r="G4132" t="s">
        <v>13</v>
      </c>
      <c r="H4132">
        <v>0.60151404986955215</v>
      </c>
    </row>
    <row r="4133" spans="1:8" x14ac:dyDescent="0.2">
      <c r="A4133" s="7" t="s">
        <v>136</v>
      </c>
      <c r="E4133" t="s">
        <v>9</v>
      </c>
      <c r="G4133" t="s">
        <v>13</v>
      </c>
      <c r="H4133">
        <v>0.74199372241757733</v>
      </c>
    </row>
    <row r="4134" spans="1:8" x14ac:dyDescent="0.2">
      <c r="A4134" s="7" t="s">
        <v>136</v>
      </c>
      <c r="E4134" t="s">
        <v>9</v>
      </c>
      <c r="G4134" t="s">
        <v>13</v>
      </c>
      <c r="H4134">
        <v>0.5221087732352252</v>
      </c>
    </row>
    <row r="4135" spans="1:8" x14ac:dyDescent="0.2">
      <c r="A4135" s="7" t="s">
        <v>136</v>
      </c>
      <c r="E4135" t="s">
        <v>9</v>
      </c>
      <c r="G4135" t="s">
        <v>13</v>
      </c>
      <c r="H4135">
        <v>0.585216921935092</v>
      </c>
    </row>
    <row r="4136" spans="1:8" x14ac:dyDescent="0.2">
      <c r="A4136" s="7" t="s">
        <v>136</v>
      </c>
      <c r="E4136" t="s">
        <v>9</v>
      </c>
      <c r="G4136" t="s">
        <v>13</v>
      </c>
      <c r="H4136">
        <v>0.49148229945626198</v>
      </c>
    </row>
    <row r="4137" spans="1:8" x14ac:dyDescent="0.2">
      <c r="A4137" s="7" t="s">
        <v>136</v>
      </c>
      <c r="E4137" t="s">
        <v>9</v>
      </c>
      <c r="G4137" t="s">
        <v>13</v>
      </c>
      <c r="H4137">
        <v>0.86959905063906784</v>
      </c>
    </row>
    <row r="4138" spans="1:8" x14ac:dyDescent="0.2">
      <c r="A4138" s="7" t="s">
        <v>136</v>
      </c>
      <c r="E4138" t="s">
        <v>9</v>
      </c>
      <c r="G4138" t="s">
        <v>13</v>
      </c>
      <c r="H4138">
        <v>0.49694189602446481</v>
      </c>
    </row>
    <row r="4139" spans="1:8" x14ac:dyDescent="0.2">
      <c r="A4139" s="7" t="s">
        <v>136</v>
      </c>
      <c r="E4139" t="s">
        <v>9</v>
      </c>
      <c r="G4139" t="s">
        <v>13</v>
      </c>
      <c r="H4139">
        <v>0.47433412002697234</v>
      </c>
    </row>
    <row r="4140" spans="1:8" x14ac:dyDescent="0.2">
      <c r="A4140" s="7" t="s">
        <v>136</v>
      </c>
      <c r="E4140" t="s">
        <v>9</v>
      </c>
      <c r="G4140" t="s">
        <v>13</v>
      </c>
      <c r="H4140">
        <v>0.5640834111422347</v>
      </c>
    </row>
    <row r="4141" spans="1:8" x14ac:dyDescent="0.2">
      <c r="A4141" s="7" t="s">
        <v>136</v>
      </c>
      <c r="E4141" t="s">
        <v>9</v>
      </c>
      <c r="G4141" t="s">
        <v>13</v>
      </c>
      <c r="H4141">
        <v>0.48377639861493699</v>
      </c>
    </row>
    <row r="4142" spans="1:8" x14ac:dyDescent="0.2">
      <c r="A4142" s="7" t="s">
        <v>136</v>
      </c>
      <c r="E4142" t="s">
        <v>9</v>
      </c>
      <c r="G4142" t="s">
        <v>13</v>
      </c>
      <c r="H4142">
        <v>0.40225851285615011</v>
      </c>
    </row>
    <row r="4143" spans="1:8" x14ac:dyDescent="0.2">
      <c r="A4143" s="7" t="s">
        <v>136</v>
      </c>
      <c r="E4143" t="s">
        <v>9</v>
      </c>
      <c r="G4143" t="s">
        <v>13</v>
      </c>
      <c r="H4143">
        <v>0.64140402656266471</v>
      </c>
    </row>
    <row r="4144" spans="1:8" x14ac:dyDescent="0.2">
      <c r="A4144" s="7" t="s">
        <v>136</v>
      </c>
      <c r="E4144" t="s">
        <v>9</v>
      </c>
      <c r="G4144" t="s">
        <v>13</v>
      </c>
      <c r="H4144">
        <v>0.43105223286260946</v>
      </c>
    </row>
    <row r="4145" spans="1:8" x14ac:dyDescent="0.2">
      <c r="A4145" s="7" t="s">
        <v>136</v>
      </c>
      <c r="E4145" t="s">
        <v>9</v>
      </c>
      <c r="G4145" t="s">
        <v>13</v>
      </c>
      <c r="H4145">
        <v>0.76101860920666009</v>
      </c>
    </row>
    <row r="4146" spans="1:8" x14ac:dyDescent="0.2">
      <c r="A4146" s="7" t="s">
        <v>136</v>
      </c>
      <c r="E4146" t="s">
        <v>9</v>
      </c>
      <c r="G4146" t="s">
        <v>14</v>
      </c>
      <c r="H4146">
        <v>22.190999999999999</v>
      </c>
    </row>
    <row r="4147" spans="1:8" x14ac:dyDescent="0.2">
      <c r="A4147" s="7" t="s">
        <v>136</v>
      </c>
      <c r="E4147" t="s">
        <v>9</v>
      </c>
      <c r="G4147" t="s">
        <v>15</v>
      </c>
      <c r="H4147">
        <v>107.333</v>
      </c>
    </row>
    <row r="4148" spans="1:8" x14ac:dyDescent="0.2">
      <c r="A4148" s="7" t="s">
        <v>136</v>
      </c>
      <c r="E4148" t="s">
        <v>9</v>
      </c>
      <c r="G4148" t="s">
        <v>16</v>
      </c>
      <c r="H4148">
        <v>38.607066666666675</v>
      </c>
    </row>
    <row r="4149" spans="1:8" x14ac:dyDescent="0.2">
      <c r="A4149" s="7" t="s">
        <v>136</v>
      </c>
      <c r="E4149" t="s">
        <v>9</v>
      </c>
      <c r="G4149" t="s">
        <v>17</v>
      </c>
      <c r="H4149">
        <v>69.419066666666666</v>
      </c>
    </row>
    <row r="4150" spans="1:8" x14ac:dyDescent="0.2">
      <c r="A4150" s="8" t="s">
        <v>137</v>
      </c>
      <c r="E4150" t="s">
        <v>9</v>
      </c>
      <c r="F4150">
        <v>1</v>
      </c>
      <c r="G4150" t="s">
        <v>10</v>
      </c>
      <c r="H4150">
        <v>1</v>
      </c>
    </row>
    <row r="4151" spans="1:8" x14ac:dyDescent="0.2">
      <c r="A4151" s="8" t="s">
        <v>137</v>
      </c>
      <c r="E4151" t="s">
        <v>9</v>
      </c>
      <c r="G4151" t="s">
        <v>11</v>
      </c>
      <c r="H4151">
        <f>2/8</f>
        <v>0.25</v>
      </c>
    </row>
    <row r="4152" spans="1:8" x14ac:dyDescent="0.2">
      <c r="A4152" s="8" t="s">
        <v>137</v>
      </c>
      <c r="E4152" t="s">
        <v>9</v>
      </c>
      <c r="G4152" t="s">
        <v>12</v>
      </c>
      <c r="H4152">
        <v>1</v>
      </c>
    </row>
    <row r="4153" spans="1:8" x14ac:dyDescent="0.2">
      <c r="A4153" s="8" t="s">
        <v>137</v>
      </c>
      <c r="E4153" t="s">
        <v>9</v>
      </c>
      <c r="F4153">
        <v>2</v>
      </c>
      <c r="G4153" t="s">
        <v>10</v>
      </c>
      <c r="H4153">
        <v>1</v>
      </c>
    </row>
    <row r="4154" spans="1:8" x14ac:dyDescent="0.2">
      <c r="A4154" s="8" t="s">
        <v>137</v>
      </c>
      <c r="E4154" t="s">
        <v>9</v>
      </c>
      <c r="G4154" t="s">
        <v>11</v>
      </c>
      <c r="H4154">
        <f>5/19</f>
        <v>0.26315789473684209</v>
      </c>
    </row>
    <row r="4155" spans="1:8" x14ac:dyDescent="0.2">
      <c r="A4155" s="8" t="s">
        <v>137</v>
      </c>
      <c r="E4155" t="s">
        <v>9</v>
      </c>
      <c r="G4155" t="s">
        <v>12</v>
      </c>
      <c r="H4155">
        <v>1</v>
      </c>
    </row>
    <row r="4156" spans="1:8" x14ac:dyDescent="0.2">
      <c r="A4156" s="8" t="s">
        <v>137</v>
      </c>
      <c r="E4156" t="s">
        <v>9</v>
      </c>
      <c r="F4156">
        <v>3</v>
      </c>
      <c r="G4156" t="s">
        <v>10</v>
      </c>
      <c r="H4156">
        <v>1</v>
      </c>
    </row>
    <row r="4157" spans="1:8" x14ac:dyDescent="0.2">
      <c r="A4157" s="8" t="s">
        <v>137</v>
      </c>
      <c r="E4157" t="s">
        <v>9</v>
      </c>
      <c r="G4157" t="s">
        <v>11</v>
      </c>
      <c r="H4157">
        <f>2/11</f>
        <v>0.18181818181818182</v>
      </c>
    </row>
    <row r="4158" spans="1:8" x14ac:dyDescent="0.2">
      <c r="A4158" s="8" t="s">
        <v>137</v>
      </c>
      <c r="E4158" t="s">
        <v>9</v>
      </c>
      <c r="G4158" t="s">
        <v>12</v>
      </c>
      <c r="H4158">
        <v>1</v>
      </c>
    </row>
    <row r="4159" spans="1:8" x14ac:dyDescent="0.2">
      <c r="A4159" s="8" t="s">
        <v>137</v>
      </c>
      <c r="E4159" t="s">
        <v>9</v>
      </c>
      <c r="F4159">
        <v>4</v>
      </c>
      <c r="G4159" t="s">
        <v>10</v>
      </c>
      <c r="H4159">
        <v>1</v>
      </c>
    </row>
    <row r="4160" spans="1:8" x14ac:dyDescent="0.2">
      <c r="A4160" s="8" t="s">
        <v>137</v>
      </c>
      <c r="E4160" t="s">
        <v>9</v>
      </c>
      <c r="G4160" t="s">
        <v>11</v>
      </c>
      <c r="H4160">
        <f>5/20</f>
        <v>0.25</v>
      </c>
    </row>
    <row r="4161" spans="1:8" x14ac:dyDescent="0.2">
      <c r="A4161" s="8" t="s">
        <v>137</v>
      </c>
      <c r="E4161" t="s">
        <v>9</v>
      </c>
      <c r="G4161" t="s">
        <v>12</v>
      </c>
      <c r="H4161">
        <v>1</v>
      </c>
    </row>
    <row r="4162" spans="1:8" x14ac:dyDescent="0.2">
      <c r="A4162" s="8" t="s">
        <v>137</v>
      </c>
      <c r="E4162" t="s">
        <v>9</v>
      </c>
      <c r="F4162">
        <v>5</v>
      </c>
      <c r="G4162" t="s">
        <v>10</v>
      </c>
      <c r="H4162">
        <v>1</v>
      </c>
    </row>
    <row r="4163" spans="1:8" x14ac:dyDescent="0.2">
      <c r="A4163" s="8" t="s">
        <v>137</v>
      </c>
      <c r="E4163" t="s">
        <v>9</v>
      </c>
      <c r="G4163" t="s">
        <v>11</v>
      </c>
      <c r="H4163">
        <f>2/15</f>
        <v>0.13333333333333333</v>
      </c>
    </row>
    <row r="4164" spans="1:8" x14ac:dyDescent="0.2">
      <c r="A4164" s="8" t="s">
        <v>137</v>
      </c>
      <c r="E4164" t="s">
        <v>9</v>
      </c>
      <c r="G4164" t="s">
        <v>12</v>
      </c>
      <c r="H4164">
        <v>1</v>
      </c>
    </row>
    <row r="4165" spans="1:8" x14ac:dyDescent="0.2">
      <c r="A4165" s="8" t="s">
        <v>137</v>
      </c>
      <c r="E4165" t="s">
        <v>9</v>
      </c>
      <c r="G4165" t="s">
        <v>13</v>
      </c>
      <c r="H4165">
        <v>0.53484143002737761</v>
      </c>
    </row>
    <row r="4166" spans="1:8" x14ac:dyDescent="0.2">
      <c r="A4166" s="8" t="s">
        <v>137</v>
      </c>
      <c r="E4166" t="s">
        <v>9</v>
      </c>
      <c r="G4166" t="s">
        <v>13</v>
      </c>
      <c r="H4166">
        <v>0.62436566889755096</v>
      </c>
    </row>
    <row r="4167" spans="1:8" x14ac:dyDescent="0.2">
      <c r="A4167" s="8" t="s">
        <v>137</v>
      </c>
      <c r="E4167" t="s">
        <v>9</v>
      </c>
      <c r="G4167" t="s">
        <v>13</v>
      </c>
      <c r="H4167">
        <v>0.52084472518148395</v>
      </c>
    </row>
    <row r="4168" spans="1:8" x14ac:dyDescent="0.2">
      <c r="A4168" s="8" t="s">
        <v>137</v>
      </c>
      <c r="E4168" t="s">
        <v>9</v>
      </c>
      <c r="G4168" t="s">
        <v>13</v>
      </c>
      <c r="H4168">
        <v>0.66764700967531709</v>
      </c>
    </row>
    <row r="4169" spans="1:8" x14ac:dyDescent="0.2">
      <c r="A4169" s="8" t="s">
        <v>137</v>
      </c>
      <c r="E4169" t="s">
        <v>9</v>
      </c>
      <c r="G4169" t="s">
        <v>13</v>
      </c>
      <c r="H4169">
        <v>0.70544939624050795</v>
      </c>
    </row>
    <row r="4170" spans="1:8" x14ac:dyDescent="0.2">
      <c r="A4170" s="8" t="s">
        <v>137</v>
      </c>
      <c r="E4170" t="s">
        <v>9</v>
      </c>
      <c r="G4170" t="s">
        <v>13</v>
      </c>
      <c r="H4170">
        <v>0.65755020906162176</v>
      </c>
    </row>
    <row r="4171" spans="1:8" x14ac:dyDescent="0.2">
      <c r="A4171" s="8" t="s">
        <v>137</v>
      </c>
      <c r="E4171" t="s">
        <v>9</v>
      </c>
      <c r="G4171" t="s">
        <v>13</v>
      </c>
      <c r="H4171">
        <v>0.51649175412293857</v>
      </c>
    </row>
    <row r="4172" spans="1:8" x14ac:dyDescent="0.2">
      <c r="A4172" s="8" t="s">
        <v>137</v>
      </c>
      <c r="E4172" t="s">
        <v>9</v>
      </c>
      <c r="G4172" t="s">
        <v>13</v>
      </c>
      <c r="H4172">
        <v>0.44701774486135554</v>
      </c>
    </row>
    <row r="4173" spans="1:8" x14ac:dyDescent="0.2">
      <c r="A4173" s="8" t="s">
        <v>137</v>
      </c>
      <c r="E4173" t="s">
        <v>9</v>
      </c>
      <c r="G4173" t="s">
        <v>13</v>
      </c>
      <c r="H4173">
        <v>0.44926071495414566</v>
      </c>
    </row>
    <row r="4174" spans="1:8" x14ac:dyDescent="0.2">
      <c r="A4174" s="8" t="s">
        <v>137</v>
      </c>
      <c r="E4174" t="s">
        <v>9</v>
      </c>
      <c r="G4174" t="s">
        <v>13</v>
      </c>
      <c r="H4174">
        <v>0.56290570980324428</v>
      </c>
    </row>
    <row r="4175" spans="1:8" x14ac:dyDescent="0.2">
      <c r="A4175" s="8" t="s">
        <v>137</v>
      </c>
      <c r="E4175" t="s">
        <v>9</v>
      </c>
      <c r="G4175" t="s">
        <v>13</v>
      </c>
      <c r="H4175">
        <v>0.46102220859117066</v>
      </c>
    </row>
    <row r="4176" spans="1:8" x14ac:dyDescent="0.2">
      <c r="A4176" s="8" t="s">
        <v>137</v>
      </c>
      <c r="E4176" t="s">
        <v>9</v>
      </c>
      <c r="G4176" t="s">
        <v>13</v>
      </c>
      <c r="H4176">
        <v>0.43080085581239252</v>
      </c>
    </row>
    <row r="4177" spans="1:8" x14ac:dyDescent="0.2">
      <c r="A4177" s="8" t="s">
        <v>137</v>
      </c>
      <c r="E4177" t="s">
        <v>9</v>
      </c>
      <c r="G4177" t="s">
        <v>13</v>
      </c>
      <c r="H4177">
        <v>0.58564412155939827</v>
      </c>
    </row>
    <row r="4178" spans="1:8" x14ac:dyDescent="0.2">
      <c r="A4178" s="8" t="s">
        <v>137</v>
      </c>
      <c r="E4178" t="s">
        <v>9</v>
      </c>
      <c r="G4178" t="s">
        <v>13</v>
      </c>
      <c r="H4178">
        <v>0.50417669545518906</v>
      </c>
    </row>
    <row r="4179" spans="1:8" x14ac:dyDescent="0.2">
      <c r="A4179" s="8" t="s">
        <v>137</v>
      </c>
      <c r="E4179" t="s">
        <v>9</v>
      </c>
      <c r="G4179" t="s">
        <v>13</v>
      </c>
      <c r="H4179">
        <v>0.42020470556958656</v>
      </c>
    </row>
    <row r="4180" spans="1:8" x14ac:dyDescent="0.2">
      <c r="A4180" s="8" t="s">
        <v>137</v>
      </c>
      <c r="E4180" t="s">
        <v>9</v>
      </c>
      <c r="G4180" t="s">
        <v>14</v>
      </c>
      <c r="H4180">
        <v>20.538</v>
      </c>
    </row>
    <row r="4181" spans="1:8" x14ac:dyDescent="0.2">
      <c r="A4181" s="8" t="s">
        <v>137</v>
      </c>
      <c r="E4181" t="s">
        <v>9</v>
      </c>
      <c r="G4181" t="s">
        <v>15</v>
      </c>
      <c r="H4181">
        <v>80.144999999999996</v>
      </c>
    </row>
    <row r="4182" spans="1:8" x14ac:dyDescent="0.2">
      <c r="A4182" s="8" t="s">
        <v>137</v>
      </c>
      <c r="E4182" t="s">
        <v>9</v>
      </c>
      <c r="G4182" t="s">
        <v>16</v>
      </c>
      <c r="H4182">
        <v>33.069533333333332</v>
      </c>
    </row>
    <row r="4183" spans="1:8" x14ac:dyDescent="0.2">
      <c r="A4183" s="8" t="s">
        <v>137</v>
      </c>
      <c r="E4183" t="s">
        <v>9</v>
      </c>
      <c r="G4183" t="s">
        <v>17</v>
      </c>
      <c r="H4183">
        <v>61.7776</v>
      </c>
    </row>
    <row r="4184" spans="1:8" x14ac:dyDescent="0.2">
      <c r="A4184" s="7" t="s">
        <v>138</v>
      </c>
      <c r="E4184" t="s">
        <v>9</v>
      </c>
      <c r="F4184">
        <v>1</v>
      </c>
      <c r="G4184" t="s">
        <v>10</v>
      </c>
      <c r="H4184">
        <v>1</v>
      </c>
    </row>
    <row r="4185" spans="1:8" x14ac:dyDescent="0.2">
      <c r="A4185" s="7" t="s">
        <v>138</v>
      </c>
      <c r="E4185" t="s">
        <v>9</v>
      </c>
      <c r="G4185" t="s">
        <v>11</v>
      </c>
      <c r="H4185">
        <f>0/4</f>
        <v>0</v>
      </c>
    </row>
    <row r="4186" spans="1:8" x14ac:dyDescent="0.2">
      <c r="A4186" s="7" t="s">
        <v>138</v>
      </c>
      <c r="E4186" t="s">
        <v>9</v>
      </c>
      <c r="G4186" t="s">
        <v>12</v>
      </c>
      <c r="H4186">
        <v>1</v>
      </c>
    </row>
    <row r="4187" spans="1:8" x14ac:dyDescent="0.2">
      <c r="A4187" s="7" t="s">
        <v>138</v>
      </c>
      <c r="E4187" t="s">
        <v>9</v>
      </c>
      <c r="F4187">
        <v>2</v>
      </c>
      <c r="G4187" t="s">
        <v>10</v>
      </c>
      <c r="H4187">
        <v>1</v>
      </c>
    </row>
    <row r="4188" spans="1:8" x14ac:dyDescent="0.2">
      <c r="A4188" s="7" t="s">
        <v>138</v>
      </c>
      <c r="E4188" t="s">
        <v>9</v>
      </c>
      <c r="G4188" t="s">
        <v>11</v>
      </c>
      <c r="H4188">
        <f>1/4</f>
        <v>0.25</v>
      </c>
    </row>
    <row r="4189" spans="1:8" x14ac:dyDescent="0.2">
      <c r="A4189" s="7" t="s">
        <v>138</v>
      </c>
      <c r="E4189" t="s">
        <v>9</v>
      </c>
      <c r="G4189" t="s">
        <v>12</v>
      </c>
      <c r="H4189">
        <v>1</v>
      </c>
    </row>
    <row r="4190" spans="1:8" x14ac:dyDescent="0.2">
      <c r="A4190" s="7" t="s">
        <v>138</v>
      </c>
      <c r="E4190" t="s">
        <v>9</v>
      </c>
      <c r="F4190">
        <v>3</v>
      </c>
      <c r="G4190" t="s">
        <v>10</v>
      </c>
      <c r="H4190">
        <v>1</v>
      </c>
    </row>
    <row r="4191" spans="1:8" x14ac:dyDescent="0.2">
      <c r="A4191" s="7" t="s">
        <v>138</v>
      </c>
      <c r="E4191" t="s">
        <v>9</v>
      </c>
      <c r="G4191" t="s">
        <v>11</v>
      </c>
      <c r="H4191">
        <f>0/9</f>
        <v>0</v>
      </c>
    </row>
    <row r="4192" spans="1:8" x14ac:dyDescent="0.2">
      <c r="A4192" s="7" t="s">
        <v>138</v>
      </c>
      <c r="E4192" t="s">
        <v>9</v>
      </c>
      <c r="G4192" t="s">
        <v>12</v>
      </c>
      <c r="H4192">
        <v>1</v>
      </c>
    </row>
    <row r="4193" spans="1:8" x14ac:dyDescent="0.2">
      <c r="A4193" s="7" t="s">
        <v>138</v>
      </c>
      <c r="E4193" t="s">
        <v>9</v>
      </c>
      <c r="F4193">
        <v>4</v>
      </c>
      <c r="G4193" t="s">
        <v>10</v>
      </c>
      <c r="H4193">
        <v>1</v>
      </c>
    </row>
    <row r="4194" spans="1:8" x14ac:dyDescent="0.2">
      <c r="A4194" s="7" t="s">
        <v>138</v>
      </c>
      <c r="E4194" t="s">
        <v>9</v>
      </c>
      <c r="G4194" t="s">
        <v>11</v>
      </c>
      <c r="H4194">
        <f>0/3</f>
        <v>0</v>
      </c>
    </row>
    <row r="4195" spans="1:8" x14ac:dyDescent="0.2">
      <c r="A4195" s="7" t="s">
        <v>138</v>
      </c>
      <c r="E4195" t="s">
        <v>9</v>
      </c>
      <c r="G4195" t="s">
        <v>12</v>
      </c>
      <c r="H4195">
        <v>1</v>
      </c>
    </row>
    <row r="4196" spans="1:8" x14ac:dyDescent="0.2">
      <c r="A4196" s="7" t="s">
        <v>138</v>
      </c>
      <c r="E4196" t="s">
        <v>9</v>
      </c>
      <c r="F4196">
        <v>5</v>
      </c>
      <c r="G4196" t="s">
        <v>10</v>
      </c>
      <c r="H4196">
        <v>1</v>
      </c>
    </row>
    <row r="4197" spans="1:8" x14ac:dyDescent="0.2">
      <c r="A4197" s="7" t="s">
        <v>138</v>
      </c>
      <c r="E4197" t="s">
        <v>9</v>
      </c>
      <c r="G4197" t="s">
        <v>11</v>
      </c>
      <c r="H4197">
        <f>5/15</f>
        <v>0.33333333333333331</v>
      </c>
    </row>
    <row r="4198" spans="1:8" x14ac:dyDescent="0.2">
      <c r="A4198" s="7" t="s">
        <v>138</v>
      </c>
      <c r="E4198" t="s">
        <v>9</v>
      </c>
      <c r="G4198" t="s">
        <v>12</v>
      </c>
      <c r="H4198">
        <v>1</v>
      </c>
    </row>
    <row r="4199" spans="1:8" x14ac:dyDescent="0.2">
      <c r="A4199" s="7" t="s">
        <v>138</v>
      </c>
      <c r="E4199" t="s">
        <v>9</v>
      </c>
      <c r="G4199" t="s">
        <v>13</v>
      </c>
      <c r="H4199">
        <v>0.5073577814112501</v>
      </c>
    </row>
    <row r="4200" spans="1:8" x14ac:dyDescent="0.2">
      <c r="A4200" s="7" t="s">
        <v>138</v>
      </c>
      <c r="E4200" t="s">
        <v>9</v>
      </c>
      <c r="G4200" t="s">
        <v>13</v>
      </c>
      <c r="H4200">
        <v>0.32507064997981427</v>
      </c>
    </row>
    <row r="4201" spans="1:8" x14ac:dyDescent="0.2">
      <c r="A4201" s="7" t="s">
        <v>138</v>
      </c>
      <c r="E4201" t="s">
        <v>9</v>
      </c>
      <c r="G4201" t="s">
        <v>13</v>
      </c>
      <c r="H4201">
        <v>0.42629749013074497</v>
      </c>
    </row>
    <row r="4202" spans="1:8" x14ac:dyDescent="0.2">
      <c r="A4202" s="7" t="s">
        <v>138</v>
      </c>
      <c r="E4202" t="s">
        <v>9</v>
      </c>
      <c r="G4202" t="s">
        <v>13</v>
      </c>
      <c r="H4202">
        <v>0.59903308029035296</v>
      </c>
    </row>
    <row r="4203" spans="1:8" x14ac:dyDescent="0.2">
      <c r="A4203" s="7" t="s">
        <v>138</v>
      </c>
      <c r="E4203" t="s">
        <v>9</v>
      </c>
      <c r="G4203" t="s">
        <v>13</v>
      </c>
      <c r="H4203">
        <v>0.63774351619457392</v>
      </c>
    </row>
    <row r="4204" spans="1:8" x14ac:dyDescent="0.2">
      <c r="A4204" s="7" t="s">
        <v>138</v>
      </c>
      <c r="E4204" t="s">
        <v>9</v>
      </c>
      <c r="G4204" t="s">
        <v>13</v>
      </c>
      <c r="H4204">
        <v>0.62748054199724856</v>
      </c>
    </row>
    <row r="4205" spans="1:8" x14ac:dyDescent="0.2">
      <c r="A4205" s="7" t="s">
        <v>138</v>
      </c>
      <c r="E4205" t="s">
        <v>9</v>
      </c>
      <c r="G4205" t="s">
        <v>13</v>
      </c>
      <c r="H4205">
        <v>0.59126046032689883</v>
      </c>
    </row>
    <row r="4206" spans="1:8" x14ac:dyDescent="0.2">
      <c r="A4206" s="7" t="s">
        <v>138</v>
      </c>
      <c r="E4206" t="s">
        <v>9</v>
      </c>
      <c r="G4206" t="s">
        <v>13</v>
      </c>
      <c r="H4206">
        <v>0.52498904728204088</v>
      </c>
    </row>
    <row r="4207" spans="1:8" x14ac:dyDescent="0.2">
      <c r="A4207" s="7" t="s">
        <v>138</v>
      </c>
      <c r="E4207" t="s">
        <v>9</v>
      </c>
      <c r="G4207" t="s">
        <v>13</v>
      </c>
      <c r="H4207">
        <v>0.5275320157154425</v>
      </c>
    </row>
    <row r="4208" spans="1:8" x14ac:dyDescent="0.2">
      <c r="A4208" s="7" t="s">
        <v>138</v>
      </c>
      <c r="E4208" t="s">
        <v>9</v>
      </c>
      <c r="G4208" t="s">
        <v>13</v>
      </c>
      <c r="H4208">
        <v>0.54291238638904604</v>
      </c>
    </row>
    <row r="4209" spans="1:8" x14ac:dyDescent="0.2">
      <c r="A4209" s="7" t="s">
        <v>138</v>
      </c>
      <c r="E4209" t="s">
        <v>9</v>
      </c>
      <c r="G4209" t="s">
        <v>13</v>
      </c>
      <c r="H4209">
        <v>0.59210207645536705</v>
      </c>
    </row>
    <row r="4210" spans="1:8" x14ac:dyDescent="0.2">
      <c r="A4210" s="7" t="s">
        <v>138</v>
      </c>
      <c r="E4210" t="s">
        <v>9</v>
      </c>
      <c r="G4210" t="s">
        <v>13</v>
      </c>
      <c r="H4210">
        <v>0.8036472645515863</v>
      </c>
    </row>
    <row r="4211" spans="1:8" x14ac:dyDescent="0.2">
      <c r="A4211" s="7" t="s">
        <v>138</v>
      </c>
      <c r="E4211" t="s">
        <v>9</v>
      </c>
      <c r="G4211" t="s">
        <v>13</v>
      </c>
      <c r="H4211">
        <v>0.46909918779227167</v>
      </c>
    </row>
    <row r="4212" spans="1:8" x14ac:dyDescent="0.2">
      <c r="A4212" s="7" t="s">
        <v>138</v>
      </c>
      <c r="E4212" t="s">
        <v>9</v>
      </c>
      <c r="G4212" t="s">
        <v>13</v>
      </c>
      <c r="H4212">
        <v>0.66639239791555749</v>
      </c>
    </row>
    <row r="4213" spans="1:8" x14ac:dyDescent="0.2">
      <c r="A4213" s="7" t="s">
        <v>138</v>
      </c>
      <c r="E4213" t="s">
        <v>9</v>
      </c>
      <c r="G4213" t="s">
        <v>13</v>
      </c>
      <c r="H4213">
        <v>0.56489435196892479</v>
      </c>
    </row>
    <row r="4214" spans="1:8" x14ac:dyDescent="0.2">
      <c r="A4214" s="7" t="s">
        <v>138</v>
      </c>
      <c r="E4214" t="s">
        <v>9</v>
      </c>
      <c r="G4214" t="s">
        <v>14</v>
      </c>
      <c r="H4214">
        <v>26.68</v>
      </c>
    </row>
    <row r="4215" spans="1:8" x14ac:dyDescent="0.2">
      <c r="A4215" s="7" t="s">
        <v>138</v>
      </c>
      <c r="E4215" t="s">
        <v>9</v>
      </c>
      <c r="G4215" t="s">
        <v>15</v>
      </c>
      <c r="H4215">
        <v>123.85</v>
      </c>
    </row>
    <row r="4216" spans="1:8" x14ac:dyDescent="0.2">
      <c r="A4216" s="7" t="s">
        <v>138</v>
      </c>
      <c r="E4216" t="s">
        <v>9</v>
      </c>
      <c r="G4216" t="s">
        <v>16</v>
      </c>
      <c r="H4216">
        <v>43.96673333333333</v>
      </c>
    </row>
    <row r="4217" spans="1:8" x14ac:dyDescent="0.2">
      <c r="A4217" s="7" t="s">
        <v>138</v>
      </c>
      <c r="E4217" t="s">
        <v>9</v>
      </c>
      <c r="G4217" t="s">
        <v>17</v>
      </c>
      <c r="H4217">
        <v>81.051600000000022</v>
      </c>
    </row>
    <row r="4218" spans="1:8" x14ac:dyDescent="0.2">
      <c r="A4218" s="8" t="s">
        <v>139</v>
      </c>
      <c r="E4218" t="s">
        <v>9</v>
      </c>
      <c r="F4218">
        <v>1</v>
      </c>
      <c r="G4218" t="s">
        <v>10</v>
      </c>
      <c r="H4218">
        <v>1</v>
      </c>
    </row>
    <row r="4219" spans="1:8" x14ac:dyDescent="0.2">
      <c r="A4219" s="8" t="s">
        <v>139</v>
      </c>
      <c r="E4219" t="s">
        <v>9</v>
      </c>
      <c r="G4219" t="s">
        <v>11</v>
      </c>
      <c r="H4219">
        <f>5/17</f>
        <v>0.29411764705882354</v>
      </c>
    </row>
    <row r="4220" spans="1:8" x14ac:dyDescent="0.2">
      <c r="A4220" s="8" t="s">
        <v>139</v>
      </c>
      <c r="E4220" t="s">
        <v>9</v>
      </c>
      <c r="G4220" t="s">
        <v>12</v>
      </c>
      <c r="H4220">
        <v>1</v>
      </c>
    </row>
    <row r="4221" spans="1:8" x14ac:dyDescent="0.2">
      <c r="A4221" s="8" t="s">
        <v>139</v>
      </c>
      <c r="E4221" t="s">
        <v>9</v>
      </c>
      <c r="F4221">
        <v>2</v>
      </c>
      <c r="G4221" t="s">
        <v>10</v>
      </c>
      <c r="H4221">
        <v>1</v>
      </c>
    </row>
    <row r="4222" spans="1:8" x14ac:dyDescent="0.2">
      <c r="A4222" s="8" t="s">
        <v>139</v>
      </c>
      <c r="E4222" t="s">
        <v>9</v>
      </c>
      <c r="G4222" t="s">
        <v>11</v>
      </c>
      <c r="H4222">
        <f>5/16</f>
        <v>0.3125</v>
      </c>
    </row>
    <row r="4223" spans="1:8" x14ac:dyDescent="0.2">
      <c r="A4223" s="8" t="s">
        <v>139</v>
      </c>
      <c r="E4223" t="s">
        <v>9</v>
      </c>
      <c r="G4223" t="s">
        <v>12</v>
      </c>
      <c r="H4223">
        <v>1</v>
      </c>
    </row>
    <row r="4224" spans="1:8" x14ac:dyDescent="0.2">
      <c r="A4224" s="8" t="s">
        <v>139</v>
      </c>
      <c r="E4224" t="s">
        <v>9</v>
      </c>
      <c r="F4224">
        <v>3</v>
      </c>
      <c r="G4224" t="s">
        <v>10</v>
      </c>
      <c r="H4224">
        <v>1</v>
      </c>
    </row>
    <row r="4225" spans="1:8" x14ac:dyDescent="0.2">
      <c r="A4225" s="8" t="s">
        <v>139</v>
      </c>
      <c r="E4225" t="s">
        <v>9</v>
      </c>
      <c r="G4225" t="s">
        <v>11</v>
      </c>
      <c r="H4225">
        <f>5/23</f>
        <v>0.21739130434782608</v>
      </c>
    </row>
    <row r="4226" spans="1:8" x14ac:dyDescent="0.2">
      <c r="A4226" s="8" t="s">
        <v>139</v>
      </c>
      <c r="E4226" t="s">
        <v>9</v>
      </c>
      <c r="G4226" t="s">
        <v>12</v>
      </c>
      <c r="H4226">
        <v>1</v>
      </c>
    </row>
    <row r="4227" spans="1:8" x14ac:dyDescent="0.2">
      <c r="A4227" s="8" t="s">
        <v>139</v>
      </c>
      <c r="E4227" t="s">
        <v>9</v>
      </c>
      <c r="F4227">
        <v>4</v>
      </c>
      <c r="G4227" t="s">
        <v>10</v>
      </c>
      <c r="H4227">
        <v>1</v>
      </c>
    </row>
    <row r="4228" spans="1:8" x14ac:dyDescent="0.2">
      <c r="A4228" s="8" t="s">
        <v>139</v>
      </c>
      <c r="E4228" t="s">
        <v>9</v>
      </c>
      <c r="G4228" t="s">
        <v>11</v>
      </c>
      <c r="H4228">
        <f>2/8</f>
        <v>0.25</v>
      </c>
    </row>
    <row r="4229" spans="1:8" x14ac:dyDescent="0.2">
      <c r="A4229" s="8" t="s">
        <v>139</v>
      </c>
      <c r="E4229" t="s">
        <v>9</v>
      </c>
      <c r="G4229" t="s">
        <v>12</v>
      </c>
      <c r="H4229">
        <v>1</v>
      </c>
    </row>
    <row r="4230" spans="1:8" x14ac:dyDescent="0.2">
      <c r="A4230" s="8" t="s">
        <v>139</v>
      </c>
      <c r="E4230" t="s">
        <v>9</v>
      </c>
      <c r="F4230">
        <v>5</v>
      </c>
      <c r="G4230" t="s">
        <v>10</v>
      </c>
      <c r="H4230">
        <v>1</v>
      </c>
    </row>
    <row r="4231" spans="1:8" x14ac:dyDescent="0.2">
      <c r="A4231" s="8" t="s">
        <v>139</v>
      </c>
      <c r="E4231" t="s">
        <v>9</v>
      </c>
      <c r="G4231" t="s">
        <v>11</v>
      </c>
      <c r="H4231">
        <f>0/4</f>
        <v>0</v>
      </c>
    </row>
    <row r="4232" spans="1:8" x14ac:dyDescent="0.2">
      <c r="A4232" s="8" t="s">
        <v>139</v>
      </c>
      <c r="E4232" t="s">
        <v>9</v>
      </c>
      <c r="G4232" t="s">
        <v>12</v>
      </c>
      <c r="H4232">
        <v>1</v>
      </c>
    </row>
    <row r="4233" spans="1:8" x14ac:dyDescent="0.2">
      <c r="A4233" s="8" t="s">
        <v>139</v>
      </c>
      <c r="E4233" t="s">
        <v>9</v>
      </c>
      <c r="G4233" t="s">
        <v>13</v>
      </c>
      <c r="H4233">
        <v>0.70860498076533707</v>
      </c>
    </row>
    <row r="4234" spans="1:8" x14ac:dyDescent="0.2">
      <c r="A4234" s="8" t="s">
        <v>139</v>
      </c>
      <c r="E4234" t="s">
        <v>9</v>
      </c>
      <c r="G4234" t="s">
        <v>13</v>
      </c>
      <c r="H4234">
        <v>0.69587786259541984</v>
      </c>
    </row>
    <row r="4235" spans="1:8" x14ac:dyDescent="0.2">
      <c r="A4235" s="8" t="s">
        <v>139</v>
      </c>
      <c r="E4235" t="s">
        <v>9</v>
      </c>
      <c r="G4235" t="s">
        <v>13</v>
      </c>
      <c r="H4235">
        <v>0.63675542311512701</v>
      </c>
    </row>
    <row r="4236" spans="1:8" x14ac:dyDescent="0.2">
      <c r="A4236" s="8" t="s">
        <v>139</v>
      </c>
      <c r="E4236" t="s">
        <v>9</v>
      </c>
      <c r="G4236" t="s">
        <v>13</v>
      </c>
      <c r="H4236">
        <v>0.61502053588891059</v>
      </c>
    </row>
    <row r="4237" spans="1:8" x14ac:dyDescent="0.2">
      <c r="A4237" s="8" t="s">
        <v>139</v>
      </c>
      <c r="E4237" t="s">
        <v>9</v>
      </c>
      <c r="G4237" t="s">
        <v>13</v>
      </c>
      <c r="H4237">
        <v>0.66475921887553491</v>
      </c>
    </row>
    <row r="4238" spans="1:8" x14ac:dyDescent="0.2">
      <c r="A4238" s="8" t="s">
        <v>139</v>
      </c>
      <c r="E4238" t="s">
        <v>9</v>
      </c>
      <c r="G4238" t="s">
        <v>13</v>
      </c>
      <c r="H4238">
        <v>0.58428770949720676</v>
      </c>
    </row>
    <row r="4239" spans="1:8" x14ac:dyDescent="0.2">
      <c r="A4239" s="8" t="s">
        <v>139</v>
      </c>
      <c r="E4239" t="s">
        <v>9</v>
      </c>
      <c r="G4239" t="s">
        <v>13</v>
      </c>
      <c r="H4239">
        <v>0.60225342853490615</v>
      </c>
    </row>
    <row r="4240" spans="1:8" x14ac:dyDescent="0.2">
      <c r="A4240" s="8" t="s">
        <v>139</v>
      </c>
      <c r="E4240" t="s">
        <v>9</v>
      </c>
      <c r="G4240" t="s">
        <v>13</v>
      </c>
      <c r="H4240">
        <v>0.65179103793056004</v>
      </c>
    </row>
    <row r="4241" spans="1:8" x14ac:dyDescent="0.2">
      <c r="A4241" s="8" t="s">
        <v>139</v>
      </c>
      <c r="E4241" t="s">
        <v>9</v>
      </c>
      <c r="G4241" t="s">
        <v>13</v>
      </c>
      <c r="H4241">
        <v>0.68659226912502025</v>
      </c>
    </row>
    <row r="4242" spans="1:8" x14ac:dyDescent="0.2">
      <c r="A4242" s="8" t="s">
        <v>139</v>
      </c>
      <c r="E4242" t="s">
        <v>9</v>
      </c>
      <c r="G4242" t="s">
        <v>13</v>
      </c>
      <c r="H4242">
        <v>0.57693761814744804</v>
      </c>
    </row>
    <row r="4243" spans="1:8" x14ac:dyDescent="0.2">
      <c r="A4243" s="8" t="s">
        <v>139</v>
      </c>
      <c r="E4243" t="s">
        <v>9</v>
      </c>
      <c r="G4243" t="s">
        <v>13</v>
      </c>
      <c r="H4243">
        <v>0.49675857345375196</v>
      </c>
    </row>
    <row r="4244" spans="1:8" x14ac:dyDescent="0.2">
      <c r="A4244" s="8" t="s">
        <v>139</v>
      </c>
      <c r="E4244" t="s">
        <v>9</v>
      </c>
      <c r="G4244" t="s">
        <v>13</v>
      </c>
      <c r="H4244">
        <v>0.63278330362789625</v>
      </c>
    </row>
    <row r="4245" spans="1:8" x14ac:dyDescent="0.2">
      <c r="A4245" s="8" t="s">
        <v>139</v>
      </c>
      <c r="E4245" t="s">
        <v>9</v>
      </c>
      <c r="G4245" t="s">
        <v>13</v>
      </c>
      <c r="H4245">
        <v>0.72701492537313439</v>
      </c>
    </row>
    <row r="4246" spans="1:8" x14ac:dyDescent="0.2">
      <c r="A4246" s="8" t="s">
        <v>139</v>
      </c>
      <c r="E4246" t="s">
        <v>9</v>
      </c>
      <c r="G4246" t="s">
        <v>13</v>
      </c>
      <c r="H4246">
        <v>0.64628087306145887</v>
      </c>
    </row>
    <row r="4247" spans="1:8" x14ac:dyDescent="0.2">
      <c r="A4247" s="8" t="s">
        <v>139</v>
      </c>
      <c r="E4247" t="s">
        <v>9</v>
      </c>
      <c r="G4247" t="s">
        <v>13</v>
      </c>
      <c r="H4247">
        <v>0.5201874210817411</v>
      </c>
    </row>
    <row r="4248" spans="1:8" x14ac:dyDescent="0.2">
      <c r="A4248" s="8" t="s">
        <v>139</v>
      </c>
      <c r="E4248" t="s">
        <v>9</v>
      </c>
      <c r="G4248" t="s">
        <v>14</v>
      </c>
      <c r="H4248">
        <v>31.187000000000001</v>
      </c>
    </row>
    <row r="4249" spans="1:8" x14ac:dyDescent="0.2">
      <c r="A4249" s="8" t="s">
        <v>139</v>
      </c>
      <c r="E4249" t="s">
        <v>9</v>
      </c>
      <c r="G4249" t="s">
        <v>15</v>
      </c>
      <c r="H4249">
        <v>95.826999999999998</v>
      </c>
    </row>
    <row r="4250" spans="1:8" x14ac:dyDescent="0.2">
      <c r="A4250" s="8" t="s">
        <v>139</v>
      </c>
      <c r="E4250" t="s">
        <v>9</v>
      </c>
      <c r="G4250" t="s">
        <v>16</v>
      </c>
      <c r="H4250">
        <v>42.350733333333324</v>
      </c>
    </row>
    <row r="4251" spans="1:8" x14ac:dyDescent="0.2">
      <c r="A4251" s="8" t="s">
        <v>139</v>
      </c>
      <c r="E4251" t="s">
        <v>9</v>
      </c>
      <c r="G4251" t="s">
        <v>17</v>
      </c>
      <c r="H4251">
        <v>67.867666666666665</v>
      </c>
    </row>
    <row r="4252" spans="1:8" x14ac:dyDescent="0.2">
      <c r="A4252" s="7" t="s">
        <v>140</v>
      </c>
      <c r="E4252" t="s">
        <v>9</v>
      </c>
      <c r="F4252">
        <v>1</v>
      </c>
      <c r="G4252" t="s">
        <v>10</v>
      </c>
      <c r="H4252">
        <v>1</v>
      </c>
    </row>
    <row r="4253" spans="1:8" x14ac:dyDescent="0.2">
      <c r="A4253" s="7" t="s">
        <v>140</v>
      </c>
      <c r="E4253" t="s">
        <v>9</v>
      </c>
      <c r="G4253" t="s">
        <v>11</v>
      </c>
      <c r="H4253">
        <f>1/5</f>
        <v>0.2</v>
      </c>
    </row>
    <row r="4254" spans="1:8" x14ac:dyDescent="0.2">
      <c r="A4254" s="7" t="s">
        <v>140</v>
      </c>
      <c r="E4254" t="s">
        <v>9</v>
      </c>
      <c r="G4254" t="s">
        <v>12</v>
      </c>
      <c r="H4254">
        <v>1</v>
      </c>
    </row>
    <row r="4255" spans="1:8" x14ac:dyDescent="0.2">
      <c r="A4255" s="7" t="s">
        <v>140</v>
      </c>
      <c r="E4255" t="s">
        <v>9</v>
      </c>
      <c r="F4255">
        <v>2</v>
      </c>
      <c r="G4255" t="s">
        <v>10</v>
      </c>
      <c r="H4255">
        <v>1</v>
      </c>
    </row>
    <row r="4256" spans="1:8" x14ac:dyDescent="0.2">
      <c r="A4256" s="7" t="s">
        <v>140</v>
      </c>
      <c r="E4256" t="s">
        <v>9</v>
      </c>
      <c r="G4256" t="s">
        <v>11</v>
      </c>
      <c r="H4256">
        <f>5/13</f>
        <v>0.38461538461538464</v>
      </c>
    </row>
    <row r="4257" spans="1:8" x14ac:dyDescent="0.2">
      <c r="A4257" s="7" t="s">
        <v>140</v>
      </c>
      <c r="E4257" t="s">
        <v>9</v>
      </c>
      <c r="G4257" t="s">
        <v>12</v>
      </c>
      <c r="H4257">
        <v>1</v>
      </c>
    </row>
    <row r="4258" spans="1:8" x14ac:dyDescent="0.2">
      <c r="A4258" s="7" t="s">
        <v>140</v>
      </c>
      <c r="E4258" t="s">
        <v>9</v>
      </c>
      <c r="F4258">
        <v>3</v>
      </c>
      <c r="G4258" t="s">
        <v>10</v>
      </c>
      <c r="H4258">
        <v>1</v>
      </c>
    </row>
    <row r="4259" spans="1:8" x14ac:dyDescent="0.2">
      <c r="A4259" s="7" t="s">
        <v>140</v>
      </c>
      <c r="E4259" t="s">
        <v>9</v>
      </c>
      <c r="G4259" t="s">
        <v>11</v>
      </c>
      <c r="H4259">
        <f>1/15</f>
        <v>6.6666666666666666E-2</v>
      </c>
    </row>
    <row r="4260" spans="1:8" x14ac:dyDescent="0.2">
      <c r="A4260" s="7" t="s">
        <v>140</v>
      </c>
      <c r="E4260" t="s">
        <v>9</v>
      </c>
      <c r="G4260" t="s">
        <v>12</v>
      </c>
      <c r="H4260">
        <v>1</v>
      </c>
    </row>
    <row r="4261" spans="1:8" x14ac:dyDescent="0.2">
      <c r="A4261" s="7" t="s">
        <v>140</v>
      </c>
      <c r="E4261" t="s">
        <v>9</v>
      </c>
      <c r="F4261">
        <v>4</v>
      </c>
      <c r="G4261" t="s">
        <v>10</v>
      </c>
      <c r="H4261">
        <v>0</v>
      </c>
    </row>
    <row r="4262" spans="1:8" x14ac:dyDescent="0.2">
      <c r="A4262" s="7" t="s">
        <v>140</v>
      </c>
      <c r="E4262" t="s">
        <v>9</v>
      </c>
      <c r="G4262" t="s">
        <v>11</v>
      </c>
      <c r="H4262">
        <f>2/6</f>
        <v>0.33333333333333331</v>
      </c>
    </row>
    <row r="4263" spans="1:8" x14ac:dyDescent="0.2">
      <c r="A4263" s="7" t="s">
        <v>140</v>
      </c>
      <c r="E4263" t="s">
        <v>9</v>
      </c>
      <c r="G4263" t="s">
        <v>12</v>
      </c>
      <c r="H4263">
        <v>1</v>
      </c>
    </row>
    <row r="4264" spans="1:8" x14ac:dyDescent="0.2">
      <c r="A4264" s="7" t="s">
        <v>140</v>
      </c>
      <c r="E4264" t="s">
        <v>9</v>
      </c>
      <c r="F4264">
        <v>5</v>
      </c>
      <c r="G4264" t="s">
        <v>10</v>
      </c>
      <c r="H4264">
        <v>1</v>
      </c>
    </row>
    <row r="4265" spans="1:8" x14ac:dyDescent="0.2">
      <c r="A4265" s="7" t="s">
        <v>140</v>
      </c>
      <c r="E4265" t="s">
        <v>9</v>
      </c>
      <c r="G4265" t="s">
        <v>11</v>
      </c>
      <c r="H4265">
        <f>3/23</f>
        <v>0.13043478260869565</v>
      </c>
    </row>
    <row r="4266" spans="1:8" x14ac:dyDescent="0.2">
      <c r="A4266" s="7" t="s">
        <v>140</v>
      </c>
      <c r="E4266" t="s">
        <v>9</v>
      </c>
      <c r="G4266" t="s">
        <v>12</v>
      </c>
      <c r="H4266">
        <v>1</v>
      </c>
    </row>
    <row r="4267" spans="1:8" x14ac:dyDescent="0.2">
      <c r="A4267" s="7" t="s">
        <v>140</v>
      </c>
      <c r="E4267" t="s">
        <v>9</v>
      </c>
      <c r="G4267" t="s">
        <v>13</v>
      </c>
      <c r="H4267">
        <v>0.6760254275768125</v>
      </c>
    </row>
    <row r="4268" spans="1:8" x14ac:dyDescent="0.2">
      <c r="A4268" s="7" t="s">
        <v>140</v>
      </c>
      <c r="E4268" t="s">
        <v>9</v>
      </c>
      <c r="G4268" t="s">
        <v>13</v>
      </c>
      <c r="H4268">
        <v>0.68460702978762733</v>
      </c>
    </row>
    <row r="4269" spans="1:8" x14ac:dyDescent="0.2">
      <c r="A4269" s="7" t="s">
        <v>140</v>
      </c>
      <c r="E4269" t="s">
        <v>9</v>
      </c>
      <c r="G4269" t="s">
        <v>13</v>
      </c>
      <c r="H4269">
        <v>0.52886477513756114</v>
      </c>
    </row>
    <row r="4270" spans="1:8" x14ac:dyDescent="0.2">
      <c r="A4270" s="7" t="s">
        <v>140</v>
      </c>
      <c r="E4270" t="s">
        <v>9</v>
      </c>
      <c r="G4270" t="s">
        <v>13</v>
      </c>
      <c r="H4270">
        <v>0.6761450940220971</v>
      </c>
    </row>
    <row r="4271" spans="1:8" x14ac:dyDescent="0.2">
      <c r="A4271" s="7" t="s">
        <v>140</v>
      </c>
      <c r="E4271" t="s">
        <v>9</v>
      </c>
      <c r="G4271" t="s">
        <v>13</v>
      </c>
      <c r="H4271">
        <v>0.64299438936284681</v>
      </c>
    </row>
    <row r="4272" spans="1:8" x14ac:dyDescent="0.2">
      <c r="A4272" s="7" t="s">
        <v>140</v>
      </c>
      <c r="E4272" t="s">
        <v>9</v>
      </c>
      <c r="G4272" t="s">
        <v>13</v>
      </c>
      <c r="H4272">
        <v>0.6985957313806036</v>
      </c>
    </row>
    <row r="4273" spans="1:8" x14ac:dyDescent="0.2">
      <c r="A4273" s="7" t="s">
        <v>140</v>
      </c>
      <c r="E4273" t="s">
        <v>9</v>
      </c>
      <c r="G4273" t="s">
        <v>13</v>
      </c>
      <c r="H4273">
        <v>0.48587324376986979</v>
      </c>
    </row>
    <row r="4274" spans="1:8" x14ac:dyDescent="0.2">
      <c r="A4274" s="7" t="s">
        <v>140</v>
      </c>
      <c r="E4274" t="s">
        <v>9</v>
      </c>
      <c r="G4274" t="s">
        <v>13</v>
      </c>
      <c r="H4274">
        <v>0.6187588309069838</v>
      </c>
    </row>
    <row r="4275" spans="1:8" x14ac:dyDescent="0.2">
      <c r="A4275" s="7" t="s">
        <v>140</v>
      </c>
      <c r="E4275" t="s">
        <v>9</v>
      </c>
      <c r="G4275" t="s">
        <v>13</v>
      </c>
      <c r="H4275">
        <v>0.6252600697510815</v>
      </c>
    </row>
    <row r="4276" spans="1:8" x14ac:dyDescent="0.2">
      <c r="A4276" s="7" t="s">
        <v>140</v>
      </c>
      <c r="E4276" t="s">
        <v>9</v>
      </c>
      <c r="G4276" t="s">
        <v>13</v>
      </c>
      <c r="H4276">
        <v>0.68500093861460476</v>
      </c>
    </row>
    <row r="4277" spans="1:8" x14ac:dyDescent="0.2">
      <c r="A4277" s="7" t="s">
        <v>140</v>
      </c>
      <c r="E4277" t="s">
        <v>9</v>
      </c>
      <c r="G4277" t="s">
        <v>13</v>
      </c>
      <c r="H4277">
        <v>0.47817791839975349</v>
      </c>
    </row>
    <row r="4278" spans="1:8" x14ac:dyDescent="0.2">
      <c r="A4278" s="7" t="s">
        <v>140</v>
      </c>
      <c r="E4278" t="s">
        <v>9</v>
      </c>
      <c r="G4278" t="s">
        <v>13</v>
      </c>
      <c r="H4278">
        <v>0.559487202341162</v>
      </c>
    </row>
    <row r="4279" spans="1:8" x14ac:dyDescent="0.2">
      <c r="A4279" s="7" t="s">
        <v>140</v>
      </c>
      <c r="E4279" t="s">
        <v>9</v>
      </c>
      <c r="G4279" t="s">
        <v>13</v>
      </c>
      <c r="H4279">
        <v>0.50752089828466385</v>
      </c>
    </row>
    <row r="4280" spans="1:8" x14ac:dyDescent="0.2">
      <c r="A4280" s="7" t="s">
        <v>140</v>
      </c>
      <c r="E4280" t="s">
        <v>9</v>
      </c>
      <c r="G4280" t="s">
        <v>13</v>
      </c>
      <c r="H4280">
        <v>0.79358010502960941</v>
      </c>
    </row>
    <row r="4281" spans="1:8" x14ac:dyDescent="0.2">
      <c r="A4281" s="7" t="s">
        <v>140</v>
      </c>
      <c r="E4281" t="s">
        <v>9</v>
      </c>
      <c r="G4281" t="s">
        <v>13</v>
      </c>
      <c r="H4281">
        <v>0.61405024025302601</v>
      </c>
    </row>
    <row r="4282" spans="1:8" x14ac:dyDescent="0.2">
      <c r="A4282" s="7" t="s">
        <v>140</v>
      </c>
      <c r="E4282" t="s">
        <v>9</v>
      </c>
      <c r="G4282" t="s">
        <v>14</v>
      </c>
      <c r="H4282">
        <v>29.625</v>
      </c>
    </row>
    <row r="4283" spans="1:8" x14ac:dyDescent="0.2">
      <c r="A4283" s="7" t="s">
        <v>140</v>
      </c>
      <c r="E4283" t="s">
        <v>9</v>
      </c>
      <c r="G4283" t="s">
        <v>15</v>
      </c>
      <c r="H4283">
        <v>109.336</v>
      </c>
    </row>
    <row r="4284" spans="1:8" x14ac:dyDescent="0.2">
      <c r="A4284" s="7" t="s">
        <v>140</v>
      </c>
      <c r="E4284" t="s">
        <v>9</v>
      </c>
      <c r="G4284" t="s">
        <v>16</v>
      </c>
      <c r="H4284">
        <v>45.127533333333325</v>
      </c>
    </row>
    <row r="4285" spans="1:8" x14ac:dyDescent="0.2">
      <c r="A4285" s="7" t="s">
        <v>140</v>
      </c>
      <c r="E4285" t="s">
        <v>9</v>
      </c>
      <c r="G4285" t="s">
        <v>17</v>
      </c>
      <c r="H4285">
        <v>73.34586666666668</v>
      </c>
    </row>
    <row r="4286" spans="1:8" x14ac:dyDescent="0.2">
      <c r="A4286" s="8" t="s">
        <v>141</v>
      </c>
      <c r="E4286" t="s">
        <v>9</v>
      </c>
      <c r="F4286">
        <v>1</v>
      </c>
      <c r="G4286" t="s">
        <v>10</v>
      </c>
      <c r="H4286">
        <v>1</v>
      </c>
    </row>
    <row r="4287" spans="1:8" x14ac:dyDescent="0.2">
      <c r="A4287" s="8" t="s">
        <v>141</v>
      </c>
      <c r="E4287" t="s">
        <v>9</v>
      </c>
      <c r="G4287" t="s">
        <v>11</v>
      </c>
      <c r="H4287">
        <v>0</v>
      </c>
    </row>
    <row r="4288" spans="1:8" x14ac:dyDescent="0.2">
      <c r="A4288" s="8" t="s">
        <v>141</v>
      </c>
      <c r="E4288" t="s">
        <v>9</v>
      </c>
      <c r="G4288" t="s">
        <v>12</v>
      </c>
      <c r="H4288">
        <v>1</v>
      </c>
    </row>
    <row r="4289" spans="1:8" x14ac:dyDescent="0.2">
      <c r="A4289" s="8" t="s">
        <v>141</v>
      </c>
      <c r="E4289" t="s">
        <v>9</v>
      </c>
      <c r="F4289">
        <v>2</v>
      </c>
      <c r="G4289" t="s">
        <v>10</v>
      </c>
      <c r="H4289">
        <v>1</v>
      </c>
    </row>
    <row r="4290" spans="1:8" x14ac:dyDescent="0.2">
      <c r="A4290" s="8" t="s">
        <v>141</v>
      </c>
      <c r="E4290" t="s">
        <v>9</v>
      </c>
      <c r="G4290" t="s">
        <v>11</v>
      </c>
      <c r="H4290">
        <v>0</v>
      </c>
    </row>
    <row r="4291" spans="1:8" x14ac:dyDescent="0.2">
      <c r="A4291" s="8" t="s">
        <v>141</v>
      </c>
      <c r="E4291" t="s">
        <v>9</v>
      </c>
      <c r="G4291" t="s">
        <v>12</v>
      </c>
      <c r="H4291">
        <v>1</v>
      </c>
    </row>
    <row r="4292" spans="1:8" x14ac:dyDescent="0.2">
      <c r="A4292" s="8" t="s">
        <v>141</v>
      </c>
      <c r="E4292" t="s">
        <v>9</v>
      </c>
      <c r="F4292">
        <v>3</v>
      </c>
      <c r="G4292" t="s">
        <v>10</v>
      </c>
      <c r="H4292">
        <v>1</v>
      </c>
    </row>
    <row r="4293" spans="1:8" x14ac:dyDescent="0.2">
      <c r="A4293" s="8" t="s">
        <v>141</v>
      </c>
      <c r="E4293" t="s">
        <v>9</v>
      </c>
      <c r="G4293" t="s">
        <v>11</v>
      </c>
      <c r="H4293">
        <f>2/5</f>
        <v>0.4</v>
      </c>
    </row>
    <row r="4294" spans="1:8" x14ac:dyDescent="0.2">
      <c r="A4294" s="8" t="s">
        <v>141</v>
      </c>
      <c r="E4294" t="s">
        <v>9</v>
      </c>
      <c r="G4294" t="s">
        <v>12</v>
      </c>
      <c r="H4294">
        <v>1</v>
      </c>
    </row>
    <row r="4295" spans="1:8" x14ac:dyDescent="0.2">
      <c r="A4295" s="8" t="s">
        <v>141</v>
      </c>
      <c r="E4295" t="s">
        <v>9</v>
      </c>
      <c r="F4295">
        <v>4</v>
      </c>
      <c r="G4295" t="s">
        <v>10</v>
      </c>
      <c r="H4295">
        <v>1</v>
      </c>
    </row>
    <row r="4296" spans="1:8" x14ac:dyDescent="0.2">
      <c r="A4296" s="8" t="s">
        <v>141</v>
      </c>
      <c r="E4296" t="s">
        <v>9</v>
      </c>
      <c r="G4296" t="s">
        <v>11</v>
      </c>
      <c r="H4296">
        <f>1/12</f>
        <v>8.3333333333333329E-2</v>
      </c>
    </row>
    <row r="4297" spans="1:8" x14ac:dyDescent="0.2">
      <c r="A4297" s="8" t="s">
        <v>141</v>
      </c>
      <c r="E4297" t="s">
        <v>9</v>
      </c>
      <c r="G4297" t="s">
        <v>12</v>
      </c>
      <c r="H4297">
        <v>1</v>
      </c>
    </row>
    <row r="4298" spans="1:8" x14ac:dyDescent="0.2">
      <c r="A4298" s="8" t="s">
        <v>141</v>
      </c>
      <c r="E4298" t="s">
        <v>9</v>
      </c>
      <c r="F4298">
        <v>5</v>
      </c>
      <c r="G4298" t="s">
        <v>10</v>
      </c>
      <c r="H4298">
        <v>1</v>
      </c>
    </row>
    <row r="4299" spans="1:8" x14ac:dyDescent="0.2">
      <c r="A4299" s="8" t="s">
        <v>141</v>
      </c>
      <c r="E4299" t="s">
        <v>9</v>
      </c>
      <c r="G4299" t="s">
        <v>11</v>
      </c>
      <c r="H4299">
        <f>2/9</f>
        <v>0.22222222222222221</v>
      </c>
    </row>
    <row r="4300" spans="1:8" x14ac:dyDescent="0.2">
      <c r="A4300" s="8" t="s">
        <v>141</v>
      </c>
      <c r="E4300" t="s">
        <v>9</v>
      </c>
      <c r="G4300" t="s">
        <v>12</v>
      </c>
      <c r="H4300">
        <v>1</v>
      </c>
    </row>
    <row r="4301" spans="1:8" x14ac:dyDescent="0.2">
      <c r="A4301" s="8" t="s">
        <v>141</v>
      </c>
      <c r="E4301" t="s">
        <v>9</v>
      </c>
      <c r="G4301" t="s">
        <v>13</v>
      </c>
      <c r="H4301">
        <v>0.47277721851592758</v>
      </c>
    </row>
    <row r="4302" spans="1:8" x14ac:dyDescent="0.2">
      <c r="A4302" s="8" t="s">
        <v>141</v>
      </c>
      <c r="E4302" t="s">
        <v>9</v>
      </c>
      <c r="G4302" t="s">
        <v>13</v>
      </c>
      <c r="H4302">
        <v>0.36687250840303287</v>
      </c>
    </row>
    <row r="4303" spans="1:8" x14ac:dyDescent="0.2">
      <c r="A4303" s="8" t="s">
        <v>141</v>
      </c>
      <c r="E4303" t="s">
        <v>9</v>
      </c>
      <c r="G4303" t="s">
        <v>13</v>
      </c>
      <c r="H4303">
        <v>0.47799209244413376</v>
      </c>
    </row>
    <row r="4304" spans="1:8" x14ac:dyDescent="0.2">
      <c r="A4304" s="8" t="s">
        <v>141</v>
      </c>
      <c r="E4304" t="s">
        <v>9</v>
      </c>
      <c r="G4304" t="s">
        <v>13</v>
      </c>
      <c r="H4304">
        <v>0.43596199075024067</v>
      </c>
    </row>
    <row r="4305" spans="1:8" x14ac:dyDescent="0.2">
      <c r="A4305" s="8" t="s">
        <v>141</v>
      </c>
      <c r="E4305" t="s">
        <v>9</v>
      </c>
      <c r="G4305" t="s">
        <v>13</v>
      </c>
      <c r="H4305">
        <v>0.48523665287058659</v>
      </c>
    </row>
    <row r="4306" spans="1:8" x14ac:dyDescent="0.2">
      <c r="A4306" s="8" t="s">
        <v>141</v>
      </c>
      <c r="E4306" t="s">
        <v>9</v>
      </c>
      <c r="G4306" t="s">
        <v>13</v>
      </c>
      <c r="H4306">
        <v>0.36191980813339297</v>
      </c>
    </row>
    <row r="4307" spans="1:8" x14ac:dyDescent="0.2">
      <c r="A4307" s="8" t="s">
        <v>141</v>
      </c>
      <c r="E4307" t="s">
        <v>9</v>
      </c>
      <c r="G4307" t="s">
        <v>13</v>
      </c>
      <c r="H4307">
        <v>0.43440320962888668</v>
      </c>
    </row>
    <row r="4308" spans="1:8" x14ac:dyDescent="0.2">
      <c r="A4308" s="8" t="s">
        <v>141</v>
      </c>
      <c r="E4308" t="s">
        <v>9</v>
      </c>
      <c r="G4308" t="s">
        <v>13</v>
      </c>
      <c r="H4308">
        <v>0.70941630304180114</v>
      </c>
    </row>
    <row r="4309" spans="1:8" x14ac:dyDescent="0.2">
      <c r="A4309" s="8" t="s">
        <v>141</v>
      </c>
      <c r="E4309" t="s">
        <v>9</v>
      </c>
      <c r="G4309" t="s">
        <v>13</v>
      </c>
      <c r="H4309">
        <v>0.47550646953085779</v>
      </c>
    </row>
    <row r="4310" spans="1:8" x14ac:dyDescent="0.2">
      <c r="A4310" s="8" t="s">
        <v>141</v>
      </c>
      <c r="E4310" t="s">
        <v>9</v>
      </c>
      <c r="G4310" t="s">
        <v>13</v>
      </c>
      <c r="H4310">
        <v>0.39631341180371354</v>
      </c>
    </row>
    <row r="4311" spans="1:8" x14ac:dyDescent="0.2">
      <c r="A4311" s="8" t="s">
        <v>141</v>
      </c>
      <c r="E4311" t="s">
        <v>9</v>
      </c>
      <c r="G4311" t="s">
        <v>13</v>
      </c>
      <c r="H4311">
        <v>0.19227176020788683</v>
      </c>
    </row>
    <row r="4312" spans="1:8" x14ac:dyDescent="0.2">
      <c r="A4312" s="8" t="s">
        <v>141</v>
      </c>
      <c r="E4312" t="s">
        <v>9</v>
      </c>
      <c r="G4312" t="s">
        <v>13</v>
      </c>
      <c r="H4312">
        <v>0.36410829281114471</v>
      </c>
    </row>
    <row r="4313" spans="1:8" x14ac:dyDescent="0.2">
      <c r="A4313" s="8" t="s">
        <v>141</v>
      </c>
      <c r="E4313" t="s">
        <v>9</v>
      </c>
      <c r="G4313" t="s">
        <v>13</v>
      </c>
      <c r="H4313">
        <v>0.41511029320335235</v>
      </c>
    </row>
    <row r="4314" spans="1:8" x14ac:dyDescent="0.2">
      <c r="A4314" s="8" t="s">
        <v>141</v>
      </c>
      <c r="E4314" t="s">
        <v>9</v>
      </c>
      <c r="G4314" t="s">
        <v>13</v>
      </c>
      <c r="H4314">
        <v>0.37948874884045641</v>
      </c>
    </row>
    <row r="4315" spans="1:8" x14ac:dyDescent="0.2">
      <c r="A4315" s="8" t="s">
        <v>141</v>
      </c>
      <c r="E4315" t="s">
        <v>9</v>
      </c>
      <c r="G4315" t="s">
        <v>13</v>
      </c>
      <c r="H4315">
        <v>0.64595249267605992</v>
      </c>
    </row>
    <row r="4316" spans="1:8" x14ac:dyDescent="0.2">
      <c r="A4316" s="8" t="s">
        <v>141</v>
      </c>
      <c r="E4316" t="s">
        <v>9</v>
      </c>
      <c r="G4316" t="s">
        <v>14</v>
      </c>
      <c r="H4316">
        <v>21.882000000000001</v>
      </c>
    </row>
    <row r="4317" spans="1:8" x14ac:dyDescent="0.2">
      <c r="A4317" s="8" t="s">
        <v>141</v>
      </c>
      <c r="E4317" t="s">
        <v>9</v>
      </c>
      <c r="G4317" t="s">
        <v>15</v>
      </c>
      <c r="H4317">
        <v>127.377</v>
      </c>
    </row>
    <row r="4318" spans="1:8" x14ac:dyDescent="0.2">
      <c r="A4318" s="8" t="s">
        <v>141</v>
      </c>
      <c r="E4318" t="s">
        <v>9</v>
      </c>
      <c r="G4318" t="s">
        <v>16</v>
      </c>
      <c r="H4318">
        <v>34.485733333333336</v>
      </c>
    </row>
    <row r="4319" spans="1:8" x14ac:dyDescent="0.2">
      <c r="A4319" s="8" t="s">
        <v>141</v>
      </c>
      <c r="E4319" t="s">
        <v>9</v>
      </c>
      <c r="G4319" t="s">
        <v>17</v>
      </c>
      <c r="H4319">
        <v>82.311800000000005</v>
      </c>
    </row>
    <row r="4320" spans="1:8" x14ac:dyDescent="0.2">
      <c r="A4320" s="7" t="s">
        <v>142</v>
      </c>
      <c r="E4320" t="s">
        <v>9</v>
      </c>
      <c r="F4320">
        <v>1</v>
      </c>
      <c r="G4320" t="s">
        <v>10</v>
      </c>
      <c r="H4320">
        <v>1</v>
      </c>
    </row>
    <row r="4321" spans="1:8" x14ac:dyDescent="0.2">
      <c r="A4321" s="7" t="s">
        <v>142</v>
      </c>
      <c r="E4321" t="s">
        <v>9</v>
      </c>
      <c r="G4321" t="s">
        <v>11</v>
      </c>
      <c r="H4321">
        <f>8/21</f>
        <v>0.38095238095238093</v>
      </c>
    </row>
    <row r="4322" spans="1:8" x14ac:dyDescent="0.2">
      <c r="A4322" s="7" t="s">
        <v>142</v>
      </c>
      <c r="E4322" t="s">
        <v>9</v>
      </c>
      <c r="G4322" t="s">
        <v>12</v>
      </c>
      <c r="H4322">
        <v>1</v>
      </c>
    </row>
    <row r="4323" spans="1:8" x14ac:dyDescent="0.2">
      <c r="A4323" s="7" t="s">
        <v>142</v>
      </c>
      <c r="E4323" t="s">
        <v>9</v>
      </c>
      <c r="F4323">
        <v>2</v>
      </c>
      <c r="G4323" t="s">
        <v>10</v>
      </c>
      <c r="H4323">
        <v>1</v>
      </c>
    </row>
    <row r="4324" spans="1:8" x14ac:dyDescent="0.2">
      <c r="A4324" s="7" t="s">
        <v>142</v>
      </c>
      <c r="E4324" t="s">
        <v>9</v>
      </c>
      <c r="G4324" t="s">
        <v>11</v>
      </c>
      <c r="H4324">
        <f>3/8</f>
        <v>0.375</v>
      </c>
    </row>
    <row r="4325" spans="1:8" x14ac:dyDescent="0.2">
      <c r="A4325" s="7" t="s">
        <v>142</v>
      </c>
      <c r="E4325" t="s">
        <v>9</v>
      </c>
      <c r="G4325" t="s">
        <v>12</v>
      </c>
      <c r="H4325">
        <v>1</v>
      </c>
    </row>
    <row r="4326" spans="1:8" x14ac:dyDescent="0.2">
      <c r="A4326" s="7" t="s">
        <v>142</v>
      </c>
      <c r="E4326" t="s">
        <v>9</v>
      </c>
      <c r="F4326">
        <v>3</v>
      </c>
      <c r="G4326" t="s">
        <v>10</v>
      </c>
      <c r="H4326">
        <v>1</v>
      </c>
    </row>
    <row r="4327" spans="1:8" x14ac:dyDescent="0.2">
      <c r="A4327" s="7" t="s">
        <v>142</v>
      </c>
      <c r="E4327" t="s">
        <v>9</v>
      </c>
      <c r="G4327" t="s">
        <v>11</v>
      </c>
      <c r="H4327">
        <f>1/7</f>
        <v>0.14285714285714285</v>
      </c>
    </row>
    <row r="4328" spans="1:8" x14ac:dyDescent="0.2">
      <c r="A4328" s="7" t="s">
        <v>142</v>
      </c>
      <c r="E4328" t="s">
        <v>9</v>
      </c>
      <c r="G4328" t="s">
        <v>12</v>
      </c>
      <c r="H4328">
        <v>1</v>
      </c>
    </row>
    <row r="4329" spans="1:8" x14ac:dyDescent="0.2">
      <c r="A4329" s="7" t="s">
        <v>142</v>
      </c>
      <c r="E4329" t="s">
        <v>9</v>
      </c>
      <c r="F4329">
        <v>4</v>
      </c>
      <c r="G4329" t="s">
        <v>10</v>
      </c>
      <c r="H4329">
        <v>1</v>
      </c>
    </row>
    <row r="4330" spans="1:8" x14ac:dyDescent="0.2">
      <c r="A4330" s="7" t="s">
        <v>142</v>
      </c>
      <c r="E4330" t="s">
        <v>9</v>
      </c>
      <c r="G4330" t="s">
        <v>11</v>
      </c>
      <c r="H4330">
        <f>3/12</f>
        <v>0.25</v>
      </c>
    </row>
    <row r="4331" spans="1:8" x14ac:dyDescent="0.2">
      <c r="A4331" s="7" t="s">
        <v>142</v>
      </c>
      <c r="E4331" t="s">
        <v>9</v>
      </c>
      <c r="G4331" t="s">
        <v>12</v>
      </c>
      <c r="H4331">
        <v>1</v>
      </c>
    </row>
    <row r="4332" spans="1:8" x14ac:dyDescent="0.2">
      <c r="A4332" s="7" t="s">
        <v>142</v>
      </c>
      <c r="E4332" t="s">
        <v>9</v>
      </c>
      <c r="F4332">
        <v>5</v>
      </c>
      <c r="G4332" t="s">
        <v>10</v>
      </c>
      <c r="H4332">
        <v>1</v>
      </c>
    </row>
    <row r="4333" spans="1:8" x14ac:dyDescent="0.2">
      <c r="A4333" s="7" t="s">
        <v>142</v>
      </c>
      <c r="E4333" t="s">
        <v>9</v>
      </c>
      <c r="G4333" t="s">
        <v>11</v>
      </c>
      <c r="H4333">
        <f>2/9</f>
        <v>0.22222222222222221</v>
      </c>
    </row>
    <row r="4334" spans="1:8" x14ac:dyDescent="0.2">
      <c r="A4334" s="7" t="s">
        <v>142</v>
      </c>
      <c r="E4334" t="s">
        <v>9</v>
      </c>
      <c r="G4334" t="s">
        <v>12</v>
      </c>
      <c r="H4334">
        <v>1</v>
      </c>
    </row>
    <row r="4335" spans="1:8" x14ac:dyDescent="0.2">
      <c r="A4335" s="7" t="s">
        <v>142</v>
      </c>
      <c r="E4335" t="s">
        <v>9</v>
      </c>
      <c r="G4335" t="s">
        <v>13</v>
      </c>
      <c r="H4335">
        <v>0.53837327033412086</v>
      </c>
    </row>
    <row r="4336" spans="1:8" x14ac:dyDescent="0.2">
      <c r="A4336" s="7" t="s">
        <v>142</v>
      </c>
      <c r="E4336" t="s">
        <v>9</v>
      </c>
      <c r="G4336" t="s">
        <v>13</v>
      </c>
      <c r="H4336">
        <v>0.49333954021342119</v>
      </c>
    </row>
    <row r="4337" spans="1:8" x14ac:dyDescent="0.2">
      <c r="A4337" s="7" t="s">
        <v>142</v>
      </c>
      <c r="E4337" t="s">
        <v>9</v>
      </c>
      <c r="G4337" t="s">
        <v>13</v>
      </c>
      <c r="H4337">
        <v>0.54073162012948328</v>
      </c>
    </row>
    <row r="4338" spans="1:8" x14ac:dyDescent="0.2">
      <c r="A4338" s="7" t="s">
        <v>142</v>
      </c>
      <c r="E4338" t="s">
        <v>9</v>
      </c>
      <c r="G4338" t="s">
        <v>13</v>
      </c>
      <c r="H4338">
        <v>0.45366224277008133</v>
      </c>
    </row>
    <row r="4339" spans="1:8" x14ac:dyDescent="0.2">
      <c r="A4339" s="7" t="s">
        <v>142</v>
      </c>
      <c r="E4339" t="s">
        <v>9</v>
      </c>
      <c r="G4339" t="s">
        <v>13</v>
      </c>
      <c r="H4339">
        <v>0.41137146104221678</v>
      </c>
    </row>
    <row r="4340" spans="1:8" x14ac:dyDescent="0.2">
      <c r="A4340" s="7" t="s">
        <v>142</v>
      </c>
      <c r="E4340" t="s">
        <v>9</v>
      </c>
      <c r="G4340" t="s">
        <v>13</v>
      </c>
      <c r="H4340">
        <v>0.43808715589500796</v>
      </c>
    </row>
    <row r="4341" spans="1:8" x14ac:dyDescent="0.2">
      <c r="A4341" s="7" t="s">
        <v>142</v>
      </c>
      <c r="E4341" t="s">
        <v>9</v>
      </c>
      <c r="G4341" t="s">
        <v>13</v>
      </c>
      <c r="H4341">
        <v>0.53479276288021604</v>
      </c>
    </row>
    <row r="4342" spans="1:8" x14ac:dyDescent="0.2">
      <c r="A4342" s="7" t="s">
        <v>142</v>
      </c>
      <c r="E4342" t="s">
        <v>9</v>
      </c>
      <c r="G4342" t="s">
        <v>13</v>
      </c>
      <c r="H4342">
        <v>0.34855444159477733</v>
      </c>
    </row>
    <row r="4343" spans="1:8" x14ac:dyDescent="0.2">
      <c r="A4343" s="7" t="s">
        <v>142</v>
      </c>
      <c r="E4343" t="s">
        <v>9</v>
      </c>
      <c r="G4343" t="s">
        <v>13</v>
      </c>
      <c r="H4343">
        <v>0.32910980275117346</v>
      </c>
    </row>
    <row r="4344" spans="1:8" x14ac:dyDescent="0.2">
      <c r="A4344" s="7" t="s">
        <v>142</v>
      </c>
      <c r="E4344" t="s">
        <v>9</v>
      </c>
      <c r="G4344" t="s">
        <v>13</v>
      </c>
      <c r="H4344">
        <v>0.4994523972117354</v>
      </c>
    </row>
    <row r="4345" spans="1:8" x14ac:dyDescent="0.2">
      <c r="A4345" s="7" t="s">
        <v>142</v>
      </c>
      <c r="E4345" t="s">
        <v>9</v>
      </c>
      <c r="G4345" t="s">
        <v>13</v>
      </c>
      <c r="H4345">
        <v>0.42656719294582479</v>
      </c>
    </row>
    <row r="4346" spans="1:8" x14ac:dyDescent="0.2">
      <c r="A4346" s="7" t="s">
        <v>142</v>
      </c>
      <c r="E4346" t="s">
        <v>9</v>
      </c>
      <c r="G4346" t="s">
        <v>13</v>
      </c>
      <c r="H4346">
        <v>0.56299713649379579</v>
      </c>
    </row>
    <row r="4347" spans="1:8" x14ac:dyDescent="0.2">
      <c r="A4347" s="7" t="s">
        <v>142</v>
      </c>
      <c r="E4347" t="s">
        <v>9</v>
      </c>
      <c r="G4347" t="s">
        <v>13</v>
      </c>
      <c r="H4347">
        <v>0.54143170999633838</v>
      </c>
    </row>
    <row r="4348" spans="1:8" x14ac:dyDescent="0.2">
      <c r="A4348" s="7" t="s">
        <v>142</v>
      </c>
      <c r="E4348" t="s">
        <v>9</v>
      </c>
      <c r="G4348" t="s">
        <v>13</v>
      </c>
      <c r="H4348">
        <v>0.37212150414583711</v>
      </c>
    </row>
    <row r="4349" spans="1:8" x14ac:dyDescent="0.2">
      <c r="A4349" s="7" t="s">
        <v>142</v>
      </c>
      <c r="E4349" t="s">
        <v>9</v>
      </c>
      <c r="G4349" t="s">
        <v>13</v>
      </c>
      <c r="H4349">
        <v>0.48376343598349131</v>
      </c>
    </row>
    <row r="4350" spans="1:8" x14ac:dyDescent="0.2">
      <c r="A4350" s="7" t="s">
        <v>142</v>
      </c>
      <c r="E4350" t="s">
        <v>9</v>
      </c>
      <c r="G4350" t="s">
        <v>14</v>
      </c>
      <c r="H4350">
        <v>18.535</v>
      </c>
    </row>
    <row r="4351" spans="1:8" x14ac:dyDescent="0.2">
      <c r="A4351" s="7" t="s">
        <v>142</v>
      </c>
      <c r="E4351" t="s">
        <v>9</v>
      </c>
      <c r="G4351" t="s">
        <v>15</v>
      </c>
      <c r="H4351">
        <v>124.52200000000001</v>
      </c>
    </row>
    <row r="4352" spans="1:8" x14ac:dyDescent="0.2">
      <c r="A4352" s="7" t="s">
        <v>142</v>
      </c>
      <c r="E4352" t="s">
        <v>9</v>
      </c>
      <c r="G4352" t="s">
        <v>16</v>
      </c>
      <c r="H4352">
        <v>30.511400000000002</v>
      </c>
    </row>
    <row r="4353" spans="1:8" x14ac:dyDescent="0.2">
      <c r="A4353" s="7" t="s">
        <v>142</v>
      </c>
      <c r="E4353" t="s">
        <v>9</v>
      </c>
      <c r="G4353" t="s">
        <v>17</v>
      </c>
      <c r="H4353">
        <v>66.561333333333323</v>
      </c>
    </row>
    <row r="4354" spans="1:8" x14ac:dyDescent="0.2">
      <c r="A4354" s="8" t="s">
        <v>143</v>
      </c>
      <c r="E4354" t="s">
        <v>9</v>
      </c>
      <c r="F4354">
        <v>1</v>
      </c>
      <c r="G4354" t="s">
        <v>10</v>
      </c>
      <c r="H4354">
        <v>1</v>
      </c>
    </row>
    <row r="4355" spans="1:8" x14ac:dyDescent="0.2">
      <c r="A4355" s="8" t="s">
        <v>143</v>
      </c>
      <c r="E4355" t="s">
        <v>9</v>
      </c>
      <c r="G4355" t="s">
        <v>11</v>
      </c>
      <c r="H4355">
        <f>2/10</f>
        <v>0.2</v>
      </c>
    </row>
    <row r="4356" spans="1:8" x14ac:dyDescent="0.2">
      <c r="A4356" s="8" t="s">
        <v>143</v>
      </c>
      <c r="E4356" t="s">
        <v>9</v>
      </c>
      <c r="G4356" t="s">
        <v>12</v>
      </c>
      <c r="H4356">
        <v>1</v>
      </c>
    </row>
    <row r="4357" spans="1:8" x14ac:dyDescent="0.2">
      <c r="A4357" s="8" t="s">
        <v>143</v>
      </c>
      <c r="E4357" t="s">
        <v>9</v>
      </c>
      <c r="F4357">
        <v>2</v>
      </c>
      <c r="G4357" t="s">
        <v>10</v>
      </c>
      <c r="H4357">
        <v>1</v>
      </c>
    </row>
    <row r="4358" spans="1:8" x14ac:dyDescent="0.2">
      <c r="A4358" s="8" t="s">
        <v>143</v>
      </c>
      <c r="E4358" t="s">
        <v>9</v>
      </c>
      <c r="G4358" t="s">
        <v>11</v>
      </c>
      <c r="H4358">
        <v>0</v>
      </c>
    </row>
    <row r="4359" spans="1:8" x14ac:dyDescent="0.2">
      <c r="A4359" s="8" t="s">
        <v>143</v>
      </c>
      <c r="E4359" t="s">
        <v>9</v>
      </c>
      <c r="G4359" t="s">
        <v>12</v>
      </c>
      <c r="H4359">
        <v>1</v>
      </c>
    </row>
    <row r="4360" spans="1:8" x14ac:dyDescent="0.2">
      <c r="A4360" s="8" t="s">
        <v>143</v>
      </c>
      <c r="E4360" t="s">
        <v>9</v>
      </c>
      <c r="F4360">
        <v>3</v>
      </c>
      <c r="G4360" t="s">
        <v>10</v>
      </c>
      <c r="H4360">
        <v>1</v>
      </c>
    </row>
    <row r="4361" spans="1:8" x14ac:dyDescent="0.2">
      <c r="A4361" s="8" t="s">
        <v>143</v>
      </c>
      <c r="E4361" t="s">
        <v>9</v>
      </c>
      <c r="G4361" t="s">
        <v>11</v>
      </c>
      <c r="H4361">
        <f>1/14</f>
        <v>7.1428571428571425E-2</v>
      </c>
    </row>
    <row r="4362" spans="1:8" x14ac:dyDescent="0.2">
      <c r="A4362" s="8" t="s">
        <v>143</v>
      </c>
      <c r="E4362" t="s">
        <v>9</v>
      </c>
      <c r="G4362" t="s">
        <v>12</v>
      </c>
      <c r="H4362">
        <v>1</v>
      </c>
    </row>
    <row r="4363" spans="1:8" x14ac:dyDescent="0.2">
      <c r="A4363" s="8" t="s">
        <v>143</v>
      </c>
      <c r="E4363" t="s">
        <v>9</v>
      </c>
      <c r="F4363">
        <v>4</v>
      </c>
      <c r="G4363" t="s">
        <v>10</v>
      </c>
      <c r="H4363">
        <v>1</v>
      </c>
    </row>
    <row r="4364" spans="1:8" x14ac:dyDescent="0.2">
      <c r="A4364" s="8" t="s">
        <v>143</v>
      </c>
      <c r="E4364" t="s">
        <v>9</v>
      </c>
      <c r="G4364" t="s">
        <v>11</v>
      </c>
      <c r="H4364">
        <f>2/6</f>
        <v>0.33333333333333331</v>
      </c>
    </row>
    <row r="4365" spans="1:8" x14ac:dyDescent="0.2">
      <c r="A4365" s="8" t="s">
        <v>143</v>
      </c>
      <c r="E4365" t="s">
        <v>9</v>
      </c>
      <c r="G4365" t="s">
        <v>12</v>
      </c>
      <c r="H4365">
        <v>1</v>
      </c>
    </row>
    <row r="4366" spans="1:8" x14ac:dyDescent="0.2">
      <c r="A4366" s="8" t="s">
        <v>143</v>
      </c>
      <c r="E4366" t="s">
        <v>9</v>
      </c>
      <c r="F4366">
        <v>5</v>
      </c>
      <c r="G4366" t="s">
        <v>10</v>
      </c>
      <c r="H4366">
        <v>1</v>
      </c>
    </row>
    <row r="4367" spans="1:8" x14ac:dyDescent="0.2">
      <c r="A4367" s="8" t="s">
        <v>143</v>
      </c>
      <c r="E4367" t="s">
        <v>9</v>
      </c>
      <c r="G4367" t="s">
        <v>11</v>
      </c>
      <c r="H4367">
        <f>2/5</f>
        <v>0.4</v>
      </c>
    </row>
    <row r="4368" spans="1:8" x14ac:dyDescent="0.2">
      <c r="A4368" s="8" t="s">
        <v>143</v>
      </c>
      <c r="E4368" t="s">
        <v>9</v>
      </c>
      <c r="G4368" t="s">
        <v>12</v>
      </c>
      <c r="H4368">
        <v>1</v>
      </c>
    </row>
    <row r="4369" spans="1:8" x14ac:dyDescent="0.2">
      <c r="A4369" s="8" t="s">
        <v>143</v>
      </c>
      <c r="E4369" t="s">
        <v>9</v>
      </c>
      <c r="G4369" t="s">
        <v>13</v>
      </c>
      <c r="H4369">
        <v>0.40921236798574884</v>
      </c>
    </row>
    <row r="4370" spans="1:8" x14ac:dyDescent="0.2">
      <c r="A4370" s="8" t="s">
        <v>143</v>
      </c>
      <c r="E4370" t="s">
        <v>9</v>
      </c>
      <c r="G4370" t="s">
        <v>13</v>
      </c>
      <c r="H4370">
        <v>0.37456676224909613</v>
      </c>
    </row>
    <row r="4371" spans="1:8" x14ac:dyDescent="0.2">
      <c r="A4371" s="8" t="s">
        <v>143</v>
      </c>
      <c r="E4371" t="s">
        <v>9</v>
      </c>
      <c r="G4371" t="s">
        <v>13</v>
      </c>
      <c r="H4371">
        <v>0.52866678076330653</v>
      </c>
    </row>
    <row r="4372" spans="1:8" x14ac:dyDescent="0.2">
      <c r="A4372" s="8" t="s">
        <v>143</v>
      </c>
      <c r="E4372" t="s">
        <v>9</v>
      </c>
      <c r="G4372" t="s">
        <v>13</v>
      </c>
      <c r="H4372">
        <v>0.4825648374497738</v>
      </c>
    </row>
    <row r="4373" spans="1:8" x14ac:dyDescent="0.2">
      <c r="A4373" s="8" t="s">
        <v>143</v>
      </c>
      <c r="E4373" t="s">
        <v>9</v>
      </c>
      <c r="G4373" t="s">
        <v>13</v>
      </c>
      <c r="H4373">
        <v>0.56411742707554235</v>
      </c>
    </row>
    <row r="4374" spans="1:8" x14ac:dyDescent="0.2">
      <c r="A4374" s="8" t="s">
        <v>143</v>
      </c>
      <c r="E4374" t="s">
        <v>9</v>
      </c>
      <c r="G4374" t="s">
        <v>13</v>
      </c>
      <c r="H4374">
        <v>0.37921284037788894</v>
      </c>
    </row>
    <row r="4375" spans="1:8" x14ac:dyDescent="0.2">
      <c r="A4375" s="8" t="s">
        <v>143</v>
      </c>
      <c r="E4375" t="s">
        <v>9</v>
      </c>
      <c r="G4375" t="s">
        <v>13</v>
      </c>
      <c r="H4375">
        <v>0.50385159350240982</v>
      </c>
    </row>
    <row r="4376" spans="1:8" x14ac:dyDescent="0.2">
      <c r="A4376" s="8" t="s">
        <v>143</v>
      </c>
      <c r="E4376" t="s">
        <v>9</v>
      </c>
      <c r="G4376" t="s">
        <v>13</v>
      </c>
      <c r="H4376">
        <v>0.29502450191365315</v>
      </c>
    </row>
    <row r="4377" spans="1:8" x14ac:dyDescent="0.2">
      <c r="A4377" s="8" t="s">
        <v>143</v>
      </c>
      <c r="E4377" t="s">
        <v>9</v>
      </c>
      <c r="G4377" t="s">
        <v>13</v>
      </c>
      <c r="H4377">
        <v>0.41225075769660235</v>
      </c>
    </row>
    <row r="4378" spans="1:8" x14ac:dyDescent="0.2">
      <c r="A4378" s="8" t="s">
        <v>143</v>
      </c>
      <c r="E4378" t="s">
        <v>9</v>
      </c>
      <c r="G4378" t="s">
        <v>13</v>
      </c>
      <c r="H4378">
        <v>0.5828192173314457</v>
      </c>
    </row>
    <row r="4379" spans="1:8" x14ac:dyDescent="0.2">
      <c r="A4379" s="8" t="s">
        <v>143</v>
      </c>
      <c r="E4379" t="s">
        <v>9</v>
      </c>
      <c r="G4379" t="s">
        <v>13</v>
      </c>
      <c r="H4379">
        <v>0.47852249891752063</v>
      </c>
    </row>
    <row r="4380" spans="1:8" x14ac:dyDescent="0.2">
      <c r="A4380" s="8" t="s">
        <v>143</v>
      </c>
      <c r="E4380" t="s">
        <v>9</v>
      </c>
      <c r="G4380" t="s">
        <v>13</v>
      </c>
      <c r="H4380">
        <v>0.59456476755414533</v>
      </c>
    </row>
    <row r="4381" spans="1:8" x14ac:dyDescent="0.2">
      <c r="A4381" s="8" t="s">
        <v>143</v>
      </c>
      <c r="E4381" t="s">
        <v>9</v>
      </c>
      <c r="G4381" t="s">
        <v>13</v>
      </c>
      <c r="H4381">
        <v>0.45715692400916513</v>
      </c>
    </row>
    <row r="4382" spans="1:8" x14ac:dyDescent="0.2">
      <c r="A4382" s="8" t="s">
        <v>143</v>
      </c>
      <c r="E4382" t="s">
        <v>9</v>
      </c>
      <c r="G4382" t="s">
        <v>13</v>
      </c>
      <c r="H4382">
        <v>0.57045800286528725</v>
      </c>
    </row>
    <row r="4383" spans="1:8" x14ac:dyDescent="0.2">
      <c r="A4383" s="8" t="s">
        <v>143</v>
      </c>
      <c r="E4383" t="s">
        <v>9</v>
      </c>
      <c r="G4383" t="s">
        <v>13</v>
      </c>
      <c r="H4383">
        <v>0.54825951510226201</v>
      </c>
    </row>
    <row r="4384" spans="1:8" x14ac:dyDescent="0.2">
      <c r="A4384" s="8" t="s">
        <v>143</v>
      </c>
      <c r="E4384" t="s">
        <v>9</v>
      </c>
      <c r="G4384" t="s">
        <v>14</v>
      </c>
      <c r="H4384">
        <v>15.022</v>
      </c>
    </row>
    <row r="4385" spans="1:8" x14ac:dyDescent="0.2">
      <c r="A4385" s="8" t="s">
        <v>143</v>
      </c>
      <c r="E4385" t="s">
        <v>9</v>
      </c>
      <c r="G4385" t="s">
        <v>15</v>
      </c>
      <c r="H4385">
        <v>106.767</v>
      </c>
    </row>
    <row r="4386" spans="1:8" x14ac:dyDescent="0.2">
      <c r="A4386" s="8" t="s">
        <v>143</v>
      </c>
      <c r="E4386" t="s">
        <v>9</v>
      </c>
      <c r="G4386" t="s">
        <v>16</v>
      </c>
      <c r="H4386">
        <v>30.881466666666668</v>
      </c>
    </row>
    <row r="4387" spans="1:8" x14ac:dyDescent="0.2">
      <c r="A4387" s="8" t="s">
        <v>143</v>
      </c>
      <c r="E4387" t="s">
        <v>9</v>
      </c>
      <c r="G4387" t="s">
        <v>17</v>
      </c>
      <c r="H4387">
        <v>65.002733333333325</v>
      </c>
    </row>
    <row r="4388" spans="1:8" x14ac:dyDescent="0.2">
      <c r="A4388" s="7" t="s">
        <v>144</v>
      </c>
      <c r="E4388" t="s">
        <v>9</v>
      </c>
      <c r="F4388">
        <v>1</v>
      </c>
      <c r="G4388" t="s">
        <v>10</v>
      </c>
      <c r="H4388">
        <v>1</v>
      </c>
    </row>
    <row r="4389" spans="1:8" x14ac:dyDescent="0.2">
      <c r="A4389" s="7" t="s">
        <v>144</v>
      </c>
      <c r="E4389" t="s">
        <v>9</v>
      </c>
      <c r="G4389" t="s">
        <v>11</v>
      </c>
      <c r="H4389">
        <f>7/21</f>
        <v>0.33333333333333331</v>
      </c>
    </row>
    <row r="4390" spans="1:8" x14ac:dyDescent="0.2">
      <c r="A4390" s="7" t="s">
        <v>144</v>
      </c>
      <c r="E4390" t="s">
        <v>9</v>
      </c>
      <c r="G4390" t="s">
        <v>12</v>
      </c>
      <c r="H4390">
        <v>1</v>
      </c>
    </row>
    <row r="4391" spans="1:8" x14ac:dyDescent="0.2">
      <c r="A4391" s="7" t="s">
        <v>144</v>
      </c>
      <c r="E4391" t="s">
        <v>9</v>
      </c>
      <c r="F4391">
        <v>2</v>
      </c>
      <c r="G4391" t="s">
        <v>10</v>
      </c>
      <c r="H4391">
        <v>1</v>
      </c>
    </row>
    <row r="4392" spans="1:8" x14ac:dyDescent="0.2">
      <c r="A4392" s="7" t="s">
        <v>144</v>
      </c>
      <c r="E4392" t="s">
        <v>9</v>
      </c>
      <c r="G4392" t="s">
        <v>11</v>
      </c>
      <c r="H4392">
        <f>8/11</f>
        <v>0.72727272727272729</v>
      </c>
    </row>
    <row r="4393" spans="1:8" x14ac:dyDescent="0.2">
      <c r="A4393" s="7" t="s">
        <v>144</v>
      </c>
      <c r="E4393" t="s">
        <v>9</v>
      </c>
      <c r="G4393" t="s">
        <v>12</v>
      </c>
      <c r="H4393">
        <v>1</v>
      </c>
    </row>
    <row r="4394" spans="1:8" x14ac:dyDescent="0.2">
      <c r="A4394" s="7" t="s">
        <v>144</v>
      </c>
      <c r="E4394" t="s">
        <v>9</v>
      </c>
      <c r="F4394">
        <v>3</v>
      </c>
      <c r="G4394" t="s">
        <v>10</v>
      </c>
      <c r="H4394">
        <v>1</v>
      </c>
    </row>
    <row r="4395" spans="1:8" x14ac:dyDescent="0.2">
      <c r="A4395" s="7" t="s">
        <v>144</v>
      </c>
      <c r="E4395" t="s">
        <v>9</v>
      </c>
      <c r="G4395" t="s">
        <v>11</v>
      </c>
      <c r="H4395">
        <f>7/15</f>
        <v>0.46666666666666667</v>
      </c>
    </row>
    <row r="4396" spans="1:8" x14ac:dyDescent="0.2">
      <c r="A4396" s="7" t="s">
        <v>144</v>
      </c>
      <c r="E4396" t="s">
        <v>9</v>
      </c>
      <c r="G4396" t="s">
        <v>12</v>
      </c>
      <c r="H4396">
        <v>1</v>
      </c>
    </row>
    <row r="4397" spans="1:8" x14ac:dyDescent="0.2">
      <c r="A4397" s="7" t="s">
        <v>144</v>
      </c>
      <c r="E4397" t="s">
        <v>9</v>
      </c>
      <c r="F4397">
        <v>4</v>
      </c>
      <c r="G4397" t="s">
        <v>10</v>
      </c>
      <c r="H4397">
        <v>1</v>
      </c>
    </row>
    <row r="4398" spans="1:8" x14ac:dyDescent="0.2">
      <c r="A4398" s="7" t="s">
        <v>144</v>
      </c>
      <c r="E4398" t="s">
        <v>9</v>
      </c>
      <c r="G4398" t="s">
        <v>11</v>
      </c>
      <c r="H4398">
        <f>2/21</f>
        <v>9.5238095238095233E-2</v>
      </c>
    </row>
    <row r="4399" spans="1:8" x14ac:dyDescent="0.2">
      <c r="A4399" s="7" t="s">
        <v>144</v>
      </c>
      <c r="E4399" t="s">
        <v>9</v>
      </c>
      <c r="G4399" t="s">
        <v>12</v>
      </c>
      <c r="H4399">
        <v>1</v>
      </c>
    </row>
    <row r="4400" spans="1:8" x14ac:dyDescent="0.2">
      <c r="A4400" s="7" t="s">
        <v>144</v>
      </c>
      <c r="E4400" t="s">
        <v>9</v>
      </c>
      <c r="F4400">
        <v>5</v>
      </c>
      <c r="G4400" t="s">
        <v>10</v>
      </c>
      <c r="H4400">
        <v>1</v>
      </c>
    </row>
    <row r="4401" spans="1:8" x14ac:dyDescent="0.2">
      <c r="A4401" s="7" t="s">
        <v>144</v>
      </c>
      <c r="E4401" t="s">
        <v>9</v>
      </c>
      <c r="G4401" t="s">
        <v>11</v>
      </c>
      <c r="H4401">
        <f>3/11</f>
        <v>0.27272727272727271</v>
      </c>
    </row>
    <row r="4402" spans="1:8" x14ac:dyDescent="0.2">
      <c r="A4402" s="7" t="s">
        <v>144</v>
      </c>
      <c r="E4402" t="s">
        <v>9</v>
      </c>
      <c r="G4402" t="s">
        <v>12</v>
      </c>
      <c r="H4402">
        <v>1</v>
      </c>
    </row>
    <row r="4403" spans="1:8" x14ac:dyDescent="0.2">
      <c r="A4403" s="7" t="s">
        <v>144</v>
      </c>
      <c r="E4403" t="s">
        <v>9</v>
      </c>
      <c r="G4403" t="s">
        <v>13</v>
      </c>
      <c r="H4403">
        <v>0.45648669485783711</v>
      </c>
    </row>
    <row r="4404" spans="1:8" x14ac:dyDescent="0.2">
      <c r="A4404" s="7" t="s">
        <v>144</v>
      </c>
      <c r="E4404" t="s">
        <v>9</v>
      </c>
      <c r="G4404" t="s">
        <v>13</v>
      </c>
      <c r="H4404">
        <v>0.42846631581572836</v>
      </c>
    </row>
    <row r="4405" spans="1:8" x14ac:dyDescent="0.2">
      <c r="A4405" s="7" t="s">
        <v>144</v>
      </c>
      <c r="E4405" t="s">
        <v>9</v>
      </c>
      <c r="G4405" t="s">
        <v>13</v>
      </c>
      <c r="H4405">
        <v>0.49552312692365641</v>
      </c>
    </row>
    <row r="4406" spans="1:8" x14ac:dyDescent="0.2">
      <c r="A4406" s="7" t="s">
        <v>144</v>
      </c>
      <c r="E4406" t="s">
        <v>9</v>
      </c>
      <c r="G4406" t="s">
        <v>13</v>
      </c>
      <c r="H4406">
        <v>0.42196641053994532</v>
      </c>
    </row>
    <row r="4407" spans="1:8" x14ac:dyDescent="0.2">
      <c r="A4407" s="7" t="s">
        <v>144</v>
      </c>
      <c r="E4407" t="s">
        <v>9</v>
      </c>
      <c r="G4407" t="s">
        <v>13</v>
      </c>
      <c r="H4407">
        <v>0.54712752282490462</v>
      </c>
    </row>
    <row r="4408" spans="1:8" x14ac:dyDescent="0.2">
      <c r="A4408" s="7" t="s">
        <v>144</v>
      </c>
      <c r="E4408" t="s">
        <v>9</v>
      </c>
      <c r="G4408" t="s">
        <v>13</v>
      </c>
      <c r="H4408">
        <v>0.43551295752070535</v>
      </c>
    </row>
    <row r="4409" spans="1:8" x14ac:dyDescent="0.2">
      <c r="A4409" s="7" t="s">
        <v>144</v>
      </c>
      <c r="E4409" t="s">
        <v>9</v>
      </c>
      <c r="G4409" t="s">
        <v>13</v>
      </c>
      <c r="H4409">
        <v>0.56084507042253517</v>
      </c>
    </row>
    <row r="4410" spans="1:8" x14ac:dyDescent="0.2">
      <c r="A4410" s="7" t="s">
        <v>144</v>
      </c>
      <c r="E4410" t="s">
        <v>9</v>
      </c>
      <c r="G4410" t="s">
        <v>13</v>
      </c>
      <c r="H4410">
        <v>0.68327939065047572</v>
      </c>
    </row>
    <row r="4411" spans="1:8" x14ac:dyDescent="0.2">
      <c r="A4411" s="7" t="s">
        <v>144</v>
      </c>
      <c r="E4411" t="s">
        <v>9</v>
      </c>
      <c r="G4411" t="s">
        <v>13</v>
      </c>
      <c r="H4411">
        <v>0.37432993483287791</v>
      </c>
    </row>
    <row r="4412" spans="1:8" x14ac:dyDescent="0.2">
      <c r="A4412" s="7" t="s">
        <v>144</v>
      </c>
      <c r="E4412" t="s">
        <v>9</v>
      </c>
      <c r="G4412" t="s">
        <v>13</v>
      </c>
      <c r="H4412">
        <v>0.40044106774086635</v>
      </c>
    </row>
    <row r="4413" spans="1:8" x14ac:dyDescent="0.2">
      <c r="A4413" s="7" t="s">
        <v>144</v>
      </c>
      <c r="E4413" t="s">
        <v>9</v>
      </c>
      <c r="G4413" t="s">
        <v>13</v>
      </c>
      <c r="H4413">
        <v>0.37105428105804189</v>
      </c>
    </row>
    <row r="4414" spans="1:8" x14ac:dyDescent="0.2">
      <c r="A4414" s="7" t="s">
        <v>144</v>
      </c>
      <c r="E4414" t="s">
        <v>9</v>
      </c>
      <c r="G4414" t="s">
        <v>13</v>
      </c>
      <c r="H4414">
        <v>0.52935102321797356</v>
      </c>
    </row>
    <row r="4415" spans="1:8" x14ac:dyDescent="0.2">
      <c r="A4415" s="7" t="s">
        <v>144</v>
      </c>
      <c r="E4415" t="s">
        <v>9</v>
      </c>
      <c r="G4415" t="s">
        <v>13</v>
      </c>
      <c r="H4415">
        <v>0.34605576943200655</v>
      </c>
    </row>
    <row r="4416" spans="1:8" x14ac:dyDescent="0.2">
      <c r="A4416" s="7" t="s">
        <v>144</v>
      </c>
      <c r="E4416" t="s">
        <v>9</v>
      </c>
      <c r="G4416" t="s">
        <v>13</v>
      </c>
      <c r="H4416">
        <v>0.42110534171950553</v>
      </c>
    </row>
    <row r="4417" spans="1:8" x14ac:dyDescent="0.2">
      <c r="A4417" s="7" t="s">
        <v>144</v>
      </c>
      <c r="E4417" t="s">
        <v>9</v>
      </c>
      <c r="G4417" t="s">
        <v>13</v>
      </c>
      <c r="H4417">
        <v>0.48338721729416201</v>
      </c>
    </row>
    <row r="4418" spans="1:8" x14ac:dyDescent="0.2">
      <c r="A4418" s="7" t="s">
        <v>144</v>
      </c>
      <c r="E4418" t="s">
        <v>9</v>
      </c>
      <c r="G4418" t="s">
        <v>14</v>
      </c>
      <c r="H4418">
        <v>26.082000000000001</v>
      </c>
    </row>
    <row r="4419" spans="1:8" x14ac:dyDescent="0.2">
      <c r="A4419" s="7" t="s">
        <v>144</v>
      </c>
      <c r="E4419" t="s">
        <v>9</v>
      </c>
      <c r="G4419" t="s">
        <v>15</v>
      </c>
      <c r="H4419">
        <v>181.56899999999999</v>
      </c>
    </row>
    <row r="4420" spans="1:8" x14ac:dyDescent="0.2">
      <c r="A4420" s="7" t="s">
        <v>144</v>
      </c>
      <c r="E4420" t="s">
        <v>9</v>
      </c>
      <c r="G4420" t="s">
        <v>16</v>
      </c>
      <c r="H4420">
        <v>44.56219999999999</v>
      </c>
    </row>
    <row r="4421" spans="1:8" x14ac:dyDescent="0.2">
      <c r="A4421" s="7" t="s">
        <v>144</v>
      </c>
      <c r="E4421" t="s">
        <v>9</v>
      </c>
      <c r="G4421" t="s">
        <v>17</v>
      </c>
      <c r="H4421">
        <v>97.917866666666669</v>
      </c>
    </row>
    <row r="4422" spans="1:8" x14ac:dyDescent="0.2">
      <c r="A4422" s="8" t="s">
        <v>145</v>
      </c>
      <c r="E4422" t="s">
        <v>9</v>
      </c>
      <c r="F4422">
        <v>1</v>
      </c>
      <c r="G4422" t="s">
        <v>10</v>
      </c>
      <c r="H4422">
        <v>1</v>
      </c>
    </row>
    <row r="4423" spans="1:8" x14ac:dyDescent="0.2">
      <c r="A4423" s="8" t="s">
        <v>145</v>
      </c>
      <c r="E4423" t="s">
        <v>9</v>
      </c>
      <c r="G4423" t="s">
        <v>11</v>
      </c>
      <c r="H4423">
        <f>1/8</f>
        <v>0.125</v>
      </c>
    </row>
    <row r="4424" spans="1:8" x14ac:dyDescent="0.2">
      <c r="A4424" s="8" t="s">
        <v>145</v>
      </c>
      <c r="E4424" t="s">
        <v>9</v>
      </c>
      <c r="G4424" t="s">
        <v>12</v>
      </c>
      <c r="H4424">
        <v>1</v>
      </c>
    </row>
    <row r="4425" spans="1:8" x14ac:dyDescent="0.2">
      <c r="A4425" s="8" t="s">
        <v>145</v>
      </c>
      <c r="E4425" t="s">
        <v>9</v>
      </c>
      <c r="F4425">
        <v>2</v>
      </c>
      <c r="G4425" t="s">
        <v>10</v>
      </c>
      <c r="H4425">
        <v>1</v>
      </c>
    </row>
    <row r="4426" spans="1:8" x14ac:dyDescent="0.2">
      <c r="A4426" s="8" t="s">
        <v>145</v>
      </c>
      <c r="E4426" t="s">
        <v>9</v>
      </c>
      <c r="G4426" t="s">
        <v>11</v>
      </c>
      <c r="H4426">
        <f>2/16</f>
        <v>0.125</v>
      </c>
    </row>
    <row r="4427" spans="1:8" x14ac:dyDescent="0.2">
      <c r="A4427" s="8" t="s">
        <v>145</v>
      </c>
      <c r="E4427" t="s">
        <v>9</v>
      </c>
      <c r="G4427" t="s">
        <v>12</v>
      </c>
      <c r="H4427">
        <v>1</v>
      </c>
    </row>
    <row r="4428" spans="1:8" x14ac:dyDescent="0.2">
      <c r="A4428" s="8" t="s">
        <v>145</v>
      </c>
      <c r="E4428" t="s">
        <v>9</v>
      </c>
      <c r="F4428">
        <v>3</v>
      </c>
      <c r="G4428" t="s">
        <v>10</v>
      </c>
      <c r="H4428">
        <v>1</v>
      </c>
    </row>
    <row r="4429" spans="1:8" x14ac:dyDescent="0.2">
      <c r="A4429" s="8" t="s">
        <v>145</v>
      </c>
      <c r="E4429" t="s">
        <v>9</v>
      </c>
      <c r="G4429" t="s">
        <v>11</v>
      </c>
      <c r="H4429">
        <f>2/10</f>
        <v>0.2</v>
      </c>
    </row>
    <row r="4430" spans="1:8" x14ac:dyDescent="0.2">
      <c r="A4430" s="8" t="s">
        <v>145</v>
      </c>
      <c r="E4430" t="s">
        <v>9</v>
      </c>
      <c r="G4430" t="s">
        <v>12</v>
      </c>
      <c r="H4430">
        <v>1</v>
      </c>
    </row>
    <row r="4431" spans="1:8" x14ac:dyDescent="0.2">
      <c r="A4431" s="8" t="s">
        <v>145</v>
      </c>
      <c r="E4431" t="s">
        <v>9</v>
      </c>
      <c r="F4431">
        <v>4</v>
      </c>
      <c r="G4431" t="s">
        <v>10</v>
      </c>
      <c r="H4431">
        <v>0</v>
      </c>
    </row>
    <row r="4432" spans="1:8" x14ac:dyDescent="0.2">
      <c r="A4432" s="8" t="s">
        <v>145</v>
      </c>
      <c r="E4432" t="s">
        <v>9</v>
      </c>
      <c r="G4432" t="s">
        <v>11</v>
      </c>
      <c r="H4432">
        <f>1/11</f>
        <v>9.0909090909090912E-2</v>
      </c>
    </row>
    <row r="4433" spans="1:8" x14ac:dyDescent="0.2">
      <c r="A4433" s="8" t="s">
        <v>145</v>
      </c>
      <c r="E4433" t="s">
        <v>9</v>
      </c>
      <c r="G4433" t="s">
        <v>12</v>
      </c>
      <c r="H4433">
        <v>1</v>
      </c>
    </row>
    <row r="4434" spans="1:8" x14ac:dyDescent="0.2">
      <c r="A4434" s="8" t="s">
        <v>145</v>
      </c>
      <c r="E4434" t="s">
        <v>9</v>
      </c>
      <c r="F4434">
        <v>5</v>
      </c>
      <c r="G4434" t="s">
        <v>10</v>
      </c>
      <c r="H4434">
        <v>1</v>
      </c>
    </row>
    <row r="4435" spans="1:8" x14ac:dyDescent="0.2">
      <c r="A4435" s="8" t="s">
        <v>145</v>
      </c>
      <c r="E4435" t="s">
        <v>9</v>
      </c>
      <c r="G4435" t="s">
        <v>11</v>
      </c>
      <c r="H4435">
        <f>2/5</f>
        <v>0.4</v>
      </c>
    </row>
    <row r="4436" spans="1:8" x14ac:dyDescent="0.2">
      <c r="A4436" s="8" t="s">
        <v>145</v>
      </c>
      <c r="E4436" t="s">
        <v>9</v>
      </c>
      <c r="G4436" t="s">
        <v>12</v>
      </c>
      <c r="H4436">
        <v>1</v>
      </c>
    </row>
    <row r="4437" spans="1:8" x14ac:dyDescent="0.2">
      <c r="A4437" s="8" t="s">
        <v>145</v>
      </c>
      <c r="E4437" t="s">
        <v>9</v>
      </c>
      <c r="G4437" t="s">
        <v>13</v>
      </c>
      <c r="H4437">
        <v>0.48341241011194303</v>
      </c>
    </row>
    <row r="4438" spans="1:8" x14ac:dyDescent="0.2">
      <c r="A4438" s="8" t="s">
        <v>145</v>
      </c>
      <c r="E4438" t="s">
        <v>9</v>
      </c>
      <c r="G4438" t="s">
        <v>13</v>
      </c>
      <c r="H4438">
        <v>0.41769170972609626</v>
      </c>
    </row>
    <row r="4439" spans="1:8" x14ac:dyDescent="0.2">
      <c r="A4439" s="8" t="s">
        <v>145</v>
      </c>
      <c r="E4439" t="s">
        <v>9</v>
      </c>
      <c r="G4439" t="s">
        <v>13</v>
      </c>
      <c r="H4439">
        <v>0.32370550978892848</v>
      </c>
    </row>
    <row r="4440" spans="1:8" x14ac:dyDescent="0.2">
      <c r="A4440" s="8" t="s">
        <v>145</v>
      </c>
      <c r="E4440" t="s">
        <v>9</v>
      </c>
      <c r="G4440" t="s">
        <v>13</v>
      </c>
      <c r="H4440">
        <v>0.53657662709910581</v>
      </c>
    </row>
    <row r="4441" spans="1:8" x14ac:dyDescent="0.2">
      <c r="A4441" s="8" t="s">
        <v>145</v>
      </c>
      <c r="E4441" t="s">
        <v>9</v>
      </c>
      <c r="G4441" t="s">
        <v>13</v>
      </c>
      <c r="H4441">
        <v>0.61793618345035994</v>
      </c>
    </row>
    <row r="4442" spans="1:8" x14ac:dyDescent="0.2">
      <c r="A4442" s="8" t="s">
        <v>145</v>
      </c>
      <c r="E4442" t="s">
        <v>9</v>
      </c>
      <c r="G4442" t="s">
        <v>13</v>
      </c>
      <c r="H4442">
        <v>0.72185380839983515</v>
      </c>
    </row>
    <row r="4443" spans="1:8" x14ac:dyDescent="0.2">
      <c r="A4443" s="8" t="s">
        <v>145</v>
      </c>
      <c r="E4443" t="s">
        <v>9</v>
      </c>
      <c r="G4443" t="s">
        <v>13</v>
      </c>
      <c r="H4443">
        <v>0.50817541219128415</v>
      </c>
    </row>
    <row r="4444" spans="1:8" x14ac:dyDescent="0.2">
      <c r="A4444" s="8" t="s">
        <v>145</v>
      </c>
      <c r="E4444" t="s">
        <v>9</v>
      </c>
      <c r="G4444" t="s">
        <v>13</v>
      </c>
      <c r="H4444">
        <v>0.3416366969889289</v>
      </c>
    </row>
    <row r="4445" spans="1:8" x14ac:dyDescent="0.2">
      <c r="A4445" s="8" t="s">
        <v>145</v>
      </c>
      <c r="E4445" t="s">
        <v>9</v>
      </c>
      <c r="G4445" t="s">
        <v>13</v>
      </c>
      <c r="H4445">
        <v>0.47805469584260923</v>
      </c>
    </row>
    <row r="4446" spans="1:8" x14ac:dyDescent="0.2">
      <c r="A4446" s="8" t="s">
        <v>145</v>
      </c>
      <c r="E4446" t="s">
        <v>9</v>
      </c>
      <c r="G4446" t="s">
        <v>13</v>
      </c>
      <c r="H4446">
        <v>0.46347886787663412</v>
      </c>
    </row>
    <row r="4447" spans="1:8" x14ac:dyDescent="0.2">
      <c r="A4447" s="8" t="s">
        <v>145</v>
      </c>
      <c r="E4447" t="s">
        <v>9</v>
      </c>
      <c r="G4447" t="s">
        <v>13</v>
      </c>
      <c r="H4447">
        <v>0.33188999575220268</v>
      </c>
    </row>
    <row r="4448" spans="1:8" x14ac:dyDescent="0.2">
      <c r="A4448" s="8" t="s">
        <v>145</v>
      </c>
      <c r="E4448" t="s">
        <v>9</v>
      </c>
      <c r="G4448" t="s">
        <v>13</v>
      </c>
      <c r="H4448">
        <v>0.3705003912703243</v>
      </c>
    </row>
    <row r="4449" spans="1:8" x14ac:dyDescent="0.2">
      <c r="A4449" s="8" t="s">
        <v>145</v>
      </c>
      <c r="E4449" t="s">
        <v>9</v>
      </c>
      <c r="G4449" t="s">
        <v>13</v>
      </c>
      <c r="H4449">
        <v>0.47088162978573944</v>
      </c>
    </row>
    <row r="4450" spans="1:8" x14ac:dyDescent="0.2">
      <c r="A4450" s="8" t="s">
        <v>145</v>
      </c>
      <c r="E4450" t="s">
        <v>9</v>
      </c>
      <c r="G4450" t="s">
        <v>13</v>
      </c>
      <c r="H4450">
        <v>0.57178462400637098</v>
      </c>
    </row>
    <row r="4451" spans="1:8" x14ac:dyDescent="0.2">
      <c r="A4451" s="8" t="s">
        <v>145</v>
      </c>
      <c r="E4451" t="s">
        <v>9</v>
      </c>
      <c r="G4451" t="s">
        <v>13</v>
      </c>
      <c r="H4451">
        <v>0.60816925687505041</v>
      </c>
    </row>
    <row r="4452" spans="1:8" x14ac:dyDescent="0.2">
      <c r="A4452" s="8" t="s">
        <v>145</v>
      </c>
      <c r="E4452" t="s">
        <v>9</v>
      </c>
      <c r="G4452" t="s">
        <v>14</v>
      </c>
      <c r="H4452">
        <v>18.268999999999998</v>
      </c>
    </row>
    <row r="4453" spans="1:8" x14ac:dyDescent="0.2">
      <c r="A4453" s="8" t="s">
        <v>145</v>
      </c>
      <c r="E4453" t="s">
        <v>9</v>
      </c>
      <c r="G4453" t="s">
        <v>15</v>
      </c>
      <c r="H4453">
        <v>92.007999999999996</v>
      </c>
    </row>
    <row r="4454" spans="1:8" x14ac:dyDescent="0.2">
      <c r="A4454" s="8" t="s">
        <v>145</v>
      </c>
      <c r="E4454" t="s">
        <v>9</v>
      </c>
      <c r="G4454" t="s">
        <v>16</v>
      </c>
      <c r="H4454">
        <v>31.275600000000001</v>
      </c>
    </row>
    <row r="4455" spans="1:8" x14ac:dyDescent="0.2">
      <c r="A4455" s="8" t="s">
        <v>145</v>
      </c>
      <c r="E4455" t="s">
        <v>9</v>
      </c>
      <c r="G4455" t="s">
        <v>17</v>
      </c>
      <c r="H4455">
        <v>65.425866666666678</v>
      </c>
    </row>
    <row r="4456" spans="1:8" x14ac:dyDescent="0.2">
      <c r="A4456" s="7" t="s">
        <v>146</v>
      </c>
      <c r="E4456" t="s">
        <v>20</v>
      </c>
      <c r="F4456">
        <v>1</v>
      </c>
      <c r="G4456" t="s">
        <v>10</v>
      </c>
      <c r="H4456">
        <v>1</v>
      </c>
    </row>
    <row r="4457" spans="1:8" x14ac:dyDescent="0.2">
      <c r="A4457" s="7" t="s">
        <v>146</v>
      </c>
      <c r="E4457" t="s">
        <v>20</v>
      </c>
      <c r="G4457" t="s">
        <v>11</v>
      </c>
      <c r="H4457">
        <v>0</v>
      </c>
    </row>
    <row r="4458" spans="1:8" x14ac:dyDescent="0.2">
      <c r="A4458" s="7" t="s">
        <v>146</v>
      </c>
      <c r="E4458" t="s">
        <v>20</v>
      </c>
      <c r="G4458" t="s">
        <v>12</v>
      </c>
      <c r="H4458">
        <v>1</v>
      </c>
    </row>
    <row r="4459" spans="1:8" x14ac:dyDescent="0.2">
      <c r="A4459" s="7" t="s">
        <v>146</v>
      </c>
      <c r="E4459" t="s">
        <v>20</v>
      </c>
      <c r="F4459">
        <v>2</v>
      </c>
      <c r="G4459" t="s">
        <v>10</v>
      </c>
      <c r="H4459">
        <v>1</v>
      </c>
    </row>
    <row r="4460" spans="1:8" x14ac:dyDescent="0.2">
      <c r="A4460" s="7" t="s">
        <v>146</v>
      </c>
      <c r="E4460" t="s">
        <v>20</v>
      </c>
      <c r="G4460" t="s">
        <v>11</v>
      </c>
      <c r="H4460">
        <f>1/5</f>
        <v>0.2</v>
      </c>
    </row>
    <row r="4461" spans="1:8" x14ac:dyDescent="0.2">
      <c r="A4461" s="7" t="s">
        <v>146</v>
      </c>
      <c r="E4461" t="s">
        <v>20</v>
      </c>
      <c r="G4461" t="s">
        <v>12</v>
      </c>
      <c r="H4461">
        <v>1</v>
      </c>
    </row>
    <row r="4462" spans="1:8" x14ac:dyDescent="0.2">
      <c r="A4462" s="7" t="s">
        <v>146</v>
      </c>
      <c r="E4462" t="s">
        <v>20</v>
      </c>
      <c r="F4462">
        <v>3</v>
      </c>
      <c r="G4462" t="s">
        <v>10</v>
      </c>
      <c r="H4462">
        <v>1</v>
      </c>
    </row>
    <row r="4463" spans="1:8" x14ac:dyDescent="0.2">
      <c r="A4463" s="7" t="s">
        <v>146</v>
      </c>
      <c r="E4463" t="s">
        <v>20</v>
      </c>
      <c r="G4463" t="s">
        <v>11</v>
      </c>
      <c r="H4463">
        <f>2/13</f>
        <v>0.15384615384615385</v>
      </c>
    </row>
    <row r="4464" spans="1:8" x14ac:dyDescent="0.2">
      <c r="A4464" s="7" t="s">
        <v>146</v>
      </c>
      <c r="E4464" t="s">
        <v>20</v>
      </c>
      <c r="G4464" t="s">
        <v>12</v>
      </c>
      <c r="H4464">
        <v>1</v>
      </c>
    </row>
    <row r="4465" spans="1:8" x14ac:dyDescent="0.2">
      <c r="A4465" s="7" t="s">
        <v>146</v>
      </c>
      <c r="E4465" t="s">
        <v>20</v>
      </c>
      <c r="F4465">
        <v>4</v>
      </c>
      <c r="G4465" t="s">
        <v>10</v>
      </c>
      <c r="H4465">
        <v>1</v>
      </c>
    </row>
    <row r="4466" spans="1:8" x14ac:dyDescent="0.2">
      <c r="A4466" s="7" t="s">
        <v>146</v>
      </c>
      <c r="E4466" t="s">
        <v>20</v>
      </c>
      <c r="G4466" t="s">
        <v>11</v>
      </c>
      <c r="H4466">
        <f>1/8</f>
        <v>0.125</v>
      </c>
    </row>
    <row r="4467" spans="1:8" x14ac:dyDescent="0.2">
      <c r="A4467" s="7" t="s">
        <v>146</v>
      </c>
      <c r="E4467" t="s">
        <v>20</v>
      </c>
      <c r="G4467" t="s">
        <v>12</v>
      </c>
      <c r="H4467">
        <v>1</v>
      </c>
    </row>
    <row r="4468" spans="1:8" x14ac:dyDescent="0.2">
      <c r="A4468" s="7" t="s">
        <v>146</v>
      </c>
      <c r="E4468" t="s">
        <v>20</v>
      </c>
      <c r="F4468">
        <v>5</v>
      </c>
      <c r="G4468" t="s">
        <v>10</v>
      </c>
      <c r="H4468">
        <v>1</v>
      </c>
    </row>
    <row r="4469" spans="1:8" x14ac:dyDescent="0.2">
      <c r="A4469" s="7" t="s">
        <v>146</v>
      </c>
      <c r="E4469" t="s">
        <v>20</v>
      </c>
      <c r="G4469" t="s">
        <v>11</v>
      </c>
      <c r="H4469">
        <f>3/13</f>
        <v>0.23076923076923078</v>
      </c>
    </row>
    <row r="4470" spans="1:8" x14ac:dyDescent="0.2">
      <c r="A4470" s="7" t="s">
        <v>146</v>
      </c>
      <c r="E4470" t="s">
        <v>20</v>
      </c>
      <c r="G4470" t="s">
        <v>12</v>
      </c>
      <c r="H4470">
        <v>1</v>
      </c>
    </row>
    <row r="4471" spans="1:8" x14ac:dyDescent="0.2">
      <c r="A4471" s="7" t="s">
        <v>146</v>
      </c>
      <c r="E4471" t="s">
        <v>20</v>
      </c>
      <c r="G4471" t="s">
        <v>13</v>
      </c>
      <c r="H4471">
        <v>0.35815981748346659</v>
      </c>
    </row>
    <row r="4472" spans="1:8" x14ac:dyDescent="0.2">
      <c r="A4472" s="7" t="s">
        <v>146</v>
      </c>
      <c r="E4472" t="s">
        <v>20</v>
      </c>
      <c r="G4472" t="s">
        <v>13</v>
      </c>
      <c r="H4472">
        <v>0.48461385745483426</v>
      </c>
    </row>
    <row r="4473" spans="1:8" x14ac:dyDescent="0.2">
      <c r="A4473" s="7" t="s">
        <v>146</v>
      </c>
      <c r="E4473" t="s">
        <v>20</v>
      </c>
      <c r="G4473" t="s">
        <v>13</v>
      </c>
      <c r="H4473">
        <v>0.56935947460539205</v>
      </c>
    </row>
    <row r="4474" spans="1:8" x14ac:dyDescent="0.2">
      <c r="A4474" s="7" t="s">
        <v>146</v>
      </c>
      <c r="E4474" t="s">
        <v>20</v>
      </c>
      <c r="G4474" t="s">
        <v>13</v>
      </c>
      <c r="H4474">
        <v>0.38344708087273244</v>
      </c>
    </row>
    <row r="4475" spans="1:8" x14ac:dyDescent="0.2">
      <c r="A4475" s="7" t="s">
        <v>146</v>
      </c>
      <c r="E4475" t="s">
        <v>20</v>
      </c>
      <c r="G4475" t="s">
        <v>13</v>
      </c>
      <c r="H4475">
        <v>0.31194965118977735</v>
      </c>
    </row>
    <row r="4476" spans="1:8" x14ac:dyDescent="0.2">
      <c r="A4476" s="7" t="s">
        <v>146</v>
      </c>
      <c r="E4476" t="s">
        <v>20</v>
      </c>
      <c r="G4476" t="s">
        <v>13</v>
      </c>
      <c r="H4476">
        <v>0.53808987229392879</v>
      </c>
    </row>
    <row r="4477" spans="1:8" x14ac:dyDescent="0.2">
      <c r="A4477" s="7" t="s">
        <v>146</v>
      </c>
      <c r="E4477" t="s">
        <v>20</v>
      </c>
      <c r="G4477" t="s">
        <v>13</v>
      </c>
      <c r="H4477">
        <v>0.44615954556680665</v>
      </c>
    </row>
    <row r="4478" spans="1:8" x14ac:dyDescent="0.2">
      <c r="A4478" s="7" t="s">
        <v>146</v>
      </c>
      <c r="E4478" t="s">
        <v>20</v>
      </c>
      <c r="G4478" t="s">
        <v>13</v>
      </c>
      <c r="H4478">
        <v>0.34825028133159985</v>
      </c>
    </row>
    <row r="4479" spans="1:8" x14ac:dyDescent="0.2">
      <c r="A4479" s="7" t="s">
        <v>146</v>
      </c>
      <c r="E4479" t="s">
        <v>20</v>
      </c>
      <c r="G4479" t="s">
        <v>13</v>
      </c>
      <c r="H4479">
        <v>0.40606565527620636</v>
      </c>
    </row>
    <row r="4480" spans="1:8" x14ac:dyDescent="0.2">
      <c r="A4480" s="7" t="s">
        <v>146</v>
      </c>
      <c r="E4480" t="s">
        <v>20</v>
      </c>
      <c r="G4480" t="s">
        <v>13</v>
      </c>
      <c r="H4480">
        <v>0.59870227102570495</v>
      </c>
    </row>
    <row r="4481" spans="1:8" x14ac:dyDescent="0.2">
      <c r="A4481" s="7" t="s">
        <v>146</v>
      </c>
      <c r="E4481" t="s">
        <v>20</v>
      </c>
      <c r="G4481" t="s">
        <v>13</v>
      </c>
      <c r="H4481">
        <v>0.22068229203388293</v>
      </c>
    </row>
    <row r="4482" spans="1:8" x14ac:dyDescent="0.2">
      <c r="A4482" s="7" t="s">
        <v>146</v>
      </c>
      <c r="E4482" t="s">
        <v>20</v>
      </c>
      <c r="G4482" t="s">
        <v>13</v>
      </c>
      <c r="H4482">
        <v>0.25325422723227525</v>
      </c>
    </row>
    <row r="4483" spans="1:8" x14ac:dyDescent="0.2">
      <c r="A4483" s="7" t="s">
        <v>146</v>
      </c>
      <c r="E4483" t="s">
        <v>20</v>
      </c>
      <c r="G4483" t="s">
        <v>13</v>
      </c>
      <c r="H4483">
        <v>0.59090565524330696</v>
      </c>
    </row>
    <row r="4484" spans="1:8" x14ac:dyDescent="0.2">
      <c r="A4484" s="7" t="s">
        <v>146</v>
      </c>
      <c r="E4484" t="s">
        <v>20</v>
      </c>
      <c r="G4484" t="s">
        <v>13</v>
      </c>
      <c r="H4484">
        <v>0.38463681530436938</v>
      </c>
    </row>
    <row r="4485" spans="1:8" x14ac:dyDescent="0.2">
      <c r="A4485" s="7" t="s">
        <v>146</v>
      </c>
      <c r="E4485" t="s">
        <v>20</v>
      </c>
      <c r="G4485" t="s">
        <v>13</v>
      </c>
      <c r="H4485">
        <v>0.49267500601395237</v>
      </c>
    </row>
    <row r="4486" spans="1:8" x14ac:dyDescent="0.2">
      <c r="A4486" s="7" t="s">
        <v>146</v>
      </c>
      <c r="E4486" t="s">
        <v>20</v>
      </c>
      <c r="G4486" t="s">
        <v>14</v>
      </c>
      <c r="H4486">
        <v>21.343</v>
      </c>
    </row>
    <row r="4487" spans="1:8" x14ac:dyDescent="0.2">
      <c r="A4487" s="7" t="s">
        <v>146</v>
      </c>
      <c r="E4487" t="s">
        <v>20</v>
      </c>
      <c r="G4487" t="s">
        <v>15</v>
      </c>
      <c r="H4487">
        <v>99.283000000000001</v>
      </c>
    </row>
    <row r="4488" spans="1:8" x14ac:dyDescent="0.2">
      <c r="A4488" s="7" t="s">
        <v>146</v>
      </c>
      <c r="E4488" t="s">
        <v>20</v>
      </c>
      <c r="G4488" t="s">
        <v>16</v>
      </c>
      <c r="H4488">
        <v>29.144933333333334</v>
      </c>
    </row>
    <row r="4489" spans="1:8" x14ac:dyDescent="0.2">
      <c r="A4489" s="7" t="s">
        <v>146</v>
      </c>
      <c r="E4489" t="s">
        <v>20</v>
      </c>
      <c r="G4489" t="s">
        <v>17</v>
      </c>
      <c r="H4489">
        <v>70.77206666666666</v>
      </c>
    </row>
    <row r="4490" spans="1:8" x14ac:dyDescent="0.2">
      <c r="A4490" s="8" t="s">
        <v>147</v>
      </c>
      <c r="E4490" t="s">
        <v>9</v>
      </c>
      <c r="F4490">
        <v>1</v>
      </c>
      <c r="G4490" t="s">
        <v>10</v>
      </c>
      <c r="H4490">
        <v>1</v>
      </c>
    </row>
    <row r="4491" spans="1:8" x14ac:dyDescent="0.2">
      <c r="A4491" s="8" t="s">
        <v>147</v>
      </c>
      <c r="E4491" t="s">
        <v>9</v>
      </c>
      <c r="G4491" t="s">
        <v>11</v>
      </c>
      <c r="H4491">
        <f>3/7</f>
        <v>0.42857142857142855</v>
      </c>
    </row>
    <row r="4492" spans="1:8" x14ac:dyDescent="0.2">
      <c r="A4492" s="8" t="s">
        <v>147</v>
      </c>
      <c r="E4492" t="s">
        <v>9</v>
      </c>
      <c r="G4492" t="s">
        <v>12</v>
      </c>
      <c r="H4492">
        <v>1</v>
      </c>
    </row>
    <row r="4493" spans="1:8" x14ac:dyDescent="0.2">
      <c r="A4493" s="8" t="s">
        <v>147</v>
      </c>
      <c r="E4493" t="s">
        <v>9</v>
      </c>
      <c r="F4493">
        <v>2</v>
      </c>
      <c r="G4493" t="s">
        <v>10</v>
      </c>
      <c r="H4493">
        <v>1</v>
      </c>
    </row>
    <row r="4494" spans="1:8" x14ac:dyDescent="0.2">
      <c r="A4494" s="8" t="s">
        <v>147</v>
      </c>
      <c r="E4494" t="s">
        <v>9</v>
      </c>
      <c r="G4494" t="s">
        <v>11</v>
      </c>
      <c r="H4494">
        <f>9/15</f>
        <v>0.6</v>
      </c>
    </row>
    <row r="4495" spans="1:8" x14ac:dyDescent="0.2">
      <c r="A4495" s="8" t="s">
        <v>147</v>
      </c>
      <c r="E4495" t="s">
        <v>9</v>
      </c>
      <c r="G4495" t="s">
        <v>12</v>
      </c>
      <c r="H4495">
        <v>1</v>
      </c>
    </row>
    <row r="4496" spans="1:8" x14ac:dyDescent="0.2">
      <c r="A4496" s="8" t="s">
        <v>147</v>
      </c>
      <c r="E4496" t="s">
        <v>9</v>
      </c>
      <c r="F4496">
        <v>3</v>
      </c>
      <c r="G4496" t="s">
        <v>10</v>
      </c>
      <c r="H4496">
        <v>1</v>
      </c>
    </row>
    <row r="4497" spans="1:8" x14ac:dyDescent="0.2">
      <c r="A4497" s="8" t="s">
        <v>147</v>
      </c>
      <c r="E4497" t="s">
        <v>9</v>
      </c>
      <c r="G4497" t="s">
        <v>11</v>
      </c>
      <c r="H4497">
        <f>4/8</f>
        <v>0.5</v>
      </c>
    </row>
    <row r="4498" spans="1:8" x14ac:dyDescent="0.2">
      <c r="A4498" s="8" t="s">
        <v>147</v>
      </c>
      <c r="E4498" t="s">
        <v>9</v>
      </c>
      <c r="G4498" t="s">
        <v>12</v>
      </c>
      <c r="H4498">
        <v>1</v>
      </c>
    </row>
    <row r="4499" spans="1:8" x14ac:dyDescent="0.2">
      <c r="A4499" s="8" t="s">
        <v>147</v>
      </c>
      <c r="E4499" t="s">
        <v>9</v>
      </c>
      <c r="F4499">
        <v>4</v>
      </c>
      <c r="G4499" t="s">
        <v>10</v>
      </c>
      <c r="H4499">
        <v>1</v>
      </c>
    </row>
    <row r="4500" spans="1:8" x14ac:dyDescent="0.2">
      <c r="A4500" s="8" t="s">
        <v>147</v>
      </c>
      <c r="E4500" t="s">
        <v>9</v>
      </c>
      <c r="G4500" t="s">
        <v>11</v>
      </c>
      <c r="H4500">
        <f>10/18</f>
        <v>0.55555555555555558</v>
      </c>
    </row>
    <row r="4501" spans="1:8" x14ac:dyDescent="0.2">
      <c r="A4501" s="8" t="s">
        <v>147</v>
      </c>
      <c r="E4501" t="s">
        <v>9</v>
      </c>
      <c r="G4501" t="s">
        <v>12</v>
      </c>
      <c r="H4501">
        <v>1</v>
      </c>
    </row>
    <row r="4502" spans="1:8" x14ac:dyDescent="0.2">
      <c r="A4502" s="8" t="s">
        <v>147</v>
      </c>
      <c r="E4502" t="s">
        <v>9</v>
      </c>
      <c r="F4502">
        <v>5</v>
      </c>
      <c r="G4502" t="s">
        <v>10</v>
      </c>
      <c r="H4502">
        <v>1</v>
      </c>
    </row>
    <row r="4503" spans="1:8" x14ac:dyDescent="0.2">
      <c r="A4503" s="8" t="s">
        <v>147</v>
      </c>
      <c r="E4503" t="s">
        <v>9</v>
      </c>
      <c r="G4503" t="s">
        <v>11</v>
      </c>
      <c r="H4503">
        <f>2/16</f>
        <v>0.125</v>
      </c>
    </row>
    <row r="4504" spans="1:8" x14ac:dyDescent="0.2">
      <c r="A4504" s="8" t="s">
        <v>147</v>
      </c>
      <c r="E4504" t="s">
        <v>9</v>
      </c>
      <c r="G4504" t="s">
        <v>12</v>
      </c>
      <c r="H4504">
        <v>1</v>
      </c>
    </row>
    <row r="4505" spans="1:8" x14ac:dyDescent="0.2">
      <c r="A4505" s="8" t="s">
        <v>147</v>
      </c>
      <c r="E4505" t="s">
        <v>9</v>
      </c>
      <c r="G4505" t="s">
        <v>13</v>
      </c>
      <c r="H4505">
        <v>0.59806525037936276</v>
      </c>
    </row>
    <row r="4506" spans="1:8" x14ac:dyDescent="0.2">
      <c r="A4506" s="8" t="s">
        <v>147</v>
      </c>
      <c r="E4506" t="s">
        <v>9</v>
      </c>
      <c r="G4506" t="s">
        <v>13</v>
      </c>
      <c r="H4506">
        <v>0.56782429577926774</v>
      </c>
    </row>
    <row r="4507" spans="1:8" x14ac:dyDescent="0.2">
      <c r="A4507" s="8" t="s">
        <v>147</v>
      </c>
      <c r="E4507" t="s">
        <v>9</v>
      </c>
      <c r="G4507" t="s">
        <v>13</v>
      </c>
      <c r="H4507">
        <v>0.61664134716893682</v>
      </c>
    </row>
    <row r="4508" spans="1:8" x14ac:dyDescent="0.2">
      <c r="A4508" s="8" t="s">
        <v>147</v>
      </c>
      <c r="E4508" t="s">
        <v>9</v>
      </c>
      <c r="G4508" t="s">
        <v>13</v>
      </c>
      <c r="H4508">
        <v>0.64014075616991728</v>
      </c>
    </row>
    <row r="4509" spans="1:8" x14ac:dyDescent="0.2">
      <c r="A4509" s="8" t="s">
        <v>147</v>
      </c>
      <c r="E4509" t="s">
        <v>9</v>
      </c>
      <c r="G4509" t="s">
        <v>13</v>
      </c>
      <c r="H4509">
        <v>0.70383045525902665</v>
      </c>
    </row>
    <row r="4510" spans="1:8" x14ac:dyDescent="0.2">
      <c r="A4510" s="8" t="s">
        <v>147</v>
      </c>
      <c r="E4510" t="s">
        <v>9</v>
      </c>
      <c r="G4510" t="s">
        <v>13</v>
      </c>
      <c r="H4510">
        <v>0.62812327107974342</v>
      </c>
    </row>
    <row r="4511" spans="1:8" x14ac:dyDescent="0.2">
      <c r="A4511" s="8" t="s">
        <v>147</v>
      </c>
      <c r="E4511" t="s">
        <v>9</v>
      </c>
      <c r="G4511" t="s">
        <v>13</v>
      </c>
      <c r="H4511">
        <v>0.39274710764587523</v>
      </c>
    </row>
    <row r="4512" spans="1:8" x14ac:dyDescent="0.2">
      <c r="A4512" s="8" t="s">
        <v>147</v>
      </c>
      <c r="E4512" t="s">
        <v>9</v>
      </c>
      <c r="G4512" t="s">
        <v>13</v>
      </c>
      <c r="H4512">
        <v>0.64815518710269349</v>
      </c>
    </row>
    <row r="4513" spans="1:8" x14ac:dyDescent="0.2">
      <c r="A4513" s="8" t="s">
        <v>147</v>
      </c>
      <c r="E4513" t="s">
        <v>9</v>
      </c>
      <c r="G4513" t="s">
        <v>13</v>
      </c>
      <c r="H4513">
        <v>0.65507120339167302</v>
      </c>
    </row>
    <row r="4514" spans="1:8" x14ac:dyDescent="0.2">
      <c r="A4514" s="8" t="s">
        <v>147</v>
      </c>
      <c r="E4514" t="s">
        <v>9</v>
      </c>
      <c r="G4514" t="s">
        <v>13</v>
      </c>
      <c r="H4514">
        <v>0.58950149786260053</v>
      </c>
    </row>
    <row r="4515" spans="1:8" x14ac:dyDescent="0.2">
      <c r="A4515" s="8" t="s">
        <v>147</v>
      </c>
      <c r="E4515" t="s">
        <v>9</v>
      </c>
      <c r="G4515" t="s">
        <v>13</v>
      </c>
      <c r="H4515">
        <v>0.5142439950354093</v>
      </c>
    </row>
    <row r="4516" spans="1:8" x14ac:dyDescent="0.2">
      <c r="A4516" s="8" t="s">
        <v>147</v>
      </c>
      <c r="E4516" t="s">
        <v>9</v>
      </c>
      <c r="G4516" t="s">
        <v>13</v>
      </c>
      <c r="H4516">
        <v>0.48763629695456534</v>
      </c>
    </row>
    <row r="4517" spans="1:8" x14ac:dyDescent="0.2">
      <c r="A4517" s="8" t="s">
        <v>147</v>
      </c>
      <c r="E4517" t="s">
        <v>9</v>
      </c>
      <c r="G4517" t="s">
        <v>13</v>
      </c>
      <c r="H4517">
        <v>0.52089697056815321</v>
      </c>
    </row>
    <row r="4518" spans="1:8" x14ac:dyDescent="0.2">
      <c r="A4518" s="8" t="s">
        <v>147</v>
      </c>
      <c r="E4518" t="s">
        <v>9</v>
      </c>
      <c r="G4518" t="s">
        <v>13</v>
      </c>
      <c r="H4518">
        <v>0.65176055849328951</v>
      </c>
    </row>
    <row r="4519" spans="1:8" x14ac:dyDescent="0.2">
      <c r="A4519" s="8" t="s">
        <v>147</v>
      </c>
      <c r="E4519" t="s">
        <v>9</v>
      </c>
      <c r="G4519" t="s">
        <v>13</v>
      </c>
      <c r="H4519">
        <v>0.5866105867074991</v>
      </c>
    </row>
    <row r="4520" spans="1:8" x14ac:dyDescent="0.2">
      <c r="A4520" s="8" t="s">
        <v>147</v>
      </c>
      <c r="E4520" t="s">
        <v>9</v>
      </c>
      <c r="G4520" t="s">
        <v>14</v>
      </c>
      <c r="H4520">
        <v>24.984999999999999</v>
      </c>
    </row>
    <row r="4521" spans="1:8" x14ac:dyDescent="0.2">
      <c r="A4521" s="8" t="s">
        <v>147</v>
      </c>
      <c r="E4521" t="s">
        <v>9</v>
      </c>
      <c r="G4521" t="s">
        <v>15</v>
      </c>
      <c r="H4521">
        <v>83.480999999999995</v>
      </c>
    </row>
    <row r="4522" spans="1:8" x14ac:dyDescent="0.2">
      <c r="A4522" s="8" t="s">
        <v>147</v>
      </c>
      <c r="E4522" t="s">
        <v>9</v>
      </c>
      <c r="G4522" t="s">
        <v>16</v>
      </c>
      <c r="H4522">
        <v>39.483800000000002</v>
      </c>
    </row>
    <row r="4523" spans="1:8" x14ac:dyDescent="0.2">
      <c r="A4523" s="8" t="s">
        <v>147</v>
      </c>
      <c r="E4523" t="s">
        <v>9</v>
      </c>
      <c r="G4523" t="s">
        <v>17</v>
      </c>
      <c r="H4523">
        <v>67.385800000000003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6DFC9-20DF-49D7-9490-D3A8FF045328}">
  <dimension ref="B2:L4256"/>
  <sheetViews>
    <sheetView topLeftCell="A4175" workbookViewId="0">
      <selection activeCell="L4195" sqref="L4195:L4198"/>
    </sheetView>
  </sheetViews>
  <sheetFormatPr baseColWidth="10" defaultColWidth="8.83203125" defaultRowHeight="15" x14ac:dyDescent="0.2"/>
  <sheetData>
    <row r="2" spans="2:12" x14ac:dyDescent="0.2">
      <c r="B2" s="3" t="s">
        <v>8</v>
      </c>
    </row>
    <row r="3" spans="2:12" x14ac:dyDescent="0.2">
      <c r="B3">
        <v>1</v>
      </c>
      <c r="C3">
        <v>92.968000000000004</v>
      </c>
      <c r="D3">
        <v>11.94</v>
      </c>
      <c r="E3">
        <v>2196</v>
      </c>
      <c r="F3">
        <v>2520</v>
      </c>
      <c r="G3">
        <v>141.71</v>
      </c>
      <c r="H3">
        <v>10.45</v>
      </c>
      <c r="I3">
        <v>43.173000000000002</v>
      </c>
      <c r="J3">
        <v>92.968000000000004</v>
      </c>
      <c r="K3">
        <f>I3/J3</f>
        <v>0.46438559504345583</v>
      </c>
      <c r="L3">
        <f>MIN(I3:I17)</f>
        <v>39.622999999999998</v>
      </c>
    </row>
    <row r="4" spans="2:12" x14ac:dyDescent="0.2">
      <c r="B4">
        <v>2</v>
      </c>
      <c r="C4">
        <v>43.173000000000002</v>
      </c>
      <c r="D4">
        <v>9.0980000000000008</v>
      </c>
      <c r="E4">
        <v>2212</v>
      </c>
      <c r="F4">
        <v>2536</v>
      </c>
      <c r="G4">
        <v>122.82899999999999</v>
      </c>
      <c r="H4">
        <v>6.6660000000000004</v>
      </c>
      <c r="I4">
        <v>42.298999999999999</v>
      </c>
      <c r="J4">
        <v>76.182000000000002</v>
      </c>
      <c r="K4">
        <f t="shared" ref="K4:K17" si="0">I4/J4</f>
        <v>0.55523614502113361</v>
      </c>
      <c r="L4">
        <f>MAX(J3:J17)</f>
        <v>103.565</v>
      </c>
    </row>
    <row r="5" spans="2:12" x14ac:dyDescent="0.2">
      <c r="B5">
        <v>3</v>
      </c>
      <c r="C5">
        <v>76.182000000000002</v>
      </c>
      <c r="D5">
        <v>10.451000000000001</v>
      </c>
      <c r="E5">
        <v>2184</v>
      </c>
      <c r="F5">
        <v>2240</v>
      </c>
      <c r="G5">
        <v>109.29</v>
      </c>
      <c r="H5">
        <v>9.8450000000000006</v>
      </c>
      <c r="I5">
        <v>41.128</v>
      </c>
      <c r="J5">
        <v>86.977000000000004</v>
      </c>
      <c r="K5">
        <f t="shared" si="0"/>
        <v>0.47286064131896938</v>
      </c>
      <c r="L5">
        <f>AVERAGE(I3:I17)</f>
        <v>48.001733333333348</v>
      </c>
    </row>
    <row r="6" spans="2:12" x14ac:dyDescent="0.2">
      <c r="B6">
        <v>4</v>
      </c>
      <c r="C6">
        <v>42.298999999999999</v>
      </c>
      <c r="D6">
        <v>8.1340000000000003</v>
      </c>
      <c r="E6">
        <v>2216</v>
      </c>
      <c r="F6">
        <v>2376</v>
      </c>
      <c r="G6">
        <v>75.963999999999999</v>
      </c>
      <c r="H6">
        <v>6.9050000000000002</v>
      </c>
      <c r="I6">
        <v>57.975000000000001</v>
      </c>
      <c r="J6">
        <v>103.565</v>
      </c>
      <c r="K6">
        <f t="shared" si="0"/>
        <v>0.55979336648481637</v>
      </c>
      <c r="L6">
        <f>AVERAGE(J3:J17)</f>
        <v>83.451399999999978</v>
      </c>
    </row>
    <row r="7" spans="2:12" x14ac:dyDescent="0.2">
      <c r="B7">
        <v>5</v>
      </c>
      <c r="C7">
        <v>86.977000000000004</v>
      </c>
      <c r="D7">
        <v>11.558999999999999</v>
      </c>
      <c r="E7">
        <v>2248</v>
      </c>
      <c r="F7">
        <v>2820</v>
      </c>
      <c r="G7">
        <v>33.69</v>
      </c>
      <c r="H7">
        <v>9.6180000000000003</v>
      </c>
      <c r="I7">
        <v>41.029000000000003</v>
      </c>
      <c r="J7">
        <v>64.983999999999995</v>
      </c>
      <c r="K7">
        <f t="shared" si="0"/>
        <v>0.63137079896589943</v>
      </c>
    </row>
    <row r="8" spans="2:12" x14ac:dyDescent="0.2">
      <c r="B8">
        <v>6</v>
      </c>
      <c r="C8">
        <v>41.128</v>
      </c>
      <c r="D8">
        <v>8.5500000000000007</v>
      </c>
      <c r="E8">
        <v>2268</v>
      </c>
      <c r="F8">
        <v>2728</v>
      </c>
      <c r="G8">
        <v>146.768</v>
      </c>
      <c r="H8">
        <v>6.7279999999999998</v>
      </c>
      <c r="I8">
        <v>39.622999999999998</v>
      </c>
      <c r="J8">
        <v>79.436000000000007</v>
      </c>
      <c r="K8">
        <f t="shared" si="0"/>
        <v>0.49880406868422372</v>
      </c>
    </row>
    <row r="9" spans="2:12" x14ac:dyDescent="0.2">
      <c r="B9">
        <v>7</v>
      </c>
      <c r="C9">
        <v>103.565</v>
      </c>
      <c r="D9">
        <v>14.178000000000001</v>
      </c>
      <c r="E9">
        <v>908</v>
      </c>
      <c r="F9">
        <v>1168</v>
      </c>
      <c r="G9">
        <v>130.06100000000001</v>
      </c>
      <c r="H9">
        <v>11.131</v>
      </c>
      <c r="I9">
        <v>47.689</v>
      </c>
      <c r="J9">
        <v>83.457999999999998</v>
      </c>
      <c r="K9">
        <f t="shared" si="0"/>
        <v>0.57141316590380786</v>
      </c>
    </row>
    <row r="10" spans="2:12" x14ac:dyDescent="0.2">
      <c r="B10">
        <v>8</v>
      </c>
      <c r="C10">
        <v>57.975000000000001</v>
      </c>
      <c r="D10">
        <v>9.4169999999999998</v>
      </c>
      <c r="E10">
        <v>948</v>
      </c>
      <c r="F10">
        <v>1200</v>
      </c>
      <c r="G10">
        <v>135</v>
      </c>
      <c r="H10">
        <v>8.2710000000000008</v>
      </c>
      <c r="I10">
        <v>64.733000000000004</v>
      </c>
      <c r="J10">
        <v>102.235</v>
      </c>
      <c r="K10">
        <f t="shared" si="0"/>
        <v>0.63317846138797873</v>
      </c>
    </row>
    <row r="11" spans="2:12" x14ac:dyDescent="0.2">
      <c r="B11">
        <v>9</v>
      </c>
      <c r="C11">
        <v>64.983999999999995</v>
      </c>
      <c r="D11">
        <v>10.673</v>
      </c>
      <c r="E11">
        <v>1184</v>
      </c>
      <c r="F11">
        <v>1500</v>
      </c>
      <c r="G11">
        <v>130.31399999999999</v>
      </c>
      <c r="H11">
        <v>8.3849999999999998</v>
      </c>
      <c r="I11">
        <v>49.073</v>
      </c>
      <c r="J11">
        <v>77.17</v>
      </c>
      <c r="K11">
        <f t="shared" si="0"/>
        <v>0.63590773616690421</v>
      </c>
    </row>
    <row r="12" spans="2:12" x14ac:dyDescent="0.2">
      <c r="B12">
        <v>10</v>
      </c>
      <c r="C12">
        <v>41.029000000000003</v>
      </c>
      <c r="D12">
        <v>8.2420000000000009</v>
      </c>
      <c r="E12">
        <v>1208</v>
      </c>
      <c r="F12">
        <v>1520</v>
      </c>
      <c r="G12">
        <v>141.072</v>
      </c>
      <c r="H12">
        <v>6.617</v>
      </c>
      <c r="I12">
        <v>51.710999999999999</v>
      </c>
      <c r="J12">
        <v>91.203999999999994</v>
      </c>
      <c r="K12">
        <f t="shared" si="0"/>
        <v>0.56698171132845054</v>
      </c>
    </row>
    <row r="13" spans="2:12" x14ac:dyDescent="0.2">
      <c r="B13">
        <v>11</v>
      </c>
      <c r="C13">
        <v>79.436000000000007</v>
      </c>
      <c r="D13">
        <v>11.084</v>
      </c>
      <c r="E13">
        <v>1568</v>
      </c>
      <c r="F13">
        <v>1068</v>
      </c>
      <c r="G13">
        <v>122.276</v>
      </c>
      <c r="H13">
        <v>9.7089999999999996</v>
      </c>
      <c r="I13">
        <v>47.362000000000002</v>
      </c>
      <c r="J13">
        <v>67.896000000000001</v>
      </c>
      <c r="K13">
        <f t="shared" si="0"/>
        <v>0.69756686697301762</v>
      </c>
    </row>
    <row r="14" spans="2:12" x14ac:dyDescent="0.2">
      <c r="B14">
        <v>12</v>
      </c>
      <c r="C14">
        <v>39.622999999999998</v>
      </c>
      <c r="D14">
        <v>8.5890000000000004</v>
      </c>
      <c r="E14">
        <v>1568</v>
      </c>
      <c r="F14">
        <v>1220</v>
      </c>
      <c r="G14">
        <v>50.826000000000001</v>
      </c>
      <c r="H14">
        <v>6.1189999999999998</v>
      </c>
      <c r="I14">
        <v>44.997999999999998</v>
      </c>
      <c r="J14">
        <v>87.174999999999997</v>
      </c>
      <c r="K14">
        <f t="shared" si="0"/>
        <v>0.51618009750501859</v>
      </c>
    </row>
    <row r="15" spans="2:12" x14ac:dyDescent="0.2">
      <c r="B15">
        <v>13</v>
      </c>
      <c r="C15">
        <v>83.457999999999998</v>
      </c>
      <c r="D15">
        <v>11.475</v>
      </c>
      <c r="E15">
        <v>1648</v>
      </c>
      <c r="F15">
        <v>3188</v>
      </c>
      <c r="G15">
        <v>118.217</v>
      </c>
      <c r="H15">
        <v>10.090999999999999</v>
      </c>
      <c r="I15">
        <v>58.704999999999998</v>
      </c>
      <c r="J15">
        <v>93.013999999999996</v>
      </c>
      <c r="K15">
        <f t="shared" si="0"/>
        <v>0.63114154858408411</v>
      </c>
    </row>
    <row r="16" spans="2:12" x14ac:dyDescent="0.2">
      <c r="B16">
        <v>14</v>
      </c>
      <c r="C16">
        <v>47.689</v>
      </c>
      <c r="D16">
        <v>8.66</v>
      </c>
      <c r="E16">
        <v>1628</v>
      </c>
      <c r="F16">
        <v>3256</v>
      </c>
      <c r="G16">
        <v>160.017</v>
      </c>
      <c r="H16">
        <v>7.3979999999999997</v>
      </c>
      <c r="I16">
        <v>40.595999999999997</v>
      </c>
      <c r="J16">
        <v>65.713999999999999</v>
      </c>
      <c r="K16">
        <f t="shared" si="0"/>
        <v>0.61776790333871012</v>
      </c>
    </row>
    <row r="17" spans="2:11" x14ac:dyDescent="0.2">
      <c r="B17">
        <v>15</v>
      </c>
      <c r="C17">
        <v>102.235</v>
      </c>
      <c r="D17">
        <v>14.45</v>
      </c>
      <c r="E17">
        <v>1820</v>
      </c>
      <c r="F17">
        <v>3164</v>
      </c>
      <c r="G17">
        <v>152.56</v>
      </c>
      <c r="H17">
        <v>10.321999999999999</v>
      </c>
      <c r="I17">
        <v>49.932000000000002</v>
      </c>
      <c r="J17">
        <v>79.793000000000006</v>
      </c>
      <c r="K17">
        <f t="shared" si="0"/>
        <v>0.62576917774742147</v>
      </c>
    </row>
    <row r="18" spans="2:11" x14ac:dyDescent="0.2">
      <c r="B18">
        <v>16</v>
      </c>
      <c r="C18">
        <v>64.733000000000004</v>
      </c>
      <c r="D18">
        <v>10.327999999999999</v>
      </c>
      <c r="E18">
        <v>1864</v>
      </c>
      <c r="F18">
        <v>3292</v>
      </c>
      <c r="G18">
        <v>33.311</v>
      </c>
      <c r="H18">
        <v>8.06</v>
      </c>
    </row>
    <row r="19" spans="2:11" x14ac:dyDescent="0.2">
      <c r="B19">
        <v>17</v>
      </c>
      <c r="C19">
        <v>77.17</v>
      </c>
      <c r="D19">
        <v>10.786</v>
      </c>
      <c r="E19">
        <v>2612</v>
      </c>
      <c r="F19">
        <v>3064</v>
      </c>
      <c r="G19">
        <v>100.539</v>
      </c>
      <c r="H19">
        <v>9.3710000000000004</v>
      </c>
    </row>
    <row r="20" spans="2:11" x14ac:dyDescent="0.2">
      <c r="B20">
        <v>18</v>
      </c>
      <c r="C20">
        <v>49.073</v>
      </c>
      <c r="D20">
        <v>8.9359999999999999</v>
      </c>
      <c r="E20">
        <v>2584</v>
      </c>
      <c r="F20">
        <v>3084</v>
      </c>
      <c r="G20">
        <v>140.59899999999999</v>
      </c>
      <c r="H20">
        <v>7.6449999999999996</v>
      </c>
    </row>
    <row r="21" spans="2:11" x14ac:dyDescent="0.2">
      <c r="B21">
        <v>19</v>
      </c>
      <c r="C21">
        <v>91.203999999999994</v>
      </c>
      <c r="D21">
        <v>12.041</v>
      </c>
      <c r="E21">
        <v>1584</v>
      </c>
      <c r="F21">
        <v>1380</v>
      </c>
      <c r="G21">
        <v>34.991999999999997</v>
      </c>
      <c r="H21">
        <v>10.362</v>
      </c>
    </row>
    <row r="22" spans="2:11" x14ac:dyDescent="0.2">
      <c r="B22">
        <v>20</v>
      </c>
      <c r="C22">
        <v>51.710999999999999</v>
      </c>
      <c r="D22">
        <v>8.5779999999999994</v>
      </c>
      <c r="E22">
        <v>1600</v>
      </c>
      <c r="F22">
        <v>1300</v>
      </c>
      <c r="G22">
        <v>161.565</v>
      </c>
      <c r="H22">
        <v>7.8920000000000003</v>
      </c>
    </row>
    <row r="23" spans="2:11" x14ac:dyDescent="0.2">
      <c r="B23">
        <v>21</v>
      </c>
      <c r="C23">
        <v>67.896000000000001</v>
      </c>
      <c r="D23">
        <v>10.119999999999999</v>
      </c>
      <c r="E23">
        <v>1448</v>
      </c>
      <c r="F23">
        <v>952</v>
      </c>
      <c r="G23">
        <v>136.97499999999999</v>
      </c>
      <c r="H23">
        <v>9.125</v>
      </c>
    </row>
    <row r="24" spans="2:11" x14ac:dyDescent="0.2">
      <c r="B24">
        <v>22</v>
      </c>
      <c r="C24">
        <v>47.362000000000002</v>
      </c>
      <c r="D24">
        <v>8.8019999999999996</v>
      </c>
      <c r="E24">
        <v>1488</v>
      </c>
      <c r="F24">
        <v>1088</v>
      </c>
      <c r="G24">
        <v>78.69</v>
      </c>
      <c r="H24">
        <v>7.1520000000000001</v>
      </c>
    </row>
    <row r="25" spans="2:11" x14ac:dyDescent="0.2">
      <c r="B25">
        <v>23</v>
      </c>
      <c r="C25">
        <v>87.174999999999997</v>
      </c>
      <c r="D25">
        <v>11.747</v>
      </c>
      <c r="E25">
        <v>1612</v>
      </c>
      <c r="F25">
        <v>568</v>
      </c>
      <c r="G25">
        <v>129.036</v>
      </c>
      <c r="H25">
        <v>10.339</v>
      </c>
    </row>
    <row r="26" spans="2:11" x14ac:dyDescent="0.2">
      <c r="B26">
        <v>24</v>
      </c>
      <c r="C26">
        <v>44.997999999999998</v>
      </c>
      <c r="D26">
        <v>8.3989999999999991</v>
      </c>
      <c r="E26">
        <v>1616</v>
      </c>
      <c r="F26">
        <v>704</v>
      </c>
      <c r="G26">
        <v>40.235999999999997</v>
      </c>
      <c r="H26">
        <v>7.0919999999999996</v>
      </c>
    </row>
    <row r="27" spans="2:11" x14ac:dyDescent="0.2">
      <c r="B27">
        <v>25</v>
      </c>
      <c r="C27">
        <v>93.013999999999996</v>
      </c>
      <c r="D27">
        <v>11.984999999999999</v>
      </c>
      <c r="E27">
        <v>3376</v>
      </c>
      <c r="F27">
        <v>3536</v>
      </c>
      <c r="G27">
        <v>36.634</v>
      </c>
      <c r="H27">
        <v>9.8650000000000002</v>
      </c>
    </row>
    <row r="28" spans="2:11" x14ac:dyDescent="0.2">
      <c r="B28">
        <v>26</v>
      </c>
      <c r="C28">
        <v>58.704999999999998</v>
      </c>
      <c r="D28">
        <v>9.4909999999999997</v>
      </c>
      <c r="E28">
        <v>3424</v>
      </c>
      <c r="F28">
        <v>3420</v>
      </c>
      <c r="G28">
        <v>114.56699999999999</v>
      </c>
      <c r="H28">
        <v>7.92</v>
      </c>
    </row>
    <row r="29" spans="2:11" x14ac:dyDescent="0.2">
      <c r="B29">
        <v>27</v>
      </c>
      <c r="C29">
        <v>65.713999999999999</v>
      </c>
      <c r="D29">
        <v>11.012</v>
      </c>
      <c r="E29">
        <v>3484</v>
      </c>
      <c r="F29">
        <v>3652</v>
      </c>
      <c r="G29">
        <v>55.954000000000001</v>
      </c>
      <c r="H29">
        <v>7.9370000000000003</v>
      </c>
    </row>
    <row r="30" spans="2:11" x14ac:dyDescent="0.2">
      <c r="B30">
        <v>28</v>
      </c>
      <c r="C30">
        <v>40.595999999999997</v>
      </c>
      <c r="D30">
        <v>8.3989999999999991</v>
      </c>
      <c r="E30">
        <v>3472</v>
      </c>
      <c r="F30">
        <v>3620</v>
      </c>
      <c r="G30">
        <v>49.764000000000003</v>
      </c>
      <c r="H30">
        <v>6.3840000000000003</v>
      </c>
    </row>
    <row r="31" spans="2:11" x14ac:dyDescent="0.2">
      <c r="B31">
        <v>29</v>
      </c>
      <c r="C31">
        <v>79.793000000000006</v>
      </c>
      <c r="D31">
        <v>10.744</v>
      </c>
      <c r="E31">
        <v>3540</v>
      </c>
      <c r="F31">
        <v>2956</v>
      </c>
      <c r="G31">
        <v>99.245999999999995</v>
      </c>
      <c r="H31">
        <v>10.047000000000001</v>
      </c>
    </row>
    <row r="32" spans="2:11" x14ac:dyDescent="0.2">
      <c r="B32">
        <v>30</v>
      </c>
      <c r="C32">
        <v>49.932000000000002</v>
      </c>
      <c r="D32">
        <v>8.9090000000000007</v>
      </c>
      <c r="E32">
        <v>3544</v>
      </c>
      <c r="F32">
        <v>3096</v>
      </c>
      <c r="G32">
        <v>48.366</v>
      </c>
      <c r="H32">
        <v>7.4980000000000002</v>
      </c>
    </row>
    <row r="34" spans="2:12" x14ac:dyDescent="0.2">
      <c r="B34" s="5" t="s">
        <v>18</v>
      </c>
    </row>
    <row r="35" spans="2:12" x14ac:dyDescent="0.2">
      <c r="B35">
        <v>1</v>
      </c>
      <c r="C35">
        <v>94.031999999999996</v>
      </c>
      <c r="D35">
        <v>11.814</v>
      </c>
      <c r="E35">
        <v>3760</v>
      </c>
      <c r="F35">
        <v>3328</v>
      </c>
      <c r="G35">
        <v>135</v>
      </c>
      <c r="H35">
        <v>10.382</v>
      </c>
      <c r="I35">
        <v>48.774000000000001</v>
      </c>
      <c r="J35">
        <v>94.031999999999996</v>
      </c>
      <c r="K35">
        <f>I35/J35</f>
        <v>0.51869576314446153</v>
      </c>
      <c r="L35">
        <f>MIN(I35:I49)</f>
        <v>35.590000000000003</v>
      </c>
    </row>
    <row r="36" spans="2:12" x14ac:dyDescent="0.2">
      <c r="B36">
        <v>2</v>
      </c>
      <c r="C36">
        <v>48.774000000000001</v>
      </c>
      <c r="D36">
        <v>8.4909999999999997</v>
      </c>
      <c r="E36">
        <v>3764</v>
      </c>
      <c r="F36">
        <v>3368</v>
      </c>
      <c r="G36">
        <v>153.435</v>
      </c>
      <c r="H36">
        <v>7.5940000000000003</v>
      </c>
      <c r="I36">
        <v>55.311</v>
      </c>
      <c r="J36">
        <v>103.13200000000001</v>
      </c>
      <c r="K36">
        <f t="shared" ref="K36:K49" si="1">I36/J36</f>
        <v>0.53631268665399678</v>
      </c>
      <c r="L36">
        <f>MAX(J35:J49)</f>
        <v>109.364</v>
      </c>
    </row>
    <row r="37" spans="2:12" x14ac:dyDescent="0.2">
      <c r="B37">
        <v>3</v>
      </c>
      <c r="C37">
        <v>103.13200000000001</v>
      </c>
      <c r="D37">
        <v>12.279</v>
      </c>
      <c r="E37">
        <v>3884</v>
      </c>
      <c r="F37">
        <v>3632</v>
      </c>
      <c r="G37">
        <v>75.677000000000007</v>
      </c>
      <c r="H37">
        <v>11.093999999999999</v>
      </c>
      <c r="I37">
        <v>53.131999999999998</v>
      </c>
      <c r="J37">
        <v>98.382000000000005</v>
      </c>
      <c r="K37">
        <f t="shared" si="1"/>
        <v>0.5400581407167977</v>
      </c>
      <c r="L37">
        <f>AVERAGE(I35:I49)</f>
        <v>51.742533333333341</v>
      </c>
    </row>
    <row r="38" spans="2:12" x14ac:dyDescent="0.2">
      <c r="B38">
        <v>4</v>
      </c>
      <c r="C38">
        <v>55.311</v>
      </c>
      <c r="D38">
        <v>10.106999999999999</v>
      </c>
      <c r="E38">
        <v>3872</v>
      </c>
      <c r="F38">
        <v>3476</v>
      </c>
      <c r="G38">
        <v>112.068</v>
      </c>
      <c r="H38">
        <v>7.3410000000000002</v>
      </c>
      <c r="I38">
        <v>49.832000000000001</v>
      </c>
      <c r="J38">
        <v>74.430999999999997</v>
      </c>
      <c r="K38">
        <f t="shared" si="1"/>
        <v>0.66950598540930528</v>
      </c>
      <c r="L38">
        <f>AVERAGE(J35:J49)</f>
        <v>88.436866666666688</v>
      </c>
    </row>
    <row r="39" spans="2:12" x14ac:dyDescent="0.2">
      <c r="B39">
        <v>5</v>
      </c>
      <c r="C39">
        <v>98.382000000000005</v>
      </c>
      <c r="D39">
        <v>12.154</v>
      </c>
      <c r="E39">
        <v>3508</v>
      </c>
      <c r="F39">
        <v>3076</v>
      </c>
      <c r="G39">
        <v>54.323999999999998</v>
      </c>
      <c r="H39">
        <v>10.379</v>
      </c>
      <c r="I39">
        <v>49.695999999999998</v>
      </c>
      <c r="J39">
        <v>86.302000000000007</v>
      </c>
      <c r="K39">
        <f t="shared" si="1"/>
        <v>0.57583833514866389</v>
      </c>
    </row>
    <row r="40" spans="2:12" x14ac:dyDescent="0.2">
      <c r="B40">
        <v>6</v>
      </c>
      <c r="C40">
        <v>53.131999999999998</v>
      </c>
      <c r="D40">
        <v>8.9789999999999992</v>
      </c>
      <c r="E40">
        <v>3524</v>
      </c>
      <c r="F40">
        <v>3048</v>
      </c>
      <c r="G40">
        <v>40.426000000000002</v>
      </c>
      <c r="H40">
        <v>7.8470000000000004</v>
      </c>
      <c r="I40">
        <v>52.579000000000001</v>
      </c>
      <c r="J40">
        <v>81.591999999999999</v>
      </c>
      <c r="K40">
        <f t="shared" si="1"/>
        <v>0.64441366800666733</v>
      </c>
    </row>
    <row r="41" spans="2:12" x14ac:dyDescent="0.2">
      <c r="B41">
        <v>7</v>
      </c>
      <c r="C41">
        <v>74.430999999999997</v>
      </c>
      <c r="D41">
        <v>11.278</v>
      </c>
      <c r="E41">
        <v>4112</v>
      </c>
      <c r="F41">
        <v>2056</v>
      </c>
      <c r="G41">
        <v>134.09100000000001</v>
      </c>
      <c r="H41">
        <v>8.5549999999999997</v>
      </c>
      <c r="I41">
        <v>63.152999999999999</v>
      </c>
      <c r="J41">
        <v>109.364</v>
      </c>
      <c r="K41">
        <f t="shared" si="1"/>
        <v>0.57745693281152843</v>
      </c>
    </row>
    <row r="42" spans="2:12" x14ac:dyDescent="0.2">
      <c r="B42">
        <v>8</v>
      </c>
      <c r="C42">
        <v>49.832000000000001</v>
      </c>
      <c r="D42">
        <v>8.7759999999999998</v>
      </c>
      <c r="E42">
        <v>4136</v>
      </c>
      <c r="F42">
        <v>2092</v>
      </c>
      <c r="G42">
        <v>146.768</v>
      </c>
      <c r="H42">
        <v>7.5940000000000003</v>
      </c>
      <c r="I42">
        <v>42.478000000000002</v>
      </c>
      <c r="J42">
        <v>74.864000000000004</v>
      </c>
      <c r="K42">
        <f t="shared" si="1"/>
        <v>0.56740222269715745</v>
      </c>
    </row>
    <row r="43" spans="2:12" x14ac:dyDescent="0.2">
      <c r="B43">
        <v>9</v>
      </c>
      <c r="C43">
        <v>86.302000000000007</v>
      </c>
      <c r="D43">
        <v>11.689</v>
      </c>
      <c r="E43">
        <v>4160</v>
      </c>
      <c r="F43">
        <v>2472</v>
      </c>
      <c r="G43">
        <v>107.65</v>
      </c>
      <c r="H43">
        <v>9.8729999999999993</v>
      </c>
      <c r="I43">
        <v>40.619999999999997</v>
      </c>
      <c r="J43">
        <v>70.114000000000004</v>
      </c>
      <c r="K43">
        <f t="shared" si="1"/>
        <v>0.57934221410845188</v>
      </c>
    </row>
    <row r="44" spans="2:12" x14ac:dyDescent="0.2">
      <c r="B44">
        <v>10</v>
      </c>
      <c r="C44">
        <v>49.695999999999998</v>
      </c>
      <c r="D44">
        <v>9.5530000000000008</v>
      </c>
      <c r="E44">
        <v>4136</v>
      </c>
      <c r="F44">
        <v>2508</v>
      </c>
      <c r="G44">
        <v>147.995</v>
      </c>
      <c r="H44">
        <v>7.4720000000000004</v>
      </c>
      <c r="I44">
        <v>65.58</v>
      </c>
      <c r="J44">
        <v>101.866</v>
      </c>
      <c r="K44">
        <f t="shared" si="1"/>
        <v>0.64378693577837554</v>
      </c>
    </row>
    <row r="45" spans="2:12" x14ac:dyDescent="0.2">
      <c r="B45">
        <v>11</v>
      </c>
      <c r="C45">
        <v>81.591999999999999</v>
      </c>
      <c r="D45">
        <v>12.005000000000001</v>
      </c>
      <c r="E45">
        <v>4596</v>
      </c>
      <c r="F45">
        <v>1964</v>
      </c>
      <c r="G45">
        <v>132.43600000000001</v>
      </c>
      <c r="H45">
        <v>9.7370000000000001</v>
      </c>
      <c r="I45">
        <v>53.116</v>
      </c>
      <c r="J45">
        <v>99.656000000000006</v>
      </c>
      <c r="K45">
        <f t="shared" si="1"/>
        <v>0.53299349763185355</v>
      </c>
    </row>
    <row r="46" spans="2:12" x14ac:dyDescent="0.2">
      <c r="B46">
        <v>12</v>
      </c>
      <c r="C46">
        <v>52.579000000000001</v>
      </c>
      <c r="D46">
        <v>9.5530000000000008</v>
      </c>
      <c r="E46">
        <v>4632</v>
      </c>
      <c r="F46">
        <v>1976</v>
      </c>
      <c r="G46">
        <v>122.005</v>
      </c>
      <c r="H46">
        <v>7.0369999999999999</v>
      </c>
      <c r="I46">
        <v>35.590000000000003</v>
      </c>
      <c r="J46">
        <v>85.63</v>
      </c>
      <c r="K46">
        <f t="shared" si="1"/>
        <v>0.41562536494219321</v>
      </c>
    </row>
    <row r="47" spans="2:12" x14ac:dyDescent="0.2">
      <c r="B47">
        <v>13</v>
      </c>
      <c r="C47">
        <v>109.364</v>
      </c>
      <c r="D47">
        <v>13.521000000000001</v>
      </c>
      <c r="E47">
        <v>2900</v>
      </c>
      <c r="F47">
        <v>2280</v>
      </c>
      <c r="G47">
        <v>128.15700000000001</v>
      </c>
      <c r="H47">
        <v>11.186</v>
      </c>
      <c r="I47">
        <v>64.691000000000003</v>
      </c>
      <c r="J47">
        <v>97.765000000000001</v>
      </c>
      <c r="K47">
        <f t="shared" si="1"/>
        <v>0.66169897202475325</v>
      </c>
    </row>
    <row r="48" spans="2:12" x14ac:dyDescent="0.2">
      <c r="B48">
        <v>14</v>
      </c>
      <c r="C48">
        <v>63.152999999999999</v>
      </c>
      <c r="D48">
        <v>10.081</v>
      </c>
      <c r="E48">
        <v>2916</v>
      </c>
      <c r="F48">
        <v>2304</v>
      </c>
      <c r="G48">
        <v>141.11600000000001</v>
      </c>
      <c r="H48">
        <v>8.5890000000000004</v>
      </c>
      <c r="I48">
        <v>53.38</v>
      </c>
      <c r="J48">
        <v>83.698999999999998</v>
      </c>
      <c r="K48">
        <f t="shared" si="1"/>
        <v>0.63776150252691199</v>
      </c>
    </row>
    <row r="49" spans="2:11" x14ac:dyDescent="0.2">
      <c r="B49">
        <v>15</v>
      </c>
      <c r="C49">
        <v>74.864000000000004</v>
      </c>
      <c r="D49">
        <v>11.863</v>
      </c>
      <c r="E49">
        <v>3116</v>
      </c>
      <c r="F49">
        <v>2484</v>
      </c>
      <c r="G49">
        <v>140.19399999999999</v>
      </c>
      <c r="H49">
        <v>9.1229999999999993</v>
      </c>
      <c r="I49">
        <v>48.206000000000003</v>
      </c>
      <c r="J49">
        <v>65.724000000000004</v>
      </c>
      <c r="K49">
        <f t="shared" si="1"/>
        <v>0.73346114052705258</v>
      </c>
    </row>
    <row r="50" spans="2:11" x14ac:dyDescent="0.2">
      <c r="B50">
        <v>16</v>
      </c>
      <c r="C50">
        <v>42.478000000000002</v>
      </c>
      <c r="D50">
        <v>8.6069999999999993</v>
      </c>
      <c r="E50">
        <v>3156</v>
      </c>
      <c r="F50">
        <v>2496</v>
      </c>
      <c r="G50">
        <v>118.072</v>
      </c>
      <c r="H50">
        <v>7.0880000000000001</v>
      </c>
    </row>
    <row r="51" spans="2:11" x14ac:dyDescent="0.2">
      <c r="B51">
        <v>17</v>
      </c>
      <c r="C51">
        <v>70.114000000000004</v>
      </c>
      <c r="D51">
        <v>10.571999999999999</v>
      </c>
      <c r="E51">
        <v>3244</v>
      </c>
      <c r="F51">
        <v>2756</v>
      </c>
      <c r="G51">
        <v>16.699000000000002</v>
      </c>
      <c r="H51">
        <v>8.6069999999999993</v>
      </c>
    </row>
    <row r="52" spans="2:11" x14ac:dyDescent="0.2">
      <c r="B52">
        <v>18</v>
      </c>
      <c r="C52">
        <v>40.619999999999997</v>
      </c>
      <c r="D52">
        <v>7.798</v>
      </c>
      <c r="E52">
        <v>3264</v>
      </c>
      <c r="F52">
        <v>2720</v>
      </c>
      <c r="G52">
        <v>166.86600000000001</v>
      </c>
      <c r="H52">
        <v>6.774</v>
      </c>
    </row>
    <row r="53" spans="2:11" x14ac:dyDescent="0.2">
      <c r="B53">
        <v>19</v>
      </c>
      <c r="C53">
        <v>101.866</v>
      </c>
      <c r="D53">
        <v>12.414</v>
      </c>
      <c r="E53">
        <v>1648</v>
      </c>
      <c r="F53">
        <v>1948</v>
      </c>
      <c r="G53">
        <v>129.20699999999999</v>
      </c>
      <c r="H53">
        <v>10.885</v>
      </c>
    </row>
    <row r="54" spans="2:11" x14ac:dyDescent="0.2">
      <c r="B54">
        <v>20</v>
      </c>
      <c r="C54">
        <v>65.58</v>
      </c>
      <c r="D54">
        <v>10.205</v>
      </c>
      <c r="E54">
        <v>1696</v>
      </c>
      <c r="F54">
        <v>1932</v>
      </c>
      <c r="G54">
        <v>119.745</v>
      </c>
      <c r="H54">
        <v>8.6790000000000003</v>
      </c>
    </row>
    <row r="55" spans="2:11" x14ac:dyDescent="0.2">
      <c r="B55">
        <v>21</v>
      </c>
      <c r="C55">
        <v>99.656000000000006</v>
      </c>
      <c r="D55">
        <v>13.263</v>
      </c>
      <c r="E55">
        <v>1724</v>
      </c>
      <c r="F55">
        <v>2316</v>
      </c>
      <c r="G55">
        <v>113.629</v>
      </c>
      <c r="H55">
        <v>10.231999999999999</v>
      </c>
    </row>
    <row r="56" spans="2:11" x14ac:dyDescent="0.2">
      <c r="B56">
        <v>22</v>
      </c>
      <c r="C56">
        <v>53.116</v>
      </c>
      <c r="D56">
        <v>9.7249999999999996</v>
      </c>
      <c r="E56">
        <v>1704</v>
      </c>
      <c r="F56">
        <v>2376</v>
      </c>
      <c r="G56">
        <v>141.34</v>
      </c>
      <c r="H56">
        <v>7.8470000000000004</v>
      </c>
    </row>
    <row r="57" spans="2:11" x14ac:dyDescent="0.2">
      <c r="B57">
        <v>23</v>
      </c>
      <c r="C57">
        <v>85.63</v>
      </c>
      <c r="D57">
        <v>11.462</v>
      </c>
      <c r="E57">
        <v>1968</v>
      </c>
      <c r="F57">
        <v>2652</v>
      </c>
      <c r="G57">
        <v>30.53</v>
      </c>
      <c r="H57">
        <v>9.6189999999999998</v>
      </c>
    </row>
    <row r="58" spans="2:11" x14ac:dyDescent="0.2">
      <c r="B58">
        <v>24</v>
      </c>
      <c r="C58">
        <v>35.590000000000003</v>
      </c>
      <c r="D58">
        <v>7.3929999999999998</v>
      </c>
      <c r="E58">
        <v>1972</v>
      </c>
      <c r="F58">
        <v>2588</v>
      </c>
      <c r="G58">
        <v>141.953</v>
      </c>
      <c r="H58">
        <v>6.5819999999999999</v>
      </c>
    </row>
    <row r="59" spans="2:11" x14ac:dyDescent="0.2">
      <c r="B59">
        <v>25</v>
      </c>
      <c r="C59">
        <v>97.765000000000001</v>
      </c>
      <c r="D59">
        <v>14.676</v>
      </c>
      <c r="E59">
        <v>2372</v>
      </c>
      <c r="F59">
        <v>788</v>
      </c>
      <c r="G59">
        <v>104.995</v>
      </c>
      <c r="H59">
        <v>9.1129999999999995</v>
      </c>
    </row>
    <row r="60" spans="2:11" x14ac:dyDescent="0.2">
      <c r="B60">
        <v>26</v>
      </c>
      <c r="C60">
        <v>64.691000000000003</v>
      </c>
      <c r="D60">
        <v>10.217000000000001</v>
      </c>
      <c r="E60">
        <v>2356</v>
      </c>
      <c r="F60">
        <v>872</v>
      </c>
      <c r="G60">
        <v>131.98699999999999</v>
      </c>
      <c r="H60">
        <v>8.3550000000000004</v>
      </c>
    </row>
    <row r="61" spans="2:11" x14ac:dyDescent="0.2">
      <c r="B61">
        <v>27</v>
      </c>
      <c r="C61">
        <v>83.698999999999998</v>
      </c>
      <c r="D61">
        <v>11.743</v>
      </c>
      <c r="E61">
        <v>2472</v>
      </c>
      <c r="F61">
        <v>1272</v>
      </c>
      <c r="G61">
        <v>97.430999999999997</v>
      </c>
      <c r="H61">
        <v>9.1129999999999995</v>
      </c>
    </row>
    <row r="62" spans="2:11" x14ac:dyDescent="0.2">
      <c r="B62">
        <v>28</v>
      </c>
      <c r="C62">
        <v>53.38</v>
      </c>
      <c r="D62">
        <v>9.1270000000000007</v>
      </c>
      <c r="E62">
        <v>2444</v>
      </c>
      <c r="F62">
        <v>1300</v>
      </c>
      <c r="G62">
        <v>109.44</v>
      </c>
      <c r="H62">
        <v>7.3410000000000002</v>
      </c>
    </row>
    <row r="63" spans="2:11" x14ac:dyDescent="0.2">
      <c r="B63">
        <v>29</v>
      </c>
      <c r="C63">
        <v>65.724000000000004</v>
      </c>
      <c r="D63">
        <v>10.728</v>
      </c>
      <c r="E63">
        <v>2352</v>
      </c>
      <c r="F63">
        <v>1092</v>
      </c>
      <c r="G63">
        <v>109.29</v>
      </c>
      <c r="H63">
        <v>7.8470000000000004</v>
      </c>
    </row>
    <row r="64" spans="2:11" x14ac:dyDescent="0.2">
      <c r="B64">
        <v>30</v>
      </c>
      <c r="C64">
        <v>48.206000000000003</v>
      </c>
      <c r="D64">
        <v>8.51</v>
      </c>
      <c r="E64">
        <v>2384</v>
      </c>
      <c r="F64">
        <v>1236</v>
      </c>
      <c r="G64">
        <v>59.621000000000002</v>
      </c>
      <c r="H64">
        <v>7.4640000000000004</v>
      </c>
    </row>
    <row r="66" spans="2:12" x14ac:dyDescent="0.2">
      <c r="B66" s="3" t="s">
        <v>19</v>
      </c>
    </row>
    <row r="67" spans="2:12" x14ac:dyDescent="0.2">
      <c r="B67">
        <v>1</v>
      </c>
      <c r="C67">
        <v>75.471999999999994</v>
      </c>
      <c r="D67">
        <v>10.824</v>
      </c>
      <c r="E67">
        <v>2468</v>
      </c>
      <c r="F67">
        <v>2548</v>
      </c>
      <c r="G67">
        <v>73.179000000000002</v>
      </c>
      <c r="H67">
        <v>9.1560000000000006</v>
      </c>
      <c r="I67">
        <v>51.524000000000001</v>
      </c>
      <c r="J67">
        <v>75.471999999999994</v>
      </c>
      <c r="K67">
        <f>I67/J67</f>
        <v>0.68269026923892306</v>
      </c>
      <c r="L67">
        <f>MIN(I67:I81)</f>
        <v>28.657</v>
      </c>
    </row>
    <row r="68" spans="2:12" x14ac:dyDescent="0.2">
      <c r="B68">
        <v>2</v>
      </c>
      <c r="C68">
        <v>51.524000000000001</v>
      </c>
      <c r="D68">
        <v>9.1430000000000007</v>
      </c>
      <c r="E68">
        <v>2468</v>
      </c>
      <c r="F68">
        <v>2540</v>
      </c>
      <c r="G68">
        <v>71.564999999999998</v>
      </c>
      <c r="H68">
        <v>7.4690000000000003</v>
      </c>
      <c r="I68">
        <v>47.713999999999999</v>
      </c>
      <c r="J68">
        <v>84.804000000000002</v>
      </c>
      <c r="K68">
        <f t="shared" ref="K68:K81" si="2">I68/J68</f>
        <v>0.56263855478515157</v>
      </c>
      <c r="L68">
        <f>MAX(J67:J81)</f>
        <v>116.858</v>
      </c>
    </row>
    <row r="69" spans="2:12" x14ac:dyDescent="0.2">
      <c r="B69">
        <v>3</v>
      </c>
      <c r="C69">
        <v>84.804000000000002</v>
      </c>
      <c r="D69">
        <v>11.757</v>
      </c>
      <c r="E69">
        <v>1924</v>
      </c>
      <c r="F69">
        <v>2092</v>
      </c>
      <c r="G69">
        <v>134.16999999999999</v>
      </c>
      <c r="H69">
        <v>9.5050000000000008</v>
      </c>
      <c r="I69">
        <v>28.657</v>
      </c>
      <c r="J69">
        <v>72.031999999999996</v>
      </c>
      <c r="K69">
        <f t="shared" si="2"/>
        <v>0.39783707241226124</v>
      </c>
      <c r="L69">
        <f>AVERAGE(I67:I81)</f>
        <v>51.323666666666668</v>
      </c>
    </row>
    <row r="70" spans="2:12" x14ac:dyDescent="0.2">
      <c r="B70">
        <v>4</v>
      </c>
      <c r="C70">
        <v>47.713999999999999</v>
      </c>
      <c r="D70">
        <v>8.7569999999999997</v>
      </c>
      <c r="E70">
        <v>1972</v>
      </c>
      <c r="F70">
        <v>2100</v>
      </c>
      <c r="G70">
        <v>97.906999999999996</v>
      </c>
      <c r="H70">
        <v>6.9870000000000001</v>
      </c>
      <c r="I70">
        <v>76.552999999999997</v>
      </c>
      <c r="J70">
        <v>116.858</v>
      </c>
      <c r="K70">
        <f t="shared" si="2"/>
        <v>0.65509421691283432</v>
      </c>
      <c r="L70">
        <f>AVERAGE(J67:J81)</f>
        <v>83.702066666666667</v>
      </c>
    </row>
    <row r="71" spans="2:12" x14ac:dyDescent="0.2">
      <c r="B71">
        <v>5</v>
      </c>
      <c r="C71">
        <v>72.031999999999996</v>
      </c>
      <c r="D71">
        <v>10.461</v>
      </c>
      <c r="E71">
        <v>2784</v>
      </c>
      <c r="F71">
        <v>1660</v>
      </c>
      <c r="G71">
        <v>118.926</v>
      </c>
      <c r="H71">
        <v>8.9149999999999991</v>
      </c>
      <c r="I71">
        <v>56.945</v>
      </c>
      <c r="J71">
        <v>83.403000000000006</v>
      </c>
      <c r="K71">
        <f t="shared" si="2"/>
        <v>0.6827692049446662</v>
      </c>
    </row>
    <row r="72" spans="2:12" x14ac:dyDescent="0.2">
      <c r="B72">
        <v>6</v>
      </c>
      <c r="C72">
        <v>28.657</v>
      </c>
      <c r="D72">
        <v>6.9</v>
      </c>
      <c r="E72">
        <v>2808</v>
      </c>
      <c r="F72">
        <v>1688</v>
      </c>
      <c r="G72">
        <v>114.77500000000001</v>
      </c>
      <c r="H72">
        <v>5.6609999999999996</v>
      </c>
      <c r="I72">
        <v>58.759</v>
      </c>
      <c r="J72">
        <v>98.266000000000005</v>
      </c>
      <c r="K72">
        <f t="shared" si="2"/>
        <v>0.59795860216148</v>
      </c>
    </row>
    <row r="73" spans="2:12" x14ac:dyDescent="0.2">
      <c r="B73">
        <v>7</v>
      </c>
      <c r="C73">
        <v>116.858</v>
      </c>
      <c r="D73">
        <v>12.989000000000001</v>
      </c>
      <c r="E73">
        <v>1112</v>
      </c>
      <c r="F73">
        <v>2108</v>
      </c>
      <c r="G73">
        <v>130.48599999999999</v>
      </c>
      <c r="H73">
        <v>11.565</v>
      </c>
      <c r="I73">
        <v>38.780999999999999</v>
      </c>
      <c r="J73">
        <v>80.623999999999995</v>
      </c>
      <c r="K73">
        <f t="shared" si="2"/>
        <v>0.48101061718594962</v>
      </c>
    </row>
    <row r="74" spans="2:12" x14ac:dyDescent="0.2">
      <c r="B74">
        <v>8</v>
      </c>
      <c r="C74">
        <v>76.552999999999997</v>
      </c>
      <c r="D74">
        <v>10.505000000000001</v>
      </c>
      <c r="E74">
        <v>1140</v>
      </c>
      <c r="F74">
        <v>2120</v>
      </c>
      <c r="G74">
        <v>126.607</v>
      </c>
      <c r="H74">
        <v>9.6379999999999999</v>
      </c>
      <c r="I74">
        <v>48.389000000000003</v>
      </c>
      <c r="J74">
        <v>70.747</v>
      </c>
      <c r="K74">
        <f t="shared" si="2"/>
        <v>0.68397246526354483</v>
      </c>
    </row>
    <row r="75" spans="2:12" x14ac:dyDescent="0.2">
      <c r="B75">
        <v>9</v>
      </c>
      <c r="C75">
        <v>83.403000000000006</v>
      </c>
      <c r="D75">
        <v>11.766999999999999</v>
      </c>
      <c r="E75">
        <v>1524</v>
      </c>
      <c r="F75">
        <v>1908</v>
      </c>
      <c r="G75">
        <v>132.51</v>
      </c>
      <c r="H75">
        <v>9.3610000000000007</v>
      </c>
      <c r="I75">
        <v>45.987000000000002</v>
      </c>
      <c r="J75">
        <v>58.636000000000003</v>
      </c>
      <c r="K75">
        <f t="shared" si="2"/>
        <v>0.78427928235213862</v>
      </c>
    </row>
    <row r="76" spans="2:12" x14ac:dyDescent="0.2">
      <c r="B76">
        <v>10</v>
      </c>
      <c r="C76">
        <v>56.945</v>
      </c>
      <c r="D76">
        <v>9.2349999999999994</v>
      </c>
      <c r="E76">
        <v>1580</v>
      </c>
      <c r="F76">
        <v>1900</v>
      </c>
      <c r="G76">
        <v>105.124</v>
      </c>
      <c r="H76">
        <v>7.8710000000000004</v>
      </c>
      <c r="I76">
        <v>49.978000000000002</v>
      </c>
      <c r="J76">
        <v>94.768000000000001</v>
      </c>
      <c r="K76">
        <f t="shared" si="2"/>
        <v>0.52737210872868479</v>
      </c>
    </row>
    <row r="77" spans="2:12" x14ac:dyDescent="0.2">
      <c r="B77">
        <v>11</v>
      </c>
      <c r="C77">
        <v>98.266000000000005</v>
      </c>
      <c r="D77">
        <v>12.834</v>
      </c>
      <c r="E77">
        <v>1608</v>
      </c>
      <c r="F77">
        <v>1820</v>
      </c>
      <c r="G77">
        <v>140.33199999999999</v>
      </c>
      <c r="H77">
        <v>10.189</v>
      </c>
      <c r="I77">
        <v>44.993000000000002</v>
      </c>
      <c r="J77">
        <v>76.102999999999994</v>
      </c>
      <c r="K77">
        <f t="shared" si="2"/>
        <v>0.59121191017436903</v>
      </c>
    </row>
    <row r="78" spans="2:12" x14ac:dyDescent="0.2">
      <c r="B78">
        <v>12</v>
      </c>
      <c r="C78">
        <v>58.759</v>
      </c>
      <c r="D78">
        <v>9.4250000000000007</v>
      </c>
      <c r="E78">
        <v>1632</v>
      </c>
      <c r="F78">
        <v>1844</v>
      </c>
      <c r="G78">
        <v>147.529</v>
      </c>
      <c r="H78">
        <v>8.2059999999999995</v>
      </c>
      <c r="I78">
        <v>43.694000000000003</v>
      </c>
      <c r="J78">
        <v>78.040999999999997</v>
      </c>
      <c r="K78">
        <f t="shared" si="2"/>
        <v>0.55988518855473413</v>
      </c>
    </row>
    <row r="79" spans="2:12" x14ac:dyDescent="0.2">
      <c r="B79">
        <v>13</v>
      </c>
      <c r="C79">
        <v>80.623999999999995</v>
      </c>
      <c r="D79">
        <v>11.725</v>
      </c>
      <c r="E79">
        <v>4392</v>
      </c>
      <c r="F79">
        <v>1272</v>
      </c>
      <c r="G79">
        <v>99.462000000000003</v>
      </c>
      <c r="H79">
        <v>9.6379999999999999</v>
      </c>
      <c r="I79">
        <v>61.328000000000003</v>
      </c>
      <c r="J79">
        <v>103.193</v>
      </c>
      <c r="K79">
        <f t="shared" si="2"/>
        <v>0.594303877200973</v>
      </c>
    </row>
    <row r="80" spans="2:12" x14ac:dyDescent="0.2">
      <c r="B80">
        <v>14</v>
      </c>
      <c r="C80">
        <v>38.780999999999999</v>
      </c>
      <c r="D80">
        <v>8.6869999999999994</v>
      </c>
      <c r="E80">
        <v>4360</v>
      </c>
      <c r="F80">
        <v>1308</v>
      </c>
      <c r="G80">
        <v>123.69</v>
      </c>
      <c r="H80">
        <v>6.2649999999999997</v>
      </c>
      <c r="I80">
        <v>75.617000000000004</v>
      </c>
      <c r="J80">
        <v>102.17</v>
      </c>
      <c r="K80">
        <f t="shared" si="2"/>
        <v>0.74010962121953605</v>
      </c>
    </row>
    <row r="81" spans="2:11" x14ac:dyDescent="0.2">
      <c r="B81">
        <v>15</v>
      </c>
      <c r="C81">
        <v>70.747</v>
      </c>
      <c r="D81">
        <v>11.372999999999999</v>
      </c>
      <c r="E81">
        <v>4284</v>
      </c>
      <c r="F81">
        <v>1496</v>
      </c>
      <c r="G81">
        <v>126.384</v>
      </c>
      <c r="H81">
        <v>8.8360000000000003</v>
      </c>
      <c r="I81">
        <v>40.936</v>
      </c>
      <c r="J81">
        <v>60.414000000000001</v>
      </c>
      <c r="K81">
        <f t="shared" si="2"/>
        <v>0.67759128678783065</v>
      </c>
    </row>
    <row r="82" spans="2:11" x14ac:dyDescent="0.2">
      <c r="B82">
        <v>16</v>
      </c>
      <c r="C82">
        <v>48.389000000000003</v>
      </c>
      <c r="D82">
        <v>8.5459999999999994</v>
      </c>
      <c r="E82">
        <v>4316</v>
      </c>
      <c r="F82">
        <v>1484</v>
      </c>
      <c r="G82">
        <v>111.501</v>
      </c>
      <c r="H82">
        <v>7.4690000000000003</v>
      </c>
    </row>
    <row r="83" spans="2:11" x14ac:dyDescent="0.2">
      <c r="B83">
        <v>17</v>
      </c>
      <c r="C83">
        <v>58.636000000000003</v>
      </c>
      <c r="D83">
        <v>9.891</v>
      </c>
      <c r="E83">
        <v>4164</v>
      </c>
      <c r="F83">
        <v>688</v>
      </c>
      <c r="G83">
        <v>145.923</v>
      </c>
      <c r="H83">
        <v>7.9509999999999996</v>
      </c>
    </row>
    <row r="84" spans="2:11" x14ac:dyDescent="0.2">
      <c r="B84">
        <v>18</v>
      </c>
      <c r="C84">
        <v>45.987000000000002</v>
      </c>
      <c r="D84">
        <v>8.5190000000000001</v>
      </c>
      <c r="E84">
        <v>4196</v>
      </c>
      <c r="F84">
        <v>680</v>
      </c>
      <c r="G84">
        <v>118.74</v>
      </c>
      <c r="H84">
        <v>6.9539999999999997</v>
      </c>
    </row>
    <row r="85" spans="2:11" x14ac:dyDescent="0.2">
      <c r="B85">
        <v>19</v>
      </c>
      <c r="C85">
        <v>94.768000000000001</v>
      </c>
      <c r="D85">
        <v>12.106999999999999</v>
      </c>
      <c r="E85">
        <v>1372</v>
      </c>
      <c r="F85">
        <v>2312</v>
      </c>
      <c r="G85">
        <v>148.84100000000001</v>
      </c>
      <c r="H85">
        <v>10.326000000000001</v>
      </c>
    </row>
    <row r="86" spans="2:11" x14ac:dyDescent="0.2">
      <c r="B86">
        <v>20</v>
      </c>
      <c r="C86">
        <v>49.978000000000002</v>
      </c>
      <c r="D86">
        <v>8.9960000000000004</v>
      </c>
      <c r="E86">
        <v>1428</v>
      </c>
      <c r="F86">
        <v>2304</v>
      </c>
      <c r="G86">
        <v>110.376</v>
      </c>
      <c r="H86">
        <v>7.3630000000000004</v>
      </c>
    </row>
    <row r="87" spans="2:11" x14ac:dyDescent="0.2">
      <c r="B87">
        <v>21</v>
      </c>
      <c r="C87">
        <v>76.102999999999994</v>
      </c>
      <c r="D87">
        <v>12.193</v>
      </c>
      <c r="E87">
        <v>1176</v>
      </c>
      <c r="F87">
        <v>1888</v>
      </c>
      <c r="G87">
        <v>142.22399999999999</v>
      </c>
      <c r="H87">
        <v>8.5340000000000007</v>
      </c>
    </row>
    <row r="88" spans="2:11" x14ac:dyDescent="0.2">
      <c r="B88">
        <v>22</v>
      </c>
      <c r="C88">
        <v>44.993000000000002</v>
      </c>
      <c r="D88">
        <v>9.2070000000000007</v>
      </c>
      <c r="E88">
        <v>1208</v>
      </c>
      <c r="F88">
        <v>1904</v>
      </c>
      <c r="G88">
        <v>132.87899999999999</v>
      </c>
      <c r="H88">
        <v>6.4820000000000002</v>
      </c>
    </row>
    <row r="89" spans="2:11" x14ac:dyDescent="0.2">
      <c r="B89">
        <v>23</v>
      </c>
      <c r="C89">
        <v>78.040999999999997</v>
      </c>
      <c r="D89">
        <v>11.814</v>
      </c>
      <c r="E89">
        <v>1176</v>
      </c>
      <c r="F89">
        <v>2488</v>
      </c>
      <c r="G89">
        <v>101.768</v>
      </c>
      <c r="H89">
        <v>9.1560000000000006</v>
      </c>
    </row>
    <row r="90" spans="2:11" x14ac:dyDescent="0.2">
      <c r="B90">
        <v>24</v>
      </c>
      <c r="C90">
        <v>43.694000000000003</v>
      </c>
      <c r="D90">
        <v>8.3539999999999992</v>
      </c>
      <c r="E90">
        <v>1148</v>
      </c>
      <c r="F90">
        <v>2636</v>
      </c>
      <c r="G90">
        <v>56.768000000000001</v>
      </c>
      <c r="H90">
        <v>6.7460000000000004</v>
      </c>
    </row>
    <row r="91" spans="2:11" x14ac:dyDescent="0.2">
      <c r="B91">
        <v>25</v>
      </c>
      <c r="C91">
        <v>103.193</v>
      </c>
      <c r="D91">
        <v>13.231999999999999</v>
      </c>
      <c r="E91">
        <v>3748</v>
      </c>
      <c r="F91">
        <v>864</v>
      </c>
      <c r="G91">
        <v>146.88900000000001</v>
      </c>
      <c r="H91">
        <v>10.715</v>
      </c>
    </row>
    <row r="92" spans="2:11" x14ac:dyDescent="0.2">
      <c r="B92">
        <v>26</v>
      </c>
      <c r="C92">
        <v>61.328000000000003</v>
      </c>
      <c r="D92">
        <v>10.999000000000001</v>
      </c>
      <c r="E92">
        <v>3764</v>
      </c>
      <c r="F92">
        <v>868</v>
      </c>
      <c r="G92">
        <v>151.18899999999999</v>
      </c>
      <c r="H92">
        <v>8.3460000000000001</v>
      </c>
    </row>
    <row r="93" spans="2:11" x14ac:dyDescent="0.2">
      <c r="B93">
        <v>27</v>
      </c>
      <c r="C93">
        <v>102.17</v>
      </c>
      <c r="D93">
        <v>12.930999999999999</v>
      </c>
      <c r="E93">
        <v>3576</v>
      </c>
      <c r="F93">
        <v>1332</v>
      </c>
      <c r="G93">
        <v>116.565</v>
      </c>
      <c r="H93">
        <v>10.602</v>
      </c>
    </row>
    <row r="94" spans="2:11" x14ac:dyDescent="0.2">
      <c r="B94">
        <v>28</v>
      </c>
      <c r="C94">
        <v>75.617000000000004</v>
      </c>
      <c r="D94">
        <v>11.286</v>
      </c>
      <c r="E94">
        <v>3588</v>
      </c>
      <c r="F94">
        <v>1336</v>
      </c>
      <c r="G94">
        <v>106.113</v>
      </c>
      <c r="H94">
        <v>8.9149999999999991</v>
      </c>
    </row>
    <row r="95" spans="2:11" x14ac:dyDescent="0.2">
      <c r="B95">
        <v>29</v>
      </c>
      <c r="C95">
        <v>60.414000000000001</v>
      </c>
      <c r="D95">
        <v>12.625999999999999</v>
      </c>
      <c r="E95">
        <v>3320</v>
      </c>
      <c r="F95">
        <v>1656</v>
      </c>
      <c r="G95">
        <v>131.90600000000001</v>
      </c>
      <c r="H95">
        <v>7.4480000000000004</v>
      </c>
    </row>
    <row r="96" spans="2:11" x14ac:dyDescent="0.2">
      <c r="B96">
        <v>30</v>
      </c>
      <c r="C96">
        <v>40.936</v>
      </c>
      <c r="D96">
        <v>7.9480000000000004</v>
      </c>
      <c r="E96">
        <v>3380</v>
      </c>
      <c r="F96">
        <v>1672</v>
      </c>
      <c r="G96">
        <v>104.036</v>
      </c>
      <c r="H96">
        <v>6.8040000000000003</v>
      </c>
    </row>
    <row r="98" spans="2:12" x14ac:dyDescent="0.2">
      <c r="B98" s="5" t="s">
        <v>21</v>
      </c>
    </row>
    <row r="99" spans="2:12" x14ac:dyDescent="0.2">
      <c r="B99">
        <v>1</v>
      </c>
      <c r="C99">
        <v>115.842</v>
      </c>
      <c r="D99">
        <v>12.912000000000001</v>
      </c>
      <c r="E99">
        <v>1640</v>
      </c>
      <c r="F99">
        <v>2128</v>
      </c>
      <c r="G99">
        <v>42.646999999999998</v>
      </c>
      <c r="H99">
        <v>11.496</v>
      </c>
      <c r="I99">
        <v>66.965999999999994</v>
      </c>
      <c r="J99">
        <v>115.842</v>
      </c>
      <c r="K99">
        <f>I99/J99</f>
        <v>0.5780804889418345</v>
      </c>
      <c r="L99">
        <f>MIN(I99:I113)</f>
        <v>42.527999999999999</v>
      </c>
    </row>
    <row r="100" spans="2:12" x14ac:dyDescent="0.2">
      <c r="B100">
        <v>2</v>
      </c>
      <c r="C100">
        <v>66.965999999999994</v>
      </c>
      <c r="D100">
        <v>10.731999999999999</v>
      </c>
      <c r="E100">
        <v>1648</v>
      </c>
      <c r="F100">
        <v>1996</v>
      </c>
      <c r="G100">
        <v>152.24100000000001</v>
      </c>
      <c r="H100">
        <v>8.2469999999999999</v>
      </c>
      <c r="I100">
        <v>60.189</v>
      </c>
      <c r="J100">
        <v>99.585999999999999</v>
      </c>
      <c r="K100">
        <f t="shared" ref="K100:K113" si="3">I100/J100</f>
        <v>0.6043921836402707</v>
      </c>
      <c r="L100">
        <f>MAX(J99:J113)</f>
        <v>118.871</v>
      </c>
    </row>
    <row r="101" spans="2:12" x14ac:dyDescent="0.2">
      <c r="B101">
        <v>3</v>
      </c>
      <c r="C101">
        <v>99.585999999999999</v>
      </c>
      <c r="D101">
        <v>12.930999999999999</v>
      </c>
      <c r="E101">
        <v>2272</v>
      </c>
      <c r="F101">
        <v>2284</v>
      </c>
      <c r="G101">
        <v>138.91800000000001</v>
      </c>
      <c r="H101">
        <v>9.7469999999999999</v>
      </c>
      <c r="I101">
        <v>61.274000000000001</v>
      </c>
      <c r="J101">
        <v>84.221000000000004</v>
      </c>
      <c r="K101">
        <f t="shared" si="3"/>
        <v>0.72753826242861042</v>
      </c>
      <c r="L101">
        <f>AVERAGE(I99:I113)</f>
        <v>60.559066666666666</v>
      </c>
    </row>
    <row r="102" spans="2:12" x14ac:dyDescent="0.2">
      <c r="B102">
        <v>4</v>
      </c>
      <c r="C102">
        <v>60.189</v>
      </c>
      <c r="D102">
        <v>9.8460000000000001</v>
      </c>
      <c r="E102">
        <v>2292</v>
      </c>
      <c r="F102">
        <v>2396</v>
      </c>
      <c r="G102">
        <v>23.962</v>
      </c>
      <c r="H102">
        <v>8.1829999999999998</v>
      </c>
      <c r="I102">
        <v>62.686999999999998</v>
      </c>
      <c r="J102">
        <v>107.05</v>
      </c>
      <c r="K102">
        <f t="shared" si="3"/>
        <v>0.58558617468472673</v>
      </c>
      <c r="L102">
        <f>AVERAGE(J99:J113)</f>
        <v>95.85826666666668</v>
      </c>
    </row>
    <row r="103" spans="2:12" x14ac:dyDescent="0.2">
      <c r="B103">
        <v>5</v>
      </c>
      <c r="C103">
        <v>84.221000000000004</v>
      </c>
      <c r="D103">
        <v>11.553000000000001</v>
      </c>
      <c r="E103">
        <v>1736</v>
      </c>
      <c r="F103">
        <v>1784</v>
      </c>
      <c r="G103">
        <v>128.85300000000001</v>
      </c>
      <c r="H103">
        <v>9.7200000000000006</v>
      </c>
      <c r="I103">
        <v>42.527999999999999</v>
      </c>
      <c r="J103">
        <v>83.213999999999999</v>
      </c>
      <c r="K103">
        <f t="shared" si="3"/>
        <v>0.51106784915999715</v>
      </c>
    </row>
    <row r="104" spans="2:12" x14ac:dyDescent="0.2">
      <c r="B104">
        <v>6</v>
      </c>
      <c r="C104">
        <v>61.274000000000001</v>
      </c>
      <c r="D104">
        <v>10.75</v>
      </c>
      <c r="E104">
        <v>1728</v>
      </c>
      <c r="F104">
        <v>1792</v>
      </c>
      <c r="G104">
        <v>125.538</v>
      </c>
      <c r="H104">
        <v>7.9710000000000001</v>
      </c>
      <c r="I104">
        <v>50.133000000000003</v>
      </c>
      <c r="J104">
        <v>82.495000000000005</v>
      </c>
      <c r="K104">
        <f t="shared" si="3"/>
        <v>0.60770955815503969</v>
      </c>
    </row>
    <row r="105" spans="2:12" x14ac:dyDescent="0.2">
      <c r="B105">
        <v>7</v>
      </c>
      <c r="C105">
        <v>107.05</v>
      </c>
      <c r="D105">
        <v>12.744</v>
      </c>
      <c r="E105">
        <v>1492</v>
      </c>
      <c r="F105">
        <v>996</v>
      </c>
      <c r="G105">
        <v>131.82</v>
      </c>
      <c r="H105">
        <v>10.997</v>
      </c>
      <c r="I105">
        <v>72.861000000000004</v>
      </c>
      <c r="J105">
        <v>118.871</v>
      </c>
      <c r="K105">
        <f t="shared" si="3"/>
        <v>0.61294176039572312</v>
      </c>
    </row>
    <row r="106" spans="2:12" x14ac:dyDescent="0.2">
      <c r="B106">
        <v>8</v>
      </c>
      <c r="C106">
        <v>62.686999999999998</v>
      </c>
      <c r="D106">
        <v>9.76</v>
      </c>
      <c r="E106">
        <v>1540</v>
      </c>
      <c r="F106">
        <v>1120</v>
      </c>
      <c r="G106">
        <v>39.805999999999997</v>
      </c>
      <c r="H106">
        <v>8.2469999999999999</v>
      </c>
      <c r="I106">
        <v>66.412000000000006</v>
      </c>
      <c r="J106">
        <v>110.532</v>
      </c>
      <c r="K106">
        <f t="shared" si="3"/>
        <v>0.6008395758694316</v>
      </c>
    </row>
    <row r="107" spans="2:12" x14ac:dyDescent="0.2">
      <c r="B107">
        <v>9</v>
      </c>
      <c r="C107">
        <v>83.213999999999999</v>
      </c>
      <c r="D107">
        <v>11.324</v>
      </c>
      <c r="E107">
        <v>1048</v>
      </c>
      <c r="F107">
        <v>1472</v>
      </c>
      <c r="G107">
        <v>67.963999999999999</v>
      </c>
      <c r="H107">
        <v>9.2469999999999999</v>
      </c>
      <c r="I107">
        <v>65.92</v>
      </c>
      <c r="J107">
        <v>93.355999999999995</v>
      </c>
      <c r="K107">
        <f t="shared" si="3"/>
        <v>0.70611422940143109</v>
      </c>
    </row>
    <row r="108" spans="2:12" x14ac:dyDescent="0.2">
      <c r="B108">
        <v>10</v>
      </c>
      <c r="C108">
        <v>42.527999999999999</v>
      </c>
      <c r="D108">
        <v>9.1690000000000005</v>
      </c>
      <c r="E108">
        <v>1072</v>
      </c>
      <c r="F108">
        <v>1468</v>
      </c>
      <c r="G108">
        <v>72.552999999999997</v>
      </c>
      <c r="H108">
        <v>6.2</v>
      </c>
      <c r="I108">
        <v>58.948</v>
      </c>
      <c r="J108">
        <v>88.522999999999996</v>
      </c>
      <c r="K108">
        <f t="shared" si="3"/>
        <v>0.66590603571953055</v>
      </c>
    </row>
    <row r="109" spans="2:12" x14ac:dyDescent="0.2">
      <c r="B109">
        <v>11</v>
      </c>
      <c r="C109">
        <v>82.495000000000005</v>
      </c>
      <c r="D109">
        <v>11.797000000000001</v>
      </c>
      <c r="E109">
        <v>1468</v>
      </c>
      <c r="F109">
        <v>1132</v>
      </c>
      <c r="G109">
        <v>143.61600000000001</v>
      </c>
      <c r="H109">
        <v>9.9209999999999994</v>
      </c>
      <c r="I109">
        <v>64.436000000000007</v>
      </c>
      <c r="J109">
        <v>90.474999999999994</v>
      </c>
      <c r="K109">
        <f t="shared" si="3"/>
        <v>0.7121967394307821</v>
      </c>
    </row>
    <row r="110" spans="2:12" x14ac:dyDescent="0.2">
      <c r="B110">
        <v>12</v>
      </c>
      <c r="C110">
        <v>50.133000000000003</v>
      </c>
      <c r="D110">
        <v>9.5</v>
      </c>
      <c r="E110">
        <v>1468</v>
      </c>
      <c r="F110">
        <v>1152</v>
      </c>
      <c r="G110">
        <v>144.63800000000001</v>
      </c>
      <c r="H110">
        <v>7.4859999999999998</v>
      </c>
      <c r="I110">
        <v>60.524999999999999</v>
      </c>
      <c r="J110">
        <v>92.082999999999998</v>
      </c>
      <c r="K110">
        <f t="shared" si="3"/>
        <v>0.65728744719437893</v>
      </c>
    </row>
    <row r="111" spans="2:12" x14ac:dyDescent="0.2">
      <c r="B111">
        <v>13</v>
      </c>
      <c r="C111">
        <v>118.871</v>
      </c>
      <c r="D111">
        <v>14.141999999999999</v>
      </c>
      <c r="E111">
        <v>2152</v>
      </c>
      <c r="F111">
        <v>2164</v>
      </c>
      <c r="G111">
        <v>133.56800000000001</v>
      </c>
      <c r="H111">
        <v>11.228999999999999</v>
      </c>
      <c r="I111">
        <v>61.156999999999996</v>
      </c>
      <c r="J111">
        <v>100.101</v>
      </c>
      <c r="K111">
        <f t="shared" si="3"/>
        <v>0.61095293753309154</v>
      </c>
    </row>
    <row r="112" spans="2:12" x14ac:dyDescent="0.2">
      <c r="B112">
        <v>14</v>
      </c>
      <c r="C112">
        <v>72.861000000000004</v>
      </c>
      <c r="D112">
        <v>10.851000000000001</v>
      </c>
      <c r="E112">
        <v>2140</v>
      </c>
      <c r="F112">
        <v>2248</v>
      </c>
      <c r="G112">
        <v>7.9429999999999996</v>
      </c>
      <c r="H112">
        <v>8.8930000000000007</v>
      </c>
      <c r="I112">
        <v>47.158000000000001</v>
      </c>
      <c r="J112">
        <v>73.126000000000005</v>
      </c>
      <c r="K112">
        <f t="shared" si="3"/>
        <v>0.64488690752946964</v>
      </c>
    </row>
    <row r="113" spans="2:11" x14ac:dyDescent="0.2">
      <c r="B113">
        <v>15</v>
      </c>
      <c r="C113">
        <v>110.532</v>
      </c>
      <c r="D113">
        <v>12.746</v>
      </c>
      <c r="E113">
        <v>1860</v>
      </c>
      <c r="F113">
        <v>1884</v>
      </c>
      <c r="G113">
        <v>28.071999999999999</v>
      </c>
      <c r="H113">
        <v>11.426</v>
      </c>
      <c r="I113">
        <v>67.191999999999993</v>
      </c>
      <c r="J113">
        <v>98.399000000000001</v>
      </c>
      <c r="K113">
        <f t="shared" si="3"/>
        <v>0.68285246801288624</v>
      </c>
    </row>
    <row r="114" spans="2:11" x14ac:dyDescent="0.2">
      <c r="B114">
        <v>16</v>
      </c>
      <c r="C114">
        <v>66.412000000000006</v>
      </c>
      <c r="D114">
        <v>10.037000000000001</v>
      </c>
      <c r="E114">
        <v>1920</v>
      </c>
      <c r="F114">
        <v>1744</v>
      </c>
      <c r="G114">
        <v>108.886</v>
      </c>
      <c r="H114">
        <v>8.9350000000000005</v>
      </c>
    </row>
    <row r="115" spans="2:11" x14ac:dyDescent="0.2">
      <c r="B115">
        <v>17</v>
      </c>
      <c r="C115">
        <v>93.355999999999995</v>
      </c>
      <c r="D115">
        <v>11.914999999999999</v>
      </c>
      <c r="E115">
        <v>1924</v>
      </c>
      <c r="F115">
        <v>2632</v>
      </c>
      <c r="G115">
        <v>9.66</v>
      </c>
      <c r="H115">
        <v>10.669</v>
      </c>
    </row>
    <row r="116" spans="2:11" x14ac:dyDescent="0.2">
      <c r="B116">
        <v>18</v>
      </c>
      <c r="C116">
        <v>65.92</v>
      </c>
      <c r="D116">
        <v>9.9969999999999999</v>
      </c>
      <c r="E116">
        <v>1956</v>
      </c>
      <c r="F116">
        <v>2676</v>
      </c>
      <c r="G116">
        <v>36.869999999999997</v>
      </c>
      <c r="H116">
        <v>8.6389999999999993</v>
      </c>
    </row>
    <row r="117" spans="2:11" x14ac:dyDescent="0.2">
      <c r="B117">
        <v>19</v>
      </c>
      <c r="C117">
        <v>88.522999999999996</v>
      </c>
      <c r="D117">
        <v>11.778</v>
      </c>
      <c r="E117">
        <v>1208</v>
      </c>
      <c r="F117">
        <v>1104</v>
      </c>
      <c r="G117">
        <v>17.280999999999999</v>
      </c>
      <c r="H117">
        <v>9.8030000000000008</v>
      </c>
    </row>
    <row r="118" spans="2:11" x14ac:dyDescent="0.2">
      <c r="B118">
        <v>20</v>
      </c>
      <c r="C118">
        <v>58.948</v>
      </c>
      <c r="D118">
        <v>9.82</v>
      </c>
      <c r="E118">
        <v>1224</v>
      </c>
      <c r="F118">
        <v>1052</v>
      </c>
      <c r="G118">
        <v>165.256</v>
      </c>
      <c r="H118">
        <v>7.7480000000000002</v>
      </c>
    </row>
    <row r="119" spans="2:11" x14ac:dyDescent="0.2">
      <c r="B119">
        <v>21</v>
      </c>
      <c r="C119">
        <v>90.474999999999994</v>
      </c>
      <c r="D119">
        <v>11.797000000000001</v>
      </c>
      <c r="E119">
        <v>1124</v>
      </c>
      <c r="F119">
        <v>1468</v>
      </c>
      <c r="G119">
        <v>143.61600000000001</v>
      </c>
      <c r="H119">
        <v>10.297000000000001</v>
      </c>
    </row>
    <row r="120" spans="2:11" x14ac:dyDescent="0.2">
      <c r="B120">
        <v>22</v>
      </c>
      <c r="C120">
        <v>64.436000000000007</v>
      </c>
      <c r="D120">
        <v>11.553000000000001</v>
      </c>
      <c r="E120">
        <v>1144</v>
      </c>
      <c r="F120">
        <v>1472</v>
      </c>
      <c r="G120">
        <v>128.85300000000001</v>
      </c>
      <c r="H120">
        <v>7.7759999999999998</v>
      </c>
    </row>
    <row r="121" spans="2:11" x14ac:dyDescent="0.2">
      <c r="B121">
        <v>23</v>
      </c>
      <c r="C121">
        <v>92.082999999999998</v>
      </c>
      <c r="D121">
        <v>12.648</v>
      </c>
      <c r="E121">
        <v>1228</v>
      </c>
      <c r="F121">
        <v>1456</v>
      </c>
      <c r="G121">
        <v>142.22399999999999</v>
      </c>
      <c r="H121">
        <v>9.6379999999999999</v>
      </c>
    </row>
    <row r="122" spans="2:11" x14ac:dyDescent="0.2">
      <c r="B122">
        <v>24</v>
      </c>
      <c r="C122">
        <v>60.524999999999999</v>
      </c>
      <c r="D122">
        <v>9.8360000000000003</v>
      </c>
      <c r="E122">
        <v>1248</v>
      </c>
      <c r="F122">
        <v>1480</v>
      </c>
      <c r="G122">
        <v>152.78399999999999</v>
      </c>
      <c r="H122">
        <v>8.1219999999999999</v>
      </c>
    </row>
    <row r="123" spans="2:11" x14ac:dyDescent="0.2">
      <c r="B123">
        <v>25</v>
      </c>
      <c r="C123">
        <v>100.101</v>
      </c>
      <c r="D123">
        <v>12.430999999999999</v>
      </c>
      <c r="E123">
        <v>1900</v>
      </c>
      <c r="F123">
        <v>1036</v>
      </c>
      <c r="G123">
        <v>59.826000000000001</v>
      </c>
      <c r="H123">
        <v>10.497</v>
      </c>
    </row>
    <row r="124" spans="2:11" x14ac:dyDescent="0.2">
      <c r="B124">
        <v>26</v>
      </c>
      <c r="C124">
        <v>61.156999999999996</v>
      </c>
      <c r="D124">
        <v>9.8870000000000005</v>
      </c>
      <c r="E124">
        <v>1920</v>
      </c>
      <c r="F124">
        <v>868</v>
      </c>
      <c r="G124">
        <v>110.726</v>
      </c>
      <c r="H124">
        <v>8.4339999999999993</v>
      </c>
    </row>
    <row r="125" spans="2:11" x14ac:dyDescent="0.2">
      <c r="B125">
        <v>27</v>
      </c>
      <c r="C125">
        <v>73.126000000000005</v>
      </c>
      <c r="D125">
        <v>10.734999999999999</v>
      </c>
      <c r="E125">
        <v>2208</v>
      </c>
      <c r="F125">
        <v>1372</v>
      </c>
      <c r="G125">
        <v>12.095000000000001</v>
      </c>
      <c r="H125">
        <v>9.2810000000000006</v>
      </c>
    </row>
    <row r="126" spans="2:11" x14ac:dyDescent="0.2">
      <c r="B126">
        <v>28</v>
      </c>
      <c r="C126">
        <v>47.158000000000001</v>
      </c>
      <c r="D126">
        <v>9.0559999999999992</v>
      </c>
      <c r="E126">
        <v>2240</v>
      </c>
      <c r="F126">
        <v>1340</v>
      </c>
      <c r="G126">
        <v>152.02099999999999</v>
      </c>
      <c r="H126">
        <v>7.2480000000000002</v>
      </c>
    </row>
    <row r="127" spans="2:11" x14ac:dyDescent="0.2">
      <c r="B127">
        <v>29</v>
      </c>
      <c r="C127">
        <v>98.399000000000001</v>
      </c>
      <c r="D127">
        <v>12.202999999999999</v>
      </c>
      <c r="E127">
        <v>2408</v>
      </c>
      <c r="F127">
        <v>1540</v>
      </c>
      <c r="G127">
        <v>145.00800000000001</v>
      </c>
      <c r="H127">
        <v>10.497</v>
      </c>
    </row>
    <row r="128" spans="2:11" x14ac:dyDescent="0.2">
      <c r="B128">
        <v>30</v>
      </c>
      <c r="C128">
        <v>67.191999999999993</v>
      </c>
      <c r="D128">
        <v>10.632999999999999</v>
      </c>
      <c r="E128">
        <v>2452</v>
      </c>
      <c r="F128">
        <v>1512</v>
      </c>
      <c r="G128">
        <v>113.55200000000001</v>
      </c>
      <c r="H128">
        <v>8.5579999999999998</v>
      </c>
    </row>
    <row r="130" spans="2:12" x14ac:dyDescent="0.2">
      <c r="B130" s="3" t="s">
        <v>22</v>
      </c>
    </row>
    <row r="131" spans="2:12" x14ac:dyDescent="0.2">
      <c r="B131">
        <v>1</v>
      </c>
      <c r="C131">
        <v>91.188999999999993</v>
      </c>
      <c r="D131">
        <v>12.535</v>
      </c>
      <c r="E131">
        <v>2624</v>
      </c>
      <c r="F131">
        <v>1936</v>
      </c>
      <c r="G131">
        <v>136.637</v>
      </c>
      <c r="H131">
        <v>10.125999999999999</v>
      </c>
      <c r="I131">
        <v>69.465000000000003</v>
      </c>
      <c r="J131">
        <v>91.188999999999993</v>
      </c>
      <c r="K131">
        <f>I131/J131</f>
        <v>0.76176951167355722</v>
      </c>
      <c r="L131">
        <f>MIN(I131:I145)</f>
        <v>38.152999999999999</v>
      </c>
    </row>
    <row r="132" spans="2:12" x14ac:dyDescent="0.2">
      <c r="B132">
        <v>2</v>
      </c>
      <c r="C132">
        <v>69.465000000000003</v>
      </c>
      <c r="D132">
        <v>10.125999999999999</v>
      </c>
      <c r="E132">
        <v>2672</v>
      </c>
      <c r="F132">
        <v>2076</v>
      </c>
      <c r="G132">
        <v>53.13</v>
      </c>
      <c r="H132">
        <v>8.6069999999999993</v>
      </c>
      <c r="I132">
        <v>59.436</v>
      </c>
      <c r="J132">
        <v>90.796000000000006</v>
      </c>
      <c r="K132">
        <f t="shared" ref="K132:K145" si="4">I132/J132</f>
        <v>0.65461033525705969</v>
      </c>
      <c r="L132">
        <f>MAX(J131:J145)</f>
        <v>115.227</v>
      </c>
    </row>
    <row r="133" spans="2:12" x14ac:dyDescent="0.2">
      <c r="B133">
        <v>3</v>
      </c>
      <c r="C133">
        <v>90.796000000000006</v>
      </c>
      <c r="D133">
        <v>12.507</v>
      </c>
      <c r="E133">
        <v>2752</v>
      </c>
      <c r="F133">
        <v>2092</v>
      </c>
      <c r="G133">
        <v>125.94199999999999</v>
      </c>
      <c r="H133">
        <v>10.222</v>
      </c>
      <c r="I133">
        <v>50.744999999999997</v>
      </c>
      <c r="J133">
        <v>75.135999999999996</v>
      </c>
      <c r="K133">
        <f t="shared" si="4"/>
        <v>0.67537531942078366</v>
      </c>
      <c r="L133">
        <f>AVERAGE(I131:I145)</f>
        <v>51.660800000000002</v>
      </c>
    </row>
    <row r="134" spans="2:12" x14ac:dyDescent="0.2">
      <c r="B134">
        <v>4</v>
      </c>
      <c r="C134">
        <v>59.436</v>
      </c>
      <c r="D134">
        <v>9.1270000000000007</v>
      </c>
      <c r="E134">
        <v>2776</v>
      </c>
      <c r="F134">
        <v>2112</v>
      </c>
      <c r="G134">
        <v>123.69</v>
      </c>
      <c r="H134">
        <v>8.3369999999999997</v>
      </c>
      <c r="I134">
        <v>43.231000000000002</v>
      </c>
      <c r="J134">
        <v>79.269000000000005</v>
      </c>
      <c r="K134">
        <f t="shared" si="4"/>
        <v>0.54537082592186104</v>
      </c>
      <c r="L134">
        <f>AVERAGE(J131:J145)</f>
        <v>84.428600000000003</v>
      </c>
    </row>
    <row r="135" spans="2:12" x14ac:dyDescent="0.2">
      <c r="B135">
        <v>5</v>
      </c>
      <c r="C135">
        <v>75.135999999999996</v>
      </c>
      <c r="D135">
        <v>11.164</v>
      </c>
      <c r="E135">
        <v>2280</v>
      </c>
      <c r="F135">
        <v>2248</v>
      </c>
      <c r="G135">
        <v>147.03100000000001</v>
      </c>
      <c r="H135">
        <v>8.9090000000000007</v>
      </c>
      <c r="I135">
        <v>67.863</v>
      </c>
      <c r="J135">
        <v>115.227</v>
      </c>
      <c r="K135">
        <f t="shared" si="4"/>
        <v>0.58895050639173108</v>
      </c>
    </row>
    <row r="136" spans="2:12" x14ac:dyDescent="0.2">
      <c r="B136">
        <v>6</v>
      </c>
      <c r="C136">
        <v>50.744999999999997</v>
      </c>
      <c r="D136">
        <v>9.0570000000000004</v>
      </c>
      <c r="E136">
        <v>2284</v>
      </c>
      <c r="F136">
        <v>2276</v>
      </c>
      <c r="G136">
        <v>153.435</v>
      </c>
      <c r="H136">
        <v>7.5179999999999998</v>
      </c>
      <c r="I136">
        <v>42.35</v>
      </c>
      <c r="J136">
        <v>77.186999999999998</v>
      </c>
      <c r="K136">
        <f t="shared" si="4"/>
        <v>0.54866752173293432</v>
      </c>
    </row>
    <row r="137" spans="2:12" x14ac:dyDescent="0.2">
      <c r="B137">
        <v>7</v>
      </c>
      <c r="C137">
        <v>79.269000000000005</v>
      </c>
      <c r="D137">
        <v>11.241</v>
      </c>
      <c r="E137">
        <v>1468</v>
      </c>
      <c r="F137">
        <v>2160</v>
      </c>
      <c r="G137">
        <v>54.161999999999999</v>
      </c>
      <c r="H137">
        <v>9.3390000000000004</v>
      </c>
      <c r="I137">
        <v>56.704999999999998</v>
      </c>
      <c r="J137">
        <v>94.921000000000006</v>
      </c>
      <c r="K137">
        <f t="shared" si="4"/>
        <v>0.59739151504935672</v>
      </c>
    </row>
    <row r="138" spans="2:12" x14ac:dyDescent="0.2">
      <c r="B138">
        <v>8</v>
      </c>
      <c r="C138">
        <v>43.231000000000002</v>
      </c>
      <c r="D138">
        <v>7.9489999999999998</v>
      </c>
      <c r="E138">
        <v>1460</v>
      </c>
      <c r="F138">
        <v>2052</v>
      </c>
      <c r="G138">
        <v>142.76499999999999</v>
      </c>
      <c r="H138">
        <v>7.3250000000000002</v>
      </c>
      <c r="I138">
        <v>44.552999999999997</v>
      </c>
      <c r="J138">
        <v>73.846999999999994</v>
      </c>
      <c r="K138">
        <f t="shared" si="4"/>
        <v>0.60331496201606027</v>
      </c>
    </row>
    <row r="139" spans="2:12" x14ac:dyDescent="0.2">
      <c r="B139">
        <v>9</v>
      </c>
      <c r="C139">
        <v>115.227</v>
      </c>
      <c r="D139">
        <v>14.042</v>
      </c>
      <c r="E139">
        <v>1552</v>
      </c>
      <c r="F139">
        <v>2224</v>
      </c>
      <c r="G139">
        <v>117.95099999999999</v>
      </c>
      <c r="H139">
        <v>10.803000000000001</v>
      </c>
      <c r="I139">
        <v>38.152999999999999</v>
      </c>
      <c r="J139">
        <v>67.734999999999999</v>
      </c>
      <c r="K139">
        <f t="shared" si="4"/>
        <v>0.56326862035875103</v>
      </c>
    </row>
    <row r="140" spans="2:12" x14ac:dyDescent="0.2">
      <c r="B140">
        <v>10</v>
      </c>
      <c r="C140">
        <v>67.863</v>
      </c>
      <c r="D140">
        <v>10.991</v>
      </c>
      <c r="E140">
        <v>1576</v>
      </c>
      <c r="F140">
        <v>2252</v>
      </c>
      <c r="G140">
        <v>118.926</v>
      </c>
      <c r="H140">
        <v>8.1999999999999993</v>
      </c>
      <c r="I140">
        <v>40.26</v>
      </c>
      <c r="J140">
        <v>63.441000000000003</v>
      </c>
      <c r="K140">
        <f t="shared" si="4"/>
        <v>0.63460538137797318</v>
      </c>
    </row>
    <row r="141" spans="2:12" x14ac:dyDescent="0.2">
      <c r="B141">
        <v>11</v>
      </c>
      <c r="C141">
        <v>77.186999999999998</v>
      </c>
      <c r="D141">
        <v>11.037000000000001</v>
      </c>
      <c r="E141">
        <v>1348</v>
      </c>
      <c r="F141">
        <v>2360</v>
      </c>
      <c r="G141">
        <v>36.606999999999999</v>
      </c>
      <c r="H141">
        <v>9.3659999999999997</v>
      </c>
      <c r="I141">
        <v>43.015000000000001</v>
      </c>
      <c r="J141">
        <v>79.341999999999999</v>
      </c>
      <c r="K141">
        <f t="shared" si="4"/>
        <v>0.5421466562476368</v>
      </c>
    </row>
    <row r="142" spans="2:12" x14ac:dyDescent="0.2">
      <c r="B142">
        <v>12</v>
      </c>
      <c r="C142">
        <v>42.35</v>
      </c>
      <c r="D142">
        <v>8.1989999999999998</v>
      </c>
      <c r="E142">
        <v>1400</v>
      </c>
      <c r="F142">
        <v>2232</v>
      </c>
      <c r="G142">
        <v>98.881</v>
      </c>
      <c r="H142">
        <v>6.7930000000000001</v>
      </c>
      <c r="I142">
        <v>52.290999999999997</v>
      </c>
      <c r="J142">
        <v>79.045000000000002</v>
      </c>
      <c r="K142">
        <f t="shared" si="4"/>
        <v>0.66153456891643991</v>
      </c>
    </row>
    <row r="143" spans="2:12" x14ac:dyDescent="0.2">
      <c r="B143">
        <v>13</v>
      </c>
      <c r="C143">
        <v>94.921000000000006</v>
      </c>
      <c r="D143">
        <v>12.427</v>
      </c>
      <c r="E143">
        <v>1440</v>
      </c>
      <c r="F143">
        <v>3008</v>
      </c>
      <c r="G143">
        <v>123.366</v>
      </c>
      <c r="H143">
        <v>10.632</v>
      </c>
      <c r="I143">
        <v>64.274000000000001</v>
      </c>
      <c r="J143">
        <v>106.34399999999999</v>
      </c>
      <c r="K143">
        <f t="shared" si="4"/>
        <v>0.60439705107951558</v>
      </c>
    </row>
    <row r="144" spans="2:12" x14ac:dyDescent="0.2">
      <c r="B144">
        <v>14</v>
      </c>
      <c r="C144">
        <v>56.704999999999998</v>
      </c>
      <c r="D144">
        <v>9.5120000000000005</v>
      </c>
      <c r="E144">
        <v>1424</v>
      </c>
      <c r="F144">
        <v>3060</v>
      </c>
      <c r="G144">
        <v>154.79900000000001</v>
      </c>
      <c r="H144">
        <v>8.0500000000000007</v>
      </c>
      <c r="I144">
        <v>63.408999999999999</v>
      </c>
      <c r="J144">
        <v>114.611</v>
      </c>
      <c r="K144">
        <f t="shared" si="4"/>
        <v>0.55325405065831379</v>
      </c>
    </row>
    <row r="145" spans="2:11" x14ac:dyDescent="0.2">
      <c r="B145">
        <v>15</v>
      </c>
      <c r="C145">
        <v>73.846999999999994</v>
      </c>
      <c r="D145">
        <v>11.115</v>
      </c>
      <c r="E145">
        <v>1244</v>
      </c>
      <c r="F145">
        <v>2976</v>
      </c>
      <c r="G145">
        <v>149.93100000000001</v>
      </c>
      <c r="H145">
        <v>9.1639999999999997</v>
      </c>
      <c r="I145">
        <v>39.161999999999999</v>
      </c>
      <c r="J145">
        <v>58.338999999999999</v>
      </c>
      <c r="K145">
        <f t="shared" si="4"/>
        <v>0.67128336104492703</v>
      </c>
    </row>
    <row r="146" spans="2:11" x14ac:dyDescent="0.2">
      <c r="B146">
        <v>16</v>
      </c>
      <c r="C146">
        <v>44.552999999999997</v>
      </c>
      <c r="D146">
        <v>8.4149999999999991</v>
      </c>
      <c r="E146">
        <v>1260</v>
      </c>
      <c r="F146">
        <v>3000</v>
      </c>
      <c r="G146">
        <v>164.291</v>
      </c>
      <c r="H146">
        <v>7.3410000000000002</v>
      </c>
    </row>
    <row r="147" spans="2:11" x14ac:dyDescent="0.2">
      <c r="B147">
        <v>17</v>
      </c>
      <c r="C147">
        <v>67.734999999999999</v>
      </c>
      <c r="D147">
        <v>11.037000000000001</v>
      </c>
      <c r="E147">
        <v>1604</v>
      </c>
      <c r="F147">
        <v>3400</v>
      </c>
      <c r="G147">
        <v>36.606999999999999</v>
      </c>
      <c r="H147">
        <v>7.8470000000000004</v>
      </c>
    </row>
    <row r="148" spans="2:11" x14ac:dyDescent="0.2">
      <c r="B148">
        <v>18</v>
      </c>
      <c r="C148">
        <v>38.152999999999999</v>
      </c>
      <c r="D148">
        <v>7.6870000000000003</v>
      </c>
      <c r="E148">
        <v>1624</v>
      </c>
      <c r="F148">
        <v>3356</v>
      </c>
      <c r="G148">
        <v>17.241</v>
      </c>
      <c r="H148">
        <v>6.4589999999999996</v>
      </c>
    </row>
    <row r="149" spans="2:11" x14ac:dyDescent="0.2">
      <c r="B149">
        <v>19</v>
      </c>
      <c r="C149">
        <v>63.441000000000003</v>
      </c>
      <c r="D149">
        <v>11.391</v>
      </c>
      <c r="E149">
        <v>560</v>
      </c>
      <c r="F149">
        <v>1756</v>
      </c>
      <c r="G149">
        <v>126.87</v>
      </c>
      <c r="H149">
        <v>7.9749999999999996</v>
      </c>
    </row>
    <row r="150" spans="2:11" x14ac:dyDescent="0.2">
      <c r="B150">
        <v>20</v>
      </c>
      <c r="C150">
        <v>40.26</v>
      </c>
      <c r="D150">
        <v>8.1519999999999992</v>
      </c>
      <c r="E150">
        <v>604</v>
      </c>
      <c r="F150">
        <v>1768</v>
      </c>
      <c r="G150">
        <v>126.158</v>
      </c>
      <c r="H150">
        <v>6.5819999999999999</v>
      </c>
    </row>
    <row r="151" spans="2:11" x14ac:dyDescent="0.2">
      <c r="B151">
        <v>21</v>
      </c>
      <c r="C151">
        <v>79.341999999999999</v>
      </c>
      <c r="D151">
        <v>11.212999999999999</v>
      </c>
      <c r="E151">
        <v>584</v>
      </c>
      <c r="F151">
        <v>2004</v>
      </c>
      <c r="G151">
        <v>118.301</v>
      </c>
      <c r="H151">
        <v>9.76</v>
      </c>
    </row>
    <row r="152" spans="2:11" x14ac:dyDescent="0.2">
      <c r="B152">
        <v>22</v>
      </c>
      <c r="C152">
        <v>43.015000000000001</v>
      </c>
      <c r="D152">
        <v>8.718</v>
      </c>
      <c r="E152">
        <v>576</v>
      </c>
      <c r="F152">
        <v>2044</v>
      </c>
      <c r="G152">
        <v>154.179</v>
      </c>
      <c r="H152">
        <v>7.0880000000000001</v>
      </c>
    </row>
    <row r="153" spans="2:11" x14ac:dyDescent="0.2">
      <c r="B153">
        <v>23</v>
      </c>
      <c r="C153">
        <v>79.045000000000002</v>
      </c>
      <c r="D153">
        <v>11.836</v>
      </c>
      <c r="E153">
        <v>1380</v>
      </c>
      <c r="F153">
        <v>1772</v>
      </c>
      <c r="G153">
        <v>131.53200000000001</v>
      </c>
      <c r="H153">
        <v>9.6189999999999998</v>
      </c>
    </row>
    <row r="154" spans="2:11" x14ac:dyDescent="0.2">
      <c r="B154">
        <v>24</v>
      </c>
      <c r="C154">
        <v>52.290999999999997</v>
      </c>
      <c r="D154">
        <v>9.4789999999999992</v>
      </c>
      <c r="E154">
        <v>1380</v>
      </c>
      <c r="F154">
        <v>1812</v>
      </c>
      <c r="G154">
        <v>145.886</v>
      </c>
      <c r="H154">
        <v>7.1609999999999996</v>
      </c>
    </row>
    <row r="155" spans="2:11" x14ac:dyDescent="0.2">
      <c r="B155">
        <v>25</v>
      </c>
      <c r="C155">
        <v>106.34399999999999</v>
      </c>
      <c r="D155">
        <v>12.93</v>
      </c>
      <c r="E155">
        <v>1740</v>
      </c>
      <c r="F155">
        <v>1484</v>
      </c>
      <c r="G155">
        <v>113.051</v>
      </c>
      <c r="H155">
        <v>11.138</v>
      </c>
    </row>
    <row r="156" spans="2:11" x14ac:dyDescent="0.2">
      <c r="B156">
        <v>26</v>
      </c>
      <c r="C156">
        <v>64.274000000000001</v>
      </c>
      <c r="D156">
        <v>10.28</v>
      </c>
      <c r="E156">
        <v>1720</v>
      </c>
      <c r="F156">
        <v>1544</v>
      </c>
      <c r="G156">
        <v>142.001</v>
      </c>
      <c r="H156">
        <v>8.2149999999999999</v>
      </c>
    </row>
    <row r="157" spans="2:11" x14ac:dyDescent="0.2">
      <c r="B157">
        <v>27</v>
      </c>
      <c r="C157">
        <v>114.611</v>
      </c>
      <c r="D157">
        <v>14.903</v>
      </c>
      <c r="E157">
        <v>1856</v>
      </c>
      <c r="F157">
        <v>1332</v>
      </c>
      <c r="G157">
        <v>110.898</v>
      </c>
      <c r="H157">
        <v>10.379</v>
      </c>
    </row>
    <row r="158" spans="2:11" x14ac:dyDescent="0.2">
      <c r="B158">
        <v>28</v>
      </c>
      <c r="C158">
        <v>63.408999999999999</v>
      </c>
      <c r="D158">
        <v>10.746</v>
      </c>
      <c r="E158">
        <v>1884</v>
      </c>
      <c r="F158">
        <v>1368</v>
      </c>
      <c r="G158">
        <v>105.018</v>
      </c>
      <c r="H158">
        <v>7.8470000000000004</v>
      </c>
    </row>
    <row r="159" spans="2:11" x14ac:dyDescent="0.2">
      <c r="B159">
        <v>29</v>
      </c>
      <c r="C159">
        <v>58.338999999999999</v>
      </c>
      <c r="D159">
        <v>9.4789999999999992</v>
      </c>
      <c r="E159">
        <v>1696</v>
      </c>
      <c r="F159">
        <v>1408</v>
      </c>
      <c r="G159">
        <v>34.113999999999997</v>
      </c>
      <c r="H159">
        <v>8.2639999999999993</v>
      </c>
    </row>
    <row r="160" spans="2:11" x14ac:dyDescent="0.2">
      <c r="B160">
        <v>30</v>
      </c>
      <c r="C160">
        <v>39.161999999999999</v>
      </c>
      <c r="D160">
        <v>8.0449999999999999</v>
      </c>
      <c r="E160">
        <v>1752</v>
      </c>
      <c r="F160">
        <v>1304</v>
      </c>
      <c r="G160">
        <v>102.724</v>
      </c>
      <c r="H160">
        <v>6.3289999999999997</v>
      </c>
    </row>
    <row r="162" spans="2:12" x14ac:dyDescent="0.2">
      <c r="B162" s="5" t="s">
        <v>23</v>
      </c>
    </row>
    <row r="163" spans="2:12" x14ac:dyDescent="0.2">
      <c r="B163">
        <v>1</v>
      </c>
      <c r="C163">
        <v>79.441999999999993</v>
      </c>
      <c r="D163">
        <v>11.641</v>
      </c>
      <c r="E163">
        <v>2236</v>
      </c>
      <c r="F163">
        <v>1692</v>
      </c>
      <c r="G163">
        <v>104.036</v>
      </c>
      <c r="H163">
        <v>8.9410000000000007</v>
      </c>
      <c r="I163">
        <v>46.886000000000003</v>
      </c>
      <c r="J163">
        <v>79.441999999999993</v>
      </c>
      <c r="K163">
        <f>I163/J163</f>
        <v>0.59019158631454405</v>
      </c>
      <c r="L163">
        <f>MIN(I163:I177)</f>
        <v>32.777000000000001</v>
      </c>
    </row>
    <row r="164" spans="2:12" x14ac:dyDescent="0.2">
      <c r="B164">
        <v>2</v>
      </c>
      <c r="C164">
        <v>46.886000000000003</v>
      </c>
      <c r="D164">
        <v>9.0079999999999991</v>
      </c>
      <c r="E164">
        <v>2196</v>
      </c>
      <c r="F164">
        <v>1740</v>
      </c>
      <c r="G164">
        <v>130.76400000000001</v>
      </c>
      <c r="H164">
        <v>7.3650000000000002</v>
      </c>
      <c r="I164">
        <v>45.183999999999997</v>
      </c>
      <c r="J164">
        <v>86.126000000000005</v>
      </c>
      <c r="K164">
        <f t="shared" ref="K164:K177" si="5">I164/J164</f>
        <v>0.52462670970438652</v>
      </c>
      <c r="L164">
        <f>MAX(J163:J177)</f>
        <v>120.336</v>
      </c>
    </row>
    <row r="165" spans="2:12" x14ac:dyDescent="0.2">
      <c r="B165">
        <v>3</v>
      </c>
      <c r="C165">
        <v>86.126000000000005</v>
      </c>
      <c r="D165">
        <v>11.832000000000001</v>
      </c>
      <c r="E165">
        <v>2684</v>
      </c>
      <c r="F165">
        <v>2232</v>
      </c>
      <c r="G165">
        <v>107.354</v>
      </c>
      <c r="H165">
        <v>9.8819999999999997</v>
      </c>
      <c r="I165">
        <v>33.386000000000003</v>
      </c>
      <c r="J165">
        <v>57.591000000000001</v>
      </c>
      <c r="K165">
        <f t="shared" si="5"/>
        <v>0.57970863502977898</v>
      </c>
      <c r="L165">
        <f>AVERAGE(I163:I177)</f>
        <v>47.949466666666666</v>
      </c>
    </row>
    <row r="166" spans="2:12" x14ac:dyDescent="0.2">
      <c r="B166">
        <v>4</v>
      </c>
      <c r="C166">
        <v>45.183999999999997</v>
      </c>
      <c r="D166">
        <v>8.6769999999999996</v>
      </c>
      <c r="E166">
        <v>2700</v>
      </c>
      <c r="F166">
        <v>2424</v>
      </c>
      <c r="G166">
        <v>77.471000000000004</v>
      </c>
      <c r="H166">
        <v>6.5880000000000001</v>
      </c>
      <c r="I166">
        <v>44.79</v>
      </c>
      <c r="J166">
        <v>74.992999999999995</v>
      </c>
      <c r="K166">
        <f t="shared" si="5"/>
        <v>0.59725574386942781</v>
      </c>
      <c r="L166">
        <f>AVERAGE(J163:J177)</f>
        <v>81.529600000000002</v>
      </c>
    </row>
    <row r="167" spans="2:12" x14ac:dyDescent="0.2">
      <c r="B167">
        <v>5</v>
      </c>
      <c r="C167">
        <v>57.591000000000001</v>
      </c>
      <c r="D167">
        <v>9.4700000000000006</v>
      </c>
      <c r="E167">
        <v>2272</v>
      </c>
      <c r="F167">
        <v>2092</v>
      </c>
      <c r="G167">
        <v>153.435</v>
      </c>
      <c r="H167">
        <v>8.4179999999999993</v>
      </c>
      <c r="I167">
        <v>42.235999999999997</v>
      </c>
      <c r="J167">
        <v>75.802999999999997</v>
      </c>
      <c r="K167">
        <f t="shared" si="5"/>
        <v>0.55718111420392336</v>
      </c>
    </row>
    <row r="168" spans="2:12" x14ac:dyDescent="0.2">
      <c r="B168">
        <v>6</v>
      </c>
      <c r="C168">
        <v>33.386000000000003</v>
      </c>
      <c r="D168">
        <v>7.8209999999999997</v>
      </c>
      <c r="E168">
        <v>2308</v>
      </c>
      <c r="F168">
        <v>2068</v>
      </c>
      <c r="G168">
        <v>111.161</v>
      </c>
      <c r="H168">
        <v>5.8719999999999999</v>
      </c>
      <c r="I168">
        <v>67.631</v>
      </c>
      <c r="J168">
        <v>97.004000000000005</v>
      </c>
      <c r="K168">
        <f t="shared" si="5"/>
        <v>0.69719805368850762</v>
      </c>
    </row>
    <row r="169" spans="2:12" x14ac:dyDescent="0.2">
      <c r="B169">
        <v>7</v>
      </c>
      <c r="C169">
        <v>74.992999999999995</v>
      </c>
      <c r="D169">
        <v>11.318</v>
      </c>
      <c r="E169">
        <v>2916</v>
      </c>
      <c r="F169">
        <v>700</v>
      </c>
      <c r="G169">
        <v>110.69499999999999</v>
      </c>
      <c r="H169">
        <v>9.3610000000000007</v>
      </c>
      <c r="I169">
        <v>40.353999999999999</v>
      </c>
      <c r="J169">
        <v>69.733999999999995</v>
      </c>
      <c r="K169">
        <f t="shared" si="5"/>
        <v>0.57868471620730211</v>
      </c>
    </row>
    <row r="170" spans="2:12" x14ac:dyDescent="0.2">
      <c r="B170">
        <v>8</v>
      </c>
      <c r="C170">
        <v>44.79</v>
      </c>
      <c r="D170">
        <v>8.4339999999999993</v>
      </c>
      <c r="E170">
        <v>2896</v>
      </c>
      <c r="F170">
        <v>844</v>
      </c>
      <c r="G170">
        <v>30.140999999999998</v>
      </c>
      <c r="H170">
        <v>7.0439999999999996</v>
      </c>
      <c r="I170">
        <v>51.542999999999999</v>
      </c>
      <c r="J170">
        <v>83.980999999999995</v>
      </c>
      <c r="K170">
        <f t="shared" si="5"/>
        <v>0.61374596634953149</v>
      </c>
    </row>
    <row r="171" spans="2:12" x14ac:dyDescent="0.2">
      <c r="B171">
        <v>9</v>
      </c>
      <c r="C171">
        <v>75.802999999999997</v>
      </c>
      <c r="D171">
        <v>10.984999999999999</v>
      </c>
      <c r="E171">
        <v>3032</v>
      </c>
      <c r="F171">
        <v>1516</v>
      </c>
      <c r="G171">
        <v>133.26400000000001</v>
      </c>
      <c r="H171">
        <v>9.1760000000000002</v>
      </c>
      <c r="I171">
        <v>51.798999999999999</v>
      </c>
      <c r="J171">
        <v>76.363</v>
      </c>
      <c r="K171">
        <f t="shared" si="5"/>
        <v>0.67832589081099481</v>
      </c>
    </row>
    <row r="172" spans="2:12" x14ac:dyDescent="0.2">
      <c r="B172">
        <v>10</v>
      </c>
      <c r="C172">
        <v>42.235999999999997</v>
      </c>
      <c r="D172">
        <v>8.5869999999999997</v>
      </c>
      <c r="E172">
        <v>3096</v>
      </c>
      <c r="F172">
        <v>1652</v>
      </c>
      <c r="G172">
        <v>80.537999999999997</v>
      </c>
      <c r="H172">
        <v>6.5369999999999999</v>
      </c>
      <c r="I172">
        <v>44.07</v>
      </c>
      <c r="J172">
        <v>75.194000000000003</v>
      </c>
      <c r="K172">
        <f t="shared" si="5"/>
        <v>0.58608399606351569</v>
      </c>
    </row>
    <row r="173" spans="2:12" x14ac:dyDescent="0.2">
      <c r="B173">
        <v>11</v>
      </c>
      <c r="C173">
        <v>97.004000000000005</v>
      </c>
      <c r="D173">
        <v>12.2</v>
      </c>
      <c r="E173">
        <v>3056</v>
      </c>
      <c r="F173">
        <v>1628</v>
      </c>
      <c r="G173">
        <v>140.477</v>
      </c>
      <c r="H173">
        <v>10.587999999999999</v>
      </c>
      <c r="I173">
        <v>51.625999999999998</v>
      </c>
      <c r="J173">
        <v>93.994</v>
      </c>
      <c r="K173">
        <f t="shared" si="5"/>
        <v>0.54924782432921249</v>
      </c>
    </row>
    <row r="174" spans="2:12" x14ac:dyDescent="0.2">
      <c r="B174">
        <v>12</v>
      </c>
      <c r="C174">
        <v>67.631</v>
      </c>
      <c r="D174">
        <v>10.119999999999999</v>
      </c>
      <c r="E174">
        <v>3080</v>
      </c>
      <c r="F174">
        <v>1636</v>
      </c>
      <c r="G174">
        <v>144.46199999999999</v>
      </c>
      <c r="H174">
        <v>8.9410000000000007</v>
      </c>
      <c r="I174">
        <v>74.605999999999995</v>
      </c>
      <c r="J174">
        <v>120.336</v>
      </c>
      <c r="K174">
        <f t="shared" si="5"/>
        <v>0.6199807206488499</v>
      </c>
    </row>
    <row r="175" spans="2:12" x14ac:dyDescent="0.2">
      <c r="B175">
        <v>13</v>
      </c>
      <c r="C175">
        <v>69.733999999999995</v>
      </c>
      <c r="D175">
        <v>10.535</v>
      </c>
      <c r="E175">
        <v>3724</v>
      </c>
      <c r="F175">
        <v>1164</v>
      </c>
      <c r="G175">
        <v>150.57300000000001</v>
      </c>
      <c r="H175">
        <v>8.7050000000000001</v>
      </c>
      <c r="I175">
        <v>42.747999999999998</v>
      </c>
      <c r="J175">
        <v>83.22</v>
      </c>
      <c r="K175">
        <f t="shared" si="5"/>
        <v>0.51367459745253541</v>
      </c>
    </row>
    <row r="176" spans="2:12" x14ac:dyDescent="0.2">
      <c r="B176">
        <v>14</v>
      </c>
      <c r="C176">
        <v>40.353999999999999</v>
      </c>
      <c r="D176">
        <v>8.6319999999999997</v>
      </c>
      <c r="E176">
        <v>3740</v>
      </c>
      <c r="F176">
        <v>1176</v>
      </c>
      <c r="G176">
        <v>162.553</v>
      </c>
      <c r="H176">
        <v>6.5880000000000001</v>
      </c>
      <c r="I176">
        <v>32.777000000000001</v>
      </c>
      <c r="J176">
        <v>62.988</v>
      </c>
      <c r="K176">
        <f t="shared" si="5"/>
        <v>0.52036895916682546</v>
      </c>
    </row>
    <row r="177" spans="2:11" x14ac:dyDescent="0.2">
      <c r="B177">
        <v>15</v>
      </c>
      <c r="C177">
        <v>83.980999999999995</v>
      </c>
      <c r="D177">
        <v>11.622</v>
      </c>
      <c r="E177">
        <v>3572</v>
      </c>
      <c r="F177">
        <v>1604</v>
      </c>
      <c r="G177">
        <v>148.24100000000001</v>
      </c>
      <c r="H177">
        <v>9.4109999999999996</v>
      </c>
      <c r="I177">
        <v>49.606000000000002</v>
      </c>
      <c r="J177">
        <v>86.174999999999997</v>
      </c>
      <c r="K177">
        <f t="shared" si="5"/>
        <v>0.57564258775747035</v>
      </c>
    </row>
    <row r="178" spans="2:11" x14ac:dyDescent="0.2">
      <c r="B178">
        <v>16</v>
      </c>
      <c r="C178">
        <v>51.542999999999999</v>
      </c>
      <c r="D178">
        <v>8.8940000000000001</v>
      </c>
      <c r="E178">
        <v>3608</v>
      </c>
      <c r="F178">
        <v>1588</v>
      </c>
      <c r="G178">
        <v>127.476</v>
      </c>
      <c r="H178">
        <v>7.7640000000000002</v>
      </c>
    </row>
    <row r="179" spans="2:11" x14ac:dyDescent="0.2">
      <c r="B179">
        <v>17</v>
      </c>
      <c r="C179">
        <v>76.363</v>
      </c>
      <c r="D179">
        <v>11.55</v>
      </c>
      <c r="E179">
        <v>3340</v>
      </c>
      <c r="F179">
        <v>1420</v>
      </c>
      <c r="G179">
        <v>146.63399999999999</v>
      </c>
      <c r="H179">
        <v>8.9410000000000007</v>
      </c>
    </row>
    <row r="180" spans="2:11" x14ac:dyDescent="0.2">
      <c r="B180">
        <v>18</v>
      </c>
      <c r="C180">
        <v>51.798999999999999</v>
      </c>
      <c r="D180">
        <v>9.3670000000000009</v>
      </c>
      <c r="E180">
        <v>3376</v>
      </c>
      <c r="F180">
        <v>1416</v>
      </c>
      <c r="G180">
        <v>115.27800000000001</v>
      </c>
      <c r="H180">
        <v>7.4390000000000001</v>
      </c>
    </row>
    <row r="181" spans="2:11" x14ac:dyDescent="0.2">
      <c r="B181">
        <v>19</v>
      </c>
      <c r="C181">
        <v>75.194000000000003</v>
      </c>
      <c r="D181">
        <v>11.028</v>
      </c>
      <c r="E181">
        <v>3944</v>
      </c>
      <c r="F181">
        <v>1588</v>
      </c>
      <c r="G181">
        <v>123.69</v>
      </c>
      <c r="H181">
        <v>9.4830000000000005</v>
      </c>
    </row>
    <row r="182" spans="2:11" x14ac:dyDescent="0.2">
      <c r="B182">
        <v>20</v>
      </c>
      <c r="C182">
        <v>44.07</v>
      </c>
      <c r="D182">
        <v>8.157</v>
      </c>
      <c r="E182">
        <v>3948</v>
      </c>
      <c r="F182">
        <v>1624</v>
      </c>
      <c r="G182">
        <v>123.232</v>
      </c>
      <c r="H182">
        <v>7.2939999999999996</v>
      </c>
    </row>
    <row r="183" spans="2:11" x14ac:dyDescent="0.2">
      <c r="B183">
        <v>21</v>
      </c>
      <c r="C183">
        <v>93.994</v>
      </c>
      <c r="D183">
        <v>12.753</v>
      </c>
      <c r="E183">
        <v>4116</v>
      </c>
      <c r="F183">
        <v>1488</v>
      </c>
      <c r="G183">
        <v>127.504</v>
      </c>
      <c r="H183">
        <v>10.231</v>
      </c>
    </row>
    <row r="184" spans="2:11" x14ac:dyDescent="0.2">
      <c r="B184">
        <v>22</v>
      </c>
      <c r="C184">
        <v>51.625999999999998</v>
      </c>
      <c r="D184">
        <v>11.65</v>
      </c>
      <c r="E184">
        <v>4096</v>
      </c>
      <c r="F184">
        <v>1512</v>
      </c>
      <c r="G184">
        <v>133.363</v>
      </c>
      <c r="H184">
        <v>6.4669999999999996</v>
      </c>
    </row>
    <row r="185" spans="2:11" x14ac:dyDescent="0.2">
      <c r="B185">
        <v>23</v>
      </c>
      <c r="C185">
        <v>120.336</v>
      </c>
      <c r="D185">
        <v>14.226000000000001</v>
      </c>
      <c r="E185">
        <v>4152</v>
      </c>
      <c r="F185">
        <v>1692</v>
      </c>
      <c r="G185">
        <v>124.21599999999999</v>
      </c>
      <c r="H185">
        <v>11.763999999999999</v>
      </c>
    </row>
    <row r="186" spans="2:11" x14ac:dyDescent="0.2">
      <c r="B186">
        <v>24</v>
      </c>
      <c r="C186">
        <v>74.605999999999995</v>
      </c>
      <c r="D186">
        <v>11.247</v>
      </c>
      <c r="E186">
        <v>4164</v>
      </c>
      <c r="F186">
        <v>1724</v>
      </c>
      <c r="G186">
        <v>127.349</v>
      </c>
      <c r="H186">
        <v>8.8510000000000009</v>
      </c>
    </row>
    <row r="187" spans="2:11" x14ac:dyDescent="0.2">
      <c r="B187">
        <v>25</v>
      </c>
      <c r="C187">
        <v>83.22</v>
      </c>
      <c r="D187">
        <v>11.356999999999999</v>
      </c>
      <c r="E187">
        <v>2188</v>
      </c>
      <c r="F187">
        <v>1716</v>
      </c>
      <c r="G187">
        <v>129.958</v>
      </c>
      <c r="H187">
        <v>9.8450000000000006</v>
      </c>
    </row>
    <row r="188" spans="2:11" x14ac:dyDescent="0.2">
      <c r="B188">
        <v>26</v>
      </c>
      <c r="C188">
        <v>42.747999999999998</v>
      </c>
      <c r="D188">
        <v>9.1639999999999997</v>
      </c>
      <c r="E188">
        <v>2192</v>
      </c>
      <c r="F188">
        <v>1736</v>
      </c>
      <c r="G188">
        <v>131.87799999999999</v>
      </c>
      <c r="H188">
        <v>6.6289999999999996</v>
      </c>
    </row>
    <row r="189" spans="2:11" x14ac:dyDescent="0.2">
      <c r="B189">
        <v>27</v>
      </c>
      <c r="C189">
        <v>62.988</v>
      </c>
      <c r="D189">
        <v>10.215</v>
      </c>
      <c r="E189">
        <v>2308</v>
      </c>
      <c r="F189">
        <v>2052</v>
      </c>
      <c r="G189">
        <v>104.676</v>
      </c>
      <c r="H189">
        <v>8.4700000000000006</v>
      </c>
    </row>
    <row r="190" spans="2:11" x14ac:dyDescent="0.2">
      <c r="B190">
        <v>28</v>
      </c>
      <c r="C190">
        <v>32.777000000000001</v>
      </c>
      <c r="D190">
        <v>7.718</v>
      </c>
      <c r="E190">
        <v>2296</v>
      </c>
      <c r="F190">
        <v>2088</v>
      </c>
      <c r="G190">
        <v>127.569</v>
      </c>
      <c r="H190">
        <v>5.9379999999999997</v>
      </c>
    </row>
    <row r="191" spans="2:11" x14ac:dyDescent="0.2">
      <c r="B191">
        <v>29</v>
      </c>
      <c r="C191">
        <v>86.174999999999997</v>
      </c>
      <c r="D191">
        <v>11.384</v>
      </c>
      <c r="E191">
        <v>2336</v>
      </c>
      <c r="F191">
        <v>2836</v>
      </c>
      <c r="G191">
        <v>161.94</v>
      </c>
      <c r="H191">
        <v>10.101000000000001</v>
      </c>
    </row>
    <row r="192" spans="2:11" x14ac:dyDescent="0.2">
      <c r="B192">
        <v>30</v>
      </c>
      <c r="C192">
        <v>49.606000000000002</v>
      </c>
      <c r="D192">
        <v>9.0050000000000008</v>
      </c>
      <c r="E192">
        <v>2388</v>
      </c>
      <c r="F192">
        <v>2808</v>
      </c>
      <c r="G192">
        <v>109.855</v>
      </c>
      <c r="H192">
        <v>7.4290000000000003</v>
      </c>
    </row>
    <row r="194" spans="2:12" x14ac:dyDescent="0.2">
      <c r="B194" s="3" t="s">
        <v>24</v>
      </c>
    </row>
    <row r="195" spans="2:12" x14ac:dyDescent="0.2">
      <c r="B195">
        <v>1</v>
      </c>
      <c r="C195">
        <v>88.796000000000006</v>
      </c>
      <c r="D195">
        <v>11.84</v>
      </c>
      <c r="E195">
        <v>3172</v>
      </c>
      <c r="F195">
        <v>2444</v>
      </c>
      <c r="G195">
        <v>122.381</v>
      </c>
      <c r="H195">
        <v>10.243</v>
      </c>
      <c r="I195">
        <v>36.706000000000003</v>
      </c>
      <c r="J195">
        <v>88.796000000000006</v>
      </c>
      <c r="K195">
        <f>I195/J195</f>
        <v>0.41337447632776253</v>
      </c>
      <c r="L195">
        <f>MIN(I195:I209)</f>
        <v>36.706000000000003</v>
      </c>
    </row>
    <row r="196" spans="2:12" x14ac:dyDescent="0.2">
      <c r="B196">
        <v>2</v>
      </c>
      <c r="C196">
        <v>36.706000000000003</v>
      </c>
      <c r="D196">
        <v>8.7050000000000001</v>
      </c>
      <c r="E196">
        <v>3204</v>
      </c>
      <c r="F196">
        <v>2464</v>
      </c>
      <c r="G196">
        <v>101.31</v>
      </c>
      <c r="H196">
        <v>5.5490000000000004</v>
      </c>
      <c r="I196">
        <v>50.006999999999998</v>
      </c>
      <c r="J196">
        <v>90.438999999999993</v>
      </c>
      <c r="K196">
        <f t="shared" ref="K196:K209" si="6">I196/J196</f>
        <v>0.55293623326219887</v>
      </c>
      <c r="L196">
        <f>MAX(J195:J209)</f>
        <v>132.27500000000001</v>
      </c>
    </row>
    <row r="197" spans="2:12" x14ac:dyDescent="0.2">
      <c r="B197">
        <v>3</v>
      </c>
      <c r="C197">
        <v>90.438999999999993</v>
      </c>
      <c r="D197">
        <v>12.215999999999999</v>
      </c>
      <c r="E197">
        <v>3836</v>
      </c>
      <c r="F197">
        <v>3028</v>
      </c>
      <c r="G197">
        <v>63.947000000000003</v>
      </c>
      <c r="H197">
        <v>9.7080000000000002</v>
      </c>
      <c r="I197">
        <v>75.881</v>
      </c>
      <c r="J197">
        <v>132.27500000000001</v>
      </c>
      <c r="K197">
        <f t="shared" si="6"/>
        <v>0.57366093366093363</v>
      </c>
      <c r="L197">
        <f>AVERAGE(I195:I209)</f>
        <v>57.43213333333334</v>
      </c>
    </row>
    <row r="198" spans="2:12" x14ac:dyDescent="0.2">
      <c r="B198">
        <v>4</v>
      </c>
      <c r="C198">
        <v>50.006999999999998</v>
      </c>
      <c r="D198">
        <v>9.952</v>
      </c>
      <c r="E198">
        <v>3836</v>
      </c>
      <c r="F198">
        <v>3004</v>
      </c>
      <c r="G198">
        <v>53.972999999999999</v>
      </c>
      <c r="H198">
        <v>6.9580000000000002</v>
      </c>
      <c r="I198">
        <v>53.115000000000002</v>
      </c>
      <c r="J198">
        <v>80.736000000000004</v>
      </c>
      <c r="K198">
        <f t="shared" si="6"/>
        <v>0.65788495838287753</v>
      </c>
      <c r="L198">
        <f>AVERAGE(J195:J209)</f>
        <v>95.775133333333329</v>
      </c>
    </row>
    <row r="199" spans="2:12" x14ac:dyDescent="0.2">
      <c r="B199">
        <v>5</v>
      </c>
      <c r="C199">
        <v>132.27500000000001</v>
      </c>
      <c r="D199">
        <v>15.044</v>
      </c>
      <c r="E199">
        <v>3916</v>
      </c>
      <c r="F199">
        <v>2656</v>
      </c>
      <c r="G199">
        <v>106.96599999999999</v>
      </c>
      <c r="H199">
        <v>10.975</v>
      </c>
      <c r="I199">
        <v>53.926000000000002</v>
      </c>
      <c r="J199">
        <v>98.817999999999998</v>
      </c>
      <c r="K199">
        <f t="shared" si="6"/>
        <v>0.54571029569511631</v>
      </c>
    </row>
    <row r="200" spans="2:12" x14ac:dyDescent="0.2">
      <c r="B200">
        <v>6</v>
      </c>
      <c r="C200">
        <v>75.881</v>
      </c>
      <c r="D200">
        <v>11.276999999999999</v>
      </c>
      <c r="E200">
        <v>3924</v>
      </c>
      <c r="F200">
        <v>2684</v>
      </c>
      <c r="G200">
        <v>111.571</v>
      </c>
      <c r="H200">
        <v>8.2919999999999998</v>
      </c>
      <c r="I200">
        <v>58.326999999999998</v>
      </c>
      <c r="J200">
        <v>89.093000000000004</v>
      </c>
      <c r="K200">
        <f t="shared" si="6"/>
        <v>0.65467545149450568</v>
      </c>
    </row>
    <row r="201" spans="2:12" x14ac:dyDescent="0.2">
      <c r="B201">
        <v>7</v>
      </c>
      <c r="C201">
        <v>80.736000000000004</v>
      </c>
      <c r="D201">
        <v>11.586</v>
      </c>
      <c r="E201">
        <v>3780</v>
      </c>
      <c r="F201">
        <v>1032</v>
      </c>
      <c r="G201">
        <v>49.268000000000001</v>
      </c>
      <c r="H201">
        <v>9.2810000000000006</v>
      </c>
      <c r="I201">
        <v>56.713999999999999</v>
      </c>
      <c r="J201">
        <v>94.876999999999995</v>
      </c>
      <c r="K201">
        <f t="shared" si="6"/>
        <v>0.59776342000695637</v>
      </c>
    </row>
    <row r="202" spans="2:12" x14ac:dyDescent="0.2">
      <c r="B202">
        <v>8</v>
      </c>
      <c r="C202">
        <v>53.115000000000002</v>
      </c>
      <c r="D202">
        <v>8.9969999999999999</v>
      </c>
      <c r="E202">
        <v>3768</v>
      </c>
      <c r="F202">
        <v>988</v>
      </c>
      <c r="G202">
        <v>32.829000000000001</v>
      </c>
      <c r="H202">
        <v>7.8040000000000003</v>
      </c>
      <c r="I202">
        <v>53.792000000000002</v>
      </c>
      <c r="J202">
        <v>94.751000000000005</v>
      </c>
      <c r="K202">
        <f t="shared" si="6"/>
        <v>0.56771960190393767</v>
      </c>
    </row>
    <row r="203" spans="2:12" x14ac:dyDescent="0.2">
      <c r="B203">
        <v>9</v>
      </c>
      <c r="C203">
        <v>98.817999999999998</v>
      </c>
      <c r="D203">
        <v>12.464</v>
      </c>
      <c r="E203">
        <v>3972</v>
      </c>
      <c r="F203">
        <v>880</v>
      </c>
      <c r="G203">
        <v>149.42099999999999</v>
      </c>
      <c r="H203">
        <v>10.177</v>
      </c>
      <c r="I203">
        <v>55.887999999999998</v>
      </c>
      <c r="J203">
        <v>86.787999999999997</v>
      </c>
      <c r="K203">
        <f t="shared" si="6"/>
        <v>0.64395999446928143</v>
      </c>
    </row>
    <row r="204" spans="2:12" x14ac:dyDescent="0.2">
      <c r="B204">
        <v>10</v>
      </c>
      <c r="C204">
        <v>53.926000000000002</v>
      </c>
      <c r="D204">
        <v>9.42</v>
      </c>
      <c r="E204">
        <v>4040</v>
      </c>
      <c r="F204">
        <v>824</v>
      </c>
      <c r="G204">
        <v>111.251</v>
      </c>
      <c r="H204">
        <v>7.56</v>
      </c>
      <c r="I204">
        <v>71.048000000000002</v>
      </c>
      <c r="J204">
        <v>108.149</v>
      </c>
      <c r="K204">
        <f t="shared" si="6"/>
        <v>0.65694551036070603</v>
      </c>
    </row>
    <row r="205" spans="2:12" x14ac:dyDescent="0.2">
      <c r="B205">
        <v>11</v>
      </c>
      <c r="C205">
        <v>89.093000000000004</v>
      </c>
      <c r="D205">
        <v>11.973000000000001</v>
      </c>
      <c r="E205">
        <v>3028</v>
      </c>
      <c r="F205">
        <v>1088</v>
      </c>
      <c r="G205">
        <v>146.63399999999999</v>
      </c>
      <c r="H205">
        <v>10.103999999999999</v>
      </c>
      <c r="I205">
        <v>61.42</v>
      </c>
      <c r="J205">
        <v>116.09699999999999</v>
      </c>
      <c r="K205">
        <f t="shared" si="6"/>
        <v>0.52904037141355942</v>
      </c>
    </row>
    <row r="206" spans="2:12" x14ac:dyDescent="0.2">
      <c r="B206">
        <v>12</v>
      </c>
      <c r="C206">
        <v>58.326999999999998</v>
      </c>
      <c r="D206">
        <v>10.185</v>
      </c>
      <c r="E206">
        <v>3024</v>
      </c>
      <c r="F206">
        <v>1116</v>
      </c>
      <c r="G206">
        <v>163.30099999999999</v>
      </c>
      <c r="H206">
        <v>8.2210000000000001</v>
      </c>
      <c r="I206">
        <v>73.427999999999997</v>
      </c>
      <c r="J206">
        <v>108.059</v>
      </c>
      <c r="K206">
        <f t="shared" si="6"/>
        <v>0.67951767090200721</v>
      </c>
    </row>
    <row r="207" spans="2:12" x14ac:dyDescent="0.2">
      <c r="B207">
        <v>13</v>
      </c>
      <c r="C207">
        <v>94.876999999999995</v>
      </c>
      <c r="D207">
        <v>13.919</v>
      </c>
      <c r="E207">
        <v>3964</v>
      </c>
      <c r="F207">
        <v>1056</v>
      </c>
      <c r="G207">
        <v>101.113</v>
      </c>
      <c r="H207">
        <v>9.0239999999999991</v>
      </c>
      <c r="I207">
        <v>69.801000000000002</v>
      </c>
      <c r="J207">
        <v>98.462000000000003</v>
      </c>
      <c r="K207">
        <f t="shared" si="6"/>
        <v>0.70891308321992241</v>
      </c>
    </row>
    <row r="208" spans="2:12" x14ac:dyDescent="0.2">
      <c r="B208">
        <v>14</v>
      </c>
      <c r="C208">
        <v>56.713999999999999</v>
      </c>
      <c r="D208">
        <v>9.6110000000000007</v>
      </c>
      <c r="E208">
        <v>3944</v>
      </c>
      <c r="F208">
        <v>1112</v>
      </c>
      <c r="G208">
        <v>125.70699999999999</v>
      </c>
      <c r="H208">
        <v>8.18</v>
      </c>
      <c r="I208">
        <v>46.243000000000002</v>
      </c>
      <c r="J208">
        <v>85.638000000000005</v>
      </c>
      <c r="K208">
        <f t="shared" si="6"/>
        <v>0.53998225086994089</v>
      </c>
    </row>
    <row r="209" spans="2:11" x14ac:dyDescent="0.2">
      <c r="B209">
        <v>15</v>
      </c>
      <c r="C209">
        <v>94.751000000000005</v>
      </c>
      <c r="D209">
        <v>11.712</v>
      </c>
      <c r="E209">
        <v>2996</v>
      </c>
      <c r="F209">
        <v>904</v>
      </c>
      <c r="G209">
        <v>58.627000000000002</v>
      </c>
      <c r="H209">
        <v>10.487</v>
      </c>
      <c r="I209">
        <v>45.186</v>
      </c>
      <c r="J209">
        <v>63.649000000000001</v>
      </c>
      <c r="K209">
        <f t="shared" si="6"/>
        <v>0.70992474351521628</v>
      </c>
    </row>
    <row r="210" spans="2:11" x14ac:dyDescent="0.2">
      <c r="B210">
        <v>16</v>
      </c>
      <c r="C210">
        <v>53.792000000000002</v>
      </c>
      <c r="D210">
        <v>9.4109999999999996</v>
      </c>
      <c r="E210">
        <v>2972</v>
      </c>
      <c r="F210">
        <v>852</v>
      </c>
      <c r="G210">
        <v>31.218</v>
      </c>
      <c r="H210">
        <v>7.8040000000000003</v>
      </c>
    </row>
    <row r="211" spans="2:11" x14ac:dyDescent="0.2">
      <c r="B211">
        <v>17</v>
      </c>
      <c r="C211">
        <v>86.787999999999997</v>
      </c>
      <c r="D211">
        <v>12.111000000000001</v>
      </c>
      <c r="E211">
        <v>3088</v>
      </c>
      <c r="F211">
        <v>888</v>
      </c>
      <c r="G211">
        <v>115.017</v>
      </c>
      <c r="H211">
        <v>9.7550000000000008</v>
      </c>
    </row>
    <row r="212" spans="2:11" x14ac:dyDescent="0.2">
      <c r="B212">
        <v>18</v>
      </c>
      <c r="C212">
        <v>55.887999999999998</v>
      </c>
      <c r="D212">
        <v>10.255000000000001</v>
      </c>
      <c r="E212">
        <v>3100</v>
      </c>
      <c r="F212">
        <v>900</v>
      </c>
      <c r="G212">
        <v>115.346</v>
      </c>
      <c r="H212">
        <v>7.8040000000000003</v>
      </c>
    </row>
    <row r="213" spans="2:11" x14ac:dyDescent="0.2">
      <c r="B213">
        <v>19</v>
      </c>
      <c r="C213">
        <v>108.149</v>
      </c>
      <c r="D213">
        <v>12.944000000000001</v>
      </c>
      <c r="E213">
        <v>3172</v>
      </c>
      <c r="F213">
        <v>1040</v>
      </c>
      <c r="G213">
        <v>47.290999999999997</v>
      </c>
      <c r="H213">
        <v>11.303000000000001</v>
      </c>
    </row>
    <row r="214" spans="2:11" x14ac:dyDescent="0.2">
      <c r="B214">
        <v>20</v>
      </c>
      <c r="C214">
        <v>71.048000000000002</v>
      </c>
      <c r="D214">
        <v>10.188000000000001</v>
      </c>
      <c r="E214">
        <v>3148</v>
      </c>
      <c r="F214">
        <v>936</v>
      </c>
      <c r="G214">
        <v>168.959</v>
      </c>
      <c r="H214">
        <v>9.2680000000000007</v>
      </c>
    </row>
    <row r="215" spans="2:11" x14ac:dyDescent="0.2">
      <c r="B215">
        <v>21</v>
      </c>
      <c r="C215">
        <v>116.09699999999999</v>
      </c>
      <c r="D215">
        <v>13.840999999999999</v>
      </c>
      <c r="E215">
        <v>3164</v>
      </c>
      <c r="F215">
        <v>1136</v>
      </c>
      <c r="G215">
        <v>104.28100000000001</v>
      </c>
      <c r="H215">
        <v>11.218999999999999</v>
      </c>
    </row>
    <row r="216" spans="2:11" x14ac:dyDescent="0.2">
      <c r="B216">
        <v>22</v>
      </c>
      <c r="C216">
        <v>61.42</v>
      </c>
      <c r="D216">
        <v>10.106</v>
      </c>
      <c r="E216">
        <v>3188</v>
      </c>
      <c r="F216">
        <v>1140</v>
      </c>
      <c r="G216">
        <v>98.325999999999993</v>
      </c>
      <c r="H216">
        <v>8.2279999999999998</v>
      </c>
    </row>
    <row r="217" spans="2:11" x14ac:dyDescent="0.2">
      <c r="B217">
        <v>23</v>
      </c>
      <c r="C217">
        <v>108.059</v>
      </c>
      <c r="D217">
        <v>13.528</v>
      </c>
      <c r="E217">
        <v>3504</v>
      </c>
      <c r="F217">
        <v>1460</v>
      </c>
      <c r="G217">
        <v>123.977</v>
      </c>
      <c r="H217">
        <v>11.037000000000001</v>
      </c>
    </row>
    <row r="218" spans="2:11" x14ac:dyDescent="0.2">
      <c r="B218">
        <v>24</v>
      </c>
      <c r="C218">
        <v>73.427999999999997</v>
      </c>
      <c r="D218">
        <v>10.49</v>
      </c>
      <c r="E218">
        <v>3540</v>
      </c>
      <c r="F218">
        <v>1492</v>
      </c>
      <c r="G218">
        <v>107.592</v>
      </c>
      <c r="H218">
        <v>9.23</v>
      </c>
    </row>
    <row r="219" spans="2:11" x14ac:dyDescent="0.2">
      <c r="B219">
        <v>25</v>
      </c>
      <c r="C219">
        <v>98.462000000000003</v>
      </c>
      <c r="D219">
        <v>12.279</v>
      </c>
      <c r="E219">
        <v>1512</v>
      </c>
      <c r="F219">
        <v>1796</v>
      </c>
      <c r="G219">
        <v>104.32299999999999</v>
      </c>
      <c r="H219">
        <v>10.379</v>
      </c>
    </row>
    <row r="220" spans="2:11" x14ac:dyDescent="0.2">
      <c r="B220">
        <v>26</v>
      </c>
      <c r="C220">
        <v>69.801000000000002</v>
      </c>
      <c r="D220">
        <v>10.465</v>
      </c>
      <c r="E220">
        <v>1468</v>
      </c>
      <c r="F220">
        <v>1960</v>
      </c>
      <c r="G220">
        <v>57.847999999999999</v>
      </c>
      <c r="H220">
        <v>9.0079999999999991</v>
      </c>
    </row>
    <row r="221" spans="2:11" x14ac:dyDescent="0.2">
      <c r="B221">
        <v>27</v>
      </c>
      <c r="C221">
        <v>85.638000000000005</v>
      </c>
      <c r="D221">
        <v>12.114000000000001</v>
      </c>
      <c r="E221">
        <v>936</v>
      </c>
      <c r="F221">
        <v>1940</v>
      </c>
      <c r="G221">
        <v>169.16</v>
      </c>
      <c r="H221">
        <v>9.1129999999999995</v>
      </c>
    </row>
    <row r="222" spans="2:11" x14ac:dyDescent="0.2">
      <c r="B222">
        <v>28</v>
      </c>
      <c r="C222">
        <v>46.243000000000002</v>
      </c>
      <c r="D222">
        <v>9.0890000000000004</v>
      </c>
      <c r="E222">
        <v>960</v>
      </c>
      <c r="F222">
        <v>1960</v>
      </c>
      <c r="G222">
        <v>12.875</v>
      </c>
      <c r="H222">
        <v>7.0880000000000001</v>
      </c>
    </row>
    <row r="223" spans="2:11" x14ac:dyDescent="0.2">
      <c r="B223">
        <v>29</v>
      </c>
      <c r="C223">
        <v>63.649000000000001</v>
      </c>
      <c r="D223">
        <v>9.5690000000000008</v>
      </c>
      <c r="E223">
        <v>1404</v>
      </c>
      <c r="F223">
        <v>1828</v>
      </c>
      <c r="G223">
        <v>52.524000000000001</v>
      </c>
      <c r="H223">
        <v>8.7710000000000008</v>
      </c>
    </row>
    <row r="224" spans="2:11" x14ac:dyDescent="0.2">
      <c r="B224">
        <v>30</v>
      </c>
      <c r="C224">
        <v>45.186</v>
      </c>
      <c r="D224">
        <v>8.7729999999999997</v>
      </c>
      <c r="E224">
        <v>1400</v>
      </c>
      <c r="F224">
        <v>1816</v>
      </c>
      <c r="G224">
        <v>46.168999999999997</v>
      </c>
      <c r="H224">
        <v>7.3410000000000002</v>
      </c>
    </row>
    <row r="226" spans="2:12" x14ac:dyDescent="0.2">
      <c r="B226" s="5" t="s">
        <v>25</v>
      </c>
    </row>
    <row r="227" spans="2:12" x14ac:dyDescent="0.2">
      <c r="B227">
        <v>1</v>
      </c>
      <c r="C227">
        <v>80.349000000000004</v>
      </c>
      <c r="D227">
        <v>11.917999999999999</v>
      </c>
      <c r="E227">
        <v>1464</v>
      </c>
      <c r="F227">
        <v>1392</v>
      </c>
      <c r="G227">
        <v>103.173</v>
      </c>
      <c r="H227">
        <v>8.641</v>
      </c>
      <c r="I227">
        <v>43.698999999999998</v>
      </c>
      <c r="J227">
        <v>80.349000000000004</v>
      </c>
      <c r="K227">
        <f>I227/J227</f>
        <v>0.54386488941990563</v>
      </c>
      <c r="L227">
        <f>MIN(I227:I241)</f>
        <v>36.536000000000001</v>
      </c>
    </row>
    <row r="228" spans="2:12" x14ac:dyDescent="0.2">
      <c r="B228">
        <v>2</v>
      </c>
      <c r="C228">
        <v>43.698999999999998</v>
      </c>
      <c r="D228">
        <v>8.85</v>
      </c>
      <c r="E228">
        <v>1468</v>
      </c>
      <c r="F228">
        <v>1432</v>
      </c>
      <c r="G228">
        <v>112.989</v>
      </c>
      <c r="H228">
        <v>6.6660000000000004</v>
      </c>
      <c r="I228">
        <v>54.076999999999998</v>
      </c>
      <c r="J228">
        <v>96.655000000000001</v>
      </c>
      <c r="K228">
        <f t="shared" ref="K228:K241" si="7">I228/J228</f>
        <v>0.55948476540272096</v>
      </c>
      <c r="L228">
        <f>MAX(J227:J241)</f>
        <v>117.236</v>
      </c>
    </row>
    <row r="229" spans="2:12" x14ac:dyDescent="0.2">
      <c r="B229">
        <v>3</v>
      </c>
      <c r="C229">
        <v>96.655000000000001</v>
      </c>
      <c r="D229">
        <v>12.3</v>
      </c>
      <c r="E229">
        <v>1668</v>
      </c>
      <c r="F229">
        <v>480</v>
      </c>
      <c r="G229">
        <v>128.47999999999999</v>
      </c>
      <c r="H229">
        <v>10.475</v>
      </c>
      <c r="I229">
        <v>41.55</v>
      </c>
      <c r="J229">
        <v>69.703999999999994</v>
      </c>
      <c r="K229">
        <f t="shared" si="7"/>
        <v>0.59609204636749691</v>
      </c>
      <c r="L229">
        <f>AVERAGE(I227:I241)</f>
        <v>54.385466666666659</v>
      </c>
    </row>
    <row r="230" spans="2:12" x14ac:dyDescent="0.2">
      <c r="B230">
        <v>4</v>
      </c>
      <c r="C230">
        <v>54.076999999999998</v>
      </c>
      <c r="D230">
        <v>9.8320000000000007</v>
      </c>
      <c r="E230">
        <v>1676</v>
      </c>
      <c r="F230">
        <v>496</v>
      </c>
      <c r="G230">
        <v>128.88399999999999</v>
      </c>
      <c r="H230">
        <v>7.4729999999999999</v>
      </c>
      <c r="I230">
        <v>55.814</v>
      </c>
      <c r="J230">
        <v>98.513999999999996</v>
      </c>
      <c r="K230">
        <f t="shared" si="7"/>
        <v>0.56655906774671627</v>
      </c>
      <c r="L230">
        <f>AVERAGE(J227:J241)</f>
        <v>96.849066666666658</v>
      </c>
    </row>
    <row r="231" spans="2:12" x14ac:dyDescent="0.2">
      <c r="B231">
        <v>5</v>
      </c>
      <c r="C231">
        <v>69.703999999999994</v>
      </c>
      <c r="D231">
        <v>10.29</v>
      </c>
      <c r="E231">
        <v>1296</v>
      </c>
      <c r="F231">
        <v>912</v>
      </c>
      <c r="G231">
        <v>120.256</v>
      </c>
      <c r="H231">
        <v>8.8879999999999999</v>
      </c>
      <c r="I231">
        <v>66.968999999999994</v>
      </c>
      <c r="J231">
        <v>105.974</v>
      </c>
      <c r="K231">
        <f t="shared" si="7"/>
        <v>0.63193802253382902</v>
      </c>
    </row>
    <row r="232" spans="2:12" x14ac:dyDescent="0.2">
      <c r="B232">
        <v>6</v>
      </c>
      <c r="C232">
        <v>41.55</v>
      </c>
      <c r="D232">
        <v>9.2940000000000005</v>
      </c>
      <c r="E232">
        <v>1276</v>
      </c>
      <c r="F232">
        <v>932</v>
      </c>
      <c r="G232">
        <v>129.61099999999999</v>
      </c>
      <c r="H232">
        <v>6.2850000000000001</v>
      </c>
      <c r="I232">
        <v>36.536000000000001</v>
      </c>
      <c r="J232">
        <v>89.706000000000003</v>
      </c>
      <c r="K232">
        <f t="shared" si="7"/>
        <v>0.40728602323144497</v>
      </c>
    </row>
    <row r="233" spans="2:12" x14ac:dyDescent="0.2">
      <c r="B233">
        <v>7</v>
      </c>
      <c r="C233">
        <v>98.513999999999996</v>
      </c>
      <c r="D233">
        <v>13.933999999999999</v>
      </c>
      <c r="E233">
        <v>2280</v>
      </c>
      <c r="F233">
        <v>1712</v>
      </c>
      <c r="G233">
        <v>119.745</v>
      </c>
      <c r="H233">
        <v>9.6289999999999996</v>
      </c>
      <c r="I233">
        <v>61.284999999999997</v>
      </c>
      <c r="J233">
        <v>117.236</v>
      </c>
      <c r="K233">
        <f t="shared" si="7"/>
        <v>0.52274898495342725</v>
      </c>
    </row>
    <row r="234" spans="2:12" x14ac:dyDescent="0.2">
      <c r="B234">
        <v>8</v>
      </c>
      <c r="C234">
        <v>55.814</v>
      </c>
      <c r="D234">
        <v>8.9870000000000001</v>
      </c>
      <c r="E234">
        <v>2280</v>
      </c>
      <c r="F234">
        <v>1836</v>
      </c>
      <c r="G234">
        <v>15.945</v>
      </c>
      <c r="H234">
        <v>8.1479999999999997</v>
      </c>
      <c r="I234">
        <v>65.506</v>
      </c>
      <c r="J234">
        <v>112.092</v>
      </c>
      <c r="K234">
        <f t="shared" si="7"/>
        <v>0.58439496128180424</v>
      </c>
    </row>
    <row r="235" spans="2:12" x14ac:dyDescent="0.2">
      <c r="B235">
        <v>9</v>
      </c>
      <c r="C235">
        <v>105.974</v>
      </c>
      <c r="D235">
        <v>12.994</v>
      </c>
      <c r="E235">
        <v>2024</v>
      </c>
      <c r="F235">
        <v>2096</v>
      </c>
      <c r="G235">
        <v>128.83000000000001</v>
      </c>
      <c r="H235">
        <v>10.863</v>
      </c>
      <c r="I235">
        <v>68.150000000000006</v>
      </c>
      <c r="J235">
        <v>114.401</v>
      </c>
      <c r="K235">
        <f t="shared" si="7"/>
        <v>0.59571157594776281</v>
      </c>
    </row>
    <row r="236" spans="2:12" x14ac:dyDescent="0.2">
      <c r="B236">
        <v>10</v>
      </c>
      <c r="C236">
        <v>66.968999999999994</v>
      </c>
      <c r="D236">
        <v>10.372999999999999</v>
      </c>
      <c r="E236">
        <v>2036</v>
      </c>
      <c r="F236">
        <v>2092</v>
      </c>
      <c r="G236">
        <v>128.23400000000001</v>
      </c>
      <c r="H236">
        <v>8.641</v>
      </c>
      <c r="I236">
        <v>56.02</v>
      </c>
      <c r="J236">
        <v>97.745000000000005</v>
      </c>
      <c r="K236">
        <f t="shared" si="7"/>
        <v>0.57312394495882146</v>
      </c>
    </row>
    <row r="237" spans="2:12" x14ac:dyDescent="0.2">
      <c r="B237">
        <v>11</v>
      </c>
      <c r="C237">
        <v>89.706000000000003</v>
      </c>
      <c r="D237">
        <v>12.157999999999999</v>
      </c>
      <c r="E237">
        <v>1984</v>
      </c>
      <c r="F237">
        <v>1740</v>
      </c>
      <c r="G237">
        <v>119.16800000000001</v>
      </c>
      <c r="H237">
        <v>10.178000000000001</v>
      </c>
      <c r="I237">
        <v>42.822000000000003</v>
      </c>
      <c r="J237">
        <v>67.548000000000002</v>
      </c>
      <c r="K237">
        <f t="shared" si="7"/>
        <v>0.63394919168591224</v>
      </c>
    </row>
    <row r="238" spans="2:12" x14ac:dyDescent="0.2">
      <c r="B238">
        <v>12</v>
      </c>
      <c r="C238">
        <v>36.536000000000001</v>
      </c>
      <c r="D238">
        <v>7.8890000000000002</v>
      </c>
      <c r="E238">
        <v>2008</v>
      </c>
      <c r="F238">
        <v>1772</v>
      </c>
      <c r="G238">
        <v>110.136</v>
      </c>
      <c r="H238">
        <v>6.1719999999999997</v>
      </c>
      <c r="I238">
        <v>55.104999999999997</v>
      </c>
      <c r="J238">
        <v>104.633</v>
      </c>
      <c r="K238">
        <f t="shared" si="7"/>
        <v>0.5266502919728957</v>
      </c>
    </row>
    <row r="239" spans="2:12" x14ac:dyDescent="0.2">
      <c r="B239">
        <v>13</v>
      </c>
      <c r="C239">
        <v>117.236</v>
      </c>
      <c r="D239">
        <v>13.206</v>
      </c>
      <c r="E239">
        <v>3004</v>
      </c>
      <c r="F239">
        <v>2252</v>
      </c>
      <c r="G239">
        <v>110.807</v>
      </c>
      <c r="H239">
        <v>12.045999999999999</v>
      </c>
      <c r="I239">
        <v>49.488999999999997</v>
      </c>
      <c r="J239">
        <v>95.055000000000007</v>
      </c>
      <c r="K239">
        <f t="shared" si="7"/>
        <v>0.52063542159802212</v>
      </c>
    </row>
    <row r="240" spans="2:12" x14ac:dyDescent="0.2">
      <c r="B240">
        <v>14</v>
      </c>
      <c r="C240">
        <v>61.284999999999997</v>
      </c>
      <c r="D240">
        <v>9.8290000000000006</v>
      </c>
      <c r="E240">
        <v>3048</v>
      </c>
      <c r="F240">
        <v>2272</v>
      </c>
      <c r="G240">
        <v>101.592</v>
      </c>
      <c r="H240">
        <v>8.3940000000000001</v>
      </c>
      <c r="I240">
        <v>55.075000000000003</v>
      </c>
      <c r="J240">
        <v>95.831999999999994</v>
      </c>
      <c r="K240">
        <f t="shared" si="7"/>
        <v>0.57470364805075558</v>
      </c>
    </row>
    <row r="241" spans="2:11" x14ac:dyDescent="0.2">
      <c r="B241">
        <v>15</v>
      </c>
      <c r="C241">
        <v>112.092</v>
      </c>
      <c r="D241">
        <v>12.831</v>
      </c>
      <c r="E241">
        <v>2948</v>
      </c>
      <c r="F241">
        <v>2548</v>
      </c>
      <c r="G241">
        <v>30.018000000000001</v>
      </c>
      <c r="H241">
        <v>11.356999999999999</v>
      </c>
      <c r="I241">
        <v>63.685000000000002</v>
      </c>
      <c r="J241">
        <v>107.292</v>
      </c>
      <c r="K241">
        <f t="shared" si="7"/>
        <v>0.59356708794691126</v>
      </c>
    </row>
    <row r="242" spans="2:11" x14ac:dyDescent="0.2">
      <c r="B242">
        <v>16</v>
      </c>
      <c r="C242">
        <v>65.506</v>
      </c>
      <c r="D242">
        <v>10.497999999999999</v>
      </c>
      <c r="E242">
        <v>2984</v>
      </c>
      <c r="F242">
        <v>2572</v>
      </c>
      <c r="G242">
        <v>48.814</v>
      </c>
      <c r="H242">
        <v>8.4619999999999997</v>
      </c>
    </row>
    <row r="243" spans="2:11" x14ac:dyDescent="0.2">
      <c r="B243">
        <v>17</v>
      </c>
      <c r="C243">
        <v>114.401</v>
      </c>
      <c r="D243">
        <v>13.689</v>
      </c>
      <c r="E243">
        <v>2820</v>
      </c>
      <c r="F243">
        <v>2624</v>
      </c>
      <c r="G243">
        <v>50.856000000000002</v>
      </c>
      <c r="H243">
        <v>11.009</v>
      </c>
    </row>
    <row r="244" spans="2:11" x14ac:dyDescent="0.2">
      <c r="B244">
        <v>18</v>
      </c>
      <c r="C244">
        <v>68.150000000000006</v>
      </c>
      <c r="D244">
        <v>11.090999999999999</v>
      </c>
      <c r="E244">
        <v>2860</v>
      </c>
      <c r="F244">
        <v>2616</v>
      </c>
      <c r="G244">
        <v>73.179000000000002</v>
      </c>
      <c r="H244">
        <v>8.3710000000000004</v>
      </c>
    </row>
    <row r="245" spans="2:11" x14ac:dyDescent="0.2">
      <c r="B245">
        <v>19</v>
      </c>
      <c r="C245">
        <v>97.745000000000005</v>
      </c>
      <c r="D245">
        <v>12.938000000000001</v>
      </c>
      <c r="E245">
        <v>2564</v>
      </c>
      <c r="F245">
        <v>3148</v>
      </c>
      <c r="G245">
        <v>131.90600000000001</v>
      </c>
      <c r="H245">
        <v>10.122999999999999</v>
      </c>
    </row>
    <row r="246" spans="2:11" x14ac:dyDescent="0.2">
      <c r="B246">
        <v>20</v>
      </c>
      <c r="C246">
        <v>56.02</v>
      </c>
      <c r="D246">
        <v>9.0649999999999995</v>
      </c>
      <c r="E246">
        <v>2600</v>
      </c>
      <c r="F246">
        <v>3164</v>
      </c>
      <c r="G246">
        <v>119.358</v>
      </c>
      <c r="H246">
        <v>8.1479999999999997</v>
      </c>
    </row>
    <row r="247" spans="2:11" x14ac:dyDescent="0.2">
      <c r="B247">
        <v>21</v>
      </c>
      <c r="C247">
        <v>67.548000000000002</v>
      </c>
      <c r="D247">
        <v>10.34</v>
      </c>
      <c r="E247">
        <v>2728</v>
      </c>
      <c r="F247">
        <v>3144</v>
      </c>
      <c r="G247">
        <v>56.689</v>
      </c>
      <c r="H247">
        <v>8.6050000000000004</v>
      </c>
    </row>
    <row r="248" spans="2:11" x14ac:dyDescent="0.2">
      <c r="B248">
        <v>22</v>
      </c>
      <c r="C248">
        <v>42.822000000000003</v>
      </c>
      <c r="D248">
        <v>8.7289999999999992</v>
      </c>
      <c r="E248">
        <v>2744</v>
      </c>
      <c r="F248">
        <v>3144</v>
      </c>
      <c r="G248">
        <v>61.26</v>
      </c>
      <c r="H248">
        <v>6.9130000000000003</v>
      </c>
    </row>
    <row r="249" spans="2:11" x14ac:dyDescent="0.2">
      <c r="B249">
        <v>23</v>
      </c>
      <c r="C249">
        <v>104.633</v>
      </c>
      <c r="D249">
        <v>12.198</v>
      </c>
      <c r="E249">
        <v>2540</v>
      </c>
      <c r="F249">
        <v>3548</v>
      </c>
      <c r="G249">
        <v>35.942</v>
      </c>
      <c r="H249">
        <v>11.233000000000001</v>
      </c>
    </row>
    <row r="250" spans="2:11" x14ac:dyDescent="0.2">
      <c r="B250">
        <v>24</v>
      </c>
      <c r="C250">
        <v>55.104999999999997</v>
      </c>
      <c r="D250">
        <v>9.4499999999999993</v>
      </c>
      <c r="E250">
        <v>2552</v>
      </c>
      <c r="F250">
        <v>3444</v>
      </c>
      <c r="G250">
        <v>146.72499999999999</v>
      </c>
      <c r="H250">
        <v>7.7949999999999999</v>
      </c>
    </row>
    <row r="251" spans="2:11" x14ac:dyDescent="0.2">
      <c r="B251">
        <v>25</v>
      </c>
      <c r="C251">
        <v>95.055000000000007</v>
      </c>
      <c r="D251">
        <v>12.157999999999999</v>
      </c>
      <c r="E251">
        <v>3476</v>
      </c>
      <c r="F251">
        <v>1996</v>
      </c>
      <c r="G251">
        <v>23.962</v>
      </c>
      <c r="H251">
        <v>9.8759999999999994</v>
      </c>
    </row>
    <row r="252" spans="2:11" x14ac:dyDescent="0.2">
      <c r="B252">
        <v>26</v>
      </c>
      <c r="C252">
        <v>49.488999999999997</v>
      </c>
      <c r="D252">
        <v>8.7919999999999998</v>
      </c>
      <c r="E252">
        <v>3528</v>
      </c>
      <c r="F252">
        <v>1908</v>
      </c>
      <c r="G252">
        <v>128.15700000000001</v>
      </c>
      <c r="H252">
        <v>7.407</v>
      </c>
    </row>
    <row r="253" spans="2:11" x14ac:dyDescent="0.2">
      <c r="B253">
        <v>27</v>
      </c>
      <c r="C253">
        <v>95.831999999999994</v>
      </c>
      <c r="D253">
        <v>12.975</v>
      </c>
      <c r="E253">
        <v>3260</v>
      </c>
      <c r="F253">
        <v>1788</v>
      </c>
      <c r="G253">
        <v>21.193999999999999</v>
      </c>
      <c r="H253">
        <v>9.3819999999999997</v>
      </c>
    </row>
    <row r="254" spans="2:11" x14ac:dyDescent="0.2">
      <c r="B254">
        <v>28</v>
      </c>
      <c r="C254">
        <v>55.075000000000003</v>
      </c>
      <c r="D254">
        <v>9.2249999999999996</v>
      </c>
      <c r="E254">
        <v>3284</v>
      </c>
      <c r="F254">
        <v>1772</v>
      </c>
      <c r="G254">
        <v>15.523999999999999</v>
      </c>
      <c r="H254">
        <v>7.6539999999999999</v>
      </c>
    </row>
    <row r="255" spans="2:11" x14ac:dyDescent="0.2">
      <c r="B255">
        <v>29</v>
      </c>
      <c r="C255">
        <v>107.292</v>
      </c>
      <c r="D255">
        <v>14.074999999999999</v>
      </c>
      <c r="E255">
        <v>3200</v>
      </c>
      <c r="F255">
        <v>1720</v>
      </c>
      <c r="G255">
        <v>105.255</v>
      </c>
      <c r="H255">
        <v>9.8759999999999994</v>
      </c>
    </row>
    <row r="256" spans="2:11" x14ac:dyDescent="0.2">
      <c r="B256">
        <v>30</v>
      </c>
      <c r="C256">
        <v>63.685000000000002</v>
      </c>
      <c r="D256">
        <v>10.555999999999999</v>
      </c>
      <c r="E256">
        <v>3216</v>
      </c>
      <c r="F256">
        <v>1752</v>
      </c>
      <c r="G256">
        <v>100.78400000000001</v>
      </c>
      <c r="H256">
        <v>7.9009999999999998</v>
      </c>
    </row>
    <row r="258" spans="2:12" x14ac:dyDescent="0.2">
      <c r="B258" s="3" t="s">
        <v>26</v>
      </c>
    </row>
    <row r="259" spans="2:12" x14ac:dyDescent="0.2">
      <c r="B259">
        <v>1</v>
      </c>
      <c r="C259">
        <v>59.798999999999999</v>
      </c>
      <c r="D259">
        <v>9.8390000000000004</v>
      </c>
      <c r="E259">
        <v>3536</v>
      </c>
      <c r="F259">
        <v>3612</v>
      </c>
      <c r="G259">
        <v>17.526</v>
      </c>
      <c r="H259">
        <v>7.9870000000000001</v>
      </c>
      <c r="I259">
        <v>40.079000000000001</v>
      </c>
      <c r="J259">
        <v>59.798999999999999</v>
      </c>
      <c r="K259">
        <f>I259/J259</f>
        <v>0.67022859914045385</v>
      </c>
      <c r="L259">
        <f>MIN(I259:I273)</f>
        <v>29.175999999999998</v>
      </c>
    </row>
    <row r="260" spans="2:12" x14ac:dyDescent="0.2">
      <c r="B260">
        <v>2</v>
      </c>
      <c r="C260">
        <v>40.079000000000001</v>
      </c>
      <c r="D260">
        <v>8.56</v>
      </c>
      <c r="E260">
        <v>3560</v>
      </c>
      <c r="F260">
        <v>3532</v>
      </c>
      <c r="G260">
        <v>146.768</v>
      </c>
      <c r="H260">
        <v>6.6660000000000004</v>
      </c>
      <c r="I260">
        <v>29.175999999999998</v>
      </c>
      <c r="J260">
        <v>66.649000000000001</v>
      </c>
      <c r="K260">
        <f t="shared" ref="K260:K273" si="8">I260/J260</f>
        <v>0.43775600534141546</v>
      </c>
      <c r="L260">
        <f>MAX(J259:J273)</f>
        <v>121.26600000000001</v>
      </c>
    </row>
    <row r="261" spans="2:12" x14ac:dyDescent="0.2">
      <c r="B261">
        <v>3</v>
      </c>
      <c r="C261">
        <v>66.649000000000001</v>
      </c>
      <c r="D261">
        <v>10.779</v>
      </c>
      <c r="E261">
        <v>3244</v>
      </c>
      <c r="F261">
        <v>3188</v>
      </c>
      <c r="G261">
        <v>110.095</v>
      </c>
      <c r="H261">
        <v>8.1479999999999997</v>
      </c>
      <c r="I261">
        <v>44.712000000000003</v>
      </c>
      <c r="J261">
        <v>72.188000000000002</v>
      </c>
      <c r="K261">
        <f t="shared" si="8"/>
        <v>0.61938272289023111</v>
      </c>
      <c r="L261">
        <f>AVERAGE(I259:I273)</f>
        <v>49.407199999999996</v>
      </c>
    </row>
    <row r="262" spans="2:12" x14ac:dyDescent="0.2">
      <c r="B262">
        <v>4</v>
      </c>
      <c r="C262">
        <v>29.175999999999998</v>
      </c>
      <c r="D262">
        <v>6.9829999999999997</v>
      </c>
      <c r="E262">
        <v>3224</v>
      </c>
      <c r="F262">
        <v>3240</v>
      </c>
      <c r="G262">
        <v>135</v>
      </c>
      <c r="H262">
        <v>5.8659999999999997</v>
      </c>
      <c r="I262">
        <v>45.002000000000002</v>
      </c>
      <c r="J262">
        <v>86.207999999999998</v>
      </c>
      <c r="K262">
        <f t="shared" si="8"/>
        <v>0.5220165181885672</v>
      </c>
      <c r="L262">
        <f>AVERAGE(J259:J273)</f>
        <v>86.377533333333346</v>
      </c>
    </row>
    <row r="263" spans="2:12" x14ac:dyDescent="0.2">
      <c r="B263">
        <v>5</v>
      </c>
      <c r="C263">
        <v>72.188000000000002</v>
      </c>
      <c r="D263">
        <v>11.372999999999999</v>
      </c>
      <c r="E263">
        <v>2968</v>
      </c>
      <c r="F263">
        <v>2904</v>
      </c>
      <c r="G263">
        <v>117.121</v>
      </c>
      <c r="H263">
        <v>8.5660000000000007</v>
      </c>
      <c r="I263">
        <v>46.061</v>
      </c>
      <c r="J263">
        <v>85.438999999999993</v>
      </c>
      <c r="K263">
        <f t="shared" si="8"/>
        <v>0.5391097742248856</v>
      </c>
    </row>
    <row r="264" spans="2:12" x14ac:dyDescent="0.2">
      <c r="B264">
        <v>6</v>
      </c>
      <c r="C264">
        <v>44.712000000000003</v>
      </c>
      <c r="D264">
        <v>8.4450000000000003</v>
      </c>
      <c r="E264">
        <v>2960</v>
      </c>
      <c r="F264">
        <v>3028</v>
      </c>
      <c r="G264">
        <v>37.875</v>
      </c>
      <c r="H264">
        <v>7.16</v>
      </c>
      <c r="I264">
        <v>40.262</v>
      </c>
      <c r="J264">
        <v>81.736000000000004</v>
      </c>
      <c r="K264">
        <f t="shared" si="8"/>
        <v>0.49258588626798472</v>
      </c>
    </row>
    <row r="265" spans="2:12" x14ac:dyDescent="0.2">
      <c r="B265">
        <v>7</v>
      </c>
      <c r="C265">
        <v>86.207999999999998</v>
      </c>
      <c r="D265">
        <v>11.952999999999999</v>
      </c>
      <c r="E265">
        <v>3176</v>
      </c>
      <c r="F265">
        <v>2820</v>
      </c>
      <c r="G265">
        <v>128.29</v>
      </c>
      <c r="H265">
        <v>9.5719999999999992</v>
      </c>
      <c r="I265">
        <v>53.915999999999997</v>
      </c>
      <c r="J265">
        <v>86.855999999999995</v>
      </c>
      <c r="K265">
        <f t="shared" si="8"/>
        <v>0.62075158883669523</v>
      </c>
    </row>
    <row r="266" spans="2:12" x14ac:dyDescent="0.2">
      <c r="B266">
        <v>8</v>
      </c>
      <c r="C266">
        <v>45.002000000000002</v>
      </c>
      <c r="D266">
        <v>9.1850000000000005</v>
      </c>
      <c r="E266">
        <v>3176</v>
      </c>
      <c r="F266">
        <v>2856</v>
      </c>
      <c r="G266">
        <v>143.74600000000001</v>
      </c>
      <c r="H266">
        <v>6.6479999999999997</v>
      </c>
      <c r="I266">
        <v>63.03</v>
      </c>
      <c r="J266">
        <v>112.191</v>
      </c>
      <c r="K266">
        <f t="shared" si="8"/>
        <v>0.56180977083723294</v>
      </c>
    </row>
    <row r="267" spans="2:12" x14ac:dyDescent="0.2">
      <c r="B267">
        <v>9</v>
      </c>
      <c r="C267">
        <v>85.438999999999993</v>
      </c>
      <c r="D267">
        <v>11.186999999999999</v>
      </c>
      <c r="E267">
        <v>2948</v>
      </c>
      <c r="F267">
        <v>3364</v>
      </c>
      <c r="G267">
        <v>112.036</v>
      </c>
      <c r="H267">
        <v>10.143000000000001</v>
      </c>
      <c r="I267">
        <v>44.445</v>
      </c>
      <c r="J267">
        <v>84.546999999999997</v>
      </c>
      <c r="K267">
        <f t="shared" si="8"/>
        <v>0.52568393911079048</v>
      </c>
    </row>
    <row r="268" spans="2:12" x14ac:dyDescent="0.2">
      <c r="B268">
        <v>10</v>
      </c>
      <c r="C268">
        <v>46.061</v>
      </c>
      <c r="D268">
        <v>8.7569999999999997</v>
      </c>
      <c r="E268">
        <v>2936</v>
      </c>
      <c r="F268">
        <v>3384</v>
      </c>
      <c r="G268">
        <v>130.42599999999999</v>
      </c>
      <c r="H268">
        <v>7.16</v>
      </c>
      <c r="I268">
        <v>55.973999999999997</v>
      </c>
      <c r="J268">
        <v>96.563999999999993</v>
      </c>
      <c r="K268">
        <f t="shared" si="8"/>
        <v>0.57965701503665967</v>
      </c>
    </row>
    <row r="269" spans="2:12" x14ac:dyDescent="0.2">
      <c r="B269">
        <v>11</v>
      </c>
      <c r="C269">
        <v>81.736000000000004</v>
      </c>
      <c r="D269">
        <v>11.436999999999999</v>
      </c>
      <c r="E269">
        <v>2944</v>
      </c>
      <c r="F269">
        <v>3508</v>
      </c>
      <c r="G269">
        <v>122.661</v>
      </c>
      <c r="H269">
        <v>9.6289999999999996</v>
      </c>
      <c r="I269">
        <v>48.765999999999998</v>
      </c>
      <c r="J269">
        <v>75.852999999999994</v>
      </c>
      <c r="K269">
        <f t="shared" si="8"/>
        <v>0.64290140139480312</v>
      </c>
    </row>
    <row r="270" spans="2:12" x14ac:dyDescent="0.2">
      <c r="B270">
        <v>12</v>
      </c>
      <c r="C270">
        <v>40.262</v>
      </c>
      <c r="D270">
        <v>8.2070000000000007</v>
      </c>
      <c r="E270">
        <v>2992</v>
      </c>
      <c r="F270">
        <v>3524</v>
      </c>
      <c r="G270">
        <v>105.709</v>
      </c>
      <c r="H270">
        <v>6.1719999999999997</v>
      </c>
      <c r="I270">
        <v>54.548999999999999</v>
      </c>
      <c r="J270">
        <v>91.968999999999994</v>
      </c>
      <c r="K270">
        <f t="shared" si="8"/>
        <v>0.59312376996596683</v>
      </c>
    </row>
    <row r="271" spans="2:12" x14ac:dyDescent="0.2">
      <c r="B271">
        <v>13</v>
      </c>
      <c r="C271">
        <v>86.855999999999995</v>
      </c>
      <c r="D271">
        <v>11.499000000000001</v>
      </c>
      <c r="E271">
        <v>2980</v>
      </c>
      <c r="F271">
        <v>2732</v>
      </c>
      <c r="G271">
        <v>165.06899999999999</v>
      </c>
      <c r="H271">
        <v>9.827</v>
      </c>
      <c r="I271">
        <v>55.28</v>
      </c>
      <c r="J271">
        <v>88.997</v>
      </c>
      <c r="K271">
        <f t="shared" si="8"/>
        <v>0.62114453296178529</v>
      </c>
    </row>
    <row r="272" spans="2:12" x14ac:dyDescent="0.2">
      <c r="B272">
        <v>14</v>
      </c>
      <c r="C272">
        <v>53.915999999999997</v>
      </c>
      <c r="D272">
        <v>9.2810000000000006</v>
      </c>
      <c r="E272">
        <v>3004</v>
      </c>
      <c r="F272">
        <v>2724</v>
      </c>
      <c r="G272">
        <v>151.38999999999999</v>
      </c>
      <c r="H272">
        <v>7.407</v>
      </c>
      <c r="I272">
        <v>62.472999999999999</v>
      </c>
      <c r="J272">
        <v>121.26600000000001</v>
      </c>
      <c r="K272">
        <f t="shared" si="8"/>
        <v>0.51517325548793558</v>
      </c>
    </row>
    <row r="273" spans="2:11" x14ac:dyDescent="0.2">
      <c r="B273">
        <v>15</v>
      </c>
      <c r="C273">
        <v>112.191</v>
      </c>
      <c r="D273">
        <v>13.15</v>
      </c>
      <c r="E273">
        <v>2800</v>
      </c>
      <c r="F273">
        <v>2516</v>
      </c>
      <c r="G273">
        <v>140.33199999999999</v>
      </c>
      <c r="H273">
        <v>10.952999999999999</v>
      </c>
      <c r="I273">
        <v>57.383000000000003</v>
      </c>
      <c r="J273">
        <v>85.400999999999996</v>
      </c>
      <c r="K273">
        <f t="shared" si="8"/>
        <v>0.67192421634407096</v>
      </c>
    </row>
    <row r="274" spans="2:11" x14ac:dyDescent="0.2">
      <c r="B274">
        <v>16</v>
      </c>
      <c r="C274">
        <v>63.03</v>
      </c>
      <c r="D274">
        <v>9.9529999999999994</v>
      </c>
      <c r="E274">
        <v>2812</v>
      </c>
      <c r="F274">
        <v>2544</v>
      </c>
      <c r="G274">
        <v>156.61500000000001</v>
      </c>
      <c r="H274">
        <v>8.3940000000000001</v>
      </c>
    </row>
    <row r="275" spans="2:11" x14ac:dyDescent="0.2">
      <c r="B275">
        <v>17</v>
      </c>
      <c r="C275">
        <v>84.546999999999997</v>
      </c>
      <c r="D275">
        <v>11.872</v>
      </c>
      <c r="E275">
        <v>2884</v>
      </c>
      <c r="F275">
        <v>1952</v>
      </c>
      <c r="G275">
        <v>135</v>
      </c>
      <c r="H275">
        <v>9.3659999999999997</v>
      </c>
    </row>
    <row r="276" spans="2:11" x14ac:dyDescent="0.2">
      <c r="B276">
        <v>18</v>
      </c>
      <c r="C276">
        <v>44.445</v>
      </c>
      <c r="D276">
        <v>8.641</v>
      </c>
      <c r="E276">
        <v>2888</v>
      </c>
      <c r="F276">
        <v>1972</v>
      </c>
      <c r="G276">
        <v>143.13</v>
      </c>
      <c r="H276">
        <v>7.16</v>
      </c>
    </row>
    <row r="277" spans="2:11" x14ac:dyDescent="0.2">
      <c r="B277">
        <v>19</v>
      </c>
      <c r="C277">
        <v>96.563999999999993</v>
      </c>
      <c r="D277">
        <v>11.856</v>
      </c>
      <c r="E277">
        <v>2808</v>
      </c>
      <c r="F277">
        <v>1972</v>
      </c>
      <c r="G277">
        <v>121.373</v>
      </c>
      <c r="H277">
        <v>10.734999999999999</v>
      </c>
    </row>
    <row r="278" spans="2:11" x14ac:dyDescent="0.2">
      <c r="B278">
        <v>20</v>
      </c>
      <c r="C278">
        <v>55.973999999999997</v>
      </c>
      <c r="D278">
        <v>9.8290000000000006</v>
      </c>
      <c r="E278">
        <v>2808</v>
      </c>
      <c r="F278">
        <v>1984</v>
      </c>
      <c r="G278">
        <v>115.27800000000001</v>
      </c>
      <c r="H278">
        <v>7.9009999999999998</v>
      </c>
    </row>
    <row r="279" spans="2:11" x14ac:dyDescent="0.2">
      <c r="B279">
        <v>21</v>
      </c>
      <c r="C279">
        <v>75.852999999999994</v>
      </c>
      <c r="D279">
        <v>10.765000000000001</v>
      </c>
      <c r="E279">
        <v>3284</v>
      </c>
      <c r="F279">
        <v>1968</v>
      </c>
      <c r="G279">
        <v>126.607</v>
      </c>
      <c r="H279">
        <v>9.1760000000000002</v>
      </c>
    </row>
    <row r="280" spans="2:11" x14ac:dyDescent="0.2">
      <c r="B280">
        <v>22</v>
      </c>
      <c r="C280">
        <v>48.765999999999998</v>
      </c>
      <c r="D280">
        <v>8.6240000000000006</v>
      </c>
      <c r="E280">
        <v>3304</v>
      </c>
      <c r="F280">
        <v>2112</v>
      </c>
      <c r="G280">
        <v>66.370999999999995</v>
      </c>
      <c r="H280">
        <v>7.407</v>
      </c>
    </row>
    <row r="281" spans="2:11" x14ac:dyDescent="0.2">
      <c r="B281">
        <v>23</v>
      </c>
      <c r="C281">
        <v>91.968999999999994</v>
      </c>
      <c r="D281">
        <v>12.157999999999999</v>
      </c>
      <c r="E281">
        <v>3116</v>
      </c>
      <c r="F281">
        <v>1896</v>
      </c>
      <c r="G281">
        <v>156.03800000000001</v>
      </c>
      <c r="H281">
        <v>9.8230000000000004</v>
      </c>
    </row>
    <row r="282" spans="2:11" x14ac:dyDescent="0.2">
      <c r="B282">
        <v>24</v>
      </c>
      <c r="C282">
        <v>54.548999999999999</v>
      </c>
      <c r="D282">
        <v>9.7010000000000005</v>
      </c>
      <c r="E282">
        <v>3132</v>
      </c>
      <c r="F282">
        <v>1952</v>
      </c>
      <c r="G282">
        <v>165.256</v>
      </c>
      <c r="H282">
        <v>7.16</v>
      </c>
    </row>
    <row r="283" spans="2:11" x14ac:dyDescent="0.2">
      <c r="B283">
        <v>25</v>
      </c>
      <c r="C283">
        <v>88.997</v>
      </c>
      <c r="D283">
        <v>11.914999999999999</v>
      </c>
      <c r="E283">
        <v>2732</v>
      </c>
      <c r="F283">
        <v>2036</v>
      </c>
      <c r="G283">
        <v>124.01900000000001</v>
      </c>
      <c r="H283">
        <v>9.8759999999999994</v>
      </c>
    </row>
    <row r="284" spans="2:11" x14ac:dyDescent="0.2">
      <c r="B284">
        <v>26</v>
      </c>
      <c r="C284">
        <v>55.28</v>
      </c>
      <c r="D284">
        <v>9.73</v>
      </c>
      <c r="E284">
        <v>2732</v>
      </c>
      <c r="F284">
        <v>2064</v>
      </c>
      <c r="G284">
        <v>125.70699999999999</v>
      </c>
      <c r="H284">
        <v>7.6539999999999999</v>
      </c>
    </row>
    <row r="285" spans="2:11" x14ac:dyDescent="0.2">
      <c r="B285">
        <v>27</v>
      </c>
      <c r="C285">
        <v>121.26600000000001</v>
      </c>
      <c r="D285">
        <v>14.212999999999999</v>
      </c>
      <c r="E285">
        <v>2896</v>
      </c>
      <c r="F285">
        <v>1832</v>
      </c>
      <c r="G285">
        <v>107.176</v>
      </c>
      <c r="H285">
        <v>11.603999999999999</v>
      </c>
    </row>
    <row r="286" spans="2:11" x14ac:dyDescent="0.2">
      <c r="B286">
        <v>28</v>
      </c>
      <c r="C286">
        <v>62.472999999999999</v>
      </c>
      <c r="D286">
        <v>9.8670000000000009</v>
      </c>
      <c r="E286">
        <v>2872</v>
      </c>
      <c r="F286">
        <v>1868</v>
      </c>
      <c r="G286">
        <v>121.70099999999999</v>
      </c>
      <c r="H286">
        <v>8.2940000000000005</v>
      </c>
    </row>
    <row r="287" spans="2:11" x14ac:dyDescent="0.2">
      <c r="B287">
        <v>29</v>
      </c>
      <c r="C287">
        <v>85.400999999999996</v>
      </c>
      <c r="D287">
        <v>12.108000000000001</v>
      </c>
      <c r="E287">
        <v>2600</v>
      </c>
      <c r="F287">
        <v>1824</v>
      </c>
      <c r="G287">
        <v>129.20699999999999</v>
      </c>
      <c r="H287">
        <v>9.8759999999999994</v>
      </c>
    </row>
    <row r="288" spans="2:11" x14ac:dyDescent="0.2">
      <c r="B288">
        <v>30</v>
      </c>
      <c r="C288">
        <v>57.383000000000003</v>
      </c>
      <c r="D288">
        <v>9.1620000000000008</v>
      </c>
      <c r="E288">
        <v>2608</v>
      </c>
      <c r="F288">
        <v>1940</v>
      </c>
      <c r="G288">
        <v>14.036</v>
      </c>
      <c r="H288">
        <v>7.9009999999999998</v>
      </c>
    </row>
    <row r="290" spans="2:12" x14ac:dyDescent="0.2">
      <c r="B290" s="5" t="s">
        <v>27</v>
      </c>
    </row>
    <row r="291" spans="2:12" x14ac:dyDescent="0.2">
      <c r="B291">
        <v>1</v>
      </c>
      <c r="C291">
        <v>95.957999999999998</v>
      </c>
      <c r="D291">
        <v>12.529</v>
      </c>
      <c r="E291">
        <v>1900</v>
      </c>
      <c r="F291">
        <v>948</v>
      </c>
      <c r="G291">
        <v>157.38</v>
      </c>
      <c r="H291">
        <v>9.6379999999999999</v>
      </c>
      <c r="I291">
        <v>64.673000000000002</v>
      </c>
      <c r="J291">
        <v>95.957999999999998</v>
      </c>
      <c r="K291">
        <f>I291/J291</f>
        <v>0.67397194605973454</v>
      </c>
      <c r="L291">
        <f>MIN(I291:I305)</f>
        <v>39.18</v>
      </c>
    </row>
    <row r="292" spans="2:12" x14ac:dyDescent="0.2">
      <c r="B292">
        <v>2</v>
      </c>
      <c r="C292">
        <v>64.673000000000002</v>
      </c>
      <c r="D292">
        <v>10.157</v>
      </c>
      <c r="E292">
        <v>1924</v>
      </c>
      <c r="F292">
        <v>948</v>
      </c>
      <c r="G292">
        <v>157.69399999999999</v>
      </c>
      <c r="H292">
        <v>8.4329999999999998</v>
      </c>
      <c r="I292">
        <v>54.143999999999998</v>
      </c>
      <c r="J292">
        <v>96.501999999999995</v>
      </c>
      <c r="K292">
        <f t="shared" ref="K292:K305" si="9">I292/J292</f>
        <v>0.56106609189446854</v>
      </c>
      <c r="L292">
        <f>MAX(J291:J305)</f>
        <v>103.23699999999999</v>
      </c>
    </row>
    <row r="293" spans="2:12" x14ac:dyDescent="0.2">
      <c r="B293">
        <v>3</v>
      </c>
      <c r="C293">
        <v>96.501999999999995</v>
      </c>
      <c r="D293">
        <v>12.779</v>
      </c>
      <c r="E293">
        <v>1736</v>
      </c>
      <c r="F293">
        <v>1572</v>
      </c>
      <c r="G293">
        <v>135.76400000000001</v>
      </c>
      <c r="H293">
        <v>10.361000000000001</v>
      </c>
      <c r="I293">
        <v>50.203000000000003</v>
      </c>
      <c r="J293">
        <v>80.501000000000005</v>
      </c>
      <c r="K293">
        <f t="shared" si="9"/>
        <v>0.6236320045713718</v>
      </c>
      <c r="L293">
        <f>AVERAGE(I291:I305)</f>
        <v>50.667666666666669</v>
      </c>
    </row>
    <row r="294" spans="2:12" x14ac:dyDescent="0.2">
      <c r="B294">
        <v>4</v>
      </c>
      <c r="C294">
        <v>54.143999999999998</v>
      </c>
      <c r="D294">
        <v>9.6289999999999996</v>
      </c>
      <c r="E294">
        <v>1760</v>
      </c>
      <c r="F294">
        <v>1592</v>
      </c>
      <c r="G294">
        <v>148.29900000000001</v>
      </c>
      <c r="H294">
        <v>7.827</v>
      </c>
      <c r="I294">
        <v>61.466000000000001</v>
      </c>
      <c r="J294">
        <v>103.23699999999999</v>
      </c>
      <c r="K294">
        <f t="shared" si="9"/>
        <v>0.59538731268828038</v>
      </c>
      <c r="L294">
        <f>AVERAGE(J291:J305)</f>
        <v>87.262733333333301</v>
      </c>
    </row>
    <row r="295" spans="2:12" x14ac:dyDescent="0.2">
      <c r="B295">
        <v>5</v>
      </c>
      <c r="C295">
        <v>80.501000000000005</v>
      </c>
      <c r="D295">
        <v>11.827999999999999</v>
      </c>
      <c r="E295">
        <v>1932</v>
      </c>
      <c r="F295">
        <v>1656</v>
      </c>
      <c r="G295">
        <v>123.366</v>
      </c>
      <c r="H295">
        <v>9.4550000000000001</v>
      </c>
      <c r="I295">
        <v>39.18</v>
      </c>
      <c r="J295">
        <v>76.248000000000005</v>
      </c>
      <c r="K295">
        <f t="shared" si="9"/>
        <v>0.51384954359458601</v>
      </c>
    </row>
    <row r="296" spans="2:12" x14ac:dyDescent="0.2">
      <c r="B296">
        <v>6</v>
      </c>
      <c r="C296">
        <v>50.203000000000003</v>
      </c>
      <c r="D296">
        <v>9.5960000000000001</v>
      </c>
      <c r="E296">
        <v>1936</v>
      </c>
      <c r="F296">
        <v>1696</v>
      </c>
      <c r="G296">
        <v>141.11600000000001</v>
      </c>
      <c r="H296">
        <v>7.2279999999999998</v>
      </c>
      <c r="I296">
        <v>58.512</v>
      </c>
      <c r="J296">
        <v>84.614999999999995</v>
      </c>
      <c r="K296">
        <f t="shared" si="9"/>
        <v>0.69150859776635354</v>
      </c>
    </row>
    <row r="297" spans="2:12" x14ac:dyDescent="0.2">
      <c r="B297">
        <v>7</v>
      </c>
      <c r="C297">
        <v>103.23699999999999</v>
      </c>
      <c r="D297">
        <v>12.529</v>
      </c>
      <c r="E297">
        <v>4172</v>
      </c>
      <c r="F297">
        <v>3248</v>
      </c>
      <c r="G297">
        <v>112.62</v>
      </c>
      <c r="H297">
        <v>10.814</v>
      </c>
      <c r="I297">
        <v>51.545999999999999</v>
      </c>
      <c r="J297">
        <v>98.28</v>
      </c>
      <c r="K297">
        <f t="shared" si="9"/>
        <v>0.52448107448107451</v>
      </c>
    </row>
    <row r="298" spans="2:12" x14ac:dyDescent="0.2">
      <c r="B298">
        <v>8</v>
      </c>
      <c r="C298">
        <v>61.466000000000001</v>
      </c>
      <c r="D298">
        <v>9.8109999999999999</v>
      </c>
      <c r="E298">
        <v>4200</v>
      </c>
      <c r="F298">
        <v>3420</v>
      </c>
      <c r="G298">
        <v>65.322999999999993</v>
      </c>
      <c r="H298">
        <v>7.9509999999999996</v>
      </c>
      <c r="I298">
        <v>44.418999999999997</v>
      </c>
      <c r="J298">
        <v>80.994</v>
      </c>
      <c r="K298">
        <f t="shared" si="9"/>
        <v>0.54842334000049386</v>
      </c>
    </row>
    <row r="299" spans="2:12" x14ac:dyDescent="0.2">
      <c r="B299">
        <v>9</v>
      </c>
      <c r="C299">
        <v>76.248000000000005</v>
      </c>
      <c r="D299">
        <v>10.766999999999999</v>
      </c>
      <c r="E299">
        <v>4600</v>
      </c>
      <c r="F299">
        <v>3376</v>
      </c>
      <c r="G299">
        <v>40.462000000000003</v>
      </c>
      <c r="H299">
        <v>9.3970000000000002</v>
      </c>
      <c r="I299">
        <v>44.267000000000003</v>
      </c>
      <c r="J299">
        <v>86.966999999999999</v>
      </c>
      <c r="K299">
        <f t="shared" si="9"/>
        <v>0.50900916439569033</v>
      </c>
    </row>
    <row r="300" spans="2:12" x14ac:dyDescent="0.2">
      <c r="B300">
        <v>10</v>
      </c>
      <c r="C300">
        <v>39.18</v>
      </c>
      <c r="D300">
        <v>8.0090000000000003</v>
      </c>
      <c r="E300">
        <v>4664</v>
      </c>
      <c r="F300">
        <v>3380</v>
      </c>
      <c r="G300">
        <v>68.838999999999999</v>
      </c>
      <c r="H300">
        <v>6.2649999999999997</v>
      </c>
      <c r="I300">
        <v>51.829000000000001</v>
      </c>
      <c r="J300">
        <v>90.29</v>
      </c>
      <c r="K300">
        <f t="shared" si="9"/>
        <v>0.57402813157603272</v>
      </c>
    </row>
    <row r="301" spans="2:12" x14ac:dyDescent="0.2">
      <c r="B301">
        <v>11</v>
      </c>
      <c r="C301">
        <v>84.614999999999995</v>
      </c>
      <c r="D301">
        <v>11.965</v>
      </c>
      <c r="E301">
        <v>4384</v>
      </c>
      <c r="F301">
        <v>3192</v>
      </c>
      <c r="G301">
        <v>115.017</v>
      </c>
      <c r="H301">
        <v>9.9570000000000007</v>
      </c>
      <c r="I301">
        <v>55.835000000000001</v>
      </c>
      <c r="J301">
        <v>75.754999999999995</v>
      </c>
      <c r="K301">
        <f t="shared" si="9"/>
        <v>0.73704705960002648</v>
      </c>
    </row>
    <row r="302" spans="2:12" x14ac:dyDescent="0.2">
      <c r="B302">
        <v>12</v>
      </c>
      <c r="C302">
        <v>58.512</v>
      </c>
      <c r="D302">
        <v>10.087999999999999</v>
      </c>
      <c r="E302">
        <v>4356</v>
      </c>
      <c r="F302">
        <v>3240</v>
      </c>
      <c r="G302">
        <v>139.84399999999999</v>
      </c>
      <c r="H302">
        <v>8.14</v>
      </c>
      <c r="I302">
        <v>41.850999999999999</v>
      </c>
      <c r="J302">
        <v>99.855000000000004</v>
      </c>
      <c r="K302">
        <f t="shared" si="9"/>
        <v>0.41911772069500774</v>
      </c>
    </row>
    <row r="303" spans="2:12" x14ac:dyDescent="0.2">
      <c r="B303">
        <v>13</v>
      </c>
      <c r="C303">
        <v>98.28</v>
      </c>
      <c r="D303">
        <v>12.127000000000001</v>
      </c>
      <c r="E303">
        <v>4232</v>
      </c>
      <c r="F303">
        <v>3172</v>
      </c>
      <c r="G303">
        <v>130.97200000000001</v>
      </c>
      <c r="H303">
        <v>10.82</v>
      </c>
      <c r="I303">
        <v>51.262999999999998</v>
      </c>
      <c r="J303">
        <v>76.176000000000002</v>
      </c>
      <c r="K303">
        <f t="shared" si="9"/>
        <v>0.67295473639991599</v>
      </c>
    </row>
    <row r="304" spans="2:12" x14ac:dyDescent="0.2">
      <c r="B304">
        <v>14</v>
      </c>
      <c r="C304">
        <v>51.545999999999999</v>
      </c>
      <c r="D304">
        <v>8.8460000000000001</v>
      </c>
      <c r="E304">
        <v>4236</v>
      </c>
      <c r="F304">
        <v>3292</v>
      </c>
      <c r="G304">
        <v>29.358000000000001</v>
      </c>
      <c r="H304">
        <v>7.9509999999999996</v>
      </c>
      <c r="I304">
        <v>40.566000000000003</v>
      </c>
      <c r="J304">
        <v>71.858000000000004</v>
      </c>
      <c r="K304">
        <f t="shared" si="9"/>
        <v>0.56453004536725204</v>
      </c>
    </row>
    <row r="305" spans="2:11" x14ac:dyDescent="0.2">
      <c r="B305">
        <v>15</v>
      </c>
      <c r="C305">
        <v>80.994</v>
      </c>
      <c r="D305">
        <v>12.127000000000001</v>
      </c>
      <c r="E305">
        <v>4368</v>
      </c>
      <c r="F305">
        <v>3164</v>
      </c>
      <c r="G305">
        <v>139.02799999999999</v>
      </c>
      <c r="H305">
        <v>8.9160000000000004</v>
      </c>
      <c r="I305">
        <v>50.261000000000003</v>
      </c>
      <c r="J305">
        <v>91.704999999999998</v>
      </c>
      <c r="K305">
        <f t="shared" si="9"/>
        <v>0.54807262417534486</v>
      </c>
    </row>
    <row r="306" spans="2:11" x14ac:dyDescent="0.2">
      <c r="B306">
        <v>16</v>
      </c>
      <c r="C306">
        <v>44.418999999999997</v>
      </c>
      <c r="D306">
        <v>9.3719999999999999</v>
      </c>
      <c r="E306">
        <v>4376</v>
      </c>
      <c r="F306">
        <v>3180</v>
      </c>
      <c r="G306">
        <v>133.958</v>
      </c>
      <c r="H306">
        <v>6.7050000000000001</v>
      </c>
    </row>
    <row r="307" spans="2:11" x14ac:dyDescent="0.2">
      <c r="B307">
        <v>17</v>
      </c>
      <c r="C307">
        <v>86.966999999999999</v>
      </c>
      <c r="D307">
        <v>12.914999999999999</v>
      </c>
      <c r="E307">
        <v>4344</v>
      </c>
      <c r="F307">
        <v>3392</v>
      </c>
      <c r="G307">
        <v>8.5839999999999996</v>
      </c>
      <c r="H307">
        <v>8.59</v>
      </c>
    </row>
    <row r="308" spans="2:11" x14ac:dyDescent="0.2">
      <c r="B308">
        <v>18</v>
      </c>
      <c r="C308">
        <v>44.267000000000003</v>
      </c>
      <c r="D308">
        <v>9.3849999999999998</v>
      </c>
      <c r="E308">
        <v>4372</v>
      </c>
      <c r="F308">
        <v>3356</v>
      </c>
      <c r="G308">
        <v>150.803</v>
      </c>
      <c r="H308">
        <v>6.5709999999999997</v>
      </c>
    </row>
    <row r="309" spans="2:11" x14ac:dyDescent="0.2">
      <c r="B309">
        <v>19</v>
      </c>
      <c r="C309">
        <v>90.29</v>
      </c>
      <c r="D309">
        <v>12.385</v>
      </c>
      <c r="E309">
        <v>3300</v>
      </c>
      <c r="F309">
        <v>2076</v>
      </c>
      <c r="G309">
        <v>127.093</v>
      </c>
      <c r="H309">
        <v>9.8819999999999997</v>
      </c>
    </row>
    <row r="310" spans="2:11" x14ac:dyDescent="0.2">
      <c r="B310">
        <v>20</v>
      </c>
      <c r="C310">
        <v>51.829000000000001</v>
      </c>
      <c r="D310">
        <v>10.505000000000001</v>
      </c>
      <c r="E310">
        <v>3320</v>
      </c>
      <c r="F310">
        <v>2092</v>
      </c>
      <c r="G310">
        <v>126.607</v>
      </c>
      <c r="H310">
        <v>7.6669999999999998</v>
      </c>
    </row>
    <row r="311" spans="2:11" x14ac:dyDescent="0.2">
      <c r="B311">
        <v>21</v>
      </c>
      <c r="C311">
        <v>75.754999999999995</v>
      </c>
      <c r="D311">
        <v>11.076000000000001</v>
      </c>
      <c r="E311">
        <v>3400</v>
      </c>
      <c r="F311">
        <v>2548</v>
      </c>
      <c r="G311">
        <v>134.119</v>
      </c>
      <c r="H311">
        <v>9.59</v>
      </c>
    </row>
    <row r="312" spans="2:11" x14ac:dyDescent="0.2">
      <c r="B312">
        <v>22</v>
      </c>
      <c r="C312">
        <v>55.835000000000001</v>
      </c>
      <c r="D312">
        <v>9.7129999999999992</v>
      </c>
      <c r="E312">
        <v>3372</v>
      </c>
      <c r="F312">
        <v>2556</v>
      </c>
      <c r="G312">
        <v>150.255</v>
      </c>
      <c r="H312">
        <v>7.6959999999999997</v>
      </c>
    </row>
    <row r="313" spans="2:11" x14ac:dyDescent="0.2">
      <c r="B313">
        <v>23</v>
      </c>
      <c r="C313">
        <v>99.855000000000004</v>
      </c>
      <c r="D313">
        <v>12.680999999999999</v>
      </c>
      <c r="E313">
        <v>3344</v>
      </c>
      <c r="F313">
        <v>2004</v>
      </c>
      <c r="G313">
        <v>14.3</v>
      </c>
      <c r="H313">
        <v>10.119999999999999</v>
      </c>
    </row>
    <row r="314" spans="2:11" x14ac:dyDescent="0.2">
      <c r="B314">
        <v>24</v>
      </c>
      <c r="C314">
        <v>41.850999999999999</v>
      </c>
      <c r="D314">
        <v>8.0090000000000003</v>
      </c>
      <c r="E314">
        <v>3408</v>
      </c>
      <c r="F314">
        <v>1944</v>
      </c>
      <c r="G314">
        <v>133.78100000000001</v>
      </c>
      <c r="H314">
        <v>6.9539999999999997</v>
      </c>
    </row>
    <row r="315" spans="2:11" x14ac:dyDescent="0.2">
      <c r="B315">
        <v>25</v>
      </c>
      <c r="C315">
        <v>76.176000000000002</v>
      </c>
      <c r="D315">
        <v>11.446999999999999</v>
      </c>
      <c r="E315">
        <v>4768</v>
      </c>
      <c r="F315">
        <v>3248</v>
      </c>
      <c r="G315">
        <v>139.268</v>
      </c>
      <c r="H315">
        <v>8.6739999999999995</v>
      </c>
    </row>
    <row r="316" spans="2:11" x14ac:dyDescent="0.2">
      <c r="B316">
        <v>26</v>
      </c>
      <c r="C316">
        <v>51.262999999999998</v>
      </c>
      <c r="D316">
        <v>8.6869999999999994</v>
      </c>
      <c r="E316">
        <v>4776</v>
      </c>
      <c r="F316">
        <v>3296</v>
      </c>
      <c r="G316">
        <v>146.31</v>
      </c>
      <c r="H316">
        <v>7.71</v>
      </c>
    </row>
    <row r="317" spans="2:11" x14ac:dyDescent="0.2">
      <c r="B317">
        <v>27</v>
      </c>
      <c r="C317">
        <v>71.858000000000004</v>
      </c>
      <c r="D317">
        <v>10.989000000000001</v>
      </c>
      <c r="E317">
        <v>4436</v>
      </c>
      <c r="F317">
        <v>3180</v>
      </c>
      <c r="G317">
        <v>127.875</v>
      </c>
      <c r="H317">
        <v>9.1560000000000006</v>
      </c>
    </row>
    <row r="318" spans="2:11" x14ac:dyDescent="0.2">
      <c r="B318">
        <v>28</v>
      </c>
      <c r="C318">
        <v>40.566000000000003</v>
      </c>
      <c r="D318">
        <v>8.0090000000000003</v>
      </c>
      <c r="E318">
        <v>4412</v>
      </c>
      <c r="F318">
        <v>3236</v>
      </c>
      <c r="G318">
        <v>164.291</v>
      </c>
      <c r="H318">
        <v>6.883</v>
      </c>
    </row>
    <row r="319" spans="2:11" x14ac:dyDescent="0.2">
      <c r="B319">
        <v>29</v>
      </c>
      <c r="C319">
        <v>91.704999999999998</v>
      </c>
      <c r="D319">
        <v>11.698</v>
      </c>
      <c r="E319">
        <v>4240</v>
      </c>
      <c r="F319">
        <v>2900</v>
      </c>
      <c r="G319">
        <v>122.381</v>
      </c>
      <c r="H319">
        <v>10.499000000000001</v>
      </c>
    </row>
    <row r="320" spans="2:11" x14ac:dyDescent="0.2">
      <c r="B320">
        <v>30</v>
      </c>
      <c r="C320">
        <v>50.261000000000003</v>
      </c>
      <c r="D320">
        <v>8.6869999999999994</v>
      </c>
      <c r="E320">
        <v>4260</v>
      </c>
      <c r="F320">
        <v>2920</v>
      </c>
      <c r="G320">
        <v>109.44</v>
      </c>
      <c r="H320">
        <v>7.4690000000000003</v>
      </c>
    </row>
    <row r="322" spans="2:12" x14ac:dyDescent="0.2">
      <c r="B322" s="3" t="s">
        <v>28</v>
      </c>
    </row>
    <row r="323" spans="2:12" x14ac:dyDescent="0.2">
      <c r="B323">
        <v>1</v>
      </c>
      <c r="C323">
        <v>87.597999999999999</v>
      </c>
      <c r="D323">
        <v>11.923</v>
      </c>
      <c r="E323">
        <v>2352</v>
      </c>
      <c r="F323">
        <v>884</v>
      </c>
      <c r="G323">
        <v>139.14500000000001</v>
      </c>
      <c r="H323">
        <v>9.9960000000000004</v>
      </c>
      <c r="I323">
        <v>38.555999999999997</v>
      </c>
      <c r="J323">
        <v>87.597999999999999</v>
      </c>
      <c r="K323">
        <f>I323/J323</f>
        <v>0.44014703532044108</v>
      </c>
      <c r="L323">
        <f>MIN(I323:I337)</f>
        <v>32.043999999999997</v>
      </c>
    </row>
    <row r="324" spans="2:12" x14ac:dyDescent="0.2">
      <c r="B324">
        <v>2</v>
      </c>
      <c r="C324">
        <v>38.555999999999997</v>
      </c>
      <c r="D324">
        <v>8.6449999999999996</v>
      </c>
      <c r="E324">
        <v>2384</v>
      </c>
      <c r="F324">
        <v>904</v>
      </c>
      <c r="G324">
        <v>130.42599999999999</v>
      </c>
      <c r="H324">
        <v>6.2190000000000003</v>
      </c>
      <c r="I324">
        <v>51.625999999999998</v>
      </c>
      <c r="J324">
        <v>89.173000000000002</v>
      </c>
      <c r="K324">
        <f t="shared" ref="K324:K337" si="10">I324/J324</f>
        <v>0.57894205645206509</v>
      </c>
      <c r="L324">
        <f>MAX(J323:J337)</f>
        <v>139.12799999999999</v>
      </c>
    </row>
    <row r="325" spans="2:12" x14ac:dyDescent="0.2">
      <c r="B325">
        <v>3</v>
      </c>
      <c r="C325">
        <v>89.173000000000002</v>
      </c>
      <c r="D325">
        <v>12.335000000000001</v>
      </c>
      <c r="E325">
        <v>2368</v>
      </c>
      <c r="F325">
        <v>1024</v>
      </c>
      <c r="G325">
        <v>127.776</v>
      </c>
      <c r="H325">
        <v>9.6869999999999994</v>
      </c>
      <c r="I325">
        <v>53.177999999999997</v>
      </c>
      <c r="J325">
        <v>87.71</v>
      </c>
      <c r="K325">
        <f t="shared" si="10"/>
        <v>0.60629346710751342</v>
      </c>
      <c r="L325">
        <f>AVERAGE(I323:I337)</f>
        <v>58.027066666666656</v>
      </c>
    </row>
    <row r="326" spans="2:12" x14ac:dyDescent="0.2">
      <c r="B326">
        <v>4</v>
      </c>
      <c r="C326">
        <v>51.625999999999998</v>
      </c>
      <c r="D326">
        <v>9.4930000000000003</v>
      </c>
      <c r="E326">
        <v>2424</v>
      </c>
      <c r="F326">
        <v>1020</v>
      </c>
      <c r="G326">
        <v>119.197</v>
      </c>
      <c r="H326">
        <v>7.0659999999999998</v>
      </c>
      <c r="I326">
        <v>67.814999999999998</v>
      </c>
      <c r="J326">
        <v>106.86199999999999</v>
      </c>
      <c r="K326">
        <f t="shared" si="10"/>
        <v>0.63460350732720705</v>
      </c>
      <c r="L326">
        <f>AVERAGE(J323:J337)</f>
        <v>99.980733333333319</v>
      </c>
    </row>
    <row r="327" spans="2:12" x14ac:dyDescent="0.2">
      <c r="B327">
        <v>5</v>
      </c>
      <c r="C327">
        <v>87.71</v>
      </c>
      <c r="D327">
        <v>12.58</v>
      </c>
      <c r="E327">
        <v>2256</v>
      </c>
      <c r="F327">
        <v>928</v>
      </c>
      <c r="G327">
        <v>54.462000000000003</v>
      </c>
      <c r="H327">
        <v>9.3179999999999996</v>
      </c>
      <c r="I327">
        <v>53.512999999999998</v>
      </c>
      <c r="J327">
        <v>87.524000000000001</v>
      </c>
      <c r="K327">
        <f t="shared" si="10"/>
        <v>0.61140944198162783</v>
      </c>
    </row>
    <row r="328" spans="2:12" x14ac:dyDescent="0.2">
      <c r="B328">
        <v>6</v>
      </c>
      <c r="C328">
        <v>53.177999999999997</v>
      </c>
      <c r="D328">
        <v>9.6020000000000003</v>
      </c>
      <c r="E328">
        <v>2292</v>
      </c>
      <c r="F328">
        <v>916</v>
      </c>
      <c r="G328">
        <v>66.037999999999997</v>
      </c>
      <c r="H328">
        <v>7.3339999999999996</v>
      </c>
      <c r="I328">
        <v>56.58</v>
      </c>
      <c r="J328">
        <v>103.958</v>
      </c>
      <c r="K328">
        <f t="shared" si="10"/>
        <v>0.54425825814271145</v>
      </c>
    </row>
    <row r="329" spans="2:12" x14ac:dyDescent="0.2">
      <c r="B329">
        <v>7</v>
      </c>
      <c r="C329">
        <v>106.86199999999999</v>
      </c>
      <c r="D329">
        <v>12.189</v>
      </c>
      <c r="E329">
        <v>3852</v>
      </c>
      <c r="F329">
        <v>2608</v>
      </c>
      <c r="G329">
        <v>101.535</v>
      </c>
      <c r="H329">
        <v>11.553000000000001</v>
      </c>
      <c r="I329">
        <v>58.546999999999997</v>
      </c>
      <c r="J329">
        <v>120.61499999999999</v>
      </c>
      <c r="K329">
        <f t="shared" si="10"/>
        <v>0.48540397131368401</v>
      </c>
    </row>
    <row r="330" spans="2:12" x14ac:dyDescent="0.2">
      <c r="B330">
        <v>8</v>
      </c>
      <c r="C330">
        <v>67.814999999999998</v>
      </c>
      <c r="D330">
        <v>10.038</v>
      </c>
      <c r="E330">
        <v>3828</v>
      </c>
      <c r="F330">
        <v>2748</v>
      </c>
      <c r="G330">
        <v>29.055</v>
      </c>
      <c r="H330">
        <v>8.7750000000000004</v>
      </c>
      <c r="I330">
        <v>40.561</v>
      </c>
      <c r="J330">
        <v>83.38</v>
      </c>
      <c r="K330">
        <f t="shared" si="10"/>
        <v>0.48645958263372513</v>
      </c>
    </row>
    <row r="331" spans="2:12" x14ac:dyDescent="0.2">
      <c r="B331">
        <v>9</v>
      </c>
      <c r="C331">
        <v>87.524000000000001</v>
      </c>
      <c r="D331">
        <v>11.725</v>
      </c>
      <c r="E331">
        <v>3164</v>
      </c>
      <c r="F331">
        <v>2184</v>
      </c>
      <c r="G331">
        <v>159.30500000000001</v>
      </c>
      <c r="H331">
        <v>9.9779999999999998</v>
      </c>
      <c r="I331">
        <v>32.043999999999997</v>
      </c>
      <c r="J331">
        <v>60.143999999999998</v>
      </c>
      <c r="K331">
        <f t="shared" si="10"/>
        <v>0.53278797552540569</v>
      </c>
    </row>
    <row r="332" spans="2:12" x14ac:dyDescent="0.2">
      <c r="B332">
        <v>10</v>
      </c>
      <c r="C332">
        <v>53.512999999999998</v>
      </c>
      <c r="D332">
        <v>9.3320000000000007</v>
      </c>
      <c r="E332">
        <v>3204</v>
      </c>
      <c r="F332">
        <v>2184</v>
      </c>
      <c r="G332">
        <v>130.76400000000001</v>
      </c>
      <c r="H332">
        <v>8.016</v>
      </c>
      <c r="I332">
        <v>53.341999999999999</v>
      </c>
      <c r="J332">
        <v>95.775000000000006</v>
      </c>
      <c r="K332">
        <f t="shared" si="10"/>
        <v>0.55695118767945706</v>
      </c>
    </row>
    <row r="333" spans="2:12" x14ac:dyDescent="0.2">
      <c r="B333">
        <v>11</v>
      </c>
      <c r="C333">
        <v>103.958</v>
      </c>
      <c r="D333">
        <v>13.352</v>
      </c>
      <c r="E333">
        <v>2812</v>
      </c>
      <c r="F333">
        <v>2296</v>
      </c>
      <c r="G333">
        <v>158.58699999999999</v>
      </c>
      <c r="H333">
        <v>10.63</v>
      </c>
      <c r="I333">
        <v>88.927999999999997</v>
      </c>
      <c r="J333">
        <v>139.12799999999999</v>
      </c>
      <c r="K333">
        <f t="shared" si="10"/>
        <v>0.63918118567074933</v>
      </c>
    </row>
    <row r="334" spans="2:12" x14ac:dyDescent="0.2">
      <c r="B334">
        <v>12</v>
      </c>
      <c r="C334">
        <v>56.58</v>
      </c>
      <c r="D334">
        <v>10.002000000000001</v>
      </c>
      <c r="E334">
        <v>2868</v>
      </c>
      <c r="F334">
        <v>2272</v>
      </c>
      <c r="G334">
        <v>133.02500000000001</v>
      </c>
      <c r="H334">
        <v>7.194</v>
      </c>
      <c r="I334">
        <v>64.043000000000006</v>
      </c>
      <c r="J334">
        <v>98.566999999999993</v>
      </c>
      <c r="K334">
        <f t="shared" si="10"/>
        <v>0.64974078545557856</v>
      </c>
    </row>
    <row r="335" spans="2:12" x14ac:dyDescent="0.2">
      <c r="B335">
        <v>13</v>
      </c>
      <c r="C335">
        <v>120.61499999999999</v>
      </c>
      <c r="D335">
        <v>14.198</v>
      </c>
      <c r="E335">
        <v>4728</v>
      </c>
      <c r="F335">
        <v>1404</v>
      </c>
      <c r="G335">
        <v>124.509</v>
      </c>
      <c r="H335">
        <v>11.212</v>
      </c>
      <c r="I335">
        <v>66.738</v>
      </c>
      <c r="J335">
        <v>119.753</v>
      </c>
      <c r="K335">
        <f t="shared" si="10"/>
        <v>0.55729710320409509</v>
      </c>
    </row>
    <row r="336" spans="2:12" x14ac:dyDescent="0.2">
      <c r="B336">
        <v>14</v>
      </c>
      <c r="C336">
        <v>58.546999999999997</v>
      </c>
      <c r="D336">
        <v>10.818</v>
      </c>
      <c r="E336">
        <v>4792</v>
      </c>
      <c r="F336">
        <v>1408</v>
      </c>
      <c r="G336">
        <v>104.349</v>
      </c>
      <c r="H336">
        <v>7.3120000000000003</v>
      </c>
      <c r="I336">
        <v>67.882000000000005</v>
      </c>
      <c r="J336">
        <v>106.98099999999999</v>
      </c>
      <c r="K336">
        <f t="shared" si="10"/>
        <v>0.63452388741926147</v>
      </c>
    </row>
    <row r="337" spans="2:11" x14ac:dyDescent="0.2">
      <c r="B337">
        <v>15</v>
      </c>
      <c r="C337">
        <v>83.38</v>
      </c>
      <c r="D337">
        <v>11.291</v>
      </c>
      <c r="E337">
        <v>4236</v>
      </c>
      <c r="F337">
        <v>1668</v>
      </c>
      <c r="G337">
        <v>103.736</v>
      </c>
      <c r="H337">
        <v>9.75</v>
      </c>
      <c r="I337">
        <v>77.052999999999997</v>
      </c>
      <c r="J337">
        <v>112.54300000000001</v>
      </c>
      <c r="K337">
        <f t="shared" si="10"/>
        <v>0.68465386563357999</v>
      </c>
    </row>
    <row r="338" spans="2:11" x14ac:dyDescent="0.2">
      <c r="B338">
        <v>16</v>
      </c>
      <c r="C338">
        <v>40.561</v>
      </c>
      <c r="D338">
        <v>8.2799999999999994</v>
      </c>
      <c r="E338">
        <v>4208</v>
      </c>
      <c r="F338">
        <v>1800</v>
      </c>
      <c r="G338">
        <v>42.613999999999997</v>
      </c>
      <c r="H338">
        <v>6.5030000000000001</v>
      </c>
    </row>
    <row r="339" spans="2:11" x14ac:dyDescent="0.2">
      <c r="B339">
        <v>17</v>
      </c>
      <c r="C339">
        <v>60.143999999999998</v>
      </c>
      <c r="D339">
        <v>10.1</v>
      </c>
      <c r="E339">
        <v>4092</v>
      </c>
      <c r="F339">
        <v>1632</v>
      </c>
      <c r="G339">
        <v>19.747</v>
      </c>
      <c r="H339">
        <v>7.556</v>
      </c>
    </row>
    <row r="340" spans="2:11" x14ac:dyDescent="0.2">
      <c r="B340">
        <v>18</v>
      </c>
      <c r="C340">
        <v>32.043999999999997</v>
      </c>
      <c r="D340">
        <v>8.1129999999999995</v>
      </c>
      <c r="E340">
        <v>4112</v>
      </c>
      <c r="F340">
        <v>1560</v>
      </c>
      <c r="G340">
        <v>147.26499999999999</v>
      </c>
      <c r="H340">
        <v>5.7290000000000001</v>
      </c>
    </row>
    <row r="341" spans="2:11" x14ac:dyDescent="0.2">
      <c r="B341">
        <v>19</v>
      </c>
      <c r="C341">
        <v>95.775000000000006</v>
      </c>
      <c r="D341">
        <v>11.965999999999999</v>
      </c>
      <c r="E341">
        <v>1036</v>
      </c>
      <c r="F341">
        <v>880</v>
      </c>
      <c r="G341">
        <v>146.63399999999999</v>
      </c>
      <c r="H341">
        <v>10.725</v>
      </c>
    </row>
    <row r="342" spans="2:11" x14ac:dyDescent="0.2">
      <c r="B342">
        <v>20</v>
      </c>
      <c r="C342">
        <v>53.341999999999999</v>
      </c>
      <c r="D342">
        <v>9.6419999999999995</v>
      </c>
      <c r="E342">
        <v>1104</v>
      </c>
      <c r="F342">
        <v>840</v>
      </c>
      <c r="G342">
        <v>110.726</v>
      </c>
      <c r="H342">
        <v>7.556</v>
      </c>
    </row>
    <row r="343" spans="2:11" x14ac:dyDescent="0.2">
      <c r="B343">
        <v>21</v>
      </c>
      <c r="C343">
        <v>139.12799999999999</v>
      </c>
      <c r="D343">
        <v>14.868</v>
      </c>
      <c r="E343">
        <v>1444</v>
      </c>
      <c r="F343">
        <v>944</v>
      </c>
      <c r="G343">
        <v>100.389</v>
      </c>
      <c r="H343">
        <v>12.167999999999999</v>
      </c>
    </row>
    <row r="344" spans="2:11" x14ac:dyDescent="0.2">
      <c r="B344">
        <v>22</v>
      </c>
      <c r="C344">
        <v>88.927999999999997</v>
      </c>
      <c r="D344">
        <v>11.621</v>
      </c>
      <c r="E344">
        <v>1432</v>
      </c>
      <c r="F344">
        <v>1148</v>
      </c>
      <c r="G344">
        <v>80.34</v>
      </c>
      <c r="H344">
        <v>9.75</v>
      </c>
    </row>
    <row r="345" spans="2:11" x14ac:dyDescent="0.2">
      <c r="B345">
        <v>23</v>
      </c>
      <c r="C345">
        <v>98.566999999999993</v>
      </c>
      <c r="D345">
        <v>12.9</v>
      </c>
      <c r="E345">
        <v>692</v>
      </c>
      <c r="F345">
        <v>728</v>
      </c>
      <c r="G345">
        <v>112.203</v>
      </c>
      <c r="H345">
        <v>10.723000000000001</v>
      </c>
    </row>
    <row r="346" spans="2:11" x14ac:dyDescent="0.2">
      <c r="B346">
        <v>24</v>
      </c>
      <c r="C346">
        <v>64.043000000000006</v>
      </c>
      <c r="D346">
        <v>9.7309999999999999</v>
      </c>
      <c r="E346">
        <v>684</v>
      </c>
      <c r="F346">
        <v>848</v>
      </c>
      <c r="G346">
        <v>22.068000000000001</v>
      </c>
      <c r="H346">
        <v>8.5559999999999992</v>
      </c>
    </row>
    <row r="347" spans="2:11" x14ac:dyDescent="0.2">
      <c r="B347">
        <v>25</v>
      </c>
      <c r="C347">
        <v>119.753</v>
      </c>
      <c r="D347">
        <v>13.335000000000001</v>
      </c>
      <c r="E347">
        <v>3072</v>
      </c>
      <c r="F347">
        <v>1724</v>
      </c>
      <c r="G347">
        <v>120.78400000000001</v>
      </c>
      <c r="H347">
        <v>11.699</v>
      </c>
    </row>
    <row r="348" spans="2:11" x14ac:dyDescent="0.2">
      <c r="B348">
        <v>26</v>
      </c>
      <c r="C348">
        <v>66.738</v>
      </c>
      <c r="D348">
        <v>10.627000000000001</v>
      </c>
      <c r="E348">
        <v>3080</v>
      </c>
      <c r="F348">
        <v>1764</v>
      </c>
      <c r="G348">
        <v>126.607</v>
      </c>
      <c r="H348">
        <v>8.7210000000000001</v>
      </c>
    </row>
    <row r="349" spans="2:11" x14ac:dyDescent="0.2">
      <c r="B349">
        <v>27</v>
      </c>
      <c r="C349">
        <v>106.98099999999999</v>
      </c>
      <c r="D349">
        <v>12.528</v>
      </c>
      <c r="E349">
        <v>3232</v>
      </c>
      <c r="F349">
        <v>1892</v>
      </c>
      <c r="G349">
        <v>127.093</v>
      </c>
      <c r="H349">
        <v>11.456</v>
      </c>
    </row>
    <row r="350" spans="2:11" x14ac:dyDescent="0.2">
      <c r="B350">
        <v>28</v>
      </c>
      <c r="C350">
        <v>67.882000000000005</v>
      </c>
      <c r="D350">
        <v>10.185</v>
      </c>
      <c r="E350">
        <v>3220</v>
      </c>
      <c r="F350">
        <v>2008</v>
      </c>
      <c r="G350">
        <v>21.038</v>
      </c>
      <c r="H350">
        <v>8.2870000000000008</v>
      </c>
    </row>
    <row r="351" spans="2:11" x14ac:dyDescent="0.2">
      <c r="B351">
        <v>29</v>
      </c>
      <c r="C351">
        <v>112.54300000000001</v>
      </c>
      <c r="D351">
        <v>13.670999999999999</v>
      </c>
      <c r="E351">
        <v>3276</v>
      </c>
      <c r="F351">
        <v>2288</v>
      </c>
      <c r="G351">
        <v>101.31</v>
      </c>
      <c r="H351">
        <v>10.481</v>
      </c>
    </row>
    <row r="352" spans="2:11" x14ac:dyDescent="0.2">
      <c r="B352">
        <v>30</v>
      </c>
      <c r="C352">
        <v>77.052999999999997</v>
      </c>
      <c r="D352">
        <v>11.621</v>
      </c>
      <c r="E352">
        <v>3288</v>
      </c>
      <c r="F352">
        <v>2296</v>
      </c>
      <c r="G352">
        <v>99.66</v>
      </c>
      <c r="H352">
        <v>8.7750000000000004</v>
      </c>
    </row>
    <row r="354" spans="2:12" x14ac:dyDescent="0.2">
      <c r="B354" s="5" t="s">
        <v>29</v>
      </c>
    </row>
    <row r="355" spans="2:12" x14ac:dyDescent="0.2">
      <c r="B355">
        <v>1</v>
      </c>
      <c r="C355">
        <v>80.012</v>
      </c>
      <c r="D355">
        <v>11.930999999999999</v>
      </c>
      <c r="E355">
        <v>2568</v>
      </c>
      <c r="F355">
        <v>2972</v>
      </c>
      <c r="G355">
        <v>130.85499999999999</v>
      </c>
      <c r="H355">
        <v>9.2680000000000007</v>
      </c>
      <c r="I355">
        <v>56.781999999999996</v>
      </c>
      <c r="J355">
        <v>80.012</v>
      </c>
      <c r="K355">
        <f>I355/J355</f>
        <v>0.70966854971754234</v>
      </c>
      <c r="L355">
        <f>MIN(I355:I369)</f>
        <v>32.963999999999999</v>
      </c>
    </row>
    <row r="356" spans="2:12" x14ac:dyDescent="0.2">
      <c r="B356">
        <v>2</v>
      </c>
      <c r="C356">
        <v>56.781999999999996</v>
      </c>
      <c r="D356">
        <v>9.5839999999999996</v>
      </c>
      <c r="E356">
        <v>2612</v>
      </c>
      <c r="F356">
        <v>2964</v>
      </c>
      <c r="G356">
        <v>104.744</v>
      </c>
      <c r="H356">
        <v>7.923</v>
      </c>
      <c r="I356">
        <v>51.085999999999999</v>
      </c>
      <c r="J356">
        <v>87.856999999999999</v>
      </c>
      <c r="K356">
        <f t="shared" ref="K356:K369" si="11">I356/J356</f>
        <v>0.58146761214245879</v>
      </c>
      <c r="L356">
        <f>MAX(J355:J369)</f>
        <v>137.143</v>
      </c>
    </row>
    <row r="357" spans="2:12" x14ac:dyDescent="0.2">
      <c r="B357">
        <v>3</v>
      </c>
      <c r="C357">
        <v>87.856999999999999</v>
      </c>
      <c r="D357">
        <v>11.278</v>
      </c>
      <c r="E357">
        <v>2280</v>
      </c>
      <c r="F357">
        <v>3384</v>
      </c>
      <c r="G357">
        <v>68.429000000000002</v>
      </c>
      <c r="H357">
        <v>10.196999999999999</v>
      </c>
      <c r="I357">
        <v>39.322000000000003</v>
      </c>
      <c r="J357">
        <v>72.069999999999993</v>
      </c>
      <c r="K357">
        <f t="shared" si="11"/>
        <v>0.54560843624254207</v>
      </c>
      <c r="L357">
        <f>AVERAGE(I355:I369)</f>
        <v>50.843800000000002</v>
      </c>
    </row>
    <row r="358" spans="2:12" x14ac:dyDescent="0.2">
      <c r="B358">
        <v>4</v>
      </c>
      <c r="C358">
        <v>51.085999999999999</v>
      </c>
      <c r="D358">
        <v>8.8379999999999992</v>
      </c>
      <c r="E358">
        <v>2284</v>
      </c>
      <c r="F358">
        <v>3220</v>
      </c>
      <c r="G358">
        <v>117.979</v>
      </c>
      <c r="H358">
        <v>7.8049999999999997</v>
      </c>
      <c r="I358">
        <v>48.646999999999998</v>
      </c>
      <c r="J358">
        <v>80.808000000000007</v>
      </c>
      <c r="K358">
        <f t="shared" si="11"/>
        <v>0.60200722700722697</v>
      </c>
      <c r="L358">
        <f>AVERAGE(J355:J369)</f>
        <v>83.614933333333312</v>
      </c>
    </row>
    <row r="359" spans="2:12" x14ac:dyDescent="0.2">
      <c r="B359">
        <v>5</v>
      </c>
      <c r="C359">
        <v>72.069999999999993</v>
      </c>
      <c r="D359">
        <v>11.061999999999999</v>
      </c>
      <c r="E359">
        <v>1820</v>
      </c>
      <c r="F359">
        <v>3492</v>
      </c>
      <c r="G359">
        <v>104.036</v>
      </c>
      <c r="H359">
        <v>8.0489999999999995</v>
      </c>
      <c r="I359">
        <v>65.668000000000006</v>
      </c>
      <c r="J359">
        <v>87.462999999999994</v>
      </c>
      <c r="K359">
        <f t="shared" si="11"/>
        <v>0.75080891348341594</v>
      </c>
    </row>
    <row r="360" spans="2:12" x14ac:dyDescent="0.2">
      <c r="B360">
        <v>6</v>
      </c>
      <c r="C360">
        <v>39.322000000000003</v>
      </c>
      <c r="D360">
        <v>8.8780000000000001</v>
      </c>
      <c r="E360">
        <v>1808</v>
      </c>
      <c r="F360">
        <v>3644</v>
      </c>
      <c r="G360">
        <v>69.075000000000003</v>
      </c>
      <c r="H360">
        <v>5.61</v>
      </c>
      <c r="I360">
        <v>53.598999999999997</v>
      </c>
      <c r="J360">
        <v>92.570999999999998</v>
      </c>
      <c r="K360">
        <f t="shared" si="11"/>
        <v>0.57900422378498662</v>
      </c>
    </row>
    <row r="361" spans="2:12" x14ac:dyDescent="0.2">
      <c r="B361">
        <v>7</v>
      </c>
      <c r="C361">
        <v>80.808000000000007</v>
      </c>
      <c r="D361">
        <v>11.997999999999999</v>
      </c>
      <c r="E361">
        <v>2008</v>
      </c>
      <c r="F361">
        <v>1884</v>
      </c>
      <c r="G361">
        <v>116.565</v>
      </c>
      <c r="H361">
        <v>9.2680000000000007</v>
      </c>
      <c r="I361">
        <v>44.564</v>
      </c>
      <c r="J361">
        <v>75.683999999999997</v>
      </c>
      <c r="K361">
        <f t="shared" si="11"/>
        <v>0.58881665873896727</v>
      </c>
    </row>
    <row r="362" spans="2:12" x14ac:dyDescent="0.2">
      <c r="B362">
        <v>8</v>
      </c>
      <c r="C362">
        <v>48.646999999999998</v>
      </c>
      <c r="D362">
        <v>9.5250000000000004</v>
      </c>
      <c r="E362">
        <v>2048</v>
      </c>
      <c r="F362">
        <v>1896</v>
      </c>
      <c r="G362">
        <v>103.325</v>
      </c>
      <c r="H362">
        <v>6.5449999999999999</v>
      </c>
      <c r="I362">
        <v>39.322000000000003</v>
      </c>
      <c r="J362">
        <v>72.197000000000003</v>
      </c>
      <c r="K362">
        <f t="shared" si="11"/>
        <v>0.54464866961231073</v>
      </c>
    </row>
    <row r="363" spans="2:12" x14ac:dyDescent="0.2">
      <c r="B363">
        <v>9</v>
      </c>
      <c r="C363">
        <v>87.462999999999994</v>
      </c>
      <c r="D363">
        <v>11.914</v>
      </c>
      <c r="E363">
        <v>2196</v>
      </c>
      <c r="F363">
        <v>2328</v>
      </c>
      <c r="G363">
        <v>112.89100000000001</v>
      </c>
      <c r="H363">
        <v>9.7080000000000002</v>
      </c>
      <c r="I363">
        <v>32.963999999999999</v>
      </c>
      <c r="J363">
        <v>66.745999999999995</v>
      </c>
      <c r="K363">
        <f t="shared" si="11"/>
        <v>0.49387229197255267</v>
      </c>
    </row>
    <row r="364" spans="2:12" x14ac:dyDescent="0.2">
      <c r="B364">
        <v>10</v>
      </c>
      <c r="C364">
        <v>65.668000000000006</v>
      </c>
      <c r="D364">
        <v>11.432</v>
      </c>
      <c r="E364">
        <v>2188</v>
      </c>
      <c r="F364">
        <v>2484</v>
      </c>
      <c r="G364">
        <v>56.31</v>
      </c>
      <c r="H364">
        <v>7.4660000000000002</v>
      </c>
      <c r="I364">
        <v>35.901000000000003</v>
      </c>
      <c r="J364">
        <v>65.430000000000007</v>
      </c>
      <c r="K364">
        <f t="shared" si="11"/>
        <v>0.54869325997248963</v>
      </c>
    </row>
    <row r="365" spans="2:12" x14ac:dyDescent="0.2">
      <c r="B365">
        <v>11</v>
      </c>
      <c r="C365">
        <v>92.570999999999998</v>
      </c>
      <c r="D365">
        <v>12.601000000000001</v>
      </c>
      <c r="E365">
        <v>2156</v>
      </c>
      <c r="F365">
        <v>1876</v>
      </c>
      <c r="G365">
        <v>104.574</v>
      </c>
      <c r="H365">
        <v>9.7560000000000002</v>
      </c>
      <c r="I365">
        <v>47.478999999999999</v>
      </c>
      <c r="J365">
        <v>78.293999999999997</v>
      </c>
      <c r="K365">
        <f t="shared" si="11"/>
        <v>0.60641939356783403</v>
      </c>
    </row>
    <row r="366" spans="2:12" x14ac:dyDescent="0.2">
      <c r="B366">
        <v>12</v>
      </c>
      <c r="C366">
        <v>53.598999999999997</v>
      </c>
      <c r="D366">
        <v>9.3350000000000009</v>
      </c>
      <c r="E366">
        <v>2168</v>
      </c>
      <c r="F366">
        <v>2048</v>
      </c>
      <c r="G366">
        <v>70.144999999999996</v>
      </c>
      <c r="H366">
        <v>7.3170000000000002</v>
      </c>
      <c r="I366">
        <v>35.491999999999997</v>
      </c>
      <c r="J366">
        <v>64.641999999999996</v>
      </c>
      <c r="K366">
        <f t="shared" si="11"/>
        <v>0.54905479409671731</v>
      </c>
    </row>
    <row r="367" spans="2:12" x14ac:dyDescent="0.2">
      <c r="B367">
        <v>13</v>
      </c>
      <c r="C367">
        <v>75.683999999999997</v>
      </c>
      <c r="D367">
        <v>11.243</v>
      </c>
      <c r="E367">
        <v>1528</v>
      </c>
      <c r="F367">
        <v>1192</v>
      </c>
      <c r="G367">
        <v>114.34099999999999</v>
      </c>
      <c r="H367">
        <v>9.0239999999999991</v>
      </c>
      <c r="I367">
        <v>89.826999999999998</v>
      </c>
      <c r="J367">
        <v>137.143</v>
      </c>
      <c r="K367">
        <f t="shared" si="11"/>
        <v>0.65498785938764648</v>
      </c>
    </row>
    <row r="368" spans="2:12" x14ac:dyDescent="0.2">
      <c r="B368">
        <v>14</v>
      </c>
      <c r="C368">
        <v>44.564</v>
      </c>
      <c r="D368">
        <v>8.1219999999999999</v>
      </c>
      <c r="E368">
        <v>1520</v>
      </c>
      <c r="F368">
        <v>1228</v>
      </c>
      <c r="G368">
        <v>131.34800000000001</v>
      </c>
      <c r="H368">
        <v>7.0730000000000004</v>
      </c>
      <c r="I368">
        <v>64.575000000000003</v>
      </c>
      <c r="J368">
        <v>108.84099999999999</v>
      </c>
      <c r="K368">
        <f t="shared" si="11"/>
        <v>0.59329664372800694</v>
      </c>
    </row>
    <row r="369" spans="2:11" x14ac:dyDescent="0.2">
      <c r="B369">
        <v>15</v>
      </c>
      <c r="C369">
        <v>72.197000000000003</v>
      </c>
      <c r="D369">
        <v>10.42</v>
      </c>
      <c r="E369">
        <v>1680</v>
      </c>
      <c r="F369">
        <v>1368</v>
      </c>
      <c r="G369">
        <v>16.314</v>
      </c>
      <c r="H369">
        <v>8.9550000000000001</v>
      </c>
      <c r="I369">
        <v>57.429000000000002</v>
      </c>
      <c r="J369">
        <v>84.465999999999994</v>
      </c>
      <c r="K369">
        <f t="shared" si="11"/>
        <v>0.67990670802453068</v>
      </c>
    </row>
    <row r="370" spans="2:11" x14ac:dyDescent="0.2">
      <c r="B370">
        <v>16</v>
      </c>
      <c r="C370">
        <v>39.322000000000003</v>
      </c>
      <c r="D370">
        <v>8.2530000000000001</v>
      </c>
      <c r="E370">
        <v>1732</v>
      </c>
      <c r="F370">
        <v>1416</v>
      </c>
      <c r="G370">
        <v>71.03</v>
      </c>
      <c r="H370">
        <v>6.0979999999999999</v>
      </c>
    </row>
    <row r="371" spans="2:11" x14ac:dyDescent="0.2">
      <c r="B371">
        <v>17</v>
      </c>
      <c r="C371">
        <v>66.745999999999995</v>
      </c>
      <c r="D371">
        <v>10.192</v>
      </c>
      <c r="E371">
        <v>812</v>
      </c>
      <c r="F371">
        <v>668</v>
      </c>
      <c r="G371">
        <v>21.038</v>
      </c>
      <c r="H371">
        <v>8.7360000000000007</v>
      </c>
    </row>
    <row r="372" spans="2:11" x14ac:dyDescent="0.2">
      <c r="B372">
        <v>18</v>
      </c>
      <c r="C372">
        <v>32.963999999999999</v>
      </c>
      <c r="D372">
        <v>7.1109999999999998</v>
      </c>
      <c r="E372">
        <v>840</v>
      </c>
      <c r="F372">
        <v>652</v>
      </c>
      <c r="G372">
        <v>30.963999999999999</v>
      </c>
      <c r="H372">
        <v>6.3410000000000002</v>
      </c>
    </row>
    <row r="373" spans="2:11" x14ac:dyDescent="0.2">
      <c r="B373">
        <v>19</v>
      </c>
      <c r="C373">
        <v>65.430000000000007</v>
      </c>
      <c r="D373">
        <v>9.7469999999999999</v>
      </c>
      <c r="E373">
        <v>2196</v>
      </c>
      <c r="F373">
        <v>1712</v>
      </c>
      <c r="G373">
        <v>148.29900000000001</v>
      </c>
      <c r="H373">
        <v>8.7539999999999996</v>
      </c>
    </row>
    <row r="374" spans="2:11" x14ac:dyDescent="0.2">
      <c r="B374">
        <v>20</v>
      </c>
      <c r="C374">
        <v>35.901000000000003</v>
      </c>
      <c r="D374">
        <v>7.9</v>
      </c>
      <c r="E374">
        <v>2276</v>
      </c>
      <c r="F374">
        <v>1680</v>
      </c>
      <c r="G374">
        <v>98.881</v>
      </c>
      <c r="H374">
        <v>5.8540000000000001</v>
      </c>
    </row>
    <row r="375" spans="2:11" x14ac:dyDescent="0.2">
      <c r="B375">
        <v>21</v>
      </c>
      <c r="C375">
        <v>78.293999999999997</v>
      </c>
      <c r="D375">
        <v>10.826000000000001</v>
      </c>
      <c r="E375">
        <v>2268</v>
      </c>
      <c r="F375">
        <v>1884</v>
      </c>
      <c r="G375">
        <v>14.349</v>
      </c>
      <c r="H375">
        <v>9.7560000000000002</v>
      </c>
    </row>
    <row r="376" spans="2:11" x14ac:dyDescent="0.2">
      <c r="B376">
        <v>22</v>
      </c>
      <c r="C376">
        <v>47.478999999999999</v>
      </c>
      <c r="D376">
        <v>8.7940000000000005</v>
      </c>
      <c r="E376">
        <v>2332</v>
      </c>
      <c r="F376">
        <v>1768</v>
      </c>
      <c r="G376">
        <v>109.44</v>
      </c>
      <c r="H376">
        <v>7.3170000000000002</v>
      </c>
    </row>
    <row r="377" spans="2:11" x14ac:dyDescent="0.2">
      <c r="B377">
        <v>23</v>
      </c>
      <c r="C377">
        <v>64.641999999999996</v>
      </c>
      <c r="D377">
        <v>10.439</v>
      </c>
      <c r="E377">
        <v>2476</v>
      </c>
      <c r="F377">
        <v>2028</v>
      </c>
      <c r="G377">
        <v>127.405</v>
      </c>
      <c r="H377">
        <v>8.0500000000000007</v>
      </c>
    </row>
    <row r="378" spans="2:11" x14ac:dyDescent="0.2">
      <c r="B378">
        <v>24</v>
      </c>
      <c r="C378">
        <v>35.491999999999997</v>
      </c>
      <c r="D378">
        <v>7.173</v>
      </c>
      <c r="E378">
        <v>2480</v>
      </c>
      <c r="F378">
        <v>2128</v>
      </c>
      <c r="G378">
        <v>17.818999999999999</v>
      </c>
      <c r="H378">
        <v>6.3410000000000002</v>
      </c>
    </row>
    <row r="379" spans="2:11" x14ac:dyDescent="0.2">
      <c r="B379">
        <v>25</v>
      </c>
      <c r="C379">
        <v>137.143</v>
      </c>
      <c r="D379">
        <v>13.904999999999999</v>
      </c>
      <c r="E379">
        <v>1132</v>
      </c>
      <c r="F379">
        <v>3516</v>
      </c>
      <c r="G379">
        <v>21.614999999999998</v>
      </c>
      <c r="H379">
        <v>12.927</v>
      </c>
    </row>
    <row r="380" spans="2:11" x14ac:dyDescent="0.2">
      <c r="B380">
        <v>26</v>
      </c>
      <c r="C380">
        <v>89.826999999999998</v>
      </c>
      <c r="D380">
        <v>11.278</v>
      </c>
      <c r="E380">
        <v>1208</v>
      </c>
      <c r="F380">
        <v>3556</v>
      </c>
      <c r="G380">
        <v>68.429000000000002</v>
      </c>
      <c r="H380">
        <v>10.244</v>
      </c>
    </row>
    <row r="381" spans="2:11" x14ac:dyDescent="0.2">
      <c r="B381">
        <v>27</v>
      </c>
      <c r="C381">
        <v>108.84099999999999</v>
      </c>
      <c r="D381">
        <v>13.27</v>
      </c>
      <c r="E381">
        <v>1300</v>
      </c>
      <c r="F381">
        <v>2808</v>
      </c>
      <c r="G381">
        <v>126.027</v>
      </c>
      <c r="H381">
        <v>11.22</v>
      </c>
    </row>
    <row r="382" spans="2:11" x14ac:dyDescent="0.2">
      <c r="B382">
        <v>28</v>
      </c>
      <c r="C382">
        <v>64.575000000000003</v>
      </c>
      <c r="D382">
        <v>10.634</v>
      </c>
      <c r="E382">
        <v>1296</v>
      </c>
      <c r="F382">
        <v>2812</v>
      </c>
      <c r="G382">
        <v>126.607</v>
      </c>
      <c r="H382">
        <v>8.7710000000000008</v>
      </c>
    </row>
    <row r="383" spans="2:11" x14ac:dyDescent="0.2">
      <c r="B383">
        <v>29</v>
      </c>
      <c r="C383">
        <v>84.465999999999994</v>
      </c>
      <c r="D383">
        <v>11.404</v>
      </c>
      <c r="E383">
        <v>1156</v>
      </c>
      <c r="F383">
        <v>3256</v>
      </c>
      <c r="G383">
        <v>138.46799999999999</v>
      </c>
      <c r="H383">
        <v>10.1</v>
      </c>
    </row>
    <row r="384" spans="2:11" x14ac:dyDescent="0.2">
      <c r="B384">
        <v>30</v>
      </c>
      <c r="C384">
        <v>57.429000000000002</v>
      </c>
      <c r="D384">
        <v>8.9450000000000003</v>
      </c>
      <c r="E384">
        <v>1184</v>
      </c>
      <c r="F384">
        <v>3352</v>
      </c>
      <c r="G384">
        <v>25.866</v>
      </c>
      <c r="H384">
        <v>8.3800000000000008</v>
      </c>
    </row>
    <row r="386" spans="2:12" x14ac:dyDescent="0.2">
      <c r="B386" s="3" t="s">
        <v>30</v>
      </c>
    </row>
    <row r="387" spans="2:12" x14ac:dyDescent="0.2">
      <c r="B387">
        <v>1</v>
      </c>
      <c r="C387">
        <v>110.974</v>
      </c>
      <c r="D387">
        <v>13.694000000000001</v>
      </c>
      <c r="E387">
        <v>1696</v>
      </c>
      <c r="F387">
        <v>840</v>
      </c>
      <c r="G387">
        <v>115.64100000000001</v>
      </c>
      <c r="H387">
        <v>10.987</v>
      </c>
      <c r="I387">
        <v>62.186</v>
      </c>
      <c r="J387">
        <v>110.974</v>
      </c>
      <c r="K387">
        <f>I387/J387</f>
        <v>0.5603654910159136</v>
      </c>
      <c r="L387">
        <f>MIN(I387:I401)</f>
        <v>35.322000000000003</v>
      </c>
    </row>
    <row r="388" spans="2:12" x14ac:dyDescent="0.2">
      <c r="B388">
        <v>2</v>
      </c>
      <c r="C388">
        <v>62.186</v>
      </c>
      <c r="D388">
        <v>9.68</v>
      </c>
      <c r="E388">
        <v>1692</v>
      </c>
      <c r="F388">
        <v>896</v>
      </c>
      <c r="G388">
        <v>127.747</v>
      </c>
      <c r="H388">
        <v>8.5429999999999993</v>
      </c>
      <c r="I388">
        <v>54.405000000000001</v>
      </c>
      <c r="J388">
        <v>87.959000000000003</v>
      </c>
      <c r="K388">
        <f t="shared" ref="K388:K401" si="12">I388/J388</f>
        <v>0.61852681362907713</v>
      </c>
      <c r="L388">
        <f>MAX(J387:J401)</f>
        <v>119.075</v>
      </c>
    </row>
    <row r="389" spans="2:12" x14ac:dyDescent="0.2">
      <c r="B389">
        <v>3</v>
      </c>
      <c r="C389">
        <v>87.959000000000003</v>
      </c>
      <c r="D389">
        <v>11.73</v>
      </c>
      <c r="E389">
        <v>1576</v>
      </c>
      <c r="F389">
        <v>696</v>
      </c>
      <c r="G389">
        <v>40.731999999999999</v>
      </c>
      <c r="H389">
        <v>10.071999999999999</v>
      </c>
      <c r="I389">
        <v>72.146000000000001</v>
      </c>
      <c r="J389">
        <v>119.075</v>
      </c>
      <c r="K389">
        <f t="shared" si="12"/>
        <v>0.60588704597942478</v>
      </c>
      <c r="L389">
        <f>AVERAGE(I387:I401)</f>
        <v>53.420266666666663</v>
      </c>
    </row>
    <row r="390" spans="2:12" x14ac:dyDescent="0.2">
      <c r="B390">
        <v>4</v>
      </c>
      <c r="C390">
        <v>54.405000000000001</v>
      </c>
      <c r="D390">
        <v>9.5280000000000005</v>
      </c>
      <c r="E390">
        <v>1612</v>
      </c>
      <c r="F390">
        <v>696</v>
      </c>
      <c r="G390">
        <v>58.781999999999996</v>
      </c>
      <c r="H390">
        <v>7.6980000000000004</v>
      </c>
      <c r="I390">
        <v>55.838000000000001</v>
      </c>
      <c r="J390">
        <v>97.522999999999996</v>
      </c>
      <c r="K390">
        <f t="shared" si="12"/>
        <v>0.57256236990248455</v>
      </c>
      <c r="L390">
        <f>AVERAGE(J387:J401)</f>
        <v>90.423733333333331</v>
      </c>
    </row>
    <row r="391" spans="2:12" x14ac:dyDescent="0.2">
      <c r="B391">
        <v>5</v>
      </c>
      <c r="C391">
        <v>119.075</v>
      </c>
      <c r="D391">
        <v>13.499000000000001</v>
      </c>
      <c r="E391">
        <v>1664</v>
      </c>
      <c r="F391">
        <v>856</v>
      </c>
      <c r="G391">
        <v>39.805999999999997</v>
      </c>
      <c r="H391">
        <v>11.826000000000001</v>
      </c>
      <c r="I391">
        <v>35.322000000000003</v>
      </c>
      <c r="J391">
        <v>71.277000000000001</v>
      </c>
      <c r="K391">
        <f t="shared" si="12"/>
        <v>0.49555957742329226</v>
      </c>
    </row>
    <row r="392" spans="2:12" x14ac:dyDescent="0.2">
      <c r="B392">
        <v>6</v>
      </c>
      <c r="C392">
        <v>72.146000000000001</v>
      </c>
      <c r="D392">
        <v>10.785</v>
      </c>
      <c r="E392">
        <v>1732</v>
      </c>
      <c r="F392">
        <v>700</v>
      </c>
      <c r="G392">
        <v>105.94499999999999</v>
      </c>
      <c r="H392">
        <v>8.6419999999999995</v>
      </c>
      <c r="I392">
        <v>48.963999999999999</v>
      </c>
      <c r="J392">
        <v>86.656000000000006</v>
      </c>
      <c r="K392">
        <f t="shared" si="12"/>
        <v>0.5650387740029541</v>
      </c>
    </row>
    <row r="393" spans="2:12" x14ac:dyDescent="0.2">
      <c r="B393">
        <v>7</v>
      </c>
      <c r="C393">
        <v>97.522999999999996</v>
      </c>
      <c r="D393">
        <v>12.346</v>
      </c>
      <c r="E393">
        <v>2716</v>
      </c>
      <c r="F393">
        <v>3476</v>
      </c>
      <c r="G393">
        <v>126.87</v>
      </c>
      <c r="H393">
        <v>10.38</v>
      </c>
      <c r="I393">
        <v>54.359000000000002</v>
      </c>
      <c r="J393">
        <v>88.888999999999996</v>
      </c>
      <c r="K393">
        <f t="shared" si="12"/>
        <v>0.61153798557751804</v>
      </c>
    </row>
    <row r="394" spans="2:12" x14ac:dyDescent="0.2">
      <c r="B394">
        <v>8</v>
      </c>
      <c r="C394">
        <v>55.838000000000001</v>
      </c>
      <c r="D394">
        <v>10.122999999999999</v>
      </c>
      <c r="E394">
        <v>2696</v>
      </c>
      <c r="F394">
        <v>3568</v>
      </c>
      <c r="G394">
        <v>167.32</v>
      </c>
      <c r="H394">
        <v>6.9139999999999997</v>
      </c>
      <c r="I394">
        <v>50.281999999999996</v>
      </c>
      <c r="J394">
        <v>76.391000000000005</v>
      </c>
      <c r="K394">
        <f t="shared" si="12"/>
        <v>0.6582189001322144</v>
      </c>
    </row>
    <row r="395" spans="2:12" x14ac:dyDescent="0.2">
      <c r="B395">
        <v>9</v>
      </c>
      <c r="C395">
        <v>71.277000000000001</v>
      </c>
      <c r="D395">
        <v>11.872</v>
      </c>
      <c r="E395">
        <v>2388</v>
      </c>
      <c r="F395">
        <v>3504</v>
      </c>
      <c r="G395">
        <v>163.072</v>
      </c>
      <c r="H395">
        <v>7.9009999999999998</v>
      </c>
      <c r="I395">
        <v>46.685000000000002</v>
      </c>
      <c r="J395">
        <v>88.34</v>
      </c>
      <c r="K395">
        <f t="shared" si="12"/>
        <v>0.52846954946796465</v>
      </c>
    </row>
    <row r="396" spans="2:12" x14ac:dyDescent="0.2">
      <c r="B396">
        <v>10</v>
      </c>
      <c r="C396">
        <v>35.322000000000003</v>
      </c>
      <c r="D396">
        <v>8.3290000000000006</v>
      </c>
      <c r="E396">
        <v>2420</v>
      </c>
      <c r="F396">
        <v>3532</v>
      </c>
      <c r="G396">
        <v>168.024</v>
      </c>
      <c r="H396">
        <v>5.1849999999999996</v>
      </c>
      <c r="I396">
        <v>71.003</v>
      </c>
      <c r="J396">
        <v>107.01900000000001</v>
      </c>
      <c r="K396">
        <f t="shared" si="12"/>
        <v>0.6634616283089918</v>
      </c>
    </row>
    <row r="397" spans="2:12" x14ac:dyDescent="0.2">
      <c r="B397">
        <v>11</v>
      </c>
      <c r="C397">
        <v>86.656000000000006</v>
      </c>
      <c r="D397">
        <v>11.327999999999999</v>
      </c>
      <c r="E397">
        <v>2020</v>
      </c>
      <c r="F397">
        <v>3336</v>
      </c>
      <c r="G397">
        <v>20.41</v>
      </c>
      <c r="H397">
        <v>10.122999999999999</v>
      </c>
      <c r="I397">
        <v>52.034999999999997</v>
      </c>
      <c r="J397">
        <v>88.858000000000004</v>
      </c>
      <c r="K397">
        <f t="shared" si="12"/>
        <v>0.5855972450426522</v>
      </c>
    </row>
    <row r="398" spans="2:12" x14ac:dyDescent="0.2">
      <c r="B398">
        <v>12</v>
      </c>
      <c r="C398">
        <v>48.963999999999999</v>
      </c>
      <c r="D398">
        <v>8.6839999999999993</v>
      </c>
      <c r="E398">
        <v>2044</v>
      </c>
      <c r="F398">
        <v>3292</v>
      </c>
      <c r="G398">
        <v>165.17400000000001</v>
      </c>
      <c r="H398">
        <v>7.3979999999999997</v>
      </c>
      <c r="I398">
        <v>56.371000000000002</v>
      </c>
      <c r="J398">
        <v>78.097999999999999</v>
      </c>
      <c r="K398">
        <f t="shared" si="12"/>
        <v>0.72179825347640147</v>
      </c>
    </row>
    <row r="399" spans="2:12" x14ac:dyDescent="0.2">
      <c r="B399">
        <v>13</v>
      </c>
      <c r="C399">
        <v>88.888999999999996</v>
      </c>
      <c r="D399">
        <v>11.573</v>
      </c>
      <c r="E399">
        <v>2140</v>
      </c>
      <c r="F399">
        <v>1328</v>
      </c>
      <c r="G399">
        <v>56.31</v>
      </c>
      <c r="H399">
        <v>10.122999999999999</v>
      </c>
      <c r="I399">
        <v>37.920999999999999</v>
      </c>
      <c r="J399">
        <v>73.724000000000004</v>
      </c>
      <c r="K399">
        <f t="shared" si="12"/>
        <v>0.51436438608865498</v>
      </c>
    </row>
    <row r="400" spans="2:12" x14ac:dyDescent="0.2">
      <c r="B400">
        <v>14</v>
      </c>
      <c r="C400">
        <v>54.359000000000002</v>
      </c>
      <c r="D400">
        <v>9.1359999999999992</v>
      </c>
      <c r="E400">
        <v>2124</v>
      </c>
      <c r="F400">
        <v>1272</v>
      </c>
      <c r="G400">
        <v>18.925000000000001</v>
      </c>
      <c r="H400">
        <v>7.9009999999999998</v>
      </c>
      <c r="I400">
        <v>53.17</v>
      </c>
      <c r="J400">
        <v>94.14</v>
      </c>
      <c r="K400">
        <f t="shared" si="12"/>
        <v>0.56479711068621208</v>
      </c>
    </row>
    <row r="401" spans="2:11" x14ac:dyDescent="0.2">
      <c r="B401">
        <v>15</v>
      </c>
      <c r="C401">
        <v>76.391000000000005</v>
      </c>
      <c r="D401">
        <v>11.331</v>
      </c>
      <c r="E401">
        <v>1852</v>
      </c>
      <c r="F401">
        <v>1472</v>
      </c>
      <c r="G401">
        <v>78.69</v>
      </c>
      <c r="H401">
        <v>8.923</v>
      </c>
      <c r="I401">
        <v>50.616999999999997</v>
      </c>
      <c r="J401">
        <v>87.433000000000007</v>
      </c>
      <c r="K401">
        <f t="shared" si="12"/>
        <v>0.57892328983335806</v>
      </c>
    </row>
    <row r="402" spans="2:11" x14ac:dyDescent="0.2">
      <c r="B402">
        <v>16</v>
      </c>
      <c r="C402">
        <v>50.281999999999996</v>
      </c>
      <c r="D402">
        <v>8.9879999999999995</v>
      </c>
      <c r="E402">
        <v>1868</v>
      </c>
      <c r="F402">
        <v>1320</v>
      </c>
      <c r="G402">
        <v>110.925</v>
      </c>
      <c r="H402">
        <v>7.407</v>
      </c>
    </row>
    <row r="403" spans="2:11" x14ac:dyDescent="0.2">
      <c r="B403">
        <v>17</v>
      </c>
      <c r="C403">
        <v>88.34</v>
      </c>
      <c r="D403">
        <v>11.622999999999999</v>
      </c>
      <c r="E403">
        <v>1780</v>
      </c>
      <c r="F403">
        <v>1360</v>
      </c>
      <c r="G403">
        <v>102.265</v>
      </c>
      <c r="H403">
        <v>9.8770000000000007</v>
      </c>
    </row>
    <row r="404" spans="2:11" x14ac:dyDescent="0.2">
      <c r="B404">
        <v>18</v>
      </c>
      <c r="C404">
        <v>46.685000000000002</v>
      </c>
      <c r="D404">
        <v>8.1780000000000008</v>
      </c>
      <c r="E404">
        <v>1748</v>
      </c>
      <c r="F404">
        <v>1508</v>
      </c>
      <c r="G404">
        <v>61.113</v>
      </c>
      <c r="H404">
        <v>7.407</v>
      </c>
    </row>
    <row r="405" spans="2:11" x14ac:dyDescent="0.2">
      <c r="B405">
        <v>19</v>
      </c>
      <c r="C405">
        <v>107.01900000000001</v>
      </c>
      <c r="D405">
        <v>12.787000000000001</v>
      </c>
      <c r="E405">
        <v>1460</v>
      </c>
      <c r="F405">
        <v>2488</v>
      </c>
      <c r="G405">
        <v>100.008</v>
      </c>
      <c r="H405">
        <v>10.864000000000001</v>
      </c>
    </row>
    <row r="406" spans="2:11" x14ac:dyDescent="0.2">
      <c r="B406">
        <v>20</v>
      </c>
      <c r="C406">
        <v>71.003</v>
      </c>
      <c r="D406">
        <v>11.544</v>
      </c>
      <c r="E406">
        <v>1400</v>
      </c>
      <c r="F406">
        <v>2520</v>
      </c>
      <c r="G406">
        <v>131.53200000000001</v>
      </c>
      <c r="H406">
        <v>8.2750000000000004</v>
      </c>
    </row>
    <row r="407" spans="2:11" x14ac:dyDescent="0.2">
      <c r="B407">
        <v>21</v>
      </c>
      <c r="C407">
        <v>88.858000000000004</v>
      </c>
      <c r="D407">
        <v>12.653</v>
      </c>
      <c r="E407">
        <v>1608</v>
      </c>
      <c r="F407">
        <v>2888</v>
      </c>
      <c r="G407">
        <v>72.978999999999999</v>
      </c>
      <c r="H407">
        <v>8.8889999999999993</v>
      </c>
    </row>
    <row r="408" spans="2:11" x14ac:dyDescent="0.2">
      <c r="B408">
        <v>22</v>
      </c>
      <c r="C408">
        <v>52.034999999999997</v>
      </c>
      <c r="D408">
        <v>9.3179999999999996</v>
      </c>
      <c r="E408">
        <v>1580</v>
      </c>
      <c r="F408">
        <v>2856</v>
      </c>
      <c r="G408">
        <v>57.994999999999997</v>
      </c>
      <c r="H408">
        <v>7.306</v>
      </c>
    </row>
    <row r="409" spans="2:11" x14ac:dyDescent="0.2">
      <c r="B409">
        <v>23</v>
      </c>
      <c r="C409">
        <v>78.097999999999999</v>
      </c>
      <c r="D409">
        <v>11.382</v>
      </c>
      <c r="E409">
        <v>1372</v>
      </c>
      <c r="F409">
        <v>1744</v>
      </c>
      <c r="G409">
        <v>49.399000000000001</v>
      </c>
      <c r="H409">
        <v>9.1359999999999992</v>
      </c>
    </row>
    <row r="410" spans="2:11" x14ac:dyDescent="0.2">
      <c r="B410">
        <v>24</v>
      </c>
      <c r="C410">
        <v>56.371000000000002</v>
      </c>
      <c r="D410">
        <v>9.99</v>
      </c>
      <c r="E410">
        <v>1392</v>
      </c>
      <c r="F410">
        <v>1608</v>
      </c>
      <c r="G410">
        <v>129.98699999999999</v>
      </c>
      <c r="H410">
        <v>7.6539999999999999</v>
      </c>
    </row>
    <row r="411" spans="2:11" x14ac:dyDescent="0.2">
      <c r="B411">
        <v>25</v>
      </c>
      <c r="C411">
        <v>73.724000000000004</v>
      </c>
      <c r="D411">
        <v>10.821999999999999</v>
      </c>
      <c r="E411">
        <v>1332</v>
      </c>
      <c r="F411">
        <v>1564</v>
      </c>
      <c r="G411">
        <v>124.77800000000001</v>
      </c>
      <c r="H411">
        <v>8.9429999999999996</v>
      </c>
    </row>
    <row r="412" spans="2:11" x14ac:dyDescent="0.2">
      <c r="B412">
        <v>26</v>
      </c>
      <c r="C412">
        <v>37.920999999999999</v>
      </c>
      <c r="D412">
        <v>7.3659999999999997</v>
      </c>
      <c r="E412">
        <v>1324</v>
      </c>
      <c r="F412">
        <v>1628</v>
      </c>
      <c r="G412">
        <v>166.43</v>
      </c>
      <c r="H412">
        <v>6.6669999999999998</v>
      </c>
    </row>
    <row r="413" spans="2:11" x14ac:dyDescent="0.2">
      <c r="B413">
        <v>27</v>
      </c>
      <c r="C413">
        <v>94.14</v>
      </c>
      <c r="D413">
        <v>12.196999999999999</v>
      </c>
      <c r="E413">
        <v>548</v>
      </c>
      <c r="F413">
        <v>1336</v>
      </c>
      <c r="G413">
        <v>121.759</v>
      </c>
      <c r="H413">
        <v>10.617000000000001</v>
      </c>
    </row>
    <row r="414" spans="2:11" x14ac:dyDescent="0.2">
      <c r="B414">
        <v>28</v>
      </c>
      <c r="C414">
        <v>53.17</v>
      </c>
      <c r="D414">
        <v>9.109</v>
      </c>
      <c r="E414">
        <v>528</v>
      </c>
      <c r="F414">
        <v>1372</v>
      </c>
      <c r="G414">
        <v>147.17099999999999</v>
      </c>
      <c r="H414">
        <v>7.9009999999999998</v>
      </c>
    </row>
    <row r="415" spans="2:11" x14ac:dyDescent="0.2">
      <c r="B415">
        <v>29</v>
      </c>
      <c r="C415">
        <v>87.433000000000007</v>
      </c>
      <c r="D415">
        <v>12.456</v>
      </c>
      <c r="E415">
        <v>960</v>
      </c>
      <c r="F415">
        <v>1660</v>
      </c>
      <c r="G415">
        <v>140.631</v>
      </c>
      <c r="H415">
        <v>9.7170000000000005</v>
      </c>
    </row>
    <row r="416" spans="2:11" x14ac:dyDescent="0.2">
      <c r="B416">
        <v>30</v>
      </c>
      <c r="C416">
        <v>50.616999999999997</v>
      </c>
      <c r="D416">
        <v>9.1660000000000004</v>
      </c>
      <c r="E416">
        <v>1004</v>
      </c>
      <c r="F416">
        <v>1660</v>
      </c>
      <c r="G416">
        <v>117.255</v>
      </c>
      <c r="H416">
        <v>7.6509999999999998</v>
      </c>
    </row>
    <row r="418" spans="2:12" x14ac:dyDescent="0.2">
      <c r="B418" s="5" t="s">
        <v>31</v>
      </c>
    </row>
    <row r="419" spans="2:12" x14ac:dyDescent="0.2">
      <c r="B419">
        <v>1</v>
      </c>
      <c r="C419">
        <v>50.366999999999997</v>
      </c>
      <c r="D419">
        <v>9.5259999999999998</v>
      </c>
      <c r="E419">
        <v>2672</v>
      </c>
      <c r="F419">
        <v>904</v>
      </c>
      <c r="G419">
        <v>147.095</v>
      </c>
      <c r="H419">
        <v>7.2919999999999998</v>
      </c>
      <c r="I419">
        <v>27.231000000000002</v>
      </c>
      <c r="J419">
        <v>50.366999999999997</v>
      </c>
      <c r="K419">
        <f>I419/J419</f>
        <v>0.54065161713026388</v>
      </c>
      <c r="L419">
        <f>MIN(I419:I433)</f>
        <v>16.323</v>
      </c>
    </row>
    <row r="420" spans="2:12" x14ac:dyDescent="0.2">
      <c r="B420">
        <v>2</v>
      </c>
      <c r="C420">
        <v>27.231000000000002</v>
      </c>
      <c r="D420">
        <v>7.3490000000000002</v>
      </c>
      <c r="E420">
        <v>2688</v>
      </c>
      <c r="F420">
        <v>916</v>
      </c>
      <c r="G420">
        <v>140.19399999999999</v>
      </c>
      <c r="H420">
        <v>5.1550000000000002</v>
      </c>
      <c r="I420">
        <v>38.249000000000002</v>
      </c>
      <c r="J420">
        <v>65.063999999999993</v>
      </c>
      <c r="K420">
        <f t="shared" ref="K420:K433" si="13">I420/J420</f>
        <v>0.58786733062830454</v>
      </c>
      <c r="L420">
        <f>MAX(J419:J433)</f>
        <v>116.36499999999999</v>
      </c>
    </row>
    <row r="421" spans="2:12" x14ac:dyDescent="0.2">
      <c r="B421">
        <v>3</v>
      </c>
      <c r="C421">
        <v>65.063999999999993</v>
      </c>
      <c r="D421">
        <v>10.353</v>
      </c>
      <c r="E421">
        <v>2400</v>
      </c>
      <c r="F421">
        <v>1256</v>
      </c>
      <c r="G421">
        <v>21.318000000000001</v>
      </c>
      <c r="H421">
        <v>8.3040000000000003</v>
      </c>
      <c r="I421">
        <v>29.741</v>
      </c>
      <c r="J421">
        <v>49.881999999999998</v>
      </c>
      <c r="K421">
        <f t="shared" si="13"/>
        <v>0.59622709594643364</v>
      </c>
      <c r="L421">
        <f>AVERAGE(I419:I433)</f>
        <v>40.212199999999989</v>
      </c>
    </row>
    <row r="422" spans="2:12" x14ac:dyDescent="0.2">
      <c r="B422">
        <v>4</v>
      </c>
      <c r="C422">
        <v>38.249000000000002</v>
      </c>
      <c r="D422">
        <v>7.819</v>
      </c>
      <c r="E422">
        <v>2428</v>
      </c>
      <c r="F422">
        <v>1196</v>
      </c>
      <c r="G422">
        <v>158.839</v>
      </c>
      <c r="H422">
        <v>6.5860000000000003</v>
      </c>
      <c r="I422">
        <v>54.212000000000003</v>
      </c>
      <c r="J422">
        <v>91.417000000000002</v>
      </c>
      <c r="K422">
        <f t="shared" si="13"/>
        <v>0.59301880394237394</v>
      </c>
      <c r="L422">
        <f>AVERAGE(J419:J433)</f>
        <v>70.379533333333328</v>
      </c>
    </row>
    <row r="423" spans="2:12" x14ac:dyDescent="0.2">
      <c r="B423">
        <v>5</v>
      </c>
      <c r="C423">
        <v>49.881999999999998</v>
      </c>
      <c r="D423">
        <v>8.6750000000000007</v>
      </c>
      <c r="E423">
        <v>2096</v>
      </c>
      <c r="F423">
        <v>1568</v>
      </c>
      <c r="G423">
        <v>40.600999999999999</v>
      </c>
      <c r="H423">
        <v>7.6429999999999998</v>
      </c>
      <c r="I423">
        <v>50.774999999999999</v>
      </c>
      <c r="J423">
        <v>90.123000000000005</v>
      </c>
      <c r="K423">
        <f t="shared" si="13"/>
        <v>0.56339669118870872</v>
      </c>
    </row>
    <row r="424" spans="2:12" x14ac:dyDescent="0.2">
      <c r="B424">
        <v>6</v>
      </c>
      <c r="C424">
        <v>29.741</v>
      </c>
      <c r="D424">
        <v>7.0179999999999998</v>
      </c>
      <c r="E424">
        <v>2160</v>
      </c>
      <c r="F424">
        <v>1456</v>
      </c>
      <c r="G424">
        <v>103.57</v>
      </c>
      <c r="H424">
        <v>5.41</v>
      </c>
      <c r="I424">
        <v>72.057000000000002</v>
      </c>
      <c r="J424">
        <v>116.36499999999999</v>
      </c>
      <c r="K424">
        <f t="shared" si="13"/>
        <v>0.61923258711811979</v>
      </c>
    </row>
    <row r="425" spans="2:12" x14ac:dyDescent="0.2">
      <c r="B425">
        <v>7</v>
      </c>
      <c r="C425">
        <v>91.417000000000002</v>
      </c>
      <c r="D425">
        <v>12.468999999999999</v>
      </c>
      <c r="E425">
        <v>1508</v>
      </c>
      <c r="F425">
        <v>1536</v>
      </c>
      <c r="G425">
        <v>125.789</v>
      </c>
      <c r="H425">
        <v>10.596</v>
      </c>
      <c r="I425">
        <v>33.075000000000003</v>
      </c>
      <c r="J425">
        <v>54.579000000000001</v>
      </c>
      <c r="K425">
        <f t="shared" si="13"/>
        <v>0.60600230858022319</v>
      </c>
    </row>
    <row r="426" spans="2:12" x14ac:dyDescent="0.2">
      <c r="B426">
        <v>8</v>
      </c>
      <c r="C426">
        <v>54.212000000000003</v>
      </c>
      <c r="D426">
        <v>9.3379999999999992</v>
      </c>
      <c r="E426">
        <v>1528</v>
      </c>
      <c r="F426">
        <v>1572</v>
      </c>
      <c r="G426">
        <v>130.91399999999999</v>
      </c>
      <c r="H426">
        <v>7.9470000000000001</v>
      </c>
      <c r="I426">
        <v>26.401</v>
      </c>
      <c r="J426">
        <v>46.485999999999997</v>
      </c>
      <c r="K426">
        <f t="shared" si="13"/>
        <v>0.56793443187196146</v>
      </c>
    </row>
    <row r="427" spans="2:12" x14ac:dyDescent="0.2">
      <c r="B427">
        <v>9</v>
      </c>
      <c r="C427">
        <v>90.123000000000005</v>
      </c>
      <c r="D427">
        <v>12.016999999999999</v>
      </c>
      <c r="E427">
        <v>1648</v>
      </c>
      <c r="F427">
        <v>1436</v>
      </c>
      <c r="G427">
        <v>130.23599999999999</v>
      </c>
      <c r="H427">
        <v>10.265000000000001</v>
      </c>
      <c r="I427">
        <v>33.573</v>
      </c>
      <c r="J427">
        <v>62.865000000000002</v>
      </c>
      <c r="K427">
        <f t="shared" si="13"/>
        <v>0.53404915294679078</v>
      </c>
    </row>
    <row r="428" spans="2:12" x14ac:dyDescent="0.2">
      <c r="B428">
        <v>10</v>
      </c>
      <c r="C428">
        <v>50.774999999999999</v>
      </c>
      <c r="D428">
        <v>8.5239999999999991</v>
      </c>
      <c r="E428">
        <v>1660</v>
      </c>
      <c r="F428">
        <v>1460</v>
      </c>
      <c r="G428">
        <v>129.40100000000001</v>
      </c>
      <c r="H428">
        <v>7.7629999999999999</v>
      </c>
      <c r="I428">
        <v>36.353999999999999</v>
      </c>
      <c r="J428">
        <v>63.978000000000002</v>
      </c>
      <c r="K428">
        <f t="shared" si="13"/>
        <v>0.56822657788614839</v>
      </c>
    </row>
    <row r="429" spans="2:12" x14ac:dyDescent="0.2">
      <c r="B429">
        <v>11</v>
      </c>
      <c r="C429">
        <v>116.36499999999999</v>
      </c>
      <c r="D429">
        <v>13.15</v>
      </c>
      <c r="E429">
        <v>1500</v>
      </c>
      <c r="F429">
        <v>1444</v>
      </c>
      <c r="G429">
        <v>42.825000000000003</v>
      </c>
      <c r="H429">
        <v>11.760999999999999</v>
      </c>
      <c r="I429">
        <v>37.591999999999999</v>
      </c>
      <c r="J429">
        <v>75.19</v>
      </c>
      <c r="K429">
        <f t="shared" si="13"/>
        <v>0.4999601010772709</v>
      </c>
    </row>
    <row r="430" spans="2:12" x14ac:dyDescent="0.2">
      <c r="B430">
        <v>12</v>
      </c>
      <c r="C430">
        <v>72.057000000000002</v>
      </c>
      <c r="D430">
        <v>11.178000000000001</v>
      </c>
      <c r="E430">
        <v>1552</v>
      </c>
      <c r="F430">
        <v>1452</v>
      </c>
      <c r="G430">
        <v>81.528999999999996</v>
      </c>
      <c r="H430">
        <v>8.468</v>
      </c>
      <c r="I430">
        <v>39.895000000000003</v>
      </c>
      <c r="J430">
        <v>71.316999999999993</v>
      </c>
      <c r="K430">
        <f t="shared" si="13"/>
        <v>0.55940378871797758</v>
      </c>
    </row>
    <row r="431" spans="2:12" x14ac:dyDescent="0.2">
      <c r="B431">
        <v>13</v>
      </c>
      <c r="C431">
        <v>54.579000000000001</v>
      </c>
      <c r="D431">
        <v>9.0030000000000001</v>
      </c>
      <c r="E431">
        <v>3276</v>
      </c>
      <c r="F431">
        <v>1560</v>
      </c>
      <c r="G431">
        <v>109.855</v>
      </c>
      <c r="H431">
        <v>8.1880000000000006</v>
      </c>
      <c r="I431">
        <v>16.323</v>
      </c>
      <c r="J431">
        <v>42.06</v>
      </c>
      <c r="K431">
        <f t="shared" si="13"/>
        <v>0.38808844507845935</v>
      </c>
    </row>
    <row r="432" spans="2:12" x14ac:dyDescent="0.2">
      <c r="B432">
        <v>14</v>
      </c>
      <c r="C432">
        <v>33.075000000000003</v>
      </c>
      <c r="D432">
        <v>7.0179999999999998</v>
      </c>
      <c r="E432">
        <v>3272</v>
      </c>
      <c r="F432">
        <v>1580</v>
      </c>
      <c r="G432">
        <v>140.44</v>
      </c>
      <c r="H432">
        <v>6.1539999999999999</v>
      </c>
      <c r="I432">
        <v>52.863</v>
      </c>
      <c r="J432">
        <v>92.551000000000002</v>
      </c>
      <c r="K432">
        <f t="shared" si="13"/>
        <v>0.5711769726961351</v>
      </c>
    </row>
    <row r="433" spans="2:11" x14ac:dyDescent="0.2">
      <c r="B433">
        <v>15</v>
      </c>
      <c r="C433">
        <v>46.485999999999997</v>
      </c>
      <c r="D433">
        <v>8.4320000000000004</v>
      </c>
      <c r="E433">
        <v>3056</v>
      </c>
      <c r="F433">
        <v>1520</v>
      </c>
      <c r="G433">
        <v>120.14100000000001</v>
      </c>
      <c r="H433">
        <v>7.5549999999999997</v>
      </c>
      <c r="I433">
        <v>54.841999999999999</v>
      </c>
      <c r="J433">
        <v>83.448999999999998</v>
      </c>
      <c r="K433">
        <f t="shared" si="13"/>
        <v>0.65719181775695334</v>
      </c>
    </row>
    <row r="434" spans="2:11" x14ac:dyDescent="0.2">
      <c r="B434">
        <v>16</v>
      </c>
      <c r="C434">
        <v>26.401</v>
      </c>
      <c r="D434">
        <v>6.87</v>
      </c>
      <c r="E434">
        <v>3068</v>
      </c>
      <c r="F434">
        <v>1616</v>
      </c>
      <c r="G434">
        <v>38.046999999999997</v>
      </c>
      <c r="H434">
        <v>5.1929999999999996</v>
      </c>
    </row>
    <row r="435" spans="2:11" x14ac:dyDescent="0.2">
      <c r="B435">
        <v>17</v>
      </c>
      <c r="C435">
        <v>62.865000000000002</v>
      </c>
      <c r="D435">
        <v>9.9160000000000004</v>
      </c>
      <c r="E435">
        <v>2948</v>
      </c>
      <c r="F435">
        <v>1132</v>
      </c>
      <c r="G435">
        <v>67.694000000000003</v>
      </c>
      <c r="H435">
        <v>8.468</v>
      </c>
    </row>
    <row r="436" spans="2:11" x14ac:dyDescent="0.2">
      <c r="B436">
        <v>18</v>
      </c>
      <c r="C436">
        <v>33.573</v>
      </c>
      <c r="D436">
        <v>7.6589999999999998</v>
      </c>
      <c r="E436">
        <v>2968</v>
      </c>
      <c r="F436">
        <v>984</v>
      </c>
      <c r="G436">
        <v>100.62</v>
      </c>
      <c r="H436">
        <v>5.41</v>
      </c>
    </row>
    <row r="437" spans="2:11" x14ac:dyDescent="0.2">
      <c r="B437">
        <v>19</v>
      </c>
      <c r="C437">
        <v>63.978000000000002</v>
      </c>
      <c r="D437">
        <v>9.9689999999999994</v>
      </c>
      <c r="E437">
        <v>2860</v>
      </c>
      <c r="F437">
        <v>3068</v>
      </c>
      <c r="G437">
        <v>19.29</v>
      </c>
      <c r="H437">
        <v>8.7949999999999999</v>
      </c>
    </row>
    <row r="438" spans="2:11" x14ac:dyDescent="0.2">
      <c r="B438">
        <v>20</v>
      </c>
      <c r="C438">
        <v>36.353999999999999</v>
      </c>
      <c r="D438">
        <v>7.6909999999999998</v>
      </c>
      <c r="E438">
        <v>2928</v>
      </c>
      <c r="F438">
        <v>3112</v>
      </c>
      <c r="G438">
        <v>66.570999999999998</v>
      </c>
      <c r="H438">
        <v>5.6449999999999996</v>
      </c>
    </row>
    <row r="439" spans="2:11" x14ac:dyDescent="0.2">
      <c r="B439">
        <v>21</v>
      </c>
      <c r="C439">
        <v>75.19</v>
      </c>
      <c r="D439">
        <v>10.669</v>
      </c>
      <c r="E439">
        <v>2796</v>
      </c>
      <c r="F439">
        <v>3032</v>
      </c>
      <c r="G439">
        <v>104.036</v>
      </c>
      <c r="H439">
        <v>9.1739999999999995</v>
      </c>
    </row>
    <row r="440" spans="2:11" x14ac:dyDescent="0.2">
      <c r="B440">
        <v>22</v>
      </c>
      <c r="C440">
        <v>37.591999999999999</v>
      </c>
      <c r="D440">
        <v>8.125</v>
      </c>
      <c r="E440">
        <v>2788</v>
      </c>
      <c r="F440">
        <v>3064</v>
      </c>
      <c r="G440">
        <v>112.10899999999999</v>
      </c>
      <c r="H440">
        <v>6.1159999999999997</v>
      </c>
    </row>
    <row r="441" spans="2:11" x14ac:dyDescent="0.2">
      <c r="B441">
        <v>23</v>
      </c>
      <c r="C441">
        <v>71.316999999999993</v>
      </c>
      <c r="D441">
        <v>10.205</v>
      </c>
      <c r="E441">
        <v>2708</v>
      </c>
      <c r="F441">
        <v>3388</v>
      </c>
      <c r="G441">
        <v>64.025999999999996</v>
      </c>
      <c r="H441">
        <v>9.1739999999999995</v>
      </c>
    </row>
    <row r="442" spans="2:11" x14ac:dyDescent="0.2">
      <c r="B442">
        <v>24</v>
      </c>
      <c r="C442">
        <v>39.895000000000003</v>
      </c>
      <c r="D442">
        <v>7.766</v>
      </c>
      <c r="E442">
        <v>2704</v>
      </c>
      <c r="F442">
        <v>3376</v>
      </c>
      <c r="G442">
        <v>54.866</v>
      </c>
      <c r="H442">
        <v>6.351</v>
      </c>
    </row>
    <row r="443" spans="2:11" x14ac:dyDescent="0.2">
      <c r="B443">
        <v>25</v>
      </c>
      <c r="C443">
        <v>42.06</v>
      </c>
      <c r="D443">
        <v>9.3290000000000006</v>
      </c>
      <c r="E443">
        <v>1668</v>
      </c>
      <c r="F443">
        <v>2704</v>
      </c>
      <c r="G443">
        <v>123.69</v>
      </c>
      <c r="H443">
        <v>6.351</v>
      </c>
    </row>
    <row r="444" spans="2:11" x14ac:dyDescent="0.2">
      <c r="B444">
        <v>26</v>
      </c>
      <c r="C444">
        <v>16.323</v>
      </c>
      <c r="D444">
        <v>5.2859999999999996</v>
      </c>
      <c r="E444">
        <v>1680</v>
      </c>
      <c r="F444">
        <v>2756</v>
      </c>
      <c r="G444">
        <v>122.276</v>
      </c>
      <c r="H444">
        <v>4.4690000000000003</v>
      </c>
    </row>
    <row r="445" spans="2:11" x14ac:dyDescent="0.2">
      <c r="B445">
        <v>27</v>
      </c>
      <c r="C445">
        <v>92.551000000000002</v>
      </c>
      <c r="D445">
        <v>11.643000000000001</v>
      </c>
      <c r="E445">
        <v>1524</v>
      </c>
      <c r="F445">
        <v>2456</v>
      </c>
      <c r="G445">
        <v>135</v>
      </c>
      <c r="H445">
        <v>10.811999999999999</v>
      </c>
    </row>
    <row r="446" spans="2:11" x14ac:dyDescent="0.2">
      <c r="B446">
        <v>28</v>
      </c>
      <c r="C446">
        <v>52.863</v>
      </c>
      <c r="D446">
        <v>8.9570000000000007</v>
      </c>
      <c r="E446">
        <v>1532</v>
      </c>
      <c r="F446">
        <v>2484</v>
      </c>
      <c r="G446">
        <v>150.06800000000001</v>
      </c>
      <c r="H446">
        <v>7.7030000000000003</v>
      </c>
    </row>
    <row r="447" spans="2:11" x14ac:dyDescent="0.2">
      <c r="B447">
        <v>29</v>
      </c>
      <c r="C447">
        <v>83.448999999999998</v>
      </c>
      <c r="D447">
        <v>11.744999999999999</v>
      </c>
      <c r="E447">
        <v>1708</v>
      </c>
      <c r="F447">
        <v>2404</v>
      </c>
      <c r="G447">
        <v>147.26499999999999</v>
      </c>
      <c r="H447">
        <v>8.9390000000000001</v>
      </c>
    </row>
    <row r="448" spans="2:11" x14ac:dyDescent="0.2">
      <c r="B448">
        <v>30</v>
      </c>
      <c r="C448">
        <v>54.841999999999999</v>
      </c>
      <c r="D448">
        <v>8.8420000000000005</v>
      </c>
      <c r="E448">
        <v>1708</v>
      </c>
      <c r="F448">
        <v>2512</v>
      </c>
      <c r="G448">
        <v>28.61</v>
      </c>
      <c r="H448">
        <v>8.0129999999999999</v>
      </c>
    </row>
    <row r="450" spans="2:12" x14ac:dyDescent="0.2">
      <c r="B450" s="3" t="s">
        <v>32</v>
      </c>
    </row>
    <row r="451" spans="2:12" x14ac:dyDescent="0.2">
      <c r="B451">
        <v>1</v>
      </c>
      <c r="C451">
        <v>91.213999999999999</v>
      </c>
      <c r="D451">
        <v>11.942</v>
      </c>
      <c r="E451">
        <v>1508</v>
      </c>
      <c r="F451">
        <v>1696</v>
      </c>
      <c r="G451">
        <v>113.499</v>
      </c>
      <c r="H451">
        <v>10.193</v>
      </c>
      <c r="I451">
        <v>51.204000000000001</v>
      </c>
      <c r="J451">
        <v>91.213999999999999</v>
      </c>
      <c r="K451">
        <f>I451/J451</f>
        <v>0.56136119455346767</v>
      </c>
      <c r="L451">
        <f>MIN(I451:I465)</f>
        <v>34.823999999999998</v>
      </c>
    </row>
    <row r="452" spans="2:12" x14ac:dyDescent="0.2">
      <c r="B452">
        <v>2</v>
      </c>
      <c r="C452">
        <v>51.204000000000001</v>
      </c>
      <c r="D452">
        <v>9.6910000000000007</v>
      </c>
      <c r="E452">
        <v>1496</v>
      </c>
      <c r="F452">
        <v>1712</v>
      </c>
      <c r="G452">
        <v>117.824</v>
      </c>
      <c r="H452">
        <v>7.407</v>
      </c>
      <c r="I452">
        <v>38.762999999999998</v>
      </c>
      <c r="J452">
        <v>82.613</v>
      </c>
      <c r="K452">
        <f t="shared" ref="K452:K465" si="14">I452/J452</f>
        <v>0.46921186738164694</v>
      </c>
      <c r="L452">
        <f>MAX(J451:J465)</f>
        <v>127.937</v>
      </c>
    </row>
    <row r="453" spans="2:12" x14ac:dyDescent="0.2">
      <c r="B453">
        <v>3</v>
      </c>
      <c r="C453">
        <v>82.613</v>
      </c>
      <c r="D453">
        <v>11.861000000000001</v>
      </c>
      <c r="E453">
        <v>988</v>
      </c>
      <c r="F453">
        <v>2108</v>
      </c>
      <c r="G453">
        <v>128.47999999999999</v>
      </c>
      <c r="H453">
        <v>9.5229999999999997</v>
      </c>
      <c r="I453">
        <v>45.99</v>
      </c>
      <c r="J453">
        <v>77.674999999999997</v>
      </c>
      <c r="K453">
        <f t="shared" si="14"/>
        <v>0.59208239459285494</v>
      </c>
      <c r="L453">
        <f>AVERAGE(I451:I465)</f>
        <v>49.183733333333329</v>
      </c>
    </row>
    <row r="454" spans="2:12" x14ac:dyDescent="0.2">
      <c r="B454">
        <v>4</v>
      </c>
      <c r="C454">
        <v>38.762999999999998</v>
      </c>
      <c r="D454">
        <v>7.6779999999999999</v>
      </c>
      <c r="E454">
        <v>1004</v>
      </c>
      <c r="F454">
        <v>2140</v>
      </c>
      <c r="G454">
        <v>119.745</v>
      </c>
      <c r="H454">
        <v>6.66</v>
      </c>
      <c r="I454">
        <v>34.823999999999998</v>
      </c>
      <c r="J454">
        <v>66.622</v>
      </c>
      <c r="K454">
        <f t="shared" si="14"/>
        <v>0.52271021584461586</v>
      </c>
      <c r="L454">
        <f>AVERAGE(J451:J465)</f>
        <v>86.345533333333321</v>
      </c>
    </row>
    <row r="455" spans="2:12" x14ac:dyDescent="0.2">
      <c r="B455">
        <v>5</v>
      </c>
      <c r="C455">
        <v>77.674999999999997</v>
      </c>
      <c r="D455">
        <v>10.923</v>
      </c>
      <c r="E455">
        <v>1260</v>
      </c>
      <c r="F455">
        <v>2508</v>
      </c>
      <c r="G455">
        <v>110.41</v>
      </c>
      <c r="H455">
        <v>9.5229999999999997</v>
      </c>
      <c r="I455">
        <v>39.853999999999999</v>
      </c>
      <c r="J455">
        <v>62.448999999999998</v>
      </c>
      <c r="K455">
        <f t="shared" si="14"/>
        <v>0.63818475876315073</v>
      </c>
    </row>
    <row r="456" spans="2:12" x14ac:dyDescent="0.2">
      <c r="B456">
        <v>6</v>
      </c>
      <c r="C456">
        <v>45.99</v>
      </c>
      <c r="D456">
        <v>8.3870000000000005</v>
      </c>
      <c r="E456">
        <v>1288</v>
      </c>
      <c r="F456">
        <v>2656</v>
      </c>
      <c r="G456">
        <v>83.48</v>
      </c>
      <c r="H456">
        <v>7.1420000000000003</v>
      </c>
      <c r="I456">
        <v>49.695</v>
      </c>
      <c r="J456">
        <v>76.98</v>
      </c>
      <c r="K456">
        <f t="shared" si="14"/>
        <v>0.64555728760717068</v>
      </c>
    </row>
    <row r="457" spans="2:12" x14ac:dyDescent="0.2">
      <c r="B457">
        <v>7</v>
      </c>
      <c r="C457">
        <v>66.622</v>
      </c>
      <c r="D457">
        <v>10.19</v>
      </c>
      <c r="E457">
        <v>724</v>
      </c>
      <c r="F457">
        <v>1484</v>
      </c>
      <c r="G457">
        <v>127.405</v>
      </c>
      <c r="H457">
        <v>8.6240000000000006</v>
      </c>
      <c r="I457">
        <v>54.237000000000002</v>
      </c>
      <c r="J457">
        <v>104.06699999999999</v>
      </c>
      <c r="K457">
        <f t="shared" si="14"/>
        <v>0.52117385914843328</v>
      </c>
    </row>
    <row r="458" spans="2:12" x14ac:dyDescent="0.2">
      <c r="B458">
        <v>8</v>
      </c>
      <c r="C458">
        <v>34.823999999999998</v>
      </c>
      <c r="D458">
        <v>8.4169999999999998</v>
      </c>
      <c r="E458">
        <v>756</v>
      </c>
      <c r="F458">
        <v>1476</v>
      </c>
      <c r="G458">
        <v>118.74</v>
      </c>
      <c r="H458">
        <v>5.7140000000000004</v>
      </c>
      <c r="I458">
        <v>59.317</v>
      </c>
      <c r="J458">
        <v>115.09099999999999</v>
      </c>
      <c r="K458">
        <f t="shared" si="14"/>
        <v>0.51539216793667619</v>
      </c>
    </row>
    <row r="459" spans="2:12" x14ac:dyDescent="0.2">
      <c r="B459">
        <v>9</v>
      </c>
      <c r="C459">
        <v>62.448999999999998</v>
      </c>
      <c r="D459">
        <v>9.8160000000000007</v>
      </c>
      <c r="E459">
        <v>720</v>
      </c>
      <c r="F459">
        <v>1144</v>
      </c>
      <c r="G459">
        <v>104.036</v>
      </c>
      <c r="H459">
        <v>8.3049999999999997</v>
      </c>
      <c r="I459">
        <v>60.180999999999997</v>
      </c>
      <c r="J459">
        <v>90.811000000000007</v>
      </c>
      <c r="K459">
        <f t="shared" si="14"/>
        <v>0.66270605983856579</v>
      </c>
    </row>
    <row r="460" spans="2:12" x14ac:dyDescent="0.2">
      <c r="B460">
        <v>10</v>
      </c>
      <c r="C460">
        <v>39.853999999999999</v>
      </c>
      <c r="D460">
        <v>7.9139999999999997</v>
      </c>
      <c r="E460">
        <v>732</v>
      </c>
      <c r="F460">
        <v>1160</v>
      </c>
      <c r="G460">
        <v>105.709</v>
      </c>
      <c r="H460">
        <v>6.6660000000000004</v>
      </c>
      <c r="I460">
        <v>40.718000000000004</v>
      </c>
      <c r="J460">
        <v>61.343000000000004</v>
      </c>
      <c r="K460">
        <f t="shared" si="14"/>
        <v>0.66377581794173746</v>
      </c>
    </row>
    <row r="461" spans="2:12" x14ac:dyDescent="0.2">
      <c r="B461">
        <v>11</v>
      </c>
      <c r="C461">
        <v>76.98</v>
      </c>
      <c r="D461">
        <v>10.757999999999999</v>
      </c>
      <c r="E461">
        <v>932</v>
      </c>
      <c r="F461">
        <v>1428</v>
      </c>
      <c r="G461">
        <v>114.864</v>
      </c>
      <c r="H461">
        <v>9.5229999999999997</v>
      </c>
      <c r="I461">
        <v>51.091000000000001</v>
      </c>
      <c r="J461">
        <v>74.981999999999999</v>
      </c>
      <c r="K461">
        <f t="shared" si="14"/>
        <v>0.68137686378064066</v>
      </c>
    </row>
    <row r="462" spans="2:12" x14ac:dyDescent="0.2">
      <c r="B462">
        <v>12</v>
      </c>
      <c r="C462">
        <v>49.695</v>
      </c>
      <c r="D462">
        <v>8.4380000000000006</v>
      </c>
      <c r="E462">
        <v>960</v>
      </c>
      <c r="F462">
        <v>1564</v>
      </c>
      <c r="G462">
        <v>73.61</v>
      </c>
      <c r="H462">
        <v>7.8570000000000002</v>
      </c>
      <c r="I462">
        <v>43.999000000000002</v>
      </c>
      <c r="J462">
        <v>87.495000000000005</v>
      </c>
      <c r="K462">
        <f t="shared" si="14"/>
        <v>0.50287444996856967</v>
      </c>
    </row>
    <row r="463" spans="2:12" x14ac:dyDescent="0.2">
      <c r="B463">
        <v>13</v>
      </c>
      <c r="C463">
        <v>104.06699999999999</v>
      </c>
      <c r="D463">
        <v>13.933</v>
      </c>
      <c r="E463">
        <v>1820</v>
      </c>
      <c r="F463">
        <v>1280</v>
      </c>
      <c r="G463">
        <v>123.14700000000001</v>
      </c>
      <c r="H463">
        <v>10.475</v>
      </c>
      <c r="I463">
        <v>46.683999999999997</v>
      </c>
      <c r="J463">
        <v>109.381</v>
      </c>
      <c r="K463">
        <f t="shared" si="14"/>
        <v>0.42680172973368313</v>
      </c>
    </row>
    <row r="464" spans="2:12" x14ac:dyDescent="0.2">
      <c r="B464">
        <v>14</v>
      </c>
      <c r="C464">
        <v>54.237000000000002</v>
      </c>
      <c r="D464">
        <v>9.2729999999999997</v>
      </c>
      <c r="E464">
        <v>1872</v>
      </c>
      <c r="F464">
        <v>1456</v>
      </c>
      <c r="G464">
        <v>60.802999999999997</v>
      </c>
      <c r="H464">
        <v>7.6189999999999998</v>
      </c>
      <c r="I464">
        <v>48.13</v>
      </c>
      <c r="J464">
        <v>66.522999999999996</v>
      </c>
      <c r="K464">
        <f t="shared" si="14"/>
        <v>0.72350916224463724</v>
      </c>
    </row>
    <row r="465" spans="2:11" x14ac:dyDescent="0.2">
      <c r="B465">
        <v>15</v>
      </c>
      <c r="C465">
        <v>115.09099999999999</v>
      </c>
      <c r="D465">
        <v>14.193</v>
      </c>
      <c r="E465">
        <v>1692</v>
      </c>
      <c r="F465">
        <v>992</v>
      </c>
      <c r="G465">
        <v>67.305999999999997</v>
      </c>
      <c r="H465">
        <v>10.935</v>
      </c>
      <c r="I465">
        <v>73.069000000000003</v>
      </c>
      <c r="J465">
        <v>127.937</v>
      </c>
      <c r="K465">
        <f t="shared" si="14"/>
        <v>0.57113266685946995</v>
      </c>
    </row>
    <row r="466" spans="2:11" x14ac:dyDescent="0.2">
      <c r="B466">
        <v>16</v>
      </c>
      <c r="C466">
        <v>59.317</v>
      </c>
      <c r="D466">
        <v>11.433</v>
      </c>
      <c r="E466">
        <v>1704</v>
      </c>
      <c r="F466">
        <v>960</v>
      </c>
      <c r="G466">
        <v>58.627000000000002</v>
      </c>
      <c r="H466">
        <v>7.2060000000000004</v>
      </c>
    </row>
    <row r="467" spans="2:11" x14ac:dyDescent="0.2">
      <c r="B467">
        <v>17</v>
      </c>
      <c r="C467">
        <v>90.811000000000007</v>
      </c>
      <c r="D467">
        <v>12.6</v>
      </c>
      <c r="E467">
        <v>1708</v>
      </c>
      <c r="F467">
        <v>1600</v>
      </c>
      <c r="G467">
        <v>112.203</v>
      </c>
      <c r="H467">
        <v>9.5500000000000007</v>
      </c>
    </row>
    <row r="468" spans="2:11" x14ac:dyDescent="0.2">
      <c r="B468">
        <v>18</v>
      </c>
      <c r="C468">
        <v>60.180999999999997</v>
      </c>
      <c r="D468">
        <v>10.967000000000001</v>
      </c>
      <c r="E468">
        <v>1732</v>
      </c>
      <c r="F468">
        <v>1768</v>
      </c>
      <c r="G468">
        <v>62.878999999999998</v>
      </c>
      <c r="H468">
        <v>7.5129999999999999</v>
      </c>
    </row>
    <row r="469" spans="2:11" x14ac:dyDescent="0.2">
      <c r="B469">
        <v>19</v>
      </c>
      <c r="C469">
        <v>61.343000000000004</v>
      </c>
      <c r="D469">
        <v>9.5229999999999997</v>
      </c>
      <c r="E469">
        <v>740</v>
      </c>
      <c r="F469">
        <v>1476</v>
      </c>
      <c r="G469">
        <v>36.869999999999997</v>
      </c>
      <c r="H469">
        <v>8.5709999999999997</v>
      </c>
    </row>
    <row r="470" spans="2:11" x14ac:dyDescent="0.2">
      <c r="B470">
        <v>20</v>
      </c>
      <c r="C470">
        <v>40.718000000000004</v>
      </c>
      <c r="D470">
        <v>8.7609999999999992</v>
      </c>
      <c r="E470">
        <v>760</v>
      </c>
      <c r="F470">
        <v>1376</v>
      </c>
      <c r="G470">
        <v>132.797</v>
      </c>
      <c r="H470">
        <v>6.2569999999999997</v>
      </c>
    </row>
    <row r="471" spans="2:11" x14ac:dyDescent="0.2">
      <c r="B471">
        <v>21</v>
      </c>
      <c r="C471">
        <v>74.981999999999999</v>
      </c>
      <c r="D471">
        <v>11.291</v>
      </c>
      <c r="E471">
        <v>700</v>
      </c>
      <c r="F471">
        <v>1476</v>
      </c>
      <c r="G471">
        <v>137.56399999999999</v>
      </c>
      <c r="H471">
        <v>9.2850000000000001</v>
      </c>
    </row>
    <row r="472" spans="2:11" x14ac:dyDescent="0.2">
      <c r="B472">
        <v>22</v>
      </c>
      <c r="C472">
        <v>51.091000000000001</v>
      </c>
      <c r="D472">
        <v>9</v>
      </c>
      <c r="E472">
        <v>716</v>
      </c>
      <c r="F472">
        <v>1512</v>
      </c>
      <c r="G472">
        <v>142.524</v>
      </c>
      <c r="H472">
        <v>7.5759999999999996</v>
      </c>
    </row>
    <row r="473" spans="2:11" x14ac:dyDescent="0.2">
      <c r="B473">
        <v>23</v>
      </c>
      <c r="C473">
        <v>87.495000000000005</v>
      </c>
      <c r="D473">
        <v>11.49</v>
      </c>
      <c r="E473">
        <v>756</v>
      </c>
      <c r="F473">
        <v>1000</v>
      </c>
      <c r="G473">
        <v>124.01900000000001</v>
      </c>
      <c r="H473">
        <v>9.8740000000000006</v>
      </c>
    </row>
    <row r="474" spans="2:11" x14ac:dyDescent="0.2">
      <c r="B474">
        <v>24</v>
      </c>
      <c r="C474">
        <v>43.999000000000002</v>
      </c>
      <c r="D474">
        <v>8.3870000000000005</v>
      </c>
      <c r="E474">
        <v>748</v>
      </c>
      <c r="F474">
        <v>1032</v>
      </c>
      <c r="G474">
        <v>145.40799999999999</v>
      </c>
      <c r="H474">
        <v>6.9039999999999999</v>
      </c>
    </row>
    <row r="475" spans="2:11" x14ac:dyDescent="0.2">
      <c r="B475">
        <v>25</v>
      </c>
      <c r="C475">
        <v>109.381</v>
      </c>
      <c r="D475">
        <v>13.739000000000001</v>
      </c>
      <c r="E475">
        <v>2512</v>
      </c>
      <c r="F475">
        <v>1456</v>
      </c>
      <c r="G475">
        <v>117.89700000000001</v>
      </c>
      <c r="H475">
        <v>11.21</v>
      </c>
    </row>
    <row r="476" spans="2:11" x14ac:dyDescent="0.2">
      <c r="B476">
        <v>26</v>
      </c>
      <c r="C476">
        <v>46.683999999999997</v>
      </c>
      <c r="D476">
        <v>9.6329999999999991</v>
      </c>
      <c r="E476">
        <v>2484</v>
      </c>
      <c r="F476">
        <v>1512</v>
      </c>
      <c r="G476">
        <v>140.01300000000001</v>
      </c>
      <c r="H476">
        <v>6.6980000000000004</v>
      </c>
    </row>
    <row r="477" spans="2:11" x14ac:dyDescent="0.2">
      <c r="B477">
        <v>27</v>
      </c>
      <c r="C477">
        <v>66.522999999999996</v>
      </c>
      <c r="D477">
        <v>11.962999999999999</v>
      </c>
      <c r="E477">
        <v>2608</v>
      </c>
      <c r="F477">
        <v>1504</v>
      </c>
      <c r="G477">
        <v>84.289000000000001</v>
      </c>
      <c r="H477">
        <v>7.1420000000000003</v>
      </c>
    </row>
    <row r="478" spans="2:11" x14ac:dyDescent="0.2">
      <c r="B478">
        <v>28</v>
      </c>
      <c r="C478">
        <v>48.13</v>
      </c>
      <c r="D478">
        <v>8.6010000000000009</v>
      </c>
      <c r="E478">
        <v>2636</v>
      </c>
      <c r="F478">
        <v>1504</v>
      </c>
      <c r="G478">
        <v>85.236000000000004</v>
      </c>
      <c r="H478">
        <v>7.38</v>
      </c>
    </row>
    <row r="479" spans="2:11" x14ac:dyDescent="0.2">
      <c r="B479">
        <v>29</v>
      </c>
      <c r="C479">
        <v>127.937</v>
      </c>
      <c r="D479">
        <v>15.141999999999999</v>
      </c>
      <c r="E479">
        <v>2644</v>
      </c>
      <c r="F479">
        <v>1664</v>
      </c>
      <c r="G479">
        <v>73.56</v>
      </c>
      <c r="H479">
        <v>10.714</v>
      </c>
    </row>
    <row r="480" spans="2:11" x14ac:dyDescent="0.2">
      <c r="B480">
        <v>30</v>
      </c>
      <c r="C480">
        <v>73.069000000000003</v>
      </c>
      <c r="D480">
        <v>10.779</v>
      </c>
      <c r="E480">
        <v>2624</v>
      </c>
      <c r="F480">
        <v>1648</v>
      </c>
      <c r="G480">
        <v>59.47</v>
      </c>
      <c r="H480">
        <v>8.65</v>
      </c>
    </row>
    <row r="482" spans="2:12" x14ac:dyDescent="0.2">
      <c r="B482" s="5" t="s">
        <v>33</v>
      </c>
    </row>
    <row r="483" spans="2:12" x14ac:dyDescent="0.2">
      <c r="B483">
        <v>1</v>
      </c>
      <c r="C483">
        <v>90.132999999999996</v>
      </c>
      <c r="D483">
        <v>11.646000000000001</v>
      </c>
      <c r="E483">
        <v>724</v>
      </c>
      <c r="F483">
        <v>2348</v>
      </c>
      <c r="G483">
        <v>122.005</v>
      </c>
      <c r="H483">
        <v>10.37</v>
      </c>
      <c r="I483">
        <v>55.607999999999997</v>
      </c>
      <c r="J483">
        <v>90.132999999999996</v>
      </c>
      <c r="K483">
        <f>I483/J483</f>
        <v>0.61695494436000131</v>
      </c>
      <c r="L483">
        <f>MIN(I483:I497)</f>
        <v>26.768000000000001</v>
      </c>
    </row>
    <row r="484" spans="2:12" x14ac:dyDescent="0.2">
      <c r="B484">
        <v>2</v>
      </c>
      <c r="C484">
        <v>55.607999999999997</v>
      </c>
      <c r="D484">
        <v>9.4499999999999993</v>
      </c>
      <c r="E484">
        <v>752</v>
      </c>
      <c r="F484">
        <v>2380</v>
      </c>
      <c r="G484">
        <v>123.27500000000001</v>
      </c>
      <c r="H484">
        <v>7.9009999999999998</v>
      </c>
      <c r="I484">
        <v>47.249000000000002</v>
      </c>
      <c r="J484">
        <v>68.218999999999994</v>
      </c>
      <c r="K484">
        <f t="shared" ref="K484:K497" si="15">I484/J484</f>
        <v>0.69260763130506176</v>
      </c>
      <c r="L484">
        <f>MAX(J483:J497)</f>
        <v>96.144000000000005</v>
      </c>
    </row>
    <row r="485" spans="2:12" x14ac:dyDescent="0.2">
      <c r="B485">
        <v>3</v>
      </c>
      <c r="C485">
        <v>68.218999999999994</v>
      </c>
      <c r="D485">
        <v>10.381</v>
      </c>
      <c r="E485">
        <v>992</v>
      </c>
      <c r="F485">
        <v>2640</v>
      </c>
      <c r="G485">
        <v>154.654</v>
      </c>
      <c r="H485">
        <v>8.3940000000000001</v>
      </c>
      <c r="I485">
        <v>52.133000000000003</v>
      </c>
      <c r="J485">
        <v>94.665999999999997</v>
      </c>
      <c r="K485">
        <f t="shared" si="15"/>
        <v>0.55070458242663689</v>
      </c>
      <c r="L485">
        <f>AVERAGE(I483:I497)</f>
        <v>43.871266666666678</v>
      </c>
    </row>
    <row r="486" spans="2:12" x14ac:dyDescent="0.2">
      <c r="B486">
        <v>4</v>
      </c>
      <c r="C486">
        <v>47.249000000000002</v>
      </c>
      <c r="D486">
        <v>8.2989999999999995</v>
      </c>
      <c r="E486">
        <v>1028</v>
      </c>
      <c r="F486">
        <v>2684</v>
      </c>
      <c r="G486">
        <v>22.751000000000001</v>
      </c>
      <c r="H486">
        <v>7.6539999999999999</v>
      </c>
      <c r="I486">
        <v>49.024999999999999</v>
      </c>
      <c r="J486">
        <v>86.665999999999997</v>
      </c>
      <c r="K486">
        <f t="shared" si="15"/>
        <v>0.5656774282879099</v>
      </c>
      <c r="L486">
        <f>AVERAGE(J483:J497)</f>
        <v>78.503</v>
      </c>
    </row>
    <row r="487" spans="2:12" x14ac:dyDescent="0.2">
      <c r="B487">
        <v>5</v>
      </c>
      <c r="C487">
        <v>94.665999999999997</v>
      </c>
      <c r="D487">
        <v>11.914999999999999</v>
      </c>
      <c r="E487">
        <v>1440</v>
      </c>
      <c r="F487">
        <v>2784</v>
      </c>
      <c r="G487">
        <v>124.01900000000001</v>
      </c>
      <c r="H487">
        <v>10.599</v>
      </c>
      <c r="I487">
        <v>26.768000000000001</v>
      </c>
      <c r="J487">
        <v>54.015999999999998</v>
      </c>
      <c r="K487">
        <f t="shared" si="15"/>
        <v>0.49555687203791471</v>
      </c>
    </row>
    <row r="488" spans="2:12" x14ac:dyDescent="0.2">
      <c r="B488">
        <v>6</v>
      </c>
      <c r="C488">
        <v>52.133000000000003</v>
      </c>
      <c r="D488">
        <v>9.4009999999999998</v>
      </c>
      <c r="E488">
        <v>1432</v>
      </c>
      <c r="F488">
        <v>2888</v>
      </c>
      <c r="G488">
        <v>23.199000000000002</v>
      </c>
      <c r="H488">
        <v>7.6820000000000004</v>
      </c>
      <c r="I488">
        <v>36.588999999999999</v>
      </c>
      <c r="J488">
        <v>66.275999999999996</v>
      </c>
      <c r="K488">
        <f t="shared" si="15"/>
        <v>0.55207013096746937</v>
      </c>
    </row>
    <row r="489" spans="2:12" x14ac:dyDescent="0.2">
      <c r="B489">
        <v>7</v>
      </c>
      <c r="C489">
        <v>86.665999999999997</v>
      </c>
      <c r="D489">
        <v>11.709</v>
      </c>
      <c r="E489">
        <v>2020</v>
      </c>
      <c r="F489">
        <v>2976</v>
      </c>
      <c r="G489">
        <v>132.43600000000001</v>
      </c>
      <c r="H489">
        <v>9.8759999999999994</v>
      </c>
      <c r="I489">
        <v>43.347999999999999</v>
      </c>
      <c r="J489">
        <v>76.477999999999994</v>
      </c>
      <c r="K489">
        <f t="shared" si="15"/>
        <v>0.56680352519678867</v>
      </c>
    </row>
    <row r="490" spans="2:12" x14ac:dyDescent="0.2">
      <c r="B490">
        <v>8</v>
      </c>
      <c r="C490">
        <v>49.024999999999999</v>
      </c>
      <c r="D490">
        <v>9.2680000000000007</v>
      </c>
      <c r="E490">
        <v>2040</v>
      </c>
      <c r="F490">
        <v>2972</v>
      </c>
      <c r="G490">
        <v>138.24</v>
      </c>
      <c r="H490">
        <v>7.4850000000000003</v>
      </c>
      <c r="I490">
        <v>42.174999999999997</v>
      </c>
      <c r="J490">
        <v>69.849000000000004</v>
      </c>
      <c r="K490">
        <f t="shared" si="15"/>
        <v>0.6038024882245987</v>
      </c>
    </row>
    <row r="491" spans="2:12" x14ac:dyDescent="0.2">
      <c r="B491">
        <v>9</v>
      </c>
      <c r="C491">
        <v>54.015999999999998</v>
      </c>
      <c r="D491">
        <v>8.9190000000000005</v>
      </c>
      <c r="E491">
        <v>2312</v>
      </c>
      <c r="F491">
        <v>2976</v>
      </c>
      <c r="G491">
        <v>48.366</v>
      </c>
      <c r="H491">
        <v>7.6310000000000002</v>
      </c>
      <c r="I491">
        <v>37.466000000000001</v>
      </c>
      <c r="J491">
        <v>62.975999999999999</v>
      </c>
      <c r="K491">
        <f t="shared" si="15"/>
        <v>0.59492505081300817</v>
      </c>
    </row>
    <row r="492" spans="2:12" x14ac:dyDescent="0.2">
      <c r="B492">
        <v>10</v>
      </c>
      <c r="C492">
        <v>26.768000000000001</v>
      </c>
      <c r="D492">
        <v>6.41</v>
      </c>
      <c r="E492">
        <v>2312</v>
      </c>
      <c r="F492">
        <v>2948</v>
      </c>
      <c r="G492">
        <v>15.641999999999999</v>
      </c>
      <c r="H492">
        <v>5.8159999999999998</v>
      </c>
      <c r="I492">
        <v>52.872999999999998</v>
      </c>
      <c r="J492">
        <v>90.727000000000004</v>
      </c>
      <c r="K492">
        <f t="shared" si="15"/>
        <v>0.58277028888864391</v>
      </c>
    </row>
    <row r="493" spans="2:12" x14ac:dyDescent="0.2">
      <c r="B493">
        <v>11</v>
      </c>
      <c r="C493">
        <v>66.275999999999996</v>
      </c>
      <c r="D493">
        <v>10.050000000000001</v>
      </c>
      <c r="E493">
        <v>2120</v>
      </c>
      <c r="F493">
        <v>2932</v>
      </c>
      <c r="G493">
        <v>152.17599999999999</v>
      </c>
      <c r="H493">
        <v>8.3840000000000003</v>
      </c>
      <c r="I493">
        <v>35.408000000000001</v>
      </c>
      <c r="J493">
        <v>76.882000000000005</v>
      </c>
      <c r="K493">
        <f t="shared" si="15"/>
        <v>0.46054993366457686</v>
      </c>
    </row>
    <row r="494" spans="2:12" x14ac:dyDescent="0.2">
      <c r="B494">
        <v>12</v>
      </c>
      <c r="C494">
        <v>36.588999999999999</v>
      </c>
      <c r="D494">
        <v>7.7329999999999997</v>
      </c>
      <c r="E494">
        <v>2120</v>
      </c>
      <c r="F494">
        <v>2956</v>
      </c>
      <c r="G494">
        <v>163.30099999999999</v>
      </c>
      <c r="H494">
        <v>6.5880000000000001</v>
      </c>
      <c r="I494">
        <v>42.646999999999998</v>
      </c>
      <c r="J494">
        <v>96.144000000000005</v>
      </c>
      <c r="K494">
        <f t="shared" si="15"/>
        <v>0.44357422200033281</v>
      </c>
    </row>
    <row r="495" spans="2:12" x14ac:dyDescent="0.2">
      <c r="B495">
        <v>13</v>
      </c>
      <c r="C495">
        <v>76.477999999999994</v>
      </c>
      <c r="D495">
        <v>11.164999999999999</v>
      </c>
      <c r="E495">
        <v>3544</v>
      </c>
      <c r="F495">
        <v>2992</v>
      </c>
      <c r="G495">
        <v>18.033999999999999</v>
      </c>
      <c r="H495">
        <v>8.3940000000000001</v>
      </c>
      <c r="I495">
        <v>47.6</v>
      </c>
      <c r="J495">
        <v>85.468999999999994</v>
      </c>
      <c r="K495">
        <f t="shared" si="15"/>
        <v>0.55692707297382682</v>
      </c>
    </row>
    <row r="496" spans="2:12" x14ac:dyDescent="0.2">
      <c r="B496">
        <v>14</v>
      </c>
      <c r="C496">
        <v>43.347999999999999</v>
      </c>
      <c r="D496">
        <v>8.3840000000000003</v>
      </c>
      <c r="E496">
        <v>3560</v>
      </c>
      <c r="F496">
        <v>2960</v>
      </c>
      <c r="G496">
        <v>13.627000000000001</v>
      </c>
      <c r="H496">
        <v>7.16</v>
      </c>
      <c r="I496">
        <v>51.57</v>
      </c>
      <c r="J496">
        <v>87.191000000000003</v>
      </c>
      <c r="K496">
        <f t="shared" si="15"/>
        <v>0.5914601277654804</v>
      </c>
    </row>
    <row r="497" spans="2:11" x14ac:dyDescent="0.2">
      <c r="B497">
        <v>15</v>
      </c>
      <c r="C497">
        <v>69.849000000000004</v>
      </c>
      <c r="D497">
        <v>11.087999999999999</v>
      </c>
      <c r="E497">
        <v>3880</v>
      </c>
      <c r="F497">
        <v>2840</v>
      </c>
      <c r="G497">
        <v>101.56</v>
      </c>
      <c r="H497">
        <v>7.9009999999999998</v>
      </c>
      <c r="I497">
        <v>37.61</v>
      </c>
      <c r="J497">
        <v>71.852999999999994</v>
      </c>
      <c r="K497">
        <f t="shared" si="15"/>
        <v>0.52342978024577957</v>
      </c>
    </row>
    <row r="498" spans="2:11" x14ac:dyDescent="0.2">
      <c r="B498">
        <v>16</v>
      </c>
      <c r="C498">
        <v>42.174999999999997</v>
      </c>
      <c r="D498">
        <v>8.3290000000000006</v>
      </c>
      <c r="E498">
        <v>3904</v>
      </c>
      <c r="F498">
        <v>2860</v>
      </c>
      <c r="G498">
        <v>101.976</v>
      </c>
      <c r="H498">
        <v>6.6660000000000004</v>
      </c>
    </row>
    <row r="499" spans="2:11" x14ac:dyDescent="0.2">
      <c r="B499">
        <v>17</v>
      </c>
      <c r="C499">
        <v>62.975999999999999</v>
      </c>
      <c r="D499">
        <v>10.077</v>
      </c>
      <c r="E499">
        <v>3820</v>
      </c>
      <c r="F499">
        <v>3096</v>
      </c>
      <c r="G499">
        <v>149.036</v>
      </c>
      <c r="H499">
        <v>7.9009999999999998</v>
      </c>
    </row>
    <row r="500" spans="2:11" x14ac:dyDescent="0.2">
      <c r="B500">
        <v>18</v>
      </c>
      <c r="C500">
        <v>37.466000000000001</v>
      </c>
      <c r="D500">
        <v>7.7530000000000001</v>
      </c>
      <c r="E500">
        <v>3844</v>
      </c>
      <c r="F500">
        <v>3172</v>
      </c>
      <c r="G500">
        <v>37.234999999999999</v>
      </c>
      <c r="H500">
        <v>6.242</v>
      </c>
    </row>
    <row r="501" spans="2:11" x14ac:dyDescent="0.2">
      <c r="B501">
        <v>19</v>
      </c>
      <c r="C501">
        <v>90.727000000000004</v>
      </c>
      <c r="D501">
        <v>12.746</v>
      </c>
      <c r="E501">
        <v>2256</v>
      </c>
      <c r="F501">
        <v>2096</v>
      </c>
      <c r="G501">
        <v>68.405000000000001</v>
      </c>
      <c r="H501">
        <v>9.0920000000000005</v>
      </c>
    </row>
    <row r="502" spans="2:11" x14ac:dyDescent="0.2">
      <c r="B502">
        <v>20</v>
      </c>
      <c r="C502">
        <v>52.872999999999998</v>
      </c>
      <c r="D502">
        <v>9.6829999999999998</v>
      </c>
      <c r="E502">
        <v>2268</v>
      </c>
      <c r="F502">
        <v>1916</v>
      </c>
      <c r="G502">
        <v>109.35899999999999</v>
      </c>
      <c r="H502">
        <v>7.5549999999999997</v>
      </c>
    </row>
    <row r="503" spans="2:11" x14ac:dyDescent="0.2">
      <c r="B503">
        <v>21</v>
      </c>
      <c r="C503">
        <v>76.882000000000005</v>
      </c>
      <c r="D503">
        <v>11.381</v>
      </c>
      <c r="E503">
        <v>2668</v>
      </c>
      <c r="F503">
        <v>1768</v>
      </c>
      <c r="G503">
        <v>40.600999999999999</v>
      </c>
      <c r="H503">
        <v>9.2530000000000001</v>
      </c>
    </row>
    <row r="504" spans="2:11" x14ac:dyDescent="0.2">
      <c r="B504">
        <v>22</v>
      </c>
      <c r="C504">
        <v>35.408000000000001</v>
      </c>
      <c r="D504">
        <v>7.3659999999999997</v>
      </c>
      <c r="E504">
        <v>2704</v>
      </c>
      <c r="F504">
        <v>1768</v>
      </c>
      <c r="G504">
        <v>76.430000000000007</v>
      </c>
      <c r="H504">
        <v>6.2939999999999996</v>
      </c>
    </row>
    <row r="505" spans="2:11" x14ac:dyDescent="0.2">
      <c r="B505">
        <v>23</v>
      </c>
      <c r="C505">
        <v>96.144000000000005</v>
      </c>
      <c r="D505">
        <v>12.148</v>
      </c>
      <c r="E505">
        <v>2352</v>
      </c>
      <c r="F505">
        <v>1852</v>
      </c>
      <c r="G505">
        <v>52.430999999999997</v>
      </c>
      <c r="H505">
        <v>9.8759999999999994</v>
      </c>
    </row>
    <row r="506" spans="2:11" x14ac:dyDescent="0.2">
      <c r="B506">
        <v>24</v>
      </c>
      <c r="C506">
        <v>42.646999999999998</v>
      </c>
      <c r="D506">
        <v>9.2940000000000005</v>
      </c>
      <c r="E506">
        <v>2336</v>
      </c>
      <c r="F506">
        <v>1724</v>
      </c>
      <c r="G506">
        <v>140.38900000000001</v>
      </c>
      <c r="H506">
        <v>6.9050000000000002</v>
      </c>
    </row>
    <row r="507" spans="2:11" x14ac:dyDescent="0.2">
      <c r="B507">
        <v>25</v>
      </c>
      <c r="C507">
        <v>85.468999999999994</v>
      </c>
      <c r="D507">
        <v>12.288</v>
      </c>
      <c r="E507">
        <v>992</v>
      </c>
      <c r="F507">
        <v>1172</v>
      </c>
      <c r="G507">
        <v>112.443</v>
      </c>
      <c r="H507">
        <v>9.3819999999999997</v>
      </c>
    </row>
    <row r="508" spans="2:11" x14ac:dyDescent="0.2">
      <c r="B508">
        <v>26</v>
      </c>
      <c r="C508">
        <v>47.6</v>
      </c>
      <c r="D508">
        <v>8.84</v>
      </c>
      <c r="E508">
        <v>984</v>
      </c>
      <c r="F508">
        <v>1224</v>
      </c>
      <c r="G508">
        <v>125.91</v>
      </c>
      <c r="H508">
        <v>7.407</v>
      </c>
    </row>
    <row r="509" spans="2:11" x14ac:dyDescent="0.2">
      <c r="B509">
        <v>27</v>
      </c>
      <c r="C509">
        <v>87.191000000000003</v>
      </c>
      <c r="D509">
        <v>11.853999999999999</v>
      </c>
      <c r="E509">
        <v>1504</v>
      </c>
      <c r="F509">
        <v>1448</v>
      </c>
      <c r="G509">
        <v>35.676000000000002</v>
      </c>
      <c r="H509">
        <v>10.012</v>
      </c>
    </row>
    <row r="510" spans="2:11" x14ac:dyDescent="0.2">
      <c r="B510">
        <v>28</v>
      </c>
      <c r="C510">
        <v>51.57</v>
      </c>
      <c r="D510">
        <v>9.2810000000000006</v>
      </c>
      <c r="E510">
        <v>1528</v>
      </c>
      <c r="F510">
        <v>1444</v>
      </c>
      <c r="G510">
        <v>28.61</v>
      </c>
      <c r="H510">
        <v>7.3390000000000004</v>
      </c>
    </row>
    <row r="511" spans="2:11" x14ac:dyDescent="0.2">
      <c r="B511">
        <v>29</v>
      </c>
      <c r="C511">
        <v>71.852999999999994</v>
      </c>
      <c r="D511">
        <v>10.337</v>
      </c>
      <c r="E511">
        <v>1372</v>
      </c>
      <c r="F511">
        <v>1120</v>
      </c>
      <c r="G511">
        <v>130.15600000000001</v>
      </c>
      <c r="H511">
        <v>9.1129999999999995</v>
      </c>
    </row>
    <row r="512" spans="2:11" x14ac:dyDescent="0.2">
      <c r="B512">
        <v>30</v>
      </c>
      <c r="C512">
        <v>37.61</v>
      </c>
      <c r="D512">
        <v>7.8460000000000001</v>
      </c>
      <c r="E512">
        <v>1364</v>
      </c>
      <c r="F512">
        <v>1148</v>
      </c>
      <c r="G512">
        <v>167.27600000000001</v>
      </c>
      <c r="H512">
        <v>6.3680000000000003</v>
      </c>
    </row>
    <row r="514" spans="2:12" x14ac:dyDescent="0.2">
      <c r="B514" s="3" t="s">
        <v>34</v>
      </c>
    </row>
    <row r="515" spans="2:12" x14ac:dyDescent="0.2">
      <c r="B515">
        <v>1</v>
      </c>
      <c r="C515">
        <v>85.123999999999995</v>
      </c>
      <c r="D515">
        <v>11.361000000000001</v>
      </c>
      <c r="E515">
        <v>1968</v>
      </c>
      <c r="F515">
        <v>1656</v>
      </c>
      <c r="G515">
        <v>47.643000000000001</v>
      </c>
      <c r="H515">
        <v>10.122999999999999</v>
      </c>
      <c r="I515">
        <v>53.207999999999998</v>
      </c>
      <c r="J515">
        <v>85.123999999999995</v>
      </c>
      <c r="K515">
        <f>I515/J515</f>
        <v>0.62506461162539351</v>
      </c>
      <c r="L515">
        <f>MIN(I515:I529)</f>
        <v>34.377000000000002</v>
      </c>
    </row>
    <row r="516" spans="2:12" x14ac:dyDescent="0.2">
      <c r="B516">
        <v>2</v>
      </c>
      <c r="C516">
        <v>53.207999999999998</v>
      </c>
      <c r="D516">
        <v>9.5879999999999992</v>
      </c>
      <c r="E516">
        <v>1992</v>
      </c>
      <c r="F516">
        <v>1492</v>
      </c>
      <c r="G516">
        <v>101.889</v>
      </c>
      <c r="H516">
        <v>7.16</v>
      </c>
      <c r="I516">
        <v>48.787999999999997</v>
      </c>
      <c r="J516">
        <v>86.069000000000003</v>
      </c>
      <c r="K516">
        <f t="shared" ref="K516:K529" si="16">I516/J516</f>
        <v>0.56684752930788085</v>
      </c>
      <c r="L516">
        <f>MAX(J515:J529)</f>
        <v>134.24</v>
      </c>
    </row>
    <row r="517" spans="2:12" x14ac:dyDescent="0.2">
      <c r="B517">
        <v>3</v>
      </c>
      <c r="C517">
        <v>86.069000000000003</v>
      </c>
      <c r="D517">
        <v>11.919</v>
      </c>
      <c r="E517">
        <v>2544</v>
      </c>
      <c r="F517">
        <v>1456</v>
      </c>
      <c r="G517">
        <v>129.958</v>
      </c>
      <c r="H517">
        <v>9.9779999999999998</v>
      </c>
      <c r="I517">
        <v>56.972999999999999</v>
      </c>
      <c r="J517">
        <v>97.31</v>
      </c>
      <c r="K517">
        <f t="shared" si="16"/>
        <v>0.58547939574555541</v>
      </c>
      <c r="L517">
        <f>AVERAGE(I515:I529)</f>
        <v>50.30019999999999</v>
      </c>
    </row>
    <row r="518" spans="2:12" x14ac:dyDescent="0.2">
      <c r="B518">
        <v>4</v>
      </c>
      <c r="C518">
        <v>48.787999999999997</v>
      </c>
      <c r="D518">
        <v>8.5570000000000004</v>
      </c>
      <c r="E518">
        <v>2544</v>
      </c>
      <c r="F518">
        <v>1588</v>
      </c>
      <c r="G518">
        <v>43.831000000000003</v>
      </c>
      <c r="H518">
        <v>7.3680000000000003</v>
      </c>
      <c r="I518">
        <v>47.874000000000002</v>
      </c>
      <c r="J518">
        <v>92.364000000000004</v>
      </c>
      <c r="K518">
        <f t="shared" si="16"/>
        <v>0.51831882551643493</v>
      </c>
      <c r="L518">
        <f>AVERAGE(J515:J529)</f>
        <v>86.322666666666677</v>
      </c>
    </row>
    <row r="519" spans="2:12" x14ac:dyDescent="0.2">
      <c r="B519">
        <v>5</v>
      </c>
      <c r="C519">
        <v>97.31</v>
      </c>
      <c r="D519">
        <v>12.787000000000001</v>
      </c>
      <c r="E519">
        <v>2320</v>
      </c>
      <c r="F519">
        <v>828</v>
      </c>
      <c r="G519">
        <v>100.008</v>
      </c>
      <c r="H519">
        <v>9.3829999999999991</v>
      </c>
      <c r="I519">
        <v>48.787999999999997</v>
      </c>
      <c r="J519">
        <v>89.864000000000004</v>
      </c>
      <c r="K519">
        <f t="shared" si="16"/>
        <v>0.54290928514199233</v>
      </c>
    </row>
    <row r="520" spans="2:12" x14ac:dyDescent="0.2">
      <c r="B520">
        <v>6</v>
      </c>
      <c r="C520">
        <v>56.972999999999999</v>
      </c>
      <c r="D520">
        <v>10.476000000000001</v>
      </c>
      <c r="E520">
        <v>2324</v>
      </c>
      <c r="F520">
        <v>984</v>
      </c>
      <c r="G520">
        <v>81.87</v>
      </c>
      <c r="H520">
        <v>7.085</v>
      </c>
      <c r="I520">
        <v>41.655000000000001</v>
      </c>
      <c r="J520">
        <v>68.228999999999999</v>
      </c>
      <c r="K520">
        <f t="shared" si="16"/>
        <v>0.61051752187486263</v>
      </c>
    </row>
    <row r="521" spans="2:12" x14ac:dyDescent="0.2">
      <c r="B521">
        <v>7</v>
      </c>
      <c r="C521">
        <v>92.364000000000004</v>
      </c>
      <c r="D521">
        <v>12.939</v>
      </c>
      <c r="E521">
        <v>3416</v>
      </c>
      <c r="F521">
        <v>2596</v>
      </c>
      <c r="G521">
        <v>48.094000000000001</v>
      </c>
      <c r="H521">
        <v>9.2040000000000006</v>
      </c>
      <c r="I521">
        <v>39.331000000000003</v>
      </c>
      <c r="J521">
        <v>72.474000000000004</v>
      </c>
      <c r="K521">
        <f t="shared" si="16"/>
        <v>0.54269117200651273</v>
      </c>
    </row>
    <row r="522" spans="2:12" x14ac:dyDescent="0.2">
      <c r="B522">
        <v>8</v>
      </c>
      <c r="C522">
        <v>47.874000000000002</v>
      </c>
      <c r="D522">
        <v>9.2550000000000008</v>
      </c>
      <c r="E522">
        <v>3436</v>
      </c>
      <c r="F522">
        <v>2572</v>
      </c>
      <c r="G522">
        <v>43.918999999999997</v>
      </c>
      <c r="H522">
        <v>6.8479999999999999</v>
      </c>
      <c r="I522">
        <v>71.558999999999997</v>
      </c>
      <c r="J522">
        <v>134.24</v>
      </c>
      <c r="K522">
        <f t="shared" si="16"/>
        <v>0.53306764004767571</v>
      </c>
    </row>
    <row r="523" spans="2:12" x14ac:dyDescent="0.2">
      <c r="B523">
        <v>9</v>
      </c>
      <c r="C523">
        <v>89.864000000000004</v>
      </c>
      <c r="D523">
        <v>11.417</v>
      </c>
      <c r="E523">
        <v>2912</v>
      </c>
      <c r="F523">
        <v>2048</v>
      </c>
      <c r="G523">
        <v>21.571000000000002</v>
      </c>
      <c r="H523">
        <v>10.37</v>
      </c>
      <c r="I523">
        <v>68.656000000000006</v>
      </c>
      <c r="J523">
        <v>97.432000000000002</v>
      </c>
      <c r="K523">
        <f t="shared" si="16"/>
        <v>0.70465555464323837</v>
      </c>
    </row>
    <row r="524" spans="2:12" x14ac:dyDescent="0.2">
      <c r="B524">
        <v>10</v>
      </c>
      <c r="C524">
        <v>48.787999999999997</v>
      </c>
      <c r="D524">
        <v>9.1059999999999999</v>
      </c>
      <c r="E524">
        <v>2948</v>
      </c>
      <c r="F524">
        <v>1952</v>
      </c>
      <c r="G524">
        <v>130.601</v>
      </c>
      <c r="H524">
        <v>7.5990000000000002</v>
      </c>
      <c r="I524">
        <v>53.863999999999997</v>
      </c>
      <c r="J524">
        <v>82.441999999999993</v>
      </c>
      <c r="K524">
        <f t="shared" si="16"/>
        <v>0.65335629897382408</v>
      </c>
    </row>
    <row r="525" spans="2:12" x14ac:dyDescent="0.2">
      <c r="B525">
        <v>11</v>
      </c>
      <c r="C525">
        <v>68.228999999999999</v>
      </c>
      <c r="D525">
        <v>10.151</v>
      </c>
      <c r="E525">
        <v>2936</v>
      </c>
      <c r="F525">
        <v>2124</v>
      </c>
      <c r="G525">
        <v>108.435</v>
      </c>
      <c r="H525">
        <v>8.6419999999999995</v>
      </c>
      <c r="I525">
        <v>34.377000000000002</v>
      </c>
      <c r="J525">
        <v>52.896000000000001</v>
      </c>
      <c r="K525">
        <f t="shared" si="16"/>
        <v>0.64989791288566245</v>
      </c>
    </row>
    <row r="526" spans="2:12" x14ac:dyDescent="0.2">
      <c r="B526">
        <v>12</v>
      </c>
      <c r="C526">
        <v>41.655000000000001</v>
      </c>
      <c r="D526">
        <v>7.9050000000000002</v>
      </c>
      <c r="E526">
        <v>2936</v>
      </c>
      <c r="F526">
        <v>2256</v>
      </c>
      <c r="G526">
        <v>51.34</v>
      </c>
      <c r="H526">
        <v>7.16</v>
      </c>
      <c r="I526">
        <v>49.046999999999997</v>
      </c>
      <c r="J526">
        <v>77.465000000000003</v>
      </c>
      <c r="K526">
        <f t="shared" si="16"/>
        <v>0.63315045504421341</v>
      </c>
    </row>
    <row r="527" spans="2:12" x14ac:dyDescent="0.2">
      <c r="B527">
        <v>13</v>
      </c>
      <c r="C527">
        <v>72.474000000000004</v>
      </c>
      <c r="D527">
        <v>10.548</v>
      </c>
      <c r="E527">
        <v>3616</v>
      </c>
      <c r="F527">
        <v>2272</v>
      </c>
      <c r="G527">
        <v>122.574</v>
      </c>
      <c r="H527">
        <v>9.1359999999999992</v>
      </c>
      <c r="I527">
        <v>46.136000000000003</v>
      </c>
      <c r="J527">
        <v>75.659000000000006</v>
      </c>
      <c r="K527">
        <f t="shared" si="16"/>
        <v>0.60978865700048901</v>
      </c>
    </row>
    <row r="528" spans="2:12" x14ac:dyDescent="0.2">
      <c r="B528">
        <v>14</v>
      </c>
      <c r="C528">
        <v>39.331000000000003</v>
      </c>
      <c r="D528">
        <v>8.41</v>
      </c>
      <c r="E528">
        <v>3604</v>
      </c>
      <c r="F528">
        <v>2288</v>
      </c>
      <c r="G528">
        <v>130.23599999999999</v>
      </c>
      <c r="H528">
        <v>6.46</v>
      </c>
      <c r="I528">
        <v>45.405000000000001</v>
      </c>
      <c r="J528">
        <v>78.616</v>
      </c>
      <c r="K528">
        <f t="shared" si="16"/>
        <v>0.57755418744275977</v>
      </c>
    </row>
    <row r="529" spans="2:11" x14ac:dyDescent="0.2">
      <c r="B529">
        <v>15</v>
      </c>
      <c r="C529">
        <v>134.24</v>
      </c>
      <c r="D529">
        <v>13.56</v>
      </c>
      <c r="E529">
        <v>3312</v>
      </c>
      <c r="F529">
        <v>2468</v>
      </c>
      <c r="G529">
        <v>123.111</v>
      </c>
      <c r="H529">
        <v>12.84</v>
      </c>
      <c r="I529">
        <v>48.841999999999999</v>
      </c>
      <c r="J529">
        <v>104.65600000000001</v>
      </c>
      <c r="K529">
        <f t="shared" si="16"/>
        <v>0.46669087295520556</v>
      </c>
    </row>
    <row r="530" spans="2:11" x14ac:dyDescent="0.2">
      <c r="B530">
        <v>16</v>
      </c>
      <c r="C530">
        <v>71.558999999999997</v>
      </c>
      <c r="D530">
        <v>11.111000000000001</v>
      </c>
      <c r="E530">
        <v>3312</v>
      </c>
      <c r="F530">
        <v>2616</v>
      </c>
      <c r="G530">
        <v>53.13</v>
      </c>
      <c r="H530">
        <v>8.8520000000000003</v>
      </c>
    </row>
    <row r="531" spans="2:11" x14ac:dyDescent="0.2">
      <c r="B531">
        <v>17</v>
      </c>
      <c r="C531">
        <v>97.432000000000002</v>
      </c>
      <c r="D531">
        <v>12.068</v>
      </c>
      <c r="E531">
        <v>3580</v>
      </c>
      <c r="F531">
        <v>2284</v>
      </c>
      <c r="G531">
        <v>59.237000000000002</v>
      </c>
      <c r="H531">
        <v>10.436999999999999</v>
      </c>
    </row>
    <row r="532" spans="2:11" x14ac:dyDescent="0.2">
      <c r="B532">
        <v>18</v>
      </c>
      <c r="C532">
        <v>68.656000000000006</v>
      </c>
      <c r="D532">
        <v>10.42</v>
      </c>
      <c r="E532">
        <v>3564</v>
      </c>
      <c r="F532">
        <v>2136</v>
      </c>
      <c r="G532">
        <v>143.673</v>
      </c>
      <c r="H532">
        <v>9.0990000000000002</v>
      </c>
    </row>
    <row r="533" spans="2:11" x14ac:dyDescent="0.2">
      <c r="B533">
        <v>19</v>
      </c>
      <c r="C533">
        <v>82.441999999999993</v>
      </c>
      <c r="D533">
        <v>11.499000000000001</v>
      </c>
      <c r="E533">
        <v>3860</v>
      </c>
      <c r="F533">
        <v>1580</v>
      </c>
      <c r="G533">
        <v>104.931</v>
      </c>
      <c r="H533">
        <v>9.3829999999999991</v>
      </c>
    </row>
    <row r="534" spans="2:11" x14ac:dyDescent="0.2">
      <c r="B534">
        <v>20</v>
      </c>
      <c r="C534">
        <v>53.863999999999997</v>
      </c>
      <c r="D534">
        <v>9.8390000000000004</v>
      </c>
      <c r="E534">
        <v>3868</v>
      </c>
      <c r="F534">
        <v>1596</v>
      </c>
      <c r="G534">
        <v>107.526</v>
      </c>
      <c r="H534">
        <v>6.9139999999999997</v>
      </c>
    </row>
    <row r="535" spans="2:11" x14ac:dyDescent="0.2">
      <c r="B535">
        <v>21</v>
      </c>
      <c r="C535">
        <v>52.896000000000001</v>
      </c>
      <c r="D535">
        <v>9.0419999999999998</v>
      </c>
      <c r="E535">
        <v>3820</v>
      </c>
      <c r="F535">
        <v>1500</v>
      </c>
      <c r="G535">
        <v>55.008000000000003</v>
      </c>
      <c r="H535">
        <v>7.407</v>
      </c>
    </row>
    <row r="536" spans="2:11" x14ac:dyDescent="0.2">
      <c r="B536">
        <v>22</v>
      </c>
      <c r="C536">
        <v>34.377000000000002</v>
      </c>
      <c r="D536">
        <v>7.7140000000000004</v>
      </c>
      <c r="E536">
        <v>3824</v>
      </c>
      <c r="F536">
        <v>1408</v>
      </c>
      <c r="G536">
        <v>129.80600000000001</v>
      </c>
      <c r="H536">
        <v>6.173</v>
      </c>
    </row>
    <row r="537" spans="2:11" x14ac:dyDescent="0.2">
      <c r="B537">
        <v>23</v>
      </c>
      <c r="C537">
        <v>77.465000000000003</v>
      </c>
      <c r="D537">
        <v>11.272</v>
      </c>
      <c r="E537">
        <v>3916</v>
      </c>
      <c r="F537">
        <v>1340</v>
      </c>
      <c r="G537">
        <v>118.81100000000001</v>
      </c>
      <c r="H537">
        <v>9.2159999999999993</v>
      </c>
    </row>
    <row r="538" spans="2:11" x14ac:dyDescent="0.2">
      <c r="B538">
        <v>24</v>
      </c>
      <c r="C538">
        <v>49.046999999999997</v>
      </c>
      <c r="D538">
        <v>9.9169999999999998</v>
      </c>
      <c r="E538">
        <v>3940</v>
      </c>
      <c r="F538">
        <v>1348</v>
      </c>
      <c r="G538">
        <v>108.886</v>
      </c>
      <c r="H538">
        <v>6.6660000000000004</v>
      </c>
    </row>
    <row r="539" spans="2:11" x14ac:dyDescent="0.2">
      <c r="B539">
        <v>25</v>
      </c>
      <c r="C539">
        <v>75.659000000000006</v>
      </c>
      <c r="D539">
        <v>10.83</v>
      </c>
      <c r="E539">
        <v>1900</v>
      </c>
      <c r="F539">
        <v>2688</v>
      </c>
      <c r="G539">
        <v>24.228000000000002</v>
      </c>
      <c r="H539">
        <v>9.1359999999999992</v>
      </c>
    </row>
    <row r="540" spans="2:11" x14ac:dyDescent="0.2">
      <c r="B540">
        <v>26</v>
      </c>
      <c r="C540">
        <v>46.136000000000003</v>
      </c>
      <c r="D540">
        <v>8.4459999999999997</v>
      </c>
      <c r="E540">
        <v>1952</v>
      </c>
      <c r="F540">
        <v>2712</v>
      </c>
      <c r="G540">
        <v>52.125</v>
      </c>
      <c r="H540">
        <v>7.1449999999999996</v>
      </c>
    </row>
    <row r="541" spans="2:11" x14ac:dyDescent="0.2">
      <c r="B541">
        <v>27</v>
      </c>
      <c r="C541">
        <v>78.616</v>
      </c>
      <c r="D541">
        <v>10.637</v>
      </c>
      <c r="E541">
        <v>2104</v>
      </c>
      <c r="F541">
        <v>2428</v>
      </c>
      <c r="G541">
        <v>68.198999999999998</v>
      </c>
      <c r="H541">
        <v>9.3829999999999991</v>
      </c>
    </row>
    <row r="542" spans="2:11" x14ac:dyDescent="0.2">
      <c r="B542">
        <v>28</v>
      </c>
      <c r="C542">
        <v>45.405000000000001</v>
      </c>
      <c r="D542">
        <v>8.4960000000000004</v>
      </c>
      <c r="E542">
        <v>2104</v>
      </c>
      <c r="F542">
        <v>2384</v>
      </c>
      <c r="G542">
        <v>54.462000000000003</v>
      </c>
      <c r="H542">
        <v>6.8179999999999996</v>
      </c>
    </row>
    <row r="543" spans="2:11" x14ac:dyDescent="0.2">
      <c r="B543">
        <v>29</v>
      </c>
      <c r="C543">
        <v>104.65600000000001</v>
      </c>
      <c r="D543">
        <v>12.612</v>
      </c>
      <c r="E543">
        <v>1664</v>
      </c>
      <c r="F543">
        <v>2256</v>
      </c>
      <c r="G543">
        <v>66.948999999999998</v>
      </c>
      <c r="H543">
        <v>10.864000000000001</v>
      </c>
    </row>
    <row r="544" spans="2:11" x14ac:dyDescent="0.2">
      <c r="B544">
        <v>30</v>
      </c>
      <c r="C544">
        <v>48.841999999999999</v>
      </c>
      <c r="D544">
        <v>8.923</v>
      </c>
      <c r="E544">
        <v>1692</v>
      </c>
      <c r="F544">
        <v>2088</v>
      </c>
      <c r="G544">
        <v>104.42100000000001</v>
      </c>
      <c r="H544">
        <v>7.16</v>
      </c>
    </row>
    <row r="546" spans="2:12" x14ac:dyDescent="0.2">
      <c r="B546" s="5" t="s">
        <v>35</v>
      </c>
    </row>
    <row r="547" spans="2:12" x14ac:dyDescent="0.2">
      <c r="B547">
        <v>1</v>
      </c>
      <c r="C547">
        <v>92.768000000000001</v>
      </c>
      <c r="D547">
        <v>12.242000000000001</v>
      </c>
      <c r="E547">
        <v>900</v>
      </c>
      <c r="F547">
        <v>2328</v>
      </c>
      <c r="G547">
        <v>138.27000000000001</v>
      </c>
      <c r="H547">
        <v>10.37</v>
      </c>
      <c r="I547">
        <v>57.414999999999999</v>
      </c>
      <c r="J547">
        <v>92.768000000000001</v>
      </c>
      <c r="K547">
        <f>I547/J547</f>
        <v>0.61890953777164537</v>
      </c>
      <c r="L547">
        <f>MIN(I547:I561)</f>
        <v>27.481000000000002</v>
      </c>
    </row>
    <row r="548" spans="2:12" x14ac:dyDescent="0.2">
      <c r="B548">
        <v>2</v>
      </c>
      <c r="C548">
        <v>57.414999999999999</v>
      </c>
      <c r="D548">
        <v>9.6170000000000009</v>
      </c>
      <c r="E548">
        <v>912</v>
      </c>
      <c r="F548">
        <v>2356</v>
      </c>
      <c r="G548">
        <v>138.12200000000001</v>
      </c>
      <c r="H548">
        <v>8.1479999999999997</v>
      </c>
      <c r="I548">
        <v>30.795999999999999</v>
      </c>
      <c r="J548">
        <v>65.173000000000002</v>
      </c>
      <c r="K548">
        <f t="shared" ref="K548:K561" si="17">I548/J548</f>
        <v>0.4725269666886594</v>
      </c>
      <c r="L548">
        <f>MAX(J547:J561)</f>
        <v>113.88500000000001</v>
      </c>
    </row>
    <row r="549" spans="2:12" x14ac:dyDescent="0.2">
      <c r="B549">
        <v>3</v>
      </c>
      <c r="C549">
        <v>65.173000000000002</v>
      </c>
      <c r="D549">
        <v>11.414</v>
      </c>
      <c r="E549">
        <v>664</v>
      </c>
      <c r="F549">
        <v>2384</v>
      </c>
      <c r="G549">
        <v>128.85300000000001</v>
      </c>
      <c r="H549">
        <v>8.1709999999999994</v>
      </c>
      <c r="I549">
        <v>51.311</v>
      </c>
      <c r="J549">
        <v>85.954999999999998</v>
      </c>
      <c r="K549">
        <f t="shared" si="17"/>
        <v>0.59695189343261013</v>
      </c>
      <c r="L549">
        <f>AVERAGE(I547:I561)</f>
        <v>43.160066666666673</v>
      </c>
    </row>
    <row r="550" spans="2:12" x14ac:dyDescent="0.2">
      <c r="B550">
        <v>4</v>
      </c>
      <c r="C550">
        <v>30.795999999999999</v>
      </c>
      <c r="D550">
        <v>8.2520000000000007</v>
      </c>
      <c r="E550">
        <v>672</v>
      </c>
      <c r="F550">
        <v>2408</v>
      </c>
      <c r="G550">
        <v>128.928</v>
      </c>
      <c r="H550">
        <v>5.2380000000000004</v>
      </c>
      <c r="I550">
        <v>39.963000000000001</v>
      </c>
      <c r="J550">
        <v>65.988</v>
      </c>
      <c r="K550">
        <f t="shared" si="17"/>
        <v>0.60561011092925987</v>
      </c>
      <c r="L550">
        <f>AVERAGE(J547:J561)</f>
        <v>78.691266666666678</v>
      </c>
    </row>
    <row r="551" spans="2:12" x14ac:dyDescent="0.2">
      <c r="B551">
        <v>5</v>
      </c>
      <c r="C551">
        <v>85.954999999999998</v>
      </c>
      <c r="D551">
        <v>11.73</v>
      </c>
      <c r="E551">
        <v>500</v>
      </c>
      <c r="F551">
        <v>2556</v>
      </c>
      <c r="G551">
        <v>49.268000000000001</v>
      </c>
      <c r="H551">
        <v>9.7769999999999992</v>
      </c>
      <c r="I551">
        <v>52.247999999999998</v>
      </c>
      <c r="J551">
        <v>83.539000000000001</v>
      </c>
      <c r="K551">
        <f t="shared" si="17"/>
        <v>0.62543243275595828</v>
      </c>
    </row>
    <row r="552" spans="2:12" x14ac:dyDescent="0.2">
      <c r="B552">
        <v>6</v>
      </c>
      <c r="C552">
        <v>51.311</v>
      </c>
      <c r="D552">
        <v>8.8510000000000009</v>
      </c>
      <c r="E552">
        <v>512</v>
      </c>
      <c r="F552">
        <v>2540</v>
      </c>
      <c r="G552">
        <v>59.859000000000002</v>
      </c>
      <c r="H552">
        <v>7.6349999999999998</v>
      </c>
      <c r="I552">
        <v>42.524000000000001</v>
      </c>
      <c r="J552">
        <v>81.938999999999993</v>
      </c>
      <c r="K552">
        <f t="shared" si="17"/>
        <v>0.51897142996619439</v>
      </c>
    </row>
    <row r="553" spans="2:12" x14ac:dyDescent="0.2">
      <c r="B553">
        <v>7</v>
      </c>
      <c r="C553">
        <v>65.988</v>
      </c>
      <c r="D553">
        <v>9.8670000000000009</v>
      </c>
      <c r="E553">
        <v>2696</v>
      </c>
      <c r="F553">
        <v>1512</v>
      </c>
      <c r="G553">
        <v>121.70099999999999</v>
      </c>
      <c r="H553">
        <v>8.6419999999999995</v>
      </c>
      <c r="I553">
        <v>69.524000000000001</v>
      </c>
      <c r="J553">
        <v>113.88500000000001</v>
      </c>
      <c r="K553">
        <f t="shared" si="17"/>
        <v>0.61047547965052462</v>
      </c>
    </row>
    <row r="554" spans="2:12" x14ac:dyDescent="0.2">
      <c r="B554">
        <v>8</v>
      </c>
      <c r="C554">
        <v>39.963000000000001</v>
      </c>
      <c r="D554">
        <v>7.51</v>
      </c>
      <c r="E554">
        <v>2724</v>
      </c>
      <c r="F554">
        <v>1540</v>
      </c>
      <c r="G554">
        <v>99.462000000000003</v>
      </c>
      <c r="H554">
        <v>6.9139999999999997</v>
      </c>
      <c r="I554">
        <v>40.671999999999997</v>
      </c>
      <c r="J554">
        <v>78.212000000000003</v>
      </c>
      <c r="K554">
        <f t="shared" si="17"/>
        <v>0.52002250294072516</v>
      </c>
    </row>
    <row r="555" spans="2:12" x14ac:dyDescent="0.2">
      <c r="B555">
        <v>9</v>
      </c>
      <c r="C555">
        <v>83.539000000000001</v>
      </c>
      <c r="D555">
        <v>11.361000000000001</v>
      </c>
      <c r="E555">
        <v>2764</v>
      </c>
      <c r="F555">
        <v>1716</v>
      </c>
      <c r="G555">
        <v>47.643000000000001</v>
      </c>
      <c r="H555">
        <v>9.6300000000000008</v>
      </c>
      <c r="I555">
        <v>28.86</v>
      </c>
      <c r="J555">
        <v>56.698999999999998</v>
      </c>
      <c r="K555">
        <f t="shared" si="17"/>
        <v>0.50900368613203051</v>
      </c>
    </row>
    <row r="556" spans="2:12" x14ac:dyDescent="0.2">
      <c r="B556">
        <v>10</v>
      </c>
      <c r="C556">
        <v>52.247999999999998</v>
      </c>
      <c r="D556">
        <v>9.5879999999999992</v>
      </c>
      <c r="E556">
        <v>2784</v>
      </c>
      <c r="F556">
        <v>1576</v>
      </c>
      <c r="G556">
        <v>124.509</v>
      </c>
      <c r="H556">
        <v>7.3330000000000002</v>
      </c>
      <c r="I556">
        <v>38.401000000000003</v>
      </c>
      <c r="J556">
        <v>78.006</v>
      </c>
      <c r="K556">
        <f t="shared" si="17"/>
        <v>0.49228264492474944</v>
      </c>
    </row>
    <row r="557" spans="2:12" x14ac:dyDescent="0.2">
      <c r="B557">
        <v>11</v>
      </c>
      <c r="C557">
        <v>81.938999999999993</v>
      </c>
      <c r="D557">
        <v>11.803000000000001</v>
      </c>
      <c r="E557">
        <v>2528</v>
      </c>
      <c r="F557">
        <v>1676</v>
      </c>
      <c r="G557">
        <v>105.78100000000001</v>
      </c>
      <c r="H557">
        <v>8.6419999999999995</v>
      </c>
      <c r="I557">
        <v>48.491</v>
      </c>
      <c r="J557">
        <v>81.2</v>
      </c>
      <c r="K557">
        <f t="shared" si="17"/>
        <v>0.59717980295566497</v>
      </c>
    </row>
    <row r="558" spans="2:12" x14ac:dyDescent="0.2">
      <c r="B558">
        <v>12</v>
      </c>
      <c r="C558">
        <v>42.524000000000001</v>
      </c>
      <c r="D558">
        <v>8.9030000000000005</v>
      </c>
      <c r="E558">
        <v>2520</v>
      </c>
      <c r="F558">
        <v>1712</v>
      </c>
      <c r="G558">
        <v>109.44</v>
      </c>
      <c r="H558">
        <v>6.173</v>
      </c>
      <c r="I558">
        <v>41.564</v>
      </c>
      <c r="J558">
        <v>70.881</v>
      </c>
      <c r="K558">
        <f t="shared" si="17"/>
        <v>0.58639127551812187</v>
      </c>
    </row>
    <row r="559" spans="2:12" x14ac:dyDescent="0.2">
      <c r="B559">
        <v>13</v>
      </c>
      <c r="C559">
        <v>113.88500000000001</v>
      </c>
      <c r="D559">
        <v>13.768000000000001</v>
      </c>
      <c r="E559">
        <v>904</v>
      </c>
      <c r="F559">
        <v>2048</v>
      </c>
      <c r="G559">
        <v>57.45</v>
      </c>
      <c r="H559">
        <v>10.37</v>
      </c>
      <c r="I559">
        <v>35.200000000000003</v>
      </c>
      <c r="J559">
        <v>73.266000000000005</v>
      </c>
      <c r="K559">
        <f t="shared" si="17"/>
        <v>0.48044113231239594</v>
      </c>
    </row>
    <row r="560" spans="2:12" x14ac:dyDescent="0.2">
      <c r="B560">
        <v>14</v>
      </c>
      <c r="C560">
        <v>69.524000000000001</v>
      </c>
      <c r="D560">
        <v>10.505000000000001</v>
      </c>
      <c r="E560">
        <v>932</v>
      </c>
      <c r="F560">
        <v>1876</v>
      </c>
      <c r="G560">
        <v>113.55200000000001</v>
      </c>
      <c r="H560">
        <v>8.6419999999999995</v>
      </c>
      <c r="I560">
        <v>42.951000000000001</v>
      </c>
      <c r="J560">
        <v>98.872</v>
      </c>
      <c r="K560">
        <f t="shared" si="17"/>
        <v>0.43441014645197834</v>
      </c>
    </row>
    <row r="561" spans="2:11" x14ac:dyDescent="0.2">
      <c r="B561">
        <v>15</v>
      </c>
      <c r="C561">
        <v>78.212000000000003</v>
      </c>
      <c r="D561">
        <v>11.154999999999999</v>
      </c>
      <c r="E561">
        <v>748</v>
      </c>
      <c r="F561">
        <v>2180</v>
      </c>
      <c r="G561">
        <v>117.699</v>
      </c>
      <c r="H561">
        <v>9.6300000000000008</v>
      </c>
      <c r="I561">
        <v>27.481000000000002</v>
      </c>
      <c r="J561">
        <v>53.985999999999997</v>
      </c>
      <c r="K561">
        <f t="shared" si="17"/>
        <v>0.50903938058015041</v>
      </c>
    </row>
    <row r="562" spans="2:11" x14ac:dyDescent="0.2">
      <c r="B562">
        <v>16</v>
      </c>
      <c r="C562">
        <v>40.671999999999997</v>
      </c>
      <c r="D562">
        <v>8.4960000000000004</v>
      </c>
      <c r="E562">
        <v>744</v>
      </c>
      <c r="F562">
        <v>2208</v>
      </c>
      <c r="G562">
        <v>144.46199999999999</v>
      </c>
      <c r="H562">
        <v>6.609</v>
      </c>
    </row>
    <row r="563" spans="2:11" x14ac:dyDescent="0.2">
      <c r="B563">
        <v>17</v>
      </c>
      <c r="C563">
        <v>56.698999999999998</v>
      </c>
      <c r="D563">
        <v>9.5370000000000008</v>
      </c>
      <c r="E563">
        <v>1128</v>
      </c>
      <c r="F563">
        <v>1876</v>
      </c>
      <c r="G563">
        <v>21.251000000000001</v>
      </c>
      <c r="H563">
        <v>8.2149999999999999</v>
      </c>
    </row>
    <row r="564" spans="2:11" x14ac:dyDescent="0.2">
      <c r="B564">
        <v>18</v>
      </c>
      <c r="C564">
        <v>28.86</v>
      </c>
      <c r="D564">
        <v>6.992</v>
      </c>
      <c r="E564">
        <v>1164</v>
      </c>
      <c r="F564">
        <v>1884</v>
      </c>
      <c r="G564">
        <v>47.862000000000002</v>
      </c>
      <c r="H564">
        <v>5.5869999999999997</v>
      </c>
    </row>
    <row r="565" spans="2:11" x14ac:dyDescent="0.2">
      <c r="B565">
        <v>19</v>
      </c>
      <c r="C565">
        <v>78.006</v>
      </c>
      <c r="D565">
        <v>11.282999999999999</v>
      </c>
      <c r="E565">
        <v>2668</v>
      </c>
      <c r="F565">
        <v>600</v>
      </c>
      <c r="G565">
        <v>156.80099999999999</v>
      </c>
      <c r="H565">
        <v>9.1140000000000008</v>
      </c>
    </row>
    <row r="566" spans="2:11" x14ac:dyDescent="0.2">
      <c r="B566">
        <v>20</v>
      </c>
      <c r="C566">
        <v>38.401000000000003</v>
      </c>
      <c r="D566">
        <v>7.69</v>
      </c>
      <c r="E566">
        <v>2708</v>
      </c>
      <c r="F566">
        <v>584</v>
      </c>
      <c r="G566">
        <v>137.60300000000001</v>
      </c>
      <c r="H566">
        <v>6.6189999999999998</v>
      </c>
    </row>
    <row r="567" spans="2:11" x14ac:dyDescent="0.2">
      <c r="B567">
        <v>21</v>
      </c>
      <c r="C567">
        <v>81.2</v>
      </c>
      <c r="D567">
        <v>11.173999999999999</v>
      </c>
      <c r="E567">
        <v>2368</v>
      </c>
      <c r="F567">
        <v>568</v>
      </c>
      <c r="G567">
        <v>135</v>
      </c>
      <c r="H567">
        <v>9.6300000000000008</v>
      </c>
    </row>
    <row r="568" spans="2:11" x14ac:dyDescent="0.2">
      <c r="B568">
        <v>22</v>
      </c>
      <c r="C568">
        <v>48.491</v>
      </c>
      <c r="D568">
        <v>8.6379999999999999</v>
      </c>
      <c r="E568">
        <v>2384</v>
      </c>
      <c r="F568">
        <v>600</v>
      </c>
      <c r="G568">
        <v>149.036</v>
      </c>
      <c r="H568">
        <v>7.407</v>
      </c>
    </row>
    <row r="569" spans="2:11" x14ac:dyDescent="0.2">
      <c r="B569">
        <v>23</v>
      </c>
      <c r="C569">
        <v>70.881</v>
      </c>
      <c r="D569">
        <v>11.166</v>
      </c>
      <c r="E569">
        <v>2080</v>
      </c>
      <c r="F569">
        <v>736</v>
      </c>
      <c r="G569">
        <v>18.033999999999999</v>
      </c>
      <c r="H569">
        <v>7.8920000000000003</v>
      </c>
    </row>
    <row r="570" spans="2:11" x14ac:dyDescent="0.2">
      <c r="B570">
        <v>24</v>
      </c>
      <c r="C570">
        <v>41.564</v>
      </c>
      <c r="D570">
        <v>8.4960000000000004</v>
      </c>
      <c r="E570">
        <v>2112</v>
      </c>
      <c r="F570">
        <v>764</v>
      </c>
      <c r="G570">
        <v>35.537999999999997</v>
      </c>
      <c r="H570">
        <v>6.617</v>
      </c>
    </row>
    <row r="571" spans="2:11" x14ac:dyDescent="0.2">
      <c r="B571">
        <v>25</v>
      </c>
      <c r="C571">
        <v>73.266000000000005</v>
      </c>
      <c r="D571">
        <v>10.499000000000001</v>
      </c>
      <c r="E571">
        <v>924</v>
      </c>
      <c r="F571">
        <v>2876</v>
      </c>
      <c r="G571">
        <v>131.18600000000001</v>
      </c>
      <c r="H571">
        <v>9.3829999999999991</v>
      </c>
    </row>
    <row r="572" spans="2:11" x14ac:dyDescent="0.2">
      <c r="B572">
        <v>26</v>
      </c>
      <c r="C572">
        <v>35.200000000000003</v>
      </c>
      <c r="D572">
        <v>7.6660000000000004</v>
      </c>
      <c r="E572">
        <v>968</v>
      </c>
      <c r="F572">
        <v>2992</v>
      </c>
      <c r="G572">
        <v>75.069000000000003</v>
      </c>
      <c r="H572">
        <v>5.9260000000000002</v>
      </c>
    </row>
    <row r="573" spans="2:11" x14ac:dyDescent="0.2">
      <c r="B573">
        <v>27</v>
      </c>
      <c r="C573">
        <v>98.872</v>
      </c>
      <c r="D573">
        <v>11.878</v>
      </c>
      <c r="E573">
        <v>1528</v>
      </c>
      <c r="F573">
        <v>3036</v>
      </c>
      <c r="G573">
        <v>133.315</v>
      </c>
      <c r="H573">
        <v>10.864000000000001</v>
      </c>
    </row>
    <row r="574" spans="2:11" x14ac:dyDescent="0.2">
      <c r="B574">
        <v>28</v>
      </c>
      <c r="C574">
        <v>42.951000000000001</v>
      </c>
      <c r="D574">
        <v>8.7680000000000007</v>
      </c>
      <c r="E574">
        <v>1592</v>
      </c>
      <c r="F574">
        <v>3020</v>
      </c>
      <c r="G574">
        <v>99.727999999999994</v>
      </c>
      <c r="H574">
        <v>6.42</v>
      </c>
    </row>
    <row r="575" spans="2:11" x14ac:dyDescent="0.2">
      <c r="B575">
        <v>29</v>
      </c>
      <c r="C575">
        <v>53.985999999999997</v>
      </c>
      <c r="D575">
        <v>8.9469999999999992</v>
      </c>
      <c r="E575">
        <v>976</v>
      </c>
      <c r="F575">
        <v>3088</v>
      </c>
      <c r="G575">
        <v>50.598999999999997</v>
      </c>
      <c r="H575">
        <v>7.9009999999999998</v>
      </c>
    </row>
    <row r="576" spans="2:11" x14ac:dyDescent="0.2">
      <c r="B576">
        <v>30</v>
      </c>
      <c r="C576">
        <v>27.481000000000002</v>
      </c>
      <c r="D576">
        <v>7.4279999999999999</v>
      </c>
      <c r="E576">
        <v>1024</v>
      </c>
      <c r="F576">
        <v>2984</v>
      </c>
      <c r="G576">
        <v>105.422</v>
      </c>
      <c r="H576">
        <v>4.9379999999999997</v>
      </c>
    </row>
    <row r="578" spans="2:12" x14ac:dyDescent="0.2">
      <c r="B578" s="3" t="s">
        <v>36</v>
      </c>
    </row>
    <row r="579" spans="2:12" x14ac:dyDescent="0.2">
      <c r="B579">
        <v>1</v>
      </c>
      <c r="C579">
        <v>97.478999999999999</v>
      </c>
      <c r="D579">
        <v>11.821</v>
      </c>
      <c r="E579">
        <v>4204</v>
      </c>
      <c r="F579">
        <v>656</v>
      </c>
      <c r="G579">
        <v>21.800999999999998</v>
      </c>
      <c r="H579">
        <v>10.976000000000001</v>
      </c>
      <c r="I579">
        <v>43.65</v>
      </c>
      <c r="J579">
        <v>97.478999999999999</v>
      </c>
      <c r="K579">
        <f>I579/J579</f>
        <v>0.44778875450096944</v>
      </c>
      <c r="L579">
        <f>MIN(I579:I593)</f>
        <v>29.870999999999999</v>
      </c>
    </row>
    <row r="580" spans="2:12" x14ac:dyDescent="0.2">
      <c r="B580">
        <v>2</v>
      </c>
      <c r="C580">
        <v>43.65</v>
      </c>
      <c r="D580">
        <v>7.9889999999999999</v>
      </c>
      <c r="E580">
        <v>4232</v>
      </c>
      <c r="F580">
        <v>616</v>
      </c>
      <c r="G580">
        <v>12.339</v>
      </c>
      <c r="H580">
        <v>7.3170000000000002</v>
      </c>
      <c r="I580">
        <v>56.7</v>
      </c>
      <c r="J580">
        <v>95.04</v>
      </c>
      <c r="K580">
        <f t="shared" ref="K580:K593" si="18">I580/J580</f>
        <v>0.59659090909090906</v>
      </c>
      <c r="L580">
        <f>MAX(J579:J593)</f>
        <v>138.727</v>
      </c>
    </row>
    <row r="581" spans="2:12" x14ac:dyDescent="0.2">
      <c r="B581">
        <v>3</v>
      </c>
      <c r="C581">
        <v>95.04</v>
      </c>
      <c r="D581">
        <v>13.254</v>
      </c>
      <c r="E581">
        <v>4132</v>
      </c>
      <c r="F581">
        <v>1364</v>
      </c>
      <c r="G581">
        <v>102.758</v>
      </c>
      <c r="H581">
        <v>9.0239999999999991</v>
      </c>
      <c r="I581">
        <v>73</v>
      </c>
      <c r="J581">
        <v>116.947</v>
      </c>
      <c r="K581">
        <f t="shared" si="18"/>
        <v>0.62421438771409266</v>
      </c>
      <c r="L581">
        <f>AVERAGE(I579:I593)</f>
        <v>58.025999999999989</v>
      </c>
    </row>
    <row r="582" spans="2:12" x14ac:dyDescent="0.2">
      <c r="B582">
        <v>4</v>
      </c>
      <c r="C582">
        <v>56.7</v>
      </c>
      <c r="D582">
        <v>9.8770000000000007</v>
      </c>
      <c r="E582">
        <v>4128</v>
      </c>
      <c r="F582">
        <v>1396</v>
      </c>
      <c r="G582">
        <v>110.22499999999999</v>
      </c>
      <c r="H582">
        <v>7.5609999999999999</v>
      </c>
      <c r="I582">
        <v>29.870999999999999</v>
      </c>
      <c r="J582">
        <v>83.41</v>
      </c>
      <c r="K582">
        <f t="shared" si="18"/>
        <v>0.35812252727490707</v>
      </c>
      <c r="L582">
        <f>AVERAGE(J579:J593)</f>
        <v>107.85393333333334</v>
      </c>
    </row>
    <row r="583" spans="2:12" x14ac:dyDescent="0.2">
      <c r="B583">
        <v>5</v>
      </c>
      <c r="C583">
        <v>116.947</v>
      </c>
      <c r="D583">
        <v>13.952</v>
      </c>
      <c r="E583">
        <v>4116</v>
      </c>
      <c r="F583">
        <v>1800</v>
      </c>
      <c r="G583">
        <v>36.469000000000001</v>
      </c>
      <c r="H583">
        <v>11.708</v>
      </c>
      <c r="I583">
        <v>61.183999999999997</v>
      </c>
      <c r="J583">
        <v>138.727</v>
      </c>
      <c r="K583">
        <f t="shared" si="18"/>
        <v>0.44103887491259808</v>
      </c>
    </row>
    <row r="584" spans="2:12" x14ac:dyDescent="0.2">
      <c r="B584">
        <v>6</v>
      </c>
      <c r="C584">
        <v>73</v>
      </c>
      <c r="D584">
        <v>10.491</v>
      </c>
      <c r="E584">
        <v>4132</v>
      </c>
      <c r="F584">
        <v>1784</v>
      </c>
      <c r="G584">
        <v>17.591999999999999</v>
      </c>
      <c r="H584">
        <v>9.3659999999999997</v>
      </c>
      <c r="I584">
        <v>55.457999999999998</v>
      </c>
      <c r="J584">
        <v>126.911</v>
      </c>
      <c r="K584">
        <f t="shared" si="18"/>
        <v>0.43698339781421625</v>
      </c>
    </row>
    <row r="585" spans="2:12" x14ac:dyDescent="0.2">
      <c r="B585">
        <v>7</v>
      </c>
      <c r="C585">
        <v>83.41</v>
      </c>
      <c r="D585">
        <v>12.304</v>
      </c>
      <c r="E585">
        <v>2644</v>
      </c>
      <c r="F585">
        <v>2508</v>
      </c>
      <c r="G585">
        <v>140.631</v>
      </c>
      <c r="H585">
        <v>9.6910000000000007</v>
      </c>
      <c r="I585">
        <v>64.456000000000003</v>
      </c>
      <c r="J585">
        <v>107.77800000000001</v>
      </c>
      <c r="K585">
        <f t="shared" si="18"/>
        <v>0.59804412774406646</v>
      </c>
    </row>
    <row r="586" spans="2:12" x14ac:dyDescent="0.2">
      <c r="B586">
        <v>8</v>
      </c>
      <c r="C586">
        <v>29.870999999999999</v>
      </c>
      <c r="D586">
        <v>7.2389999999999999</v>
      </c>
      <c r="E586">
        <v>2696</v>
      </c>
      <c r="F586">
        <v>2524</v>
      </c>
      <c r="G586">
        <v>122.619</v>
      </c>
      <c r="H586">
        <v>5.8540000000000001</v>
      </c>
      <c r="I586">
        <v>45.381999999999998</v>
      </c>
      <c r="J586">
        <v>72.650000000000006</v>
      </c>
      <c r="K586">
        <f t="shared" si="18"/>
        <v>0.62466620784583615</v>
      </c>
    </row>
    <row r="587" spans="2:12" x14ac:dyDescent="0.2">
      <c r="B587">
        <v>9</v>
      </c>
      <c r="C587">
        <v>138.727</v>
      </c>
      <c r="D587">
        <v>15.374000000000001</v>
      </c>
      <c r="E587">
        <v>2248</v>
      </c>
      <c r="F587">
        <v>1916</v>
      </c>
      <c r="G587">
        <v>138.215</v>
      </c>
      <c r="H587">
        <v>12.180999999999999</v>
      </c>
      <c r="I587">
        <v>69.965999999999994</v>
      </c>
      <c r="J587">
        <v>119.371</v>
      </c>
      <c r="K587">
        <f t="shared" si="18"/>
        <v>0.58612225749972768</v>
      </c>
    </row>
    <row r="588" spans="2:12" x14ac:dyDescent="0.2">
      <c r="B588">
        <v>10</v>
      </c>
      <c r="C588">
        <v>61.183999999999997</v>
      </c>
      <c r="D588">
        <v>10.377000000000001</v>
      </c>
      <c r="E588">
        <v>2292</v>
      </c>
      <c r="F588">
        <v>1920</v>
      </c>
      <c r="G588">
        <v>113.55200000000001</v>
      </c>
      <c r="H588">
        <v>8.0489999999999995</v>
      </c>
      <c r="I588">
        <v>60.201999999999998</v>
      </c>
      <c r="J588">
        <v>118.62</v>
      </c>
      <c r="K588">
        <f t="shared" si="18"/>
        <v>0.50751981116169276</v>
      </c>
    </row>
    <row r="589" spans="2:12" x14ac:dyDescent="0.2">
      <c r="B589">
        <v>11</v>
      </c>
      <c r="C589">
        <v>126.911</v>
      </c>
      <c r="D589">
        <v>14.638</v>
      </c>
      <c r="E589">
        <v>2888</v>
      </c>
      <c r="F589">
        <v>2176</v>
      </c>
      <c r="G589">
        <v>100.56100000000001</v>
      </c>
      <c r="H589">
        <v>11.228999999999999</v>
      </c>
      <c r="I589">
        <v>50.140999999999998</v>
      </c>
      <c r="J589">
        <v>94.349000000000004</v>
      </c>
      <c r="K589">
        <f t="shared" si="18"/>
        <v>0.53144177468759601</v>
      </c>
    </row>
    <row r="590" spans="2:12" x14ac:dyDescent="0.2">
      <c r="B590">
        <v>12</v>
      </c>
      <c r="C590">
        <v>55.457999999999998</v>
      </c>
      <c r="D590">
        <v>10.145</v>
      </c>
      <c r="E590">
        <v>2876</v>
      </c>
      <c r="F590">
        <v>2228</v>
      </c>
      <c r="G590">
        <v>99.688999999999993</v>
      </c>
      <c r="H590">
        <v>7.0730000000000004</v>
      </c>
      <c r="I590">
        <v>55.003999999999998</v>
      </c>
      <c r="J590">
        <v>114.31399999999999</v>
      </c>
      <c r="K590">
        <f t="shared" si="18"/>
        <v>0.48116591143691939</v>
      </c>
    </row>
    <row r="591" spans="2:12" x14ac:dyDescent="0.2">
      <c r="B591">
        <v>13</v>
      </c>
      <c r="C591">
        <v>107.77800000000001</v>
      </c>
      <c r="D591">
        <v>13.814</v>
      </c>
      <c r="E591">
        <v>3856</v>
      </c>
      <c r="F591">
        <v>3408</v>
      </c>
      <c r="G591">
        <v>132.13800000000001</v>
      </c>
      <c r="H591">
        <v>10.891</v>
      </c>
      <c r="I591">
        <v>54.692</v>
      </c>
      <c r="J591">
        <v>90.17</v>
      </c>
      <c r="K591">
        <f t="shared" si="18"/>
        <v>0.60654319618498387</v>
      </c>
    </row>
    <row r="592" spans="2:12" x14ac:dyDescent="0.2">
      <c r="B592">
        <v>14</v>
      </c>
      <c r="C592">
        <v>64.456000000000003</v>
      </c>
      <c r="D592">
        <v>10.781000000000001</v>
      </c>
      <c r="E592">
        <v>3888</v>
      </c>
      <c r="F592">
        <v>3436</v>
      </c>
      <c r="G592">
        <v>142.352</v>
      </c>
      <c r="H592">
        <v>8.1850000000000005</v>
      </c>
      <c r="I592">
        <v>78.22</v>
      </c>
      <c r="J592">
        <v>120.27800000000001</v>
      </c>
      <c r="K592">
        <f t="shared" si="18"/>
        <v>0.65032674304527838</v>
      </c>
    </row>
    <row r="593" spans="2:11" x14ac:dyDescent="0.2">
      <c r="B593">
        <v>15</v>
      </c>
      <c r="C593">
        <v>72.650000000000006</v>
      </c>
      <c r="D593">
        <v>10.698</v>
      </c>
      <c r="E593">
        <v>3656</v>
      </c>
      <c r="F593">
        <v>3008</v>
      </c>
      <c r="G593">
        <v>114.22799999999999</v>
      </c>
      <c r="H593">
        <v>8.5370000000000008</v>
      </c>
      <c r="I593">
        <v>72.463999999999999</v>
      </c>
      <c r="J593">
        <v>121.765</v>
      </c>
      <c r="K593">
        <f t="shared" si="18"/>
        <v>0.59511353837309566</v>
      </c>
    </row>
    <row r="594" spans="2:11" x14ac:dyDescent="0.2">
      <c r="B594">
        <v>16</v>
      </c>
      <c r="C594">
        <v>45.381999999999998</v>
      </c>
      <c r="D594">
        <v>8.9450000000000003</v>
      </c>
      <c r="E594">
        <v>3684</v>
      </c>
      <c r="F594">
        <v>3148</v>
      </c>
      <c r="G594">
        <v>78.995999999999995</v>
      </c>
      <c r="H594">
        <v>6.6959999999999997</v>
      </c>
    </row>
    <row r="595" spans="2:11" x14ac:dyDescent="0.2">
      <c r="B595">
        <v>17</v>
      </c>
      <c r="C595">
        <v>119.371</v>
      </c>
      <c r="D595">
        <v>14.618</v>
      </c>
      <c r="E595">
        <v>3080</v>
      </c>
      <c r="F595">
        <v>2988</v>
      </c>
      <c r="G595">
        <v>115.71</v>
      </c>
      <c r="H595">
        <v>11.199</v>
      </c>
    </row>
    <row r="596" spans="2:11" x14ac:dyDescent="0.2">
      <c r="B596">
        <v>18</v>
      </c>
      <c r="C596">
        <v>69.965999999999994</v>
      </c>
      <c r="D596">
        <v>11.659000000000001</v>
      </c>
      <c r="E596">
        <v>3052</v>
      </c>
      <c r="F596">
        <v>3040</v>
      </c>
      <c r="G596">
        <v>142.65100000000001</v>
      </c>
      <c r="H596">
        <v>7.8570000000000002</v>
      </c>
    </row>
    <row r="597" spans="2:11" x14ac:dyDescent="0.2">
      <c r="B597">
        <v>19</v>
      </c>
      <c r="C597">
        <v>118.62</v>
      </c>
      <c r="D597">
        <v>13.678000000000001</v>
      </c>
      <c r="E597">
        <v>1744</v>
      </c>
      <c r="F597">
        <v>844</v>
      </c>
      <c r="G597">
        <v>129.93600000000001</v>
      </c>
      <c r="H597">
        <v>11.9</v>
      </c>
    </row>
    <row r="598" spans="2:11" x14ac:dyDescent="0.2">
      <c r="B598">
        <v>20</v>
      </c>
      <c r="C598">
        <v>60.201999999999998</v>
      </c>
      <c r="D598">
        <v>9.5250000000000004</v>
      </c>
      <c r="E598">
        <v>1800</v>
      </c>
      <c r="F598">
        <v>856</v>
      </c>
      <c r="G598">
        <v>103.325</v>
      </c>
      <c r="H598">
        <v>8.2929999999999993</v>
      </c>
    </row>
    <row r="599" spans="2:11" x14ac:dyDescent="0.2">
      <c r="B599">
        <v>21</v>
      </c>
      <c r="C599">
        <v>94.349000000000004</v>
      </c>
      <c r="D599">
        <v>12.65</v>
      </c>
      <c r="E599">
        <v>2012</v>
      </c>
      <c r="F599">
        <v>1252</v>
      </c>
      <c r="G599">
        <v>123.996</v>
      </c>
      <c r="H599">
        <v>10.352</v>
      </c>
    </row>
    <row r="600" spans="2:11" x14ac:dyDescent="0.2">
      <c r="B600">
        <v>22</v>
      </c>
      <c r="C600">
        <v>50.140999999999998</v>
      </c>
      <c r="D600">
        <v>9.3350000000000009</v>
      </c>
      <c r="E600">
        <v>2040</v>
      </c>
      <c r="F600">
        <v>1272</v>
      </c>
      <c r="G600">
        <v>109.855</v>
      </c>
      <c r="H600">
        <v>6.9980000000000002</v>
      </c>
    </row>
    <row r="601" spans="2:11" x14ac:dyDescent="0.2">
      <c r="B601">
        <v>23</v>
      </c>
      <c r="C601">
        <v>114.31399999999999</v>
      </c>
      <c r="D601">
        <v>13.045999999999999</v>
      </c>
      <c r="E601">
        <v>2296</v>
      </c>
      <c r="F601">
        <v>1328</v>
      </c>
      <c r="G601">
        <v>110.807</v>
      </c>
      <c r="H601">
        <v>10.731999999999999</v>
      </c>
    </row>
    <row r="602" spans="2:11" x14ac:dyDescent="0.2">
      <c r="B602">
        <v>24</v>
      </c>
      <c r="C602">
        <v>55.003999999999998</v>
      </c>
      <c r="D602">
        <v>10</v>
      </c>
      <c r="E602">
        <v>2312</v>
      </c>
      <c r="F602">
        <v>1344</v>
      </c>
      <c r="G602">
        <v>102.68</v>
      </c>
      <c r="H602">
        <v>7.4809999999999999</v>
      </c>
    </row>
    <row r="603" spans="2:11" x14ac:dyDescent="0.2">
      <c r="B603">
        <v>25</v>
      </c>
      <c r="C603">
        <v>90.17</v>
      </c>
      <c r="D603">
        <v>11.298999999999999</v>
      </c>
      <c r="E603">
        <v>1580</v>
      </c>
      <c r="F603">
        <v>2900</v>
      </c>
      <c r="G603">
        <v>122.661</v>
      </c>
      <c r="H603">
        <v>10.244</v>
      </c>
    </row>
    <row r="604" spans="2:11" x14ac:dyDescent="0.2">
      <c r="B604">
        <v>26</v>
      </c>
      <c r="C604">
        <v>54.692</v>
      </c>
      <c r="D604">
        <v>9.1549999999999994</v>
      </c>
      <c r="E604">
        <v>1556</v>
      </c>
      <c r="F604">
        <v>2932</v>
      </c>
      <c r="G604">
        <v>131.76</v>
      </c>
      <c r="H604">
        <v>8.0489999999999995</v>
      </c>
    </row>
    <row r="605" spans="2:11" x14ac:dyDescent="0.2">
      <c r="B605">
        <v>27</v>
      </c>
      <c r="C605">
        <v>120.27800000000001</v>
      </c>
      <c r="D605">
        <v>15.28</v>
      </c>
      <c r="E605">
        <v>1348</v>
      </c>
      <c r="F605">
        <v>3456</v>
      </c>
      <c r="G605">
        <v>118.61</v>
      </c>
      <c r="H605">
        <v>10.853</v>
      </c>
    </row>
    <row r="606" spans="2:11" x14ac:dyDescent="0.2">
      <c r="B606">
        <v>28</v>
      </c>
      <c r="C606">
        <v>78.22</v>
      </c>
      <c r="D606">
        <v>11.569000000000001</v>
      </c>
      <c r="E606">
        <v>1380</v>
      </c>
      <c r="F606">
        <v>3484</v>
      </c>
      <c r="G606">
        <v>108.435</v>
      </c>
      <c r="H606">
        <v>9.2270000000000003</v>
      </c>
    </row>
    <row r="607" spans="2:11" x14ac:dyDescent="0.2">
      <c r="B607">
        <v>29</v>
      </c>
      <c r="C607">
        <v>121.765</v>
      </c>
      <c r="D607">
        <v>14.618</v>
      </c>
      <c r="E607">
        <v>1260</v>
      </c>
      <c r="F607">
        <v>3016</v>
      </c>
      <c r="G607">
        <v>115.71</v>
      </c>
      <c r="H607">
        <v>11.707000000000001</v>
      </c>
    </row>
    <row r="608" spans="2:11" x14ac:dyDescent="0.2">
      <c r="B608">
        <v>30</v>
      </c>
      <c r="C608">
        <v>72.463999999999999</v>
      </c>
      <c r="D608">
        <v>10.257999999999999</v>
      </c>
      <c r="E608">
        <v>1288</v>
      </c>
      <c r="F608">
        <v>3052</v>
      </c>
      <c r="G608">
        <v>108.004</v>
      </c>
      <c r="H608">
        <v>9.2680000000000007</v>
      </c>
    </row>
    <row r="610" spans="2:12" x14ac:dyDescent="0.2">
      <c r="B610" s="5" t="s">
        <v>37</v>
      </c>
    </row>
    <row r="611" spans="2:12" x14ac:dyDescent="0.2">
      <c r="B611">
        <v>1</v>
      </c>
      <c r="C611">
        <v>40.921999999999997</v>
      </c>
      <c r="D611">
        <v>8.2530000000000001</v>
      </c>
      <c r="E611">
        <v>3092</v>
      </c>
      <c r="F611">
        <v>1864</v>
      </c>
      <c r="G611">
        <v>145.84</v>
      </c>
      <c r="H611">
        <v>6.8289999999999997</v>
      </c>
      <c r="I611">
        <v>16.356999999999999</v>
      </c>
      <c r="J611">
        <v>40.921999999999997</v>
      </c>
      <c r="K611">
        <f>I611/J611</f>
        <v>0.39971164654708957</v>
      </c>
      <c r="L611">
        <f>MIN(I611:I625)</f>
        <v>16.356999999999999</v>
      </c>
    </row>
    <row r="612" spans="2:12" x14ac:dyDescent="0.2">
      <c r="B612">
        <v>2</v>
      </c>
      <c r="C612">
        <v>16.356999999999999</v>
      </c>
      <c r="D612">
        <v>5.415</v>
      </c>
      <c r="E612">
        <v>3108</v>
      </c>
      <c r="F612">
        <v>1864</v>
      </c>
      <c r="G612">
        <v>144.16200000000001</v>
      </c>
      <c r="H612">
        <v>4.3380000000000001</v>
      </c>
      <c r="I612">
        <v>31.77</v>
      </c>
      <c r="J612">
        <v>46.802999999999997</v>
      </c>
      <c r="K612">
        <f t="shared" ref="K612:K625" si="19">I612/J612</f>
        <v>0.67880264085635544</v>
      </c>
      <c r="L612">
        <f>MAX(J611:J625)</f>
        <v>107.59099999999999</v>
      </c>
    </row>
    <row r="613" spans="2:12" x14ac:dyDescent="0.2">
      <c r="B613">
        <v>3</v>
      </c>
      <c r="C613">
        <v>46.802999999999997</v>
      </c>
      <c r="D613">
        <v>8.3919999999999995</v>
      </c>
      <c r="E613">
        <v>3504</v>
      </c>
      <c r="F613">
        <v>2000</v>
      </c>
      <c r="G613">
        <v>54.462000000000003</v>
      </c>
      <c r="H613">
        <v>7.3170000000000002</v>
      </c>
      <c r="I613">
        <v>27.702999999999999</v>
      </c>
      <c r="J613">
        <v>46.088999999999999</v>
      </c>
      <c r="K613">
        <f t="shared" si="19"/>
        <v>0.601076178697737</v>
      </c>
      <c r="L613">
        <f>AVERAGE(I611:I625)</f>
        <v>38.221733333333333</v>
      </c>
    </row>
    <row r="614" spans="2:12" x14ac:dyDescent="0.2">
      <c r="B614">
        <v>4</v>
      </c>
      <c r="C614">
        <v>31.77</v>
      </c>
      <c r="D614">
        <v>8.1180000000000003</v>
      </c>
      <c r="E614">
        <v>3484</v>
      </c>
      <c r="F614">
        <v>1920</v>
      </c>
      <c r="G614">
        <v>147.26499999999999</v>
      </c>
      <c r="H614">
        <v>5.843</v>
      </c>
      <c r="I614">
        <v>38.32</v>
      </c>
      <c r="J614">
        <v>68.594999999999999</v>
      </c>
      <c r="K614">
        <f t="shared" si="19"/>
        <v>0.55864130038632553</v>
      </c>
      <c r="L614">
        <f>AVERAGE(J611:J625)</f>
        <v>70.555599999999998</v>
      </c>
    </row>
    <row r="615" spans="2:12" x14ac:dyDescent="0.2">
      <c r="B615">
        <v>5</v>
      </c>
      <c r="C615">
        <v>46.088999999999999</v>
      </c>
      <c r="D615">
        <v>8.3919999999999995</v>
      </c>
      <c r="E615">
        <v>3540</v>
      </c>
      <c r="F615">
        <v>2072</v>
      </c>
      <c r="G615">
        <v>35.537999999999997</v>
      </c>
      <c r="H615">
        <v>7.3170000000000002</v>
      </c>
      <c r="I615">
        <v>39.822000000000003</v>
      </c>
      <c r="J615">
        <v>69.456999999999994</v>
      </c>
      <c r="K615">
        <f t="shared" si="19"/>
        <v>0.5733331413680407</v>
      </c>
    </row>
    <row r="616" spans="2:12" x14ac:dyDescent="0.2">
      <c r="B616">
        <v>6</v>
      </c>
      <c r="C616">
        <v>27.702999999999999</v>
      </c>
      <c r="D616">
        <v>7.1230000000000002</v>
      </c>
      <c r="E616">
        <v>3564</v>
      </c>
      <c r="F616">
        <v>1988</v>
      </c>
      <c r="G616">
        <v>128.047</v>
      </c>
      <c r="H616">
        <v>5.609</v>
      </c>
      <c r="I616">
        <v>34.222999999999999</v>
      </c>
      <c r="J616">
        <v>54.134</v>
      </c>
      <c r="K616">
        <f t="shared" si="19"/>
        <v>0.63219049026489815</v>
      </c>
    </row>
    <row r="617" spans="2:12" x14ac:dyDescent="0.2">
      <c r="B617">
        <v>7</v>
      </c>
      <c r="C617">
        <v>68.594999999999999</v>
      </c>
      <c r="D617">
        <v>10.37</v>
      </c>
      <c r="E617">
        <v>1200</v>
      </c>
      <c r="F617">
        <v>2076</v>
      </c>
      <c r="G617">
        <v>138.81399999999999</v>
      </c>
      <c r="H617">
        <v>8.7799999999999994</v>
      </c>
      <c r="I617">
        <v>35.948</v>
      </c>
      <c r="J617">
        <v>83.799000000000007</v>
      </c>
      <c r="K617">
        <f t="shared" si="19"/>
        <v>0.42897886609625413</v>
      </c>
    </row>
    <row r="618" spans="2:12" x14ac:dyDescent="0.2">
      <c r="B618">
        <v>8</v>
      </c>
      <c r="C618">
        <v>38.32</v>
      </c>
      <c r="D618">
        <v>8.1219999999999999</v>
      </c>
      <c r="E618">
        <v>1224</v>
      </c>
      <c r="F618">
        <v>2188</v>
      </c>
      <c r="G618">
        <v>48.652000000000001</v>
      </c>
      <c r="H618">
        <v>6.8289999999999997</v>
      </c>
      <c r="I618">
        <v>38.951999999999998</v>
      </c>
      <c r="J618">
        <v>73.375</v>
      </c>
      <c r="K618">
        <f t="shared" si="19"/>
        <v>0.53086201022146506</v>
      </c>
    </row>
    <row r="619" spans="2:12" x14ac:dyDescent="0.2">
      <c r="B619">
        <v>9</v>
      </c>
      <c r="C619">
        <v>69.456999999999994</v>
      </c>
      <c r="D619">
        <v>10.833</v>
      </c>
      <c r="E619">
        <v>1716</v>
      </c>
      <c r="F619">
        <v>2496</v>
      </c>
      <c r="G619">
        <v>121.185</v>
      </c>
      <c r="H619">
        <v>8.6579999999999995</v>
      </c>
      <c r="I619">
        <v>58.594999999999999</v>
      </c>
      <c r="J619">
        <v>107.59099999999999</v>
      </c>
      <c r="K619">
        <f t="shared" si="19"/>
        <v>0.54460874980249274</v>
      </c>
    </row>
    <row r="620" spans="2:12" x14ac:dyDescent="0.2">
      <c r="B620">
        <v>10</v>
      </c>
      <c r="C620">
        <v>39.822000000000003</v>
      </c>
      <c r="D620">
        <v>7.88</v>
      </c>
      <c r="E620">
        <v>1752</v>
      </c>
      <c r="F620">
        <v>2508</v>
      </c>
      <c r="G620">
        <v>111.801</v>
      </c>
      <c r="H620">
        <v>6.8289999999999997</v>
      </c>
      <c r="I620">
        <v>43.226999999999997</v>
      </c>
      <c r="J620">
        <v>71.152000000000001</v>
      </c>
      <c r="K620">
        <f t="shared" si="19"/>
        <v>0.60753035754441187</v>
      </c>
    </row>
    <row r="621" spans="2:12" x14ac:dyDescent="0.2">
      <c r="B621">
        <v>11</v>
      </c>
      <c r="C621">
        <v>54.134</v>
      </c>
      <c r="D621">
        <v>9.5399999999999991</v>
      </c>
      <c r="E621">
        <v>1348</v>
      </c>
      <c r="F621">
        <v>2348</v>
      </c>
      <c r="G621">
        <v>147.529</v>
      </c>
      <c r="H621">
        <v>7.56</v>
      </c>
      <c r="I621">
        <v>40.661999999999999</v>
      </c>
      <c r="J621">
        <v>76.409000000000006</v>
      </c>
      <c r="K621">
        <f t="shared" si="19"/>
        <v>0.53216244159719395</v>
      </c>
    </row>
    <row r="622" spans="2:12" x14ac:dyDescent="0.2">
      <c r="B622">
        <v>12</v>
      </c>
      <c r="C622">
        <v>34.222999999999999</v>
      </c>
      <c r="D622">
        <v>7.2510000000000003</v>
      </c>
      <c r="E622">
        <v>1384</v>
      </c>
      <c r="F622">
        <v>2344</v>
      </c>
      <c r="G622">
        <v>109.654</v>
      </c>
      <c r="H622">
        <v>6.2229999999999999</v>
      </c>
      <c r="I622">
        <v>39.725000000000001</v>
      </c>
      <c r="J622">
        <v>67.650999999999996</v>
      </c>
      <c r="K622">
        <f t="shared" si="19"/>
        <v>0.5872049193655674</v>
      </c>
    </row>
    <row r="623" spans="2:12" x14ac:dyDescent="0.2">
      <c r="B623">
        <v>13</v>
      </c>
      <c r="C623">
        <v>83.799000000000007</v>
      </c>
      <c r="D623">
        <v>10.877000000000001</v>
      </c>
      <c r="E623">
        <v>4012</v>
      </c>
      <c r="F623">
        <v>1816</v>
      </c>
      <c r="G623">
        <v>47.725999999999999</v>
      </c>
      <c r="H623">
        <v>9.9990000000000006</v>
      </c>
      <c r="I623">
        <v>40.981000000000002</v>
      </c>
      <c r="J623">
        <v>82.156000000000006</v>
      </c>
      <c r="K623">
        <f t="shared" si="19"/>
        <v>0.49881931934368762</v>
      </c>
    </row>
    <row r="624" spans="2:12" x14ac:dyDescent="0.2">
      <c r="B624">
        <v>14</v>
      </c>
      <c r="C624">
        <v>35.948</v>
      </c>
      <c r="D624">
        <v>7.3170000000000002</v>
      </c>
      <c r="E624">
        <v>4028</v>
      </c>
      <c r="F624">
        <v>1712</v>
      </c>
      <c r="G624">
        <v>143.13</v>
      </c>
      <c r="H624">
        <v>6.585</v>
      </c>
      <c r="I624">
        <v>49.954999999999998</v>
      </c>
      <c r="J624">
        <v>91.584000000000003</v>
      </c>
      <c r="K624">
        <f t="shared" si="19"/>
        <v>0.54545553808525504</v>
      </c>
    </row>
    <row r="625" spans="2:11" x14ac:dyDescent="0.2">
      <c r="B625">
        <v>15</v>
      </c>
      <c r="C625">
        <v>73.375</v>
      </c>
      <c r="D625">
        <v>11.228999999999999</v>
      </c>
      <c r="E625">
        <v>3772</v>
      </c>
      <c r="F625">
        <v>1928</v>
      </c>
      <c r="G625">
        <v>34.380000000000003</v>
      </c>
      <c r="H625">
        <v>8.76</v>
      </c>
      <c r="I625">
        <v>37.085999999999999</v>
      </c>
      <c r="J625">
        <v>78.617000000000004</v>
      </c>
      <c r="K625">
        <f t="shared" si="19"/>
        <v>0.47173003294452848</v>
      </c>
    </row>
    <row r="626" spans="2:11" x14ac:dyDescent="0.2">
      <c r="B626">
        <v>16</v>
      </c>
      <c r="C626">
        <v>38.951999999999998</v>
      </c>
      <c r="D626">
        <v>8.3059999999999992</v>
      </c>
      <c r="E626">
        <v>3820</v>
      </c>
      <c r="F626">
        <v>1932</v>
      </c>
      <c r="G626">
        <v>49.764000000000003</v>
      </c>
      <c r="H626">
        <v>6.7240000000000002</v>
      </c>
    </row>
    <row r="627" spans="2:11" x14ac:dyDescent="0.2">
      <c r="B627">
        <v>17</v>
      </c>
      <c r="C627">
        <v>107.59099999999999</v>
      </c>
      <c r="D627">
        <v>13.587999999999999</v>
      </c>
      <c r="E627">
        <v>3576</v>
      </c>
      <c r="F627">
        <v>1772</v>
      </c>
      <c r="G627">
        <v>111.038</v>
      </c>
      <c r="H627">
        <v>10.487</v>
      </c>
    </row>
    <row r="628" spans="2:11" x14ac:dyDescent="0.2">
      <c r="B628">
        <v>18</v>
      </c>
      <c r="C628">
        <v>58.594999999999999</v>
      </c>
      <c r="D628">
        <v>9.1679999999999993</v>
      </c>
      <c r="E628">
        <v>3596</v>
      </c>
      <c r="F628">
        <v>1932</v>
      </c>
      <c r="G628">
        <v>61.39</v>
      </c>
      <c r="H628">
        <v>8.3490000000000002</v>
      </c>
    </row>
    <row r="629" spans="2:11" x14ac:dyDescent="0.2">
      <c r="B629">
        <v>19</v>
      </c>
      <c r="C629">
        <v>71.152000000000001</v>
      </c>
      <c r="D629">
        <v>10.439</v>
      </c>
      <c r="E629">
        <v>3960</v>
      </c>
      <c r="F629">
        <v>1936</v>
      </c>
      <c r="G629">
        <v>37.405000000000001</v>
      </c>
      <c r="H629">
        <v>8.968</v>
      </c>
    </row>
    <row r="630" spans="2:11" x14ac:dyDescent="0.2">
      <c r="B630">
        <v>20</v>
      </c>
      <c r="C630">
        <v>43.226999999999997</v>
      </c>
      <c r="D630">
        <v>8.1950000000000003</v>
      </c>
      <c r="E630">
        <v>3972</v>
      </c>
      <c r="F630">
        <v>1908</v>
      </c>
      <c r="G630">
        <v>36.529000000000003</v>
      </c>
      <c r="H630">
        <v>7.0730000000000004</v>
      </c>
    </row>
    <row r="631" spans="2:11" x14ac:dyDescent="0.2">
      <c r="B631">
        <v>21</v>
      </c>
      <c r="C631">
        <v>76.409000000000006</v>
      </c>
      <c r="D631">
        <v>10.781000000000001</v>
      </c>
      <c r="E631">
        <v>3800</v>
      </c>
      <c r="F631">
        <v>2544</v>
      </c>
      <c r="G631">
        <v>52.351999999999997</v>
      </c>
      <c r="H631">
        <v>9.0239999999999991</v>
      </c>
    </row>
    <row r="632" spans="2:11" x14ac:dyDescent="0.2">
      <c r="B632">
        <v>22</v>
      </c>
      <c r="C632">
        <v>40.661999999999999</v>
      </c>
      <c r="D632">
        <v>8.5359999999999996</v>
      </c>
      <c r="E632">
        <v>3816</v>
      </c>
      <c r="F632">
        <v>2536</v>
      </c>
      <c r="G632">
        <v>53.13</v>
      </c>
      <c r="H632">
        <v>6.4009999999999998</v>
      </c>
    </row>
    <row r="633" spans="2:11" x14ac:dyDescent="0.2">
      <c r="B633">
        <v>23</v>
      </c>
      <c r="C633">
        <v>67.650999999999996</v>
      </c>
      <c r="D633">
        <v>10.292</v>
      </c>
      <c r="E633">
        <v>2844</v>
      </c>
      <c r="F633">
        <v>1792</v>
      </c>
      <c r="G633">
        <v>53.673000000000002</v>
      </c>
      <c r="H633">
        <v>8.2919999999999998</v>
      </c>
    </row>
    <row r="634" spans="2:11" x14ac:dyDescent="0.2">
      <c r="B634">
        <v>24</v>
      </c>
      <c r="C634">
        <v>39.725000000000001</v>
      </c>
      <c r="D634">
        <v>7.944</v>
      </c>
      <c r="E634">
        <v>2876</v>
      </c>
      <c r="F634">
        <v>1788</v>
      </c>
      <c r="G634">
        <v>72.120999999999995</v>
      </c>
      <c r="H634">
        <v>6.5179999999999998</v>
      </c>
    </row>
    <row r="635" spans="2:11" x14ac:dyDescent="0.2">
      <c r="B635">
        <v>25</v>
      </c>
      <c r="C635">
        <v>82.156000000000006</v>
      </c>
      <c r="D635">
        <v>10.824999999999999</v>
      </c>
      <c r="E635">
        <v>1552</v>
      </c>
      <c r="F635">
        <v>1536</v>
      </c>
      <c r="G635">
        <v>112.521</v>
      </c>
      <c r="H635">
        <v>9.5109999999999992</v>
      </c>
    </row>
    <row r="636" spans="2:11" x14ac:dyDescent="0.2">
      <c r="B636">
        <v>26</v>
      </c>
      <c r="C636">
        <v>40.981000000000002</v>
      </c>
      <c r="D636">
        <v>8.1980000000000004</v>
      </c>
      <c r="E636">
        <v>1568</v>
      </c>
      <c r="F636">
        <v>1536</v>
      </c>
      <c r="G636">
        <v>112.751</v>
      </c>
      <c r="H636">
        <v>7.05</v>
      </c>
    </row>
    <row r="637" spans="2:11" x14ac:dyDescent="0.2">
      <c r="B637">
        <v>27</v>
      </c>
      <c r="C637">
        <v>91.584000000000003</v>
      </c>
      <c r="D637">
        <v>11.709</v>
      </c>
      <c r="E637">
        <v>1412</v>
      </c>
      <c r="F637">
        <v>1644</v>
      </c>
      <c r="G637">
        <v>144.32400000000001</v>
      </c>
      <c r="H637">
        <v>10.243</v>
      </c>
    </row>
    <row r="638" spans="2:11" x14ac:dyDescent="0.2">
      <c r="B638">
        <v>28</v>
      </c>
      <c r="C638">
        <v>49.954999999999998</v>
      </c>
      <c r="D638">
        <v>8.66</v>
      </c>
      <c r="E638">
        <v>1472</v>
      </c>
      <c r="F638">
        <v>1644</v>
      </c>
      <c r="G638">
        <v>99.727999999999994</v>
      </c>
      <c r="H638">
        <v>7.7789999999999999</v>
      </c>
    </row>
    <row r="639" spans="2:11" x14ac:dyDescent="0.2">
      <c r="B639">
        <v>29</v>
      </c>
      <c r="C639">
        <v>78.617000000000004</v>
      </c>
      <c r="D639">
        <v>10.92</v>
      </c>
      <c r="E639">
        <v>936</v>
      </c>
      <c r="F639">
        <v>1820</v>
      </c>
      <c r="G639">
        <v>60.573</v>
      </c>
      <c r="H639">
        <v>9.5109999999999992</v>
      </c>
    </row>
    <row r="640" spans="2:11" x14ac:dyDescent="0.2">
      <c r="B640">
        <v>30</v>
      </c>
      <c r="C640">
        <v>37.085999999999999</v>
      </c>
      <c r="D640">
        <v>7.3369999999999997</v>
      </c>
      <c r="E640">
        <v>924</v>
      </c>
      <c r="F640">
        <v>1800</v>
      </c>
      <c r="G640">
        <v>68.552000000000007</v>
      </c>
      <c r="H640">
        <v>6.585</v>
      </c>
    </row>
    <row r="642" spans="2:12" x14ac:dyDescent="0.2">
      <c r="B642" s="3" t="s">
        <v>38</v>
      </c>
    </row>
    <row r="643" spans="2:12" x14ac:dyDescent="0.2">
      <c r="B643">
        <v>1</v>
      </c>
      <c r="C643">
        <v>94.072000000000003</v>
      </c>
      <c r="D643">
        <v>12.69</v>
      </c>
      <c r="E643">
        <v>4680</v>
      </c>
      <c r="F643">
        <v>1500</v>
      </c>
      <c r="G643">
        <v>37.093000000000004</v>
      </c>
      <c r="H643">
        <v>9.6020000000000003</v>
      </c>
      <c r="I643">
        <v>66.831999999999994</v>
      </c>
      <c r="J643">
        <v>94.072000000000003</v>
      </c>
      <c r="K643">
        <f>I643/J643</f>
        <v>0.71043456076196942</v>
      </c>
      <c r="L643">
        <f>MIN(I643:I657)</f>
        <v>37.39</v>
      </c>
    </row>
    <row r="644" spans="2:12" x14ac:dyDescent="0.2">
      <c r="B644">
        <v>2</v>
      </c>
      <c r="C644">
        <v>66.831999999999994</v>
      </c>
      <c r="D644">
        <v>10.122999999999999</v>
      </c>
      <c r="E644">
        <v>4776</v>
      </c>
      <c r="F644">
        <v>1364</v>
      </c>
      <c r="G644">
        <v>102.68</v>
      </c>
      <c r="H644">
        <v>8.641</v>
      </c>
      <c r="I644">
        <v>40.475000000000001</v>
      </c>
      <c r="J644">
        <v>80.028999999999996</v>
      </c>
      <c r="K644">
        <f t="shared" ref="K644:K657" si="20">I644/J644</f>
        <v>0.50575416411550822</v>
      </c>
      <c r="L644">
        <f>MAX(J643:J657)</f>
        <v>118.11199999999999</v>
      </c>
    </row>
    <row r="645" spans="2:12" x14ac:dyDescent="0.2">
      <c r="B645">
        <v>3</v>
      </c>
      <c r="C645">
        <v>80.028999999999996</v>
      </c>
      <c r="D645">
        <v>11.154</v>
      </c>
      <c r="E645">
        <v>4360</v>
      </c>
      <c r="F645">
        <v>1312</v>
      </c>
      <c r="G645">
        <v>117.699</v>
      </c>
      <c r="H645">
        <v>9.8759999999999994</v>
      </c>
      <c r="I645">
        <v>51.348999999999997</v>
      </c>
      <c r="J645">
        <v>95.878</v>
      </c>
      <c r="K645">
        <f t="shared" si="20"/>
        <v>0.53556603183211993</v>
      </c>
      <c r="L645">
        <f>AVERAGE(I643:I657)</f>
        <v>51.366999999999997</v>
      </c>
    </row>
    <row r="646" spans="2:12" x14ac:dyDescent="0.2">
      <c r="B646">
        <v>4</v>
      </c>
      <c r="C646">
        <v>40.475000000000001</v>
      </c>
      <c r="D646">
        <v>8.2989999999999995</v>
      </c>
      <c r="E646">
        <v>4388</v>
      </c>
      <c r="F646">
        <v>1316</v>
      </c>
      <c r="G646">
        <v>112.751</v>
      </c>
      <c r="H646">
        <v>6.923</v>
      </c>
      <c r="I646">
        <v>49.405999999999999</v>
      </c>
      <c r="J646">
        <v>118.11199999999999</v>
      </c>
      <c r="K646">
        <f t="shared" si="20"/>
        <v>0.41829788675155788</v>
      </c>
      <c r="L646">
        <f>AVERAGE(J643:J657)</f>
        <v>92.140666666666675</v>
      </c>
    </row>
    <row r="647" spans="2:12" x14ac:dyDescent="0.2">
      <c r="B647">
        <v>5</v>
      </c>
      <c r="C647">
        <v>95.878</v>
      </c>
      <c r="D647">
        <v>13.029</v>
      </c>
      <c r="E647">
        <v>4072</v>
      </c>
      <c r="F647">
        <v>1084</v>
      </c>
      <c r="G647">
        <v>117.051</v>
      </c>
      <c r="H647">
        <v>10.37</v>
      </c>
      <c r="I647">
        <v>59.624000000000002</v>
      </c>
      <c r="J647">
        <v>115.30800000000001</v>
      </c>
      <c r="K647">
        <f t="shared" si="20"/>
        <v>0.51708467755923271</v>
      </c>
    </row>
    <row r="648" spans="2:12" x14ac:dyDescent="0.2">
      <c r="B648">
        <v>6</v>
      </c>
      <c r="C648">
        <v>51.348999999999997</v>
      </c>
      <c r="D648">
        <v>9.218</v>
      </c>
      <c r="E648">
        <v>4096</v>
      </c>
      <c r="F648">
        <v>1108</v>
      </c>
      <c r="G648">
        <v>97.695999999999998</v>
      </c>
      <c r="H648">
        <v>6.9130000000000003</v>
      </c>
      <c r="I648">
        <v>63.883000000000003</v>
      </c>
      <c r="J648">
        <v>101.913</v>
      </c>
      <c r="K648">
        <f t="shared" si="20"/>
        <v>0.6268385780028064</v>
      </c>
    </row>
    <row r="649" spans="2:12" x14ac:dyDescent="0.2">
      <c r="B649">
        <v>7</v>
      </c>
      <c r="C649">
        <v>118.11199999999999</v>
      </c>
      <c r="D649">
        <v>14.797000000000001</v>
      </c>
      <c r="E649">
        <v>4368</v>
      </c>
      <c r="F649">
        <v>576</v>
      </c>
      <c r="G649">
        <v>154.29</v>
      </c>
      <c r="H649">
        <v>11.233000000000001</v>
      </c>
      <c r="I649">
        <v>73.72</v>
      </c>
      <c r="J649">
        <v>106.827</v>
      </c>
      <c r="K649">
        <f t="shared" si="20"/>
        <v>0.69008771190803819</v>
      </c>
    </row>
    <row r="650" spans="2:12" x14ac:dyDescent="0.2">
      <c r="B650">
        <v>8</v>
      </c>
      <c r="C650">
        <v>49.405999999999999</v>
      </c>
      <c r="D650">
        <v>8.7569999999999997</v>
      </c>
      <c r="E650">
        <v>4428</v>
      </c>
      <c r="F650">
        <v>676</v>
      </c>
      <c r="G650">
        <v>40.426000000000002</v>
      </c>
      <c r="H650">
        <v>7.6539999999999999</v>
      </c>
      <c r="I650">
        <v>61.314999999999998</v>
      </c>
      <c r="J650">
        <v>100.19</v>
      </c>
      <c r="K650">
        <f t="shared" si="20"/>
        <v>0.61198722427387964</v>
      </c>
    </row>
    <row r="651" spans="2:12" x14ac:dyDescent="0.2">
      <c r="B651">
        <v>9</v>
      </c>
      <c r="C651">
        <v>115.30800000000001</v>
      </c>
      <c r="D651">
        <v>12.678000000000001</v>
      </c>
      <c r="E651">
        <v>4332</v>
      </c>
      <c r="F651">
        <v>784</v>
      </c>
      <c r="G651">
        <v>6.71</v>
      </c>
      <c r="H651">
        <v>11.78</v>
      </c>
      <c r="I651">
        <v>40.101999999999997</v>
      </c>
      <c r="J651">
        <v>68.751999999999995</v>
      </c>
      <c r="K651">
        <f t="shared" si="20"/>
        <v>0.58328484989527574</v>
      </c>
    </row>
    <row r="652" spans="2:12" x14ac:dyDescent="0.2">
      <c r="B652">
        <v>10</v>
      </c>
      <c r="C652">
        <v>59.624000000000002</v>
      </c>
      <c r="D652">
        <v>9.3070000000000004</v>
      </c>
      <c r="E652">
        <v>4420</v>
      </c>
      <c r="F652">
        <v>680</v>
      </c>
      <c r="G652">
        <v>111.801</v>
      </c>
      <c r="H652">
        <v>8.5990000000000002</v>
      </c>
      <c r="I652">
        <v>50.997999999999998</v>
      </c>
      <c r="J652">
        <v>80.265000000000001</v>
      </c>
      <c r="K652">
        <f t="shared" si="20"/>
        <v>0.63537033576278579</v>
      </c>
    </row>
    <row r="653" spans="2:12" x14ac:dyDescent="0.2">
      <c r="B653">
        <v>11</v>
      </c>
      <c r="C653">
        <v>101.913</v>
      </c>
      <c r="D653">
        <v>13.188000000000001</v>
      </c>
      <c r="E653">
        <v>4604</v>
      </c>
      <c r="F653">
        <v>792</v>
      </c>
      <c r="G653">
        <v>128.15700000000001</v>
      </c>
      <c r="H653">
        <v>10.648999999999999</v>
      </c>
      <c r="I653">
        <v>44.43</v>
      </c>
      <c r="J653">
        <v>90.117000000000004</v>
      </c>
      <c r="K653">
        <f t="shared" si="20"/>
        <v>0.49302573321348908</v>
      </c>
    </row>
    <row r="654" spans="2:12" x14ac:dyDescent="0.2">
      <c r="B654">
        <v>12</v>
      </c>
      <c r="C654">
        <v>63.883000000000003</v>
      </c>
      <c r="D654">
        <v>10.685</v>
      </c>
      <c r="E654">
        <v>4604</v>
      </c>
      <c r="F654">
        <v>816</v>
      </c>
      <c r="G654">
        <v>139.68600000000001</v>
      </c>
      <c r="H654">
        <v>8.1289999999999996</v>
      </c>
      <c r="I654">
        <v>49.192</v>
      </c>
      <c r="J654">
        <v>89.15</v>
      </c>
      <c r="K654">
        <f t="shared" si="20"/>
        <v>0.5517891194615816</v>
      </c>
    </row>
    <row r="655" spans="2:12" x14ac:dyDescent="0.2">
      <c r="B655">
        <v>13</v>
      </c>
      <c r="C655">
        <v>106.827</v>
      </c>
      <c r="D655">
        <v>12.589</v>
      </c>
      <c r="E655">
        <v>1076</v>
      </c>
      <c r="F655">
        <v>1844</v>
      </c>
      <c r="G655">
        <v>154.44</v>
      </c>
      <c r="H655">
        <v>11.11</v>
      </c>
      <c r="I655">
        <v>37.435000000000002</v>
      </c>
      <c r="J655">
        <v>78.466999999999999</v>
      </c>
      <c r="K655">
        <f t="shared" si="20"/>
        <v>0.47707953662049019</v>
      </c>
    </row>
    <row r="656" spans="2:12" x14ac:dyDescent="0.2">
      <c r="B656">
        <v>14</v>
      </c>
      <c r="C656">
        <v>73.72</v>
      </c>
      <c r="D656">
        <v>11.282</v>
      </c>
      <c r="E656">
        <v>1092</v>
      </c>
      <c r="F656">
        <v>1844</v>
      </c>
      <c r="G656">
        <v>156.80099999999999</v>
      </c>
      <c r="H656">
        <v>8.5020000000000007</v>
      </c>
      <c r="I656">
        <v>44.353999999999999</v>
      </c>
      <c r="J656">
        <v>88.906000000000006</v>
      </c>
      <c r="K656">
        <f t="shared" si="20"/>
        <v>0.49888646435561151</v>
      </c>
    </row>
    <row r="657" spans="2:11" x14ac:dyDescent="0.2">
      <c r="B657">
        <v>15</v>
      </c>
      <c r="C657">
        <v>100.19</v>
      </c>
      <c r="D657">
        <v>12.055</v>
      </c>
      <c r="E657">
        <v>768</v>
      </c>
      <c r="F657">
        <v>2108</v>
      </c>
      <c r="G657">
        <v>55.008000000000003</v>
      </c>
      <c r="H657">
        <v>11.504</v>
      </c>
      <c r="I657">
        <v>37.39</v>
      </c>
      <c r="J657">
        <v>74.123999999999995</v>
      </c>
      <c r="K657">
        <f t="shared" si="20"/>
        <v>0.50442501753817925</v>
      </c>
    </row>
    <row r="658" spans="2:11" x14ac:dyDescent="0.2">
      <c r="B658">
        <v>16</v>
      </c>
      <c r="C658">
        <v>61.314999999999998</v>
      </c>
      <c r="D658">
        <v>9.8759999999999994</v>
      </c>
      <c r="E658">
        <v>748</v>
      </c>
      <c r="F658">
        <v>1976</v>
      </c>
      <c r="G658">
        <v>143.13</v>
      </c>
      <c r="H658">
        <v>8.5139999999999993</v>
      </c>
    </row>
    <row r="659" spans="2:11" x14ac:dyDescent="0.2">
      <c r="B659">
        <v>17</v>
      </c>
      <c r="C659">
        <v>68.751999999999995</v>
      </c>
      <c r="D659">
        <v>10.605</v>
      </c>
      <c r="E659">
        <v>1584</v>
      </c>
      <c r="F659">
        <v>1936</v>
      </c>
      <c r="G659">
        <v>114.77500000000001</v>
      </c>
      <c r="H659">
        <v>8.4529999999999994</v>
      </c>
    </row>
    <row r="660" spans="2:11" x14ac:dyDescent="0.2">
      <c r="B660">
        <v>18</v>
      </c>
      <c r="C660">
        <v>40.101999999999997</v>
      </c>
      <c r="D660">
        <v>9.4009999999999998</v>
      </c>
      <c r="E660">
        <v>1580</v>
      </c>
      <c r="F660">
        <v>1944</v>
      </c>
      <c r="G660">
        <v>113.199</v>
      </c>
      <c r="H660">
        <v>6.024</v>
      </c>
    </row>
    <row r="661" spans="2:11" x14ac:dyDescent="0.2">
      <c r="B661">
        <v>19</v>
      </c>
      <c r="C661">
        <v>80.265000000000001</v>
      </c>
      <c r="D661">
        <v>11.416</v>
      </c>
      <c r="E661">
        <v>2008</v>
      </c>
      <c r="F661">
        <v>1712</v>
      </c>
      <c r="G661">
        <v>21.571000000000002</v>
      </c>
      <c r="H661">
        <v>9.1349999999999998</v>
      </c>
    </row>
    <row r="662" spans="2:11" x14ac:dyDescent="0.2">
      <c r="B662">
        <v>20</v>
      </c>
      <c r="C662">
        <v>50.997999999999998</v>
      </c>
      <c r="D662">
        <v>8.9870000000000001</v>
      </c>
      <c r="E662">
        <v>2040</v>
      </c>
      <c r="F662">
        <v>1700</v>
      </c>
      <c r="G662">
        <v>20.925000000000001</v>
      </c>
      <c r="H662">
        <v>7.7380000000000004</v>
      </c>
    </row>
    <row r="663" spans="2:11" x14ac:dyDescent="0.2">
      <c r="B663">
        <v>21</v>
      </c>
      <c r="C663">
        <v>90.117000000000004</v>
      </c>
      <c r="D663">
        <v>11.528</v>
      </c>
      <c r="E663">
        <v>1868</v>
      </c>
      <c r="F663">
        <v>1760</v>
      </c>
      <c r="G663">
        <v>43.264000000000003</v>
      </c>
      <c r="H663">
        <v>10.271000000000001</v>
      </c>
    </row>
    <row r="664" spans="2:11" x14ac:dyDescent="0.2">
      <c r="B664">
        <v>22</v>
      </c>
      <c r="C664">
        <v>44.43</v>
      </c>
      <c r="D664">
        <v>8.2989999999999995</v>
      </c>
      <c r="E664">
        <v>1872</v>
      </c>
      <c r="F664">
        <v>1684</v>
      </c>
      <c r="G664">
        <v>157.249</v>
      </c>
      <c r="H664">
        <v>7.3949999999999996</v>
      </c>
    </row>
    <row r="665" spans="2:11" x14ac:dyDescent="0.2">
      <c r="B665">
        <v>23</v>
      </c>
      <c r="C665">
        <v>89.15</v>
      </c>
      <c r="D665">
        <v>11.943</v>
      </c>
      <c r="E665">
        <v>2528</v>
      </c>
      <c r="F665">
        <v>1628</v>
      </c>
      <c r="G665">
        <v>97.125</v>
      </c>
      <c r="H665">
        <v>9.1349999999999998</v>
      </c>
    </row>
    <row r="666" spans="2:11" x14ac:dyDescent="0.2">
      <c r="B666">
        <v>24</v>
      </c>
      <c r="C666">
        <v>49.192</v>
      </c>
      <c r="D666">
        <v>8.5280000000000005</v>
      </c>
      <c r="E666">
        <v>2492</v>
      </c>
      <c r="F666">
        <v>1736</v>
      </c>
      <c r="G666">
        <v>22.109000000000002</v>
      </c>
      <c r="H666">
        <v>7.6189999999999998</v>
      </c>
    </row>
    <row r="667" spans="2:11" x14ac:dyDescent="0.2">
      <c r="B667">
        <v>25</v>
      </c>
      <c r="C667">
        <v>78.466999999999999</v>
      </c>
      <c r="D667">
        <v>10.718999999999999</v>
      </c>
      <c r="E667">
        <v>4548</v>
      </c>
      <c r="F667">
        <v>1516</v>
      </c>
      <c r="G667">
        <v>104.676</v>
      </c>
      <c r="H667">
        <v>10</v>
      </c>
    </row>
    <row r="668" spans="2:11" x14ac:dyDescent="0.2">
      <c r="B668">
        <v>26</v>
      </c>
      <c r="C668">
        <v>37.435000000000002</v>
      </c>
      <c r="D668">
        <v>7.6260000000000003</v>
      </c>
      <c r="E668">
        <v>4516</v>
      </c>
      <c r="F668">
        <v>1624</v>
      </c>
      <c r="G668">
        <v>29.055</v>
      </c>
      <c r="H668">
        <v>6.6360000000000001</v>
      </c>
    </row>
    <row r="669" spans="2:11" x14ac:dyDescent="0.2">
      <c r="B669">
        <v>27</v>
      </c>
      <c r="C669">
        <v>88.906000000000006</v>
      </c>
      <c r="D669">
        <v>11.986000000000001</v>
      </c>
      <c r="E669">
        <v>4344</v>
      </c>
      <c r="F669">
        <v>1680</v>
      </c>
      <c r="G669">
        <v>32.381</v>
      </c>
      <c r="H669">
        <v>9.3819999999999997</v>
      </c>
    </row>
    <row r="670" spans="2:11" x14ac:dyDescent="0.2">
      <c r="B670">
        <v>28</v>
      </c>
      <c r="C670">
        <v>44.353999999999999</v>
      </c>
      <c r="D670">
        <v>8.7669999999999995</v>
      </c>
      <c r="E670">
        <v>4376</v>
      </c>
      <c r="F670">
        <v>1600</v>
      </c>
      <c r="G670">
        <v>147.65299999999999</v>
      </c>
      <c r="H670">
        <v>6.9829999999999997</v>
      </c>
    </row>
    <row r="671" spans="2:11" x14ac:dyDescent="0.2">
      <c r="B671">
        <v>29</v>
      </c>
      <c r="C671">
        <v>74.123999999999995</v>
      </c>
      <c r="D671">
        <v>10.821</v>
      </c>
      <c r="E671">
        <v>4688</v>
      </c>
      <c r="F671">
        <v>1484</v>
      </c>
      <c r="G671">
        <v>124.77800000000001</v>
      </c>
      <c r="H671">
        <v>9.3819999999999997</v>
      </c>
    </row>
    <row r="672" spans="2:11" x14ac:dyDescent="0.2">
      <c r="B672">
        <v>30</v>
      </c>
      <c r="C672">
        <v>37.39</v>
      </c>
      <c r="D672">
        <v>7.4969999999999999</v>
      </c>
      <c r="E672">
        <v>4736</v>
      </c>
      <c r="F672">
        <v>1496</v>
      </c>
      <c r="G672">
        <v>107.241</v>
      </c>
      <c r="H672">
        <v>6.8730000000000002</v>
      </c>
    </row>
    <row r="674" spans="2:12" x14ac:dyDescent="0.2">
      <c r="B674" s="5" t="s">
        <v>39</v>
      </c>
    </row>
    <row r="675" spans="2:12" x14ac:dyDescent="0.2">
      <c r="B675">
        <v>1</v>
      </c>
      <c r="C675">
        <v>77.992999999999995</v>
      </c>
      <c r="D675">
        <v>11.369</v>
      </c>
      <c r="E675">
        <v>3204</v>
      </c>
      <c r="F675">
        <v>2760</v>
      </c>
      <c r="G675">
        <v>125.395</v>
      </c>
      <c r="H675">
        <v>9.2680000000000007</v>
      </c>
      <c r="I675">
        <v>47.107999999999997</v>
      </c>
      <c r="J675">
        <v>77.992999999999995</v>
      </c>
      <c r="K675">
        <f>I675/J675</f>
        <v>0.60400292333927408</v>
      </c>
      <c r="L675">
        <f>MIN(I675:I689)</f>
        <v>37.360999999999997</v>
      </c>
    </row>
    <row r="676" spans="2:12" x14ac:dyDescent="0.2">
      <c r="B676">
        <v>2</v>
      </c>
      <c r="C676">
        <v>47.107999999999997</v>
      </c>
      <c r="D676">
        <v>8.9540000000000006</v>
      </c>
      <c r="E676">
        <v>3240</v>
      </c>
      <c r="F676">
        <v>2912</v>
      </c>
      <c r="G676">
        <v>60.642000000000003</v>
      </c>
      <c r="H676">
        <v>7.0709999999999997</v>
      </c>
      <c r="I676">
        <v>39.412999999999997</v>
      </c>
      <c r="J676">
        <v>83.070999999999998</v>
      </c>
      <c r="K676">
        <f t="shared" ref="K676:K689" si="21">I676/J676</f>
        <v>0.47444956723766413</v>
      </c>
      <c r="L676">
        <f>MAX(J675:J689)</f>
        <v>124.535</v>
      </c>
    </row>
    <row r="677" spans="2:12" x14ac:dyDescent="0.2">
      <c r="B677">
        <v>3</v>
      </c>
      <c r="C677">
        <v>83.070999999999998</v>
      </c>
      <c r="D677">
        <v>11.144</v>
      </c>
      <c r="E677">
        <v>3116</v>
      </c>
      <c r="F677">
        <v>2612</v>
      </c>
      <c r="G677">
        <v>113.199</v>
      </c>
      <c r="H677">
        <v>9.8160000000000007</v>
      </c>
      <c r="I677">
        <v>59.293999999999997</v>
      </c>
      <c r="J677">
        <v>97.524000000000001</v>
      </c>
      <c r="K677">
        <f t="shared" si="21"/>
        <v>0.60799392969935606</v>
      </c>
      <c r="L677">
        <f>AVERAGE(I675:I689)</f>
        <v>53.62533333333333</v>
      </c>
    </row>
    <row r="678" spans="2:12" x14ac:dyDescent="0.2">
      <c r="B678">
        <v>4</v>
      </c>
      <c r="C678">
        <v>39.412999999999997</v>
      </c>
      <c r="D678">
        <v>7.6539999999999999</v>
      </c>
      <c r="E678">
        <v>3120</v>
      </c>
      <c r="F678">
        <v>2636</v>
      </c>
      <c r="G678">
        <v>120.651</v>
      </c>
      <c r="H678">
        <v>7.0730000000000004</v>
      </c>
      <c r="I678">
        <v>44.988999999999997</v>
      </c>
      <c r="J678">
        <v>83.405000000000001</v>
      </c>
      <c r="K678">
        <f t="shared" si="21"/>
        <v>0.53940411246328157</v>
      </c>
      <c r="L678">
        <f>AVERAGE(J675:J689)</f>
        <v>96.795000000000002</v>
      </c>
    </row>
    <row r="679" spans="2:12" x14ac:dyDescent="0.2">
      <c r="B679">
        <v>5</v>
      </c>
      <c r="C679">
        <v>97.524000000000001</v>
      </c>
      <c r="D679">
        <v>12.877000000000001</v>
      </c>
      <c r="E679">
        <v>2980</v>
      </c>
      <c r="F679">
        <v>2812</v>
      </c>
      <c r="G679">
        <v>114.624</v>
      </c>
      <c r="H679">
        <v>10.243</v>
      </c>
      <c r="I679">
        <v>43.859000000000002</v>
      </c>
      <c r="J679">
        <v>67.39</v>
      </c>
      <c r="K679">
        <f t="shared" si="21"/>
        <v>0.65082356432705146</v>
      </c>
    </row>
    <row r="680" spans="2:12" x14ac:dyDescent="0.2">
      <c r="B680">
        <v>6</v>
      </c>
      <c r="C680">
        <v>59.293999999999997</v>
      </c>
      <c r="D680">
        <v>10.589</v>
      </c>
      <c r="E680">
        <v>2988</v>
      </c>
      <c r="F680">
        <v>2828</v>
      </c>
      <c r="G680">
        <v>97.942999999999998</v>
      </c>
      <c r="H680">
        <v>7.3170000000000002</v>
      </c>
      <c r="I680">
        <v>55.606000000000002</v>
      </c>
      <c r="J680">
        <v>112.126</v>
      </c>
      <c r="K680">
        <f t="shared" si="21"/>
        <v>0.49592422810052977</v>
      </c>
    </row>
    <row r="681" spans="2:12" x14ac:dyDescent="0.2">
      <c r="B681">
        <v>7</v>
      </c>
      <c r="C681">
        <v>83.405000000000001</v>
      </c>
      <c r="D681">
        <v>11.430999999999999</v>
      </c>
      <c r="E681">
        <v>1680</v>
      </c>
      <c r="F681">
        <v>940</v>
      </c>
      <c r="G681">
        <v>11.07</v>
      </c>
      <c r="H681">
        <v>9.9610000000000003</v>
      </c>
      <c r="I681">
        <v>37.360999999999997</v>
      </c>
      <c r="J681">
        <v>85.138000000000005</v>
      </c>
      <c r="K681">
        <f t="shared" si="21"/>
        <v>0.43882872512861465</v>
      </c>
    </row>
    <row r="682" spans="2:12" x14ac:dyDescent="0.2">
      <c r="B682">
        <v>8</v>
      </c>
      <c r="C682">
        <v>44.988999999999997</v>
      </c>
      <c r="D682">
        <v>8.3989999999999991</v>
      </c>
      <c r="E682">
        <v>1748</v>
      </c>
      <c r="F682">
        <v>872</v>
      </c>
      <c r="G682">
        <v>115.821</v>
      </c>
      <c r="H682">
        <v>7.2460000000000004</v>
      </c>
      <c r="I682">
        <v>58.572000000000003</v>
      </c>
      <c r="J682">
        <v>100</v>
      </c>
      <c r="K682">
        <f t="shared" si="21"/>
        <v>0.58572000000000002</v>
      </c>
    </row>
    <row r="683" spans="2:12" x14ac:dyDescent="0.2">
      <c r="B683">
        <v>9</v>
      </c>
      <c r="C683">
        <v>67.39</v>
      </c>
      <c r="D683">
        <v>10.439</v>
      </c>
      <c r="E683">
        <v>1544</v>
      </c>
      <c r="F683">
        <v>772</v>
      </c>
      <c r="G683">
        <v>127.405</v>
      </c>
      <c r="H683">
        <v>8.5359999999999996</v>
      </c>
      <c r="I683">
        <v>63.018999999999998</v>
      </c>
      <c r="J683">
        <v>109.509</v>
      </c>
      <c r="K683">
        <f t="shared" si="21"/>
        <v>0.57546868293930176</v>
      </c>
    </row>
    <row r="684" spans="2:12" x14ac:dyDescent="0.2">
      <c r="B684">
        <v>10</v>
      </c>
      <c r="C684">
        <v>43.859000000000002</v>
      </c>
      <c r="D684">
        <v>8.6839999999999993</v>
      </c>
      <c r="E684">
        <v>1552</v>
      </c>
      <c r="F684">
        <v>784</v>
      </c>
      <c r="G684">
        <v>128.15700000000001</v>
      </c>
      <c r="H684">
        <v>7.0730000000000004</v>
      </c>
      <c r="I684">
        <v>51.747</v>
      </c>
      <c r="J684">
        <v>88.602000000000004</v>
      </c>
      <c r="K684">
        <f t="shared" si="21"/>
        <v>0.58403873501726822</v>
      </c>
    </row>
    <row r="685" spans="2:12" x14ac:dyDescent="0.2">
      <c r="B685">
        <v>11</v>
      </c>
      <c r="C685">
        <v>112.126</v>
      </c>
      <c r="D685">
        <v>13.644</v>
      </c>
      <c r="E685">
        <v>1192</v>
      </c>
      <c r="F685">
        <v>568</v>
      </c>
      <c r="G685">
        <v>114.274</v>
      </c>
      <c r="H685">
        <v>11.218999999999999</v>
      </c>
      <c r="I685">
        <v>51.984999999999999</v>
      </c>
      <c r="J685">
        <v>106.483</v>
      </c>
      <c r="K685">
        <f t="shared" si="21"/>
        <v>0.48819999436529771</v>
      </c>
    </row>
    <row r="686" spans="2:12" x14ac:dyDescent="0.2">
      <c r="B686">
        <v>12</v>
      </c>
      <c r="C686">
        <v>55.606000000000002</v>
      </c>
      <c r="D686">
        <v>9.6479999999999997</v>
      </c>
      <c r="E686">
        <v>1212</v>
      </c>
      <c r="F686">
        <v>744</v>
      </c>
      <c r="G686">
        <v>69.274000000000001</v>
      </c>
      <c r="H686">
        <v>7.0730000000000004</v>
      </c>
      <c r="I686">
        <v>58.222999999999999</v>
      </c>
      <c r="J686">
        <v>111.086</v>
      </c>
      <c r="K686">
        <f t="shared" si="21"/>
        <v>0.52412545235223162</v>
      </c>
    </row>
    <row r="687" spans="2:12" x14ac:dyDescent="0.2">
      <c r="B687">
        <v>13</v>
      </c>
      <c r="C687">
        <v>85.138000000000005</v>
      </c>
      <c r="D687">
        <v>11.91</v>
      </c>
      <c r="E687">
        <v>2740</v>
      </c>
      <c r="F687">
        <v>2716</v>
      </c>
      <c r="G687">
        <v>42.51</v>
      </c>
      <c r="H687">
        <v>9.5109999999999992</v>
      </c>
      <c r="I687">
        <v>74.037000000000006</v>
      </c>
      <c r="J687">
        <v>124.535</v>
      </c>
      <c r="K687">
        <f t="shared" si="21"/>
        <v>0.59450756815353123</v>
      </c>
    </row>
    <row r="688" spans="2:12" x14ac:dyDescent="0.2">
      <c r="B688">
        <v>14</v>
      </c>
      <c r="C688">
        <v>37.360999999999997</v>
      </c>
      <c r="D688">
        <v>8.1069999999999993</v>
      </c>
      <c r="E688">
        <v>2760</v>
      </c>
      <c r="F688">
        <v>2588</v>
      </c>
      <c r="G688">
        <v>133.78100000000001</v>
      </c>
      <c r="H688">
        <v>6.3410000000000002</v>
      </c>
      <c r="I688">
        <v>66.103999999999999</v>
      </c>
      <c r="J688">
        <v>114.446</v>
      </c>
      <c r="K688">
        <f t="shared" si="21"/>
        <v>0.57759991611764505</v>
      </c>
    </row>
    <row r="689" spans="2:11" x14ac:dyDescent="0.2">
      <c r="B689">
        <v>15</v>
      </c>
      <c r="C689">
        <v>100</v>
      </c>
      <c r="D689">
        <v>12.768000000000001</v>
      </c>
      <c r="E689">
        <v>2180</v>
      </c>
      <c r="F689">
        <v>2496</v>
      </c>
      <c r="G689">
        <v>118.523</v>
      </c>
      <c r="H689">
        <v>10.731</v>
      </c>
      <c r="I689">
        <v>53.063000000000002</v>
      </c>
      <c r="J689">
        <v>90.617000000000004</v>
      </c>
      <c r="K689">
        <f t="shared" si="21"/>
        <v>0.5855744507101317</v>
      </c>
    </row>
    <row r="690" spans="2:11" x14ac:dyDescent="0.2">
      <c r="B690">
        <v>16</v>
      </c>
      <c r="C690">
        <v>58.572000000000003</v>
      </c>
      <c r="D690">
        <v>9.4710000000000001</v>
      </c>
      <c r="E690">
        <v>2188</v>
      </c>
      <c r="F690">
        <v>2628</v>
      </c>
      <c r="G690">
        <v>55.491</v>
      </c>
      <c r="H690">
        <v>7.9729999999999999</v>
      </c>
    </row>
    <row r="691" spans="2:11" x14ac:dyDescent="0.2">
      <c r="B691">
        <v>17</v>
      </c>
      <c r="C691">
        <v>109.509</v>
      </c>
      <c r="D691">
        <v>12.962999999999999</v>
      </c>
      <c r="E691">
        <v>2104</v>
      </c>
      <c r="F691">
        <v>2428</v>
      </c>
      <c r="G691">
        <v>41.186</v>
      </c>
      <c r="H691">
        <v>11.462999999999999</v>
      </c>
    </row>
    <row r="692" spans="2:11" x14ac:dyDescent="0.2">
      <c r="B692">
        <v>18</v>
      </c>
      <c r="C692">
        <v>63.018999999999998</v>
      </c>
      <c r="D692">
        <v>10.246</v>
      </c>
      <c r="E692">
        <v>2132</v>
      </c>
      <c r="F692">
        <v>2292</v>
      </c>
      <c r="G692">
        <v>141.76599999999999</v>
      </c>
      <c r="H692">
        <v>8.2230000000000008</v>
      </c>
    </row>
    <row r="693" spans="2:11" x14ac:dyDescent="0.2">
      <c r="B693">
        <v>19</v>
      </c>
      <c r="C693">
        <v>88.602000000000004</v>
      </c>
      <c r="D693">
        <v>11.96</v>
      </c>
      <c r="E693">
        <v>3580</v>
      </c>
      <c r="F693">
        <v>976</v>
      </c>
      <c r="G693">
        <v>140.79300000000001</v>
      </c>
      <c r="H693">
        <v>10.243</v>
      </c>
    </row>
    <row r="694" spans="2:11" x14ac:dyDescent="0.2">
      <c r="B694">
        <v>20</v>
      </c>
      <c r="C694">
        <v>51.747</v>
      </c>
      <c r="D694">
        <v>9.1549999999999994</v>
      </c>
      <c r="E694">
        <v>3632</v>
      </c>
      <c r="F694">
        <v>976</v>
      </c>
      <c r="G694">
        <v>131.76</v>
      </c>
      <c r="H694">
        <v>7.7439999999999998</v>
      </c>
    </row>
    <row r="695" spans="2:11" x14ac:dyDescent="0.2">
      <c r="B695">
        <v>21</v>
      </c>
      <c r="C695">
        <v>106.483</v>
      </c>
      <c r="D695">
        <v>13.036</v>
      </c>
      <c r="E695">
        <v>2916</v>
      </c>
      <c r="F695">
        <v>1220</v>
      </c>
      <c r="G695">
        <v>107.41800000000001</v>
      </c>
      <c r="H695">
        <v>10.707000000000001</v>
      </c>
    </row>
    <row r="696" spans="2:11" x14ac:dyDescent="0.2">
      <c r="B696">
        <v>22</v>
      </c>
      <c r="C696">
        <v>51.984999999999999</v>
      </c>
      <c r="D696">
        <v>8.5779999999999994</v>
      </c>
      <c r="E696">
        <v>2932</v>
      </c>
      <c r="F696">
        <v>1240</v>
      </c>
      <c r="G696">
        <v>104.82599999999999</v>
      </c>
      <c r="H696">
        <v>8.1660000000000004</v>
      </c>
    </row>
    <row r="697" spans="2:11" x14ac:dyDescent="0.2">
      <c r="B697">
        <v>23</v>
      </c>
      <c r="C697">
        <v>111.086</v>
      </c>
      <c r="D697">
        <v>13.491</v>
      </c>
      <c r="E697">
        <v>3880</v>
      </c>
      <c r="F697">
        <v>840</v>
      </c>
      <c r="G697">
        <v>139.399</v>
      </c>
      <c r="H697">
        <v>11.727</v>
      </c>
    </row>
    <row r="698" spans="2:11" x14ac:dyDescent="0.2">
      <c r="B698">
        <v>24</v>
      </c>
      <c r="C698">
        <v>58.222999999999999</v>
      </c>
      <c r="D698">
        <v>9.3350000000000009</v>
      </c>
      <c r="E698">
        <v>3944</v>
      </c>
      <c r="F698">
        <v>848</v>
      </c>
      <c r="G698">
        <v>109.855</v>
      </c>
      <c r="H698">
        <v>8.048</v>
      </c>
    </row>
    <row r="699" spans="2:11" x14ac:dyDescent="0.2">
      <c r="B699">
        <v>25</v>
      </c>
      <c r="C699">
        <v>124.535</v>
      </c>
      <c r="D699">
        <v>14.957000000000001</v>
      </c>
      <c r="E699">
        <v>2812</v>
      </c>
      <c r="F699">
        <v>1060</v>
      </c>
      <c r="G699">
        <v>114.057</v>
      </c>
      <c r="H699">
        <v>11.222</v>
      </c>
    </row>
    <row r="700" spans="2:11" x14ac:dyDescent="0.2">
      <c r="B700">
        <v>26</v>
      </c>
      <c r="C700">
        <v>74.037000000000006</v>
      </c>
      <c r="D700">
        <v>11.648</v>
      </c>
      <c r="E700">
        <v>2824</v>
      </c>
      <c r="F700">
        <v>1092</v>
      </c>
      <c r="G700">
        <v>109.57299999999999</v>
      </c>
      <c r="H700">
        <v>8.6229999999999993</v>
      </c>
    </row>
    <row r="701" spans="2:11" x14ac:dyDescent="0.2">
      <c r="B701">
        <v>27</v>
      </c>
      <c r="C701">
        <v>114.446</v>
      </c>
      <c r="D701">
        <v>13.61</v>
      </c>
      <c r="E701">
        <v>2528</v>
      </c>
      <c r="F701">
        <v>656</v>
      </c>
      <c r="G701">
        <v>143.74600000000001</v>
      </c>
      <c r="H701">
        <v>11.669</v>
      </c>
    </row>
    <row r="702" spans="2:11" x14ac:dyDescent="0.2">
      <c r="B702">
        <v>28</v>
      </c>
      <c r="C702">
        <v>66.103999999999999</v>
      </c>
      <c r="D702">
        <v>10.439</v>
      </c>
      <c r="E702">
        <v>2544</v>
      </c>
      <c r="F702">
        <v>688</v>
      </c>
      <c r="G702">
        <v>142.595</v>
      </c>
      <c r="H702">
        <v>8.5069999999999997</v>
      </c>
    </row>
    <row r="703" spans="2:11" x14ac:dyDescent="0.2">
      <c r="B703">
        <v>29</v>
      </c>
      <c r="C703">
        <v>90.617000000000004</v>
      </c>
      <c r="D703">
        <v>11.657999999999999</v>
      </c>
      <c r="E703">
        <v>2824</v>
      </c>
      <c r="F703">
        <v>1264</v>
      </c>
      <c r="G703">
        <v>105.78100000000001</v>
      </c>
      <c r="H703">
        <v>10.252000000000001</v>
      </c>
    </row>
    <row r="704" spans="2:11" x14ac:dyDescent="0.2">
      <c r="B704">
        <v>30</v>
      </c>
      <c r="C704">
        <v>53.063000000000002</v>
      </c>
      <c r="D704">
        <v>9.0500000000000007</v>
      </c>
      <c r="E704">
        <v>2824</v>
      </c>
      <c r="F704">
        <v>1288</v>
      </c>
      <c r="G704">
        <v>104.036</v>
      </c>
      <c r="H704">
        <v>8.048</v>
      </c>
    </row>
    <row r="706" spans="2:12" x14ac:dyDescent="0.2">
      <c r="B706" s="3" t="s">
        <v>40</v>
      </c>
    </row>
    <row r="707" spans="2:12" x14ac:dyDescent="0.2">
      <c r="B707">
        <v>1</v>
      </c>
      <c r="C707">
        <v>92.631</v>
      </c>
      <c r="D707">
        <v>11.801</v>
      </c>
      <c r="E707">
        <v>2300</v>
      </c>
      <c r="F707">
        <v>1792</v>
      </c>
      <c r="G707">
        <v>108.06</v>
      </c>
      <c r="H707">
        <v>10</v>
      </c>
      <c r="I707">
        <v>59.042000000000002</v>
      </c>
      <c r="J707">
        <v>92.631</v>
      </c>
      <c r="K707">
        <f>I707/J707</f>
        <v>0.63738921095529577</v>
      </c>
      <c r="L707">
        <f>MIN(I707:I721)</f>
        <v>27.126999999999999</v>
      </c>
    </row>
    <row r="708" spans="2:12" x14ac:dyDescent="0.2">
      <c r="B708">
        <v>2</v>
      </c>
      <c r="C708">
        <v>59.042000000000002</v>
      </c>
      <c r="D708">
        <v>9.6120000000000001</v>
      </c>
      <c r="E708">
        <v>2292</v>
      </c>
      <c r="F708">
        <v>1940</v>
      </c>
      <c r="G708">
        <v>54.292999999999999</v>
      </c>
      <c r="H708">
        <v>8.0169999999999995</v>
      </c>
      <c r="I708">
        <v>40.600999999999999</v>
      </c>
      <c r="J708">
        <v>100.283</v>
      </c>
      <c r="K708">
        <f t="shared" ref="K708:K721" si="22">I708/J708</f>
        <v>0.40486423421716539</v>
      </c>
      <c r="L708">
        <f>MAX(J707:J721)</f>
        <v>113.705</v>
      </c>
    </row>
    <row r="709" spans="2:12" x14ac:dyDescent="0.2">
      <c r="B709">
        <v>3</v>
      </c>
      <c r="C709">
        <v>100.283</v>
      </c>
      <c r="D709">
        <v>12.907999999999999</v>
      </c>
      <c r="E709">
        <v>2040</v>
      </c>
      <c r="F709">
        <v>2204</v>
      </c>
      <c r="G709">
        <v>22.202999999999999</v>
      </c>
      <c r="H709">
        <v>10.284000000000001</v>
      </c>
      <c r="I709">
        <v>29.462</v>
      </c>
      <c r="J709">
        <v>73.698999999999998</v>
      </c>
      <c r="K709">
        <f t="shared" si="22"/>
        <v>0.39976119078956296</v>
      </c>
      <c r="L709">
        <f>AVERAGE(I707:I721)</f>
        <v>43.708133333333329</v>
      </c>
    </row>
    <row r="710" spans="2:12" x14ac:dyDescent="0.2">
      <c r="B710">
        <v>4</v>
      </c>
      <c r="C710">
        <v>40.600999999999999</v>
      </c>
      <c r="D710">
        <v>8.6199999999999992</v>
      </c>
      <c r="E710">
        <v>2076</v>
      </c>
      <c r="F710">
        <v>2196</v>
      </c>
      <c r="G710">
        <v>25.114999999999998</v>
      </c>
      <c r="H710">
        <v>6.0979999999999999</v>
      </c>
      <c r="I710">
        <v>55.286999999999999</v>
      </c>
      <c r="J710">
        <v>98.876999999999995</v>
      </c>
      <c r="K710">
        <f t="shared" si="22"/>
        <v>0.55914924603295002</v>
      </c>
      <c r="L710">
        <f>AVERAGE(J707:J721)</f>
        <v>90.336200000000019</v>
      </c>
    </row>
    <row r="711" spans="2:12" x14ac:dyDescent="0.2">
      <c r="B711">
        <v>5</v>
      </c>
      <c r="C711">
        <v>73.698999999999998</v>
      </c>
      <c r="D711">
        <v>10.42</v>
      </c>
      <c r="E711">
        <v>2364</v>
      </c>
      <c r="F711">
        <v>1824</v>
      </c>
      <c r="G711">
        <v>20.556000000000001</v>
      </c>
      <c r="H711">
        <v>9.5120000000000005</v>
      </c>
      <c r="I711">
        <v>36.340000000000003</v>
      </c>
      <c r="J711">
        <v>81.587999999999994</v>
      </c>
      <c r="K711">
        <f t="shared" si="22"/>
        <v>0.4454086385252734</v>
      </c>
    </row>
    <row r="712" spans="2:12" x14ac:dyDescent="0.2">
      <c r="B712">
        <v>6</v>
      </c>
      <c r="C712">
        <v>29.462</v>
      </c>
      <c r="D712">
        <v>6.9420000000000002</v>
      </c>
      <c r="E712">
        <v>2412</v>
      </c>
      <c r="F712">
        <v>1744</v>
      </c>
      <c r="G712">
        <v>108.435</v>
      </c>
      <c r="H712">
        <v>5.61</v>
      </c>
      <c r="I712">
        <v>37.588999999999999</v>
      </c>
      <c r="J712">
        <v>78.427999999999997</v>
      </c>
      <c r="K712">
        <f t="shared" si="22"/>
        <v>0.47928035905543936</v>
      </c>
    </row>
    <row r="713" spans="2:12" x14ac:dyDescent="0.2">
      <c r="B713">
        <v>7</v>
      </c>
      <c r="C713">
        <v>98.876999999999995</v>
      </c>
      <c r="D713">
        <v>11.879</v>
      </c>
      <c r="E713">
        <v>3012</v>
      </c>
      <c r="F713">
        <v>1652</v>
      </c>
      <c r="G713">
        <v>109.179</v>
      </c>
      <c r="H713">
        <v>10.731999999999999</v>
      </c>
      <c r="I713">
        <v>47.42</v>
      </c>
      <c r="J713">
        <v>105.733</v>
      </c>
      <c r="K713">
        <f t="shared" si="22"/>
        <v>0.44848817303963756</v>
      </c>
    </row>
    <row r="714" spans="2:12" x14ac:dyDescent="0.2">
      <c r="B714">
        <v>8</v>
      </c>
      <c r="C714">
        <v>55.286999999999999</v>
      </c>
      <c r="D714">
        <v>9.3699999999999992</v>
      </c>
      <c r="E714">
        <v>3004</v>
      </c>
      <c r="F714">
        <v>1676</v>
      </c>
      <c r="G714">
        <v>128.66</v>
      </c>
      <c r="H714">
        <v>7.7610000000000001</v>
      </c>
      <c r="I714">
        <v>54.521000000000001</v>
      </c>
      <c r="J714">
        <v>93.790999999999997</v>
      </c>
      <c r="K714">
        <f t="shared" si="22"/>
        <v>0.58130311010651348</v>
      </c>
    </row>
    <row r="715" spans="2:12" x14ac:dyDescent="0.2">
      <c r="B715">
        <v>9</v>
      </c>
      <c r="C715">
        <v>81.587999999999994</v>
      </c>
      <c r="D715">
        <v>11.042999999999999</v>
      </c>
      <c r="E715">
        <v>2924</v>
      </c>
      <c r="F715">
        <v>1704</v>
      </c>
      <c r="G715">
        <v>96.34</v>
      </c>
      <c r="H715">
        <v>9.5120000000000005</v>
      </c>
      <c r="I715">
        <v>46.527000000000001</v>
      </c>
      <c r="J715">
        <v>109.518</v>
      </c>
      <c r="K715">
        <f t="shared" si="22"/>
        <v>0.42483427381800254</v>
      </c>
    </row>
    <row r="716" spans="2:12" x14ac:dyDescent="0.2">
      <c r="B716">
        <v>10</v>
      </c>
      <c r="C716">
        <v>36.340000000000003</v>
      </c>
      <c r="D716">
        <v>7.4340000000000002</v>
      </c>
      <c r="E716">
        <v>2912</v>
      </c>
      <c r="F716">
        <v>1760</v>
      </c>
      <c r="G716">
        <v>131.00899999999999</v>
      </c>
      <c r="H716">
        <v>6.4020000000000001</v>
      </c>
      <c r="I716">
        <v>55.57</v>
      </c>
      <c r="J716">
        <v>113.705</v>
      </c>
      <c r="K716">
        <f t="shared" si="22"/>
        <v>0.488720812629172</v>
      </c>
    </row>
    <row r="717" spans="2:12" x14ac:dyDescent="0.2">
      <c r="B717">
        <v>11</v>
      </c>
      <c r="C717">
        <v>78.427999999999997</v>
      </c>
      <c r="D717">
        <v>11.909000000000001</v>
      </c>
      <c r="E717">
        <v>2852</v>
      </c>
      <c r="F717">
        <v>1864</v>
      </c>
      <c r="G717">
        <v>124.992</v>
      </c>
      <c r="H717">
        <v>9.0869999999999997</v>
      </c>
      <c r="I717">
        <v>45.962000000000003</v>
      </c>
      <c r="J717">
        <v>83.194999999999993</v>
      </c>
      <c r="K717">
        <f t="shared" si="22"/>
        <v>0.55246108540176697</v>
      </c>
    </row>
    <row r="718" spans="2:12" x14ac:dyDescent="0.2">
      <c r="B718">
        <v>12</v>
      </c>
      <c r="C718">
        <v>37.588999999999999</v>
      </c>
      <c r="D718">
        <v>7.9630000000000001</v>
      </c>
      <c r="E718">
        <v>2848</v>
      </c>
      <c r="F718">
        <v>1916</v>
      </c>
      <c r="G718">
        <v>152.65</v>
      </c>
      <c r="H718">
        <v>6.2539999999999996</v>
      </c>
      <c r="I718">
        <v>40.600999999999999</v>
      </c>
      <c r="J718">
        <v>79.566000000000003</v>
      </c>
      <c r="K718">
        <f t="shared" si="22"/>
        <v>0.51028077319458054</v>
      </c>
    </row>
    <row r="719" spans="2:12" x14ac:dyDescent="0.2">
      <c r="B719">
        <v>13</v>
      </c>
      <c r="C719">
        <v>105.733</v>
      </c>
      <c r="D719">
        <v>12.878</v>
      </c>
      <c r="E719">
        <v>1496</v>
      </c>
      <c r="F719">
        <v>1184</v>
      </c>
      <c r="G719">
        <v>37.304000000000002</v>
      </c>
      <c r="H719">
        <v>11.462999999999999</v>
      </c>
      <c r="I719">
        <v>46.23</v>
      </c>
      <c r="J719">
        <v>96.430999999999997</v>
      </c>
      <c r="K719">
        <f t="shared" si="22"/>
        <v>0.47941014818886041</v>
      </c>
    </row>
    <row r="720" spans="2:12" x14ac:dyDescent="0.2">
      <c r="B720">
        <v>14</v>
      </c>
      <c r="C720">
        <v>47.42</v>
      </c>
      <c r="D720">
        <v>8.6229999999999993</v>
      </c>
      <c r="E720">
        <v>1532</v>
      </c>
      <c r="F720">
        <v>1060</v>
      </c>
      <c r="G720">
        <v>118.74</v>
      </c>
      <c r="H720">
        <v>7.3170000000000002</v>
      </c>
      <c r="I720">
        <v>33.343000000000004</v>
      </c>
      <c r="J720">
        <v>83.477000000000004</v>
      </c>
      <c r="K720">
        <f t="shared" si="22"/>
        <v>0.39942738718449394</v>
      </c>
    </row>
    <row r="721" spans="2:11" x14ac:dyDescent="0.2">
      <c r="B721">
        <v>15</v>
      </c>
      <c r="C721">
        <v>93.790999999999997</v>
      </c>
      <c r="D721">
        <v>11.894</v>
      </c>
      <c r="E721">
        <v>1732</v>
      </c>
      <c r="F721">
        <v>988</v>
      </c>
      <c r="G721">
        <v>74.539000000000001</v>
      </c>
      <c r="H721">
        <v>10.488</v>
      </c>
      <c r="I721">
        <v>27.126999999999999</v>
      </c>
      <c r="J721">
        <v>64.120999999999995</v>
      </c>
      <c r="K721">
        <f t="shared" si="22"/>
        <v>0.4230595280797243</v>
      </c>
    </row>
    <row r="722" spans="2:11" x14ac:dyDescent="0.2">
      <c r="B722">
        <v>16</v>
      </c>
      <c r="C722">
        <v>54.521000000000001</v>
      </c>
      <c r="D722">
        <v>9.1129999999999995</v>
      </c>
      <c r="E722">
        <v>1704</v>
      </c>
      <c r="F722">
        <v>796</v>
      </c>
      <c r="G722">
        <v>105.524</v>
      </c>
      <c r="H722">
        <v>7.5609999999999999</v>
      </c>
    </row>
    <row r="723" spans="2:11" x14ac:dyDescent="0.2">
      <c r="B723">
        <v>17</v>
      </c>
      <c r="C723">
        <v>109.518</v>
      </c>
      <c r="D723">
        <v>13.31</v>
      </c>
      <c r="E723">
        <v>1476</v>
      </c>
      <c r="F723">
        <v>1280</v>
      </c>
      <c r="G723">
        <v>103.782</v>
      </c>
      <c r="H723">
        <v>10.731999999999999</v>
      </c>
    </row>
    <row r="724" spans="2:11" x14ac:dyDescent="0.2">
      <c r="B724">
        <v>18</v>
      </c>
      <c r="C724">
        <v>46.527000000000001</v>
      </c>
      <c r="D724">
        <v>8.9749999999999996</v>
      </c>
      <c r="E724">
        <v>1452</v>
      </c>
      <c r="F724">
        <v>1448</v>
      </c>
      <c r="G724">
        <v>47.203000000000003</v>
      </c>
      <c r="H724">
        <v>6.8289999999999997</v>
      </c>
    </row>
    <row r="725" spans="2:11" x14ac:dyDescent="0.2">
      <c r="B725">
        <v>19</v>
      </c>
      <c r="C725">
        <v>113.705</v>
      </c>
      <c r="D725">
        <v>13.423999999999999</v>
      </c>
      <c r="E725">
        <v>4716</v>
      </c>
      <c r="F725">
        <v>2056</v>
      </c>
      <c r="G725">
        <v>114.702</v>
      </c>
      <c r="H725">
        <v>10.976000000000001</v>
      </c>
    </row>
    <row r="726" spans="2:11" x14ac:dyDescent="0.2">
      <c r="B726">
        <v>20</v>
      </c>
      <c r="C726">
        <v>55.57</v>
      </c>
      <c r="D726">
        <v>10.336</v>
      </c>
      <c r="E726">
        <v>4740</v>
      </c>
      <c r="F726">
        <v>2076</v>
      </c>
      <c r="G726">
        <v>109.29</v>
      </c>
      <c r="H726">
        <v>7.1109999999999998</v>
      </c>
    </row>
    <row r="727" spans="2:11" x14ac:dyDescent="0.2">
      <c r="B727">
        <v>21</v>
      </c>
      <c r="C727">
        <v>83.194999999999993</v>
      </c>
      <c r="D727">
        <v>11.728</v>
      </c>
      <c r="E727">
        <v>4552</v>
      </c>
      <c r="F727">
        <v>2832</v>
      </c>
      <c r="G727">
        <v>16.928000000000001</v>
      </c>
      <c r="H727">
        <v>9.7560000000000002</v>
      </c>
    </row>
    <row r="728" spans="2:11" x14ac:dyDescent="0.2">
      <c r="B728">
        <v>22</v>
      </c>
      <c r="C728">
        <v>45.962000000000003</v>
      </c>
      <c r="D728">
        <v>8.5779999999999994</v>
      </c>
      <c r="E728">
        <v>4572</v>
      </c>
      <c r="F728">
        <v>2796</v>
      </c>
      <c r="G728">
        <v>165.17400000000001</v>
      </c>
      <c r="H728">
        <v>7.3170000000000002</v>
      </c>
    </row>
    <row r="729" spans="2:11" x14ac:dyDescent="0.2">
      <c r="B729">
        <v>23</v>
      </c>
      <c r="C729">
        <v>79.566000000000003</v>
      </c>
      <c r="D729">
        <v>11.086</v>
      </c>
      <c r="E729">
        <v>4248</v>
      </c>
      <c r="F729">
        <v>2260</v>
      </c>
      <c r="G729">
        <v>129.64400000000001</v>
      </c>
      <c r="H729">
        <v>9.5120000000000005</v>
      </c>
    </row>
    <row r="730" spans="2:11" x14ac:dyDescent="0.2">
      <c r="B730">
        <v>24</v>
      </c>
      <c r="C730">
        <v>40.600999999999999</v>
      </c>
      <c r="D730">
        <v>8.3819999999999997</v>
      </c>
      <c r="E730">
        <v>4312</v>
      </c>
      <c r="F730">
        <v>2380</v>
      </c>
      <c r="G730">
        <v>81.634</v>
      </c>
      <c r="H730">
        <v>6.8289999999999997</v>
      </c>
    </row>
    <row r="731" spans="2:11" x14ac:dyDescent="0.2">
      <c r="B731">
        <v>25</v>
      </c>
      <c r="C731">
        <v>96.430999999999997</v>
      </c>
      <c r="D731">
        <v>13.37</v>
      </c>
      <c r="E731">
        <v>1128</v>
      </c>
      <c r="F731">
        <v>1364</v>
      </c>
      <c r="G731">
        <v>128.333</v>
      </c>
      <c r="H731">
        <v>10.273999999999999</v>
      </c>
    </row>
    <row r="732" spans="2:11" x14ac:dyDescent="0.2">
      <c r="B732">
        <v>26</v>
      </c>
      <c r="C732">
        <v>46.23</v>
      </c>
      <c r="D732">
        <v>9.3390000000000004</v>
      </c>
      <c r="E732">
        <v>1160</v>
      </c>
      <c r="F732">
        <v>1388</v>
      </c>
      <c r="G732">
        <v>130.76400000000001</v>
      </c>
      <c r="H732">
        <v>6.6280000000000001</v>
      </c>
    </row>
    <row r="733" spans="2:11" x14ac:dyDescent="0.2">
      <c r="B733">
        <v>27</v>
      </c>
      <c r="C733">
        <v>83.477000000000004</v>
      </c>
      <c r="D733">
        <v>11.465999999999999</v>
      </c>
      <c r="E733">
        <v>928</v>
      </c>
      <c r="F733">
        <v>736</v>
      </c>
      <c r="G733">
        <v>66.161000000000001</v>
      </c>
      <c r="H733">
        <v>10</v>
      </c>
    </row>
    <row r="734" spans="2:11" x14ac:dyDescent="0.2">
      <c r="B734">
        <v>28</v>
      </c>
      <c r="C734">
        <v>33.343000000000004</v>
      </c>
      <c r="D734">
        <v>7.09</v>
      </c>
      <c r="E734">
        <v>904</v>
      </c>
      <c r="F734">
        <v>640</v>
      </c>
      <c r="G734">
        <v>26.565000000000001</v>
      </c>
      <c r="H734">
        <v>6.2089999999999996</v>
      </c>
    </row>
    <row r="735" spans="2:11" x14ac:dyDescent="0.2">
      <c r="B735">
        <v>29</v>
      </c>
      <c r="C735">
        <v>64.120999999999995</v>
      </c>
      <c r="D735">
        <v>10.256</v>
      </c>
      <c r="E735">
        <v>1188</v>
      </c>
      <c r="F735">
        <v>1800</v>
      </c>
      <c r="G735">
        <v>64.653999999999996</v>
      </c>
      <c r="H735">
        <v>8.2929999999999993</v>
      </c>
    </row>
    <row r="736" spans="2:11" x14ac:dyDescent="0.2">
      <c r="B736">
        <v>30</v>
      </c>
      <c r="C736">
        <v>27.126999999999999</v>
      </c>
      <c r="D736">
        <v>6.6349999999999998</v>
      </c>
      <c r="E736">
        <v>1212</v>
      </c>
      <c r="F736">
        <v>1768</v>
      </c>
      <c r="G736">
        <v>72.897000000000006</v>
      </c>
      <c r="H736">
        <v>5.61</v>
      </c>
    </row>
    <row r="738" spans="2:12" x14ac:dyDescent="0.2">
      <c r="B738" s="5" t="s">
        <v>41</v>
      </c>
    </row>
    <row r="739" spans="2:12" x14ac:dyDescent="0.2">
      <c r="B739">
        <v>1</v>
      </c>
      <c r="C739">
        <v>91.259</v>
      </c>
      <c r="D739">
        <v>11.631</v>
      </c>
      <c r="E739">
        <v>1380</v>
      </c>
      <c r="F739">
        <v>1968</v>
      </c>
      <c r="G739">
        <v>28.216999999999999</v>
      </c>
      <c r="H739">
        <v>10.499000000000001</v>
      </c>
      <c r="I739">
        <v>49.07</v>
      </c>
      <c r="J739">
        <v>91.259</v>
      </c>
      <c r="K739">
        <f>I739/J739</f>
        <v>0.53770039119429314</v>
      </c>
      <c r="L739">
        <f>MIN(I739:I753)</f>
        <v>25.137</v>
      </c>
    </row>
    <row r="740" spans="2:12" x14ac:dyDescent="0.2">
      <c r="B740">
        <v>2</v>
      </c>
      <c r="C740">
        <v>49.07</v>
      </c>
      <c r="D740">
        <v>8.3550000000000004</v>
      </c>
      <c r="E740">
        <v>1412</v>
      </c>
      <c r="F740">
        <v>1976</v>
      </c>
      <c r="G740">
        <v>38.927999999999997</v>
      </c>
      <c r="H740">
        <v>7.7489999999999997</v>
      </c>
      <c r="I740">
        <v>45.695999999999998</v>
      </c>
      <c r="J740">
        <v>83.456000000000003</v>
      </c>
      <c r="K740">
        <f t="shared" ref="K740:K753" si="23">I740/J740</f>
        <v>0.5475460122699386</v>
      </c>
      <c r="L740">
        <f>MAX(J739:J753)</f>
        <v>117.333</v>
      </c>
    </row>
    <row r="741" spans="2:12" x14ac:dyDescent="0.2">
      <c r="B741">
        <v>3</v>
      </c>
      <c r="C741">
        <v>83.456000000000003</v>
      </c>
      <c r="D741">
        <v>11.067</v>
      </c>
      <c r="E741">
        <v>1392</v>
      </c>
      <c r="F741">
        <v>2020</v>
      </c>
      <c r="G741">
        <v>161.565</v>
      </c>
      <c r="H741">
        <v>10.026999999999999</v>
      </c>
      <c r="I741">
        <v>37.970999999999997</v>
      </c>
      <c r="J741">
        <v>91.094999999999999</v>
      </c>
      <c r="K741">
        <f t="shared" si="23"/>
        <v>0.41682858554256541</v>
      </c>
      <c r="L741">
        <f>AVERAGE(I739:I753)</f>
        <v>45.759599999999999</v>
      </c>
    </row>
    <row r="742" spans="2:12" x14ac:dyDescent="0.2">
      <c r="B742">
        <v>4</v>
      </c>
      <c r="C742">
        <v>45.695999999999998</v>
      </c>
      <c r="D742">
        <v>8.4920000000000009</v>
      </c>
      <c r="E742">
        <v>1444</v>
      </c>
      <c r="F742">
        <v>2008</v>
      </c>
      <c r="G742">
        <v>132.614</v>
      </c>
      <c r="H742">
        <v>7.2489999999999997</v>
      </c>
      <c r="I742">
        <v>48.031999999999996</v>
      </c>
      <c r="J742">
        <v>75.863</v>
      </c>
      <c r="K742">
        <f t="shared" si="23"/>
        <v>0.63314132053833883</v>
      </c>
      <c r="L742">
        <f>AVERAGE(J739:J753)</f>
        <v>86.885799999999989</v>
      </c>
    </row>
    <row r="743" spans="2:12" x14ac:dyDescent="0.2">
      <c r="B743">
        <v>5</v>
      </c>
      <c r="C743">
        <v>91.094999999999999</v>
      </c>
      <c r="D743">
        <v>11.8</v>
      </c>
      <c r="E743">
        <v>1476</v>
      </c>
      <c r="F743">
        <v>2364</v>
      </c>
      <c r="G743">
        <v>53.616</v>
      </c>
      <c r="H743">
        <v>9.9580000000000002</v>
      </c>
      <c r="I743">
        <v>50.226999999999997</v>
      </c>
      <c r="J743">
        <v>97.391000000000005</v>
      </c>
      <c r="K743">
        <f t="shared" si="23"/>
        <v>0.51572527235576171</v>
      </c>
    </row>
    <row r="744" spans="2:12" x14ac:dyDescent="0.2">
      <c r="B744">
        <v>6</v>
      </c>
      <c r="C744">
        <v>37.970999999999997</v>
      </c>
      <c r="D744">
        <v>7.7169999999999996</v>
      </c>
      <c r="E744">
        <v>1500</v>
      </c>
      <c r="F744">
        <v>2344</v>
      </c>
      <c r="G744">
        <v>65.094999999999999</v>
      </c>
      <c r="H744">
        <v>6.6820000000000004</v>
      </c>
      <c r="I744">
        <v>37.423999999999999</v>
      </c>
      <c r="J744">
        <v>75.605000000000004</v>
      </c>
      <c r="K744">
        <f t="shared" si="23"/>
        <v>0.49499371734673631</v>
      </c>
    </row>
    <row r="745" spans="2:12" x14ac:dyDescent="0.2">
      <c r="B745">
        <v>7</v>
      </c>
      <c r="C745">
        <v>75.863</v>
      </c>
      <c r="D745">
        <v>10.752000000000001</v>
      </c>
      <c r="E745">
        <v>2716</v>
      </c>
      <c r="F745">
        <v>2784</v>
      </c>
      <c r="G745">
        <v>144.46199999999999</v>
      </c>
      <c r="H745">
        <v>9.3979999999999997</v>
      </c>
      <c r="I745">
        <v>50.600999999999999</v>
      </c>
      <c r="J745">
        <v>117.333</v>
      </c>
      <c r="K745">
        <f t="shared" si="23"/>
        <v>0.43125974789701105</v>
      </c>
    </row>
    <row r="746" spans="2:12" x14ac:dyDescent="0.2">
      <c r="B746">
        <v>8</v>
      </c>
      <c r="C746">
        <v>48.031999999999996</v>
      </c>
      <c r="D746">
        <v>8.7780000000000005</v>
      </c>
      <c r="E746">
        <v>2764</v>
      </c>
      <c r="F746">
        <v>2780</v>
      </c>
      <c r="G746">
        <v>109.983</v>
      </c>
      <c r="H746">
        <v>7.375</v>
      </c>
      <c r="I746">
        <v>44.962000000000003</v>
      </c>
      <c r="J746">
        <v>101.726</v>
      </c>
      <c r="K746">
        <f t="shared" si="23"/>
        <v>0.44199123134695167</v>
      </c>
    </row>
    <row r="747" spans="2:12" x14ac:dyDescent="0.2">
      <c r="B747">
        <v>9</v>
      </c>
      <c r="C747">
        <v>97.391000000000005</v>
      </c>
      <c r="D747">
        <v>12.411</v>
      </c>
      <c r="E747">
        <v>2932</v>
      </c>
      <c r="F747">
        <v>3208</v>
      </c>
      <c r="G747">
        <v>55.67</v>
      </c>
      <c r="H747">
        <v>10.295999999999999</v>
      </c>
      <c r="I747">
        <v>46.750999999999998</v>
      </c>
      <c r="J747">
        <v>88.251999999999995</v>
      </c>
      <c r="K747">
        <f t="shared" si="23"/>
        <v>0.52974436839958305</v>
      </c>
    </row>
    <row r="748" spans="2:12" x14ac:dyDescent="0.2">
      <c r="B748">
        <v>10</v>
      </c>
      <c r="C748">
        <v>50.226999999999997</v>
      </c>
      <c r="D748">
        <v>9.1980000000000004</v>
      </c>
      <c r="E748">
        <v>2928</v>
      </c>
      <c r="F748">
        <v>3172</v>
      </c>
      <c r="G748">
        <v>47.203000000000003</v>
      </c>
      <c r="H748">
        <v>7.28</v>
      </c>
      <c r="I748">
        <v>39.930999999999997</v>
      </c>
      <c r="J748">
        <v>72.254000000000005</v>
      </c>
      <c r="K748">
        <f t="shared" si="23"/>
        <v>0.5526476042848838</v>
      </c>
    </row>
    <row r="749" spans="2:12" x14ac:dyDescent="0.2">
      <c r="B749">
        <v>11</v>
      </c>
      <c r="C749">
        <v>75.605000000000004</v>
      </c>
      <c r="D749">
        <v>11.558999999999999</v>
      </c>
      <c r="E749">
        <v>3408</v>
      </c>
      <c r="F749">
        <v>3304</v>
      </c>
      <c r="G749">
        <v>111.571</v>
      </c>
      <c r="H749">
        <v>8.2490000000000006</v>
      </c>
      <c r="I749">
        <v>46.015999999999998</v>
      </c>
      <c r="J749">
        <v>83.87</v>
      </c>
      <c r="K749">
        <f t="shared" si="23"/>
        <v>0.54865863836890416</v>
      </c>
    </row>
    <row r="750" spans="2:12" x14ac:dyDescent="0.2">
      <c r="B750">
        <v>12</v>
      </c>
      <c r="C750">
        <v>37.423999999999999</v>
      </c>
      <c r="D750">
        <v>8.0619999999999994</v>
      </c>
      <c r="E750">
        <v>3420</v>
      </c>
      <c r="F750">
        <v>3456</v>
      </c>
      <c r="G750">
        <v>60.255000000000003</v>
      </c>
      <c r="H750">
        <v>6.218</v>
      </c>
      <c r="I750">
        <v>37.634999999999998</v>
      </c>
      <c r="J750">
        <v>53.999000000000002</v>
      </c>
      <c r="K750">
        <f t="shared" si="23"/>
        <v>0.69695735106205658</v>
      </c>
    </row>
    <row r="751" spans="2:12" x14ac:dyDescent="0.2">
      <c r="B751">
        <v>13</v>
      </c>
      <c r="C751">
        <v>117.333</v>
      </c>
      <c r="D751">
        <v>13.334</v>
      </c>
      <c r="E751">
        <v>2484</v>
      </c>
      <c r="F751">
        <v>1232</v>
      </c>
      <c r="G751">
        <v>120.411</v>
      </c>
      <c r="H751">
        <v>11.771000000000001</v>
      </c>
      <c r="I751">
        <v>67.317999999999998</v>
      </c>
      <c r="J751">
        <v>112.998</v>
      </c>
      <c r="K751">
        <f t="shared" si="23"/>
        <v>0.59574505743464479</v>
      </c>
    </row>
    <row r="752" spans="2:12" x14ac:dyDescent="0.2">
      <c r="B752">
        <v>14</v>
      </c>
      <c r="C752">
        <v>50.600999999999999</v>
      </c>
      <c r="D752">
        <v>9.0579999999999998</v>
      </c>
      <c r="E752">
        <v>2488</v>
      </c>
      <c r="F752">
        <v>1288</v>
      </c>
      <c r="G752">
        <v>140.59899999999999</v>
      </c>
      <c r="H752">
        <v>7.6580000000000004</v>
      </c>
      <c r="I752">
        <v>59.622999999999998</v>
      </c>
      <c r="J752">
        <v>101.32</v>
      </c>
      <c r="K752">
        <f t="shared" si="23"/>
        <v>0.5884622976707462</v>
      </c>
    </row>
    <row r="753" spans="2:11" x14ac:dyDescent="0.2">
      <c r="B753">
        <v>15</v>
      </c>
      <c r="C753">
        <v>101.726</v>
      </c>
      <c r="D753">
        <v>13.157</v>
      </c>
      <c r="E753">
        <v>2656</v>
      </c>
      <c r="F753">
        <v>1244</v>
      </c>
      <c r="G753">
        <v>128.83000000000001</v>
      </c>
      <c r="H753">
        <v>10.999000000000001</v>
      </c>
      <c r="I753">
        <v>25.137</v>
      </c>
      <c r="J753">
        <v>56.866</v>
      </c>
      <c r="K753">
        <f t="shared" si="23"/>
        <v>0.44203917982625823</v>
      </c>
    </row>
    <row r="754" spans="2:11" x14ac:dyDescent="0.2">
      <c r="B754">
        <v>16</v>
      </c>
      <c r="C754">
        <v>44.962000000000003</v>
      </c>
      <c r="D754">
        <v>8.9510000000000005</v>
      </c>
      <c r="E754">
        <v>2704</v>
      </c>
      <c r="F754">
        <v>1260</v>
      </c>
      <c r="G754">
        <v>125.91</v>
      </c>
      <c r="H754">
        <v>6.7990000000000004</v>
      </c>
    </row>
    <row r="755" spans="2:11" x14ac:dyDescent="0.2">
      <c r="B755">
        <v>17</v>
      </c>
      <c r="C755">
        <v>88.251999999999995</v>
      </c>
      <c r="D755">
        <v>11.523999999999999</v>
      </c>
      <c r="E755">
        <v>2248</v>
      </c>
      <c r="F755">
        <v>972</v>
      </c>
      <c r="G755">
        <v>65.659000000000006</v>
      </c>
      <c r="H755">
        <v>9.7490000000000006</v>
      </c>
    </row>
    <row r="756" spans="2:11" x14ac:dyDescent="0.2">
      <c r="B756">
        <v>18</v>
      </c>
      <c r="C756">
        <v>46.750999999999998</v>
      </c>
      <c r="D756">
        <v>8.923</v>
      </c>
      <c r="E756">
        <v>2284</v>
      </c>
      <c r="F756">
        <v>832</v>
      </c>
      <c r="G756">
        <v>101.31</v>
      </c>
      <c r="H756">
        <v>6.9989999999999997</v>
      </c>
    </row>
    <row r="757" spans="2:11" x14ac:dyDescent="0.2">
      <c r="B757">
        <v>19</v>
      </c>
      <c r="C757">
        <v>72.254000000000005</v>
      </c>
      <c r="D757">
        <v>10.307</v>
      </c>
      <c r="E757">
        <v>3016</v>
      </c>
      <c r="F757">
        <v>1764</v>
      </c>
      <c r="G757">
        <v>129.09399999999999</v>
      </c>
      <c r="H757">
        <v>9.2490000000000006</v>
      </c>
    </row>
    <row r="758" spans="2:11" x14ac:dyDescent="0.2">
      <c r="B758">
        <v>20</v>
      </c>
      <c r="C758">
        <v>39.930999999999997</v>
      </c>
      <c r="D758">
        <v>7.6479999999999997</v>
      </c>
      <c r="E758">
        <v>3080</v>
      </c>
      <c r="F758">
        <v>1764</v>
      </c>
      <c r="G758">
        <v>101.31</v>
      </c>
      <c r="H758">
        <v>6.64</v>
      </c>
    </row>
    <row r="759" spans="2:11" x14ac:dyDescent="0.2">
      <c r="B759">
        <v>21</v>
      </c>
      <c r="C759">
        <v>83.87</v>
      </c>
      <c r="D759">
        <v>12.025</v>
      </c>
      <c r="E759">
        <v>3308</v>
      </c>
      <c r="F759">
        <v>1624</v>
      </c>
      <c r="G759">
        <v>136.685</v>
      </c>
      <c r="H759">
        <v>9.9459999999999997</v>
      </c>
    </row>
    <row r="760" spans="2:11" x14ac:dyDescent="0.2">
      <c r="B760">
        <v>22</v>
      </c>
      <c r="C760">
        <v>46.015999999999998</v>
      </c>
      <c r="D760">
        <v>8.31</v>
      </c>
      <c r="E760">
        <v>3368</v>
      </c>
      <c r="F760">
        <v>1764</v>
      </c>
      <c r="G760">
        <v>74.290999999999997</v>
      </c>
      <c r="H760">
        <v>7.2489999999999997</v>
      </c>
    </row>
    <row r="761" spans="2:11" x14ac:dyDescent="0.2">
      <c r="B761">
        <v>23</v>
      </c>
      <c r="C761">
        <v>53.999000000000002</v>
      </c>
      <c r="D761">
        <v>9.2490000000000006</v>
      </c>
      <c r="E761">
        <v>3096</v>
      </c>
      <c r="F761">
        <v>1652</v>
      </c>
      <c r="G761">
        <v>108.925</v>
      </c>
      <c r="H761">
        <v>7.4989999999999997</v>
      </c>
    </row>
    <row r="762" spans="2:11" x14ac:dyDescent="0.2">
      <c r="B762">
        <v>24</v>
      </c>
      <c r="C762">
        <v>37.634999999999998</v>
      </c>
      <c r="D762">
        <v>7.7009999999999996</v>
      </c>
      <c r="E762">
        <v>3080</v>
      </c>
      <c r="F762">
        <v>1784</v>
      </c>
      <c r="G762">
        <v>54.246000000000002</v>
      </c>
      <c r="H762">
        <v>6.3949999999999996</v>
      </c>
    </row>
    <row r="763" spans="2:11" x14ac:dyDescent="0.2">
      <c r="B763">
        <v>25</v>
      </c>
      <c r="C763">
        <v>112.998</v>
      </c>
      <c r="D763">
        <v>12.999000000000001</v>
      </c>
      <c r="E763">
        <v>4740</v>
      </c>
      <c r="F763">
        <v>1968</v>
      </c>
      <c r="G763">
        <v>112.62</v>
      </c>
      <c r="H763">
        <v>11.651</v>
      </c>
    </row>
    <row r="764" spans="2:11" x14ac:dyDescent="0.2">
      <c r="B764">
        <v>26</v>
      </c>
      <c r="C764">
        <v>67.317999999999998</v>
      </c>
      <c r="D764">
        <v>10.151</v>
      </c>
      <c r="E764">
        <v>4744</v>
      </c>
      <c r="F764">
        <v>2012</v>
      </c>
      <c r="G764">
        <v>142.001</v>
      </c>
      <c r="H764">
        <v>8.4990000000000006</v>
      </c>
    </row>
    <row r="765" spans="2:11" x14ac:dyDescent="0.2">
      <c r="B765">
        <v>27</v>
      </c>
      <c r="C765">
        <v>101.32</v>
      </c>
      <c r="D765">
        <v>12.372999999999999</v>
      </c>
      <c r="E765">
        <v>4312</v>
      </c>
      <c r="F765">
        <v>2428</v>
      </c>
      <c r="G765">
        <v>45</v>
      </c>
      <c r="H765">
        <v>10.749000000000001</v>
      </c>
    </row>
    <row r="766" spans="2:11" x14ac:dyDescent="0.2">
      <c r="B766">
        <v>28</v>
      </c>
      <c r="C766">
        <v>59.622999999999998</v>
      </c>
      <c r="D766">
        <v>9.36</v>
      </c>
      <c r="E766">
        <v>4320</v>
      </c>
      <c r="F766">
        <v>2388</v>
      </c>
      <c r="G766">
        <v>34.113999999999997</v>
      </c>
      <c r="H766">
        <v>8.2490000000000006</v>
      </c>
    </row>
    <row r="767" spans="2:11" x14ac:dyDescent="0.2">
      <c r="B767">
        <v>29</v>
      </c>
      <c r="C767">
        <v>56.866</v>
      </c>
      <c r="D767">
        <v>9.4860000000000007</v>
      </c>
      <c r="E767">
        <v>4088</v>
      </c>
      <c r="F767">
        <v>2428</v>
      </c>
      <c r="G767">
        <v>71.564999999999998</v>
      </c>
      <c r="H767">
        <v>7.7489999999999997</v>
      </c>
    </row>
    <row r="768" spans="2:11" x14ac:dyDescent="0.2">
      <c r="B768">
        <v>30</v>
      </c>
      <c r="C768">
        <v>25.137</v>
      </c>
      <c r="D768">
        <v>6.5430000000000001</v>
      </c>
      <c r="E768">
        <v>4080</v>
      </c>
      <c r="F768">
        <v>2384</v>
      </c>
      <c r="G768">
        <v>43.451999999999998</v>
      </c>
      <c r="H768">
        <v>5.2960000000000003</v>
      </c>
    </row>
    <row r="770" spans="2:12" x14ac:dyDescent="0.2">
      <c r="B770" s="3" t="s">
        <v>42</v>
      </c>
    </row>
    <row r="771" spans="2:12" x14ac:dyDescent="0.2">
      <c r="B771">
        <v>1</v>
      </c>
      <c r="C771">
        <v>98.575000000000003</v>
      </c>
      <c r="D771">
        <v>11.944000000000001</v>
      </c>
      <c r="E771">
        <v>2256</v>
      </c>
      <c r="F771">
        <v>1808</v>
      </c>
      <c r="G771">
        <v>29.745000000000001</v>
      </c>
      <c r="H771">
        <v>11.087</v>
      </c>
      <c r="I771">
        <v>59.518000000000001</v>
      </c>
      <c r="J771">
        <v>98.575000000000003</v>
      </c>
      <c r="K771">
        <f>I771/J771</f>
        <v>0.60378392087243216</v>
      </c>
      <c r="L771">
        <f>MIN(I771:I785)</f>
        <v>36.106999999999999</v>
      </c>
    </row>
    <row r="772" spans="2:12" x14ac:dyDescent="0.2">
      <c r="B772">
        <v>2</v>
      </c>
      <c r="C772">
        <v>59.518000000000001</v>
      </c>
      <c r="D772">
        <v>10.026999999999999</v>
      </c>
      <c r="E772">
        <v>2308</v>
      </c>
      <c r="F772">
        <v>1680</v>
      </c>
      <c r="G772">
        <v>99.926000000000002</v>
      </c>
      <c r="H772">
        <v>7.7359999999999998</v>
      </c>
      <c r="I772">
        <v>54.451000000000001</v>
      </c>
      <c r="J772">
        <v>92.546999999999997</v>
      </c>
      <c r="K772">
        <f t="shared" ref="K772:K785" si="24">I772/J772</f>
        <v>0.58836050871449108</v>
      </c>
      <c r="L772">
        <f>MAX(J771:J785)</f>
        <v>132.33500000000001</v>
      </c>
    </row>
    <row r="773" spans="2:12" x14ac:dyDescent="0.2">
      <c r="B773">
        <v>3</v>
      </c>
      <c r="C773">
        <v>92.546999999999997</v>
      </c>
      <c r="D773">
        <v>11.878</v>
      </c>
      <c r="E773">
        <v>2116</v>
      </c>
      <c r="F773">
        <v>1720</v>
      </c>
      <c r="G773">
        <v>20.695</v>
      </c>
      <c r="H773">
        <v>10.269</v>
      </c>
      <c r="I773">
        <v>44.177999999999997</v>
      </c>
      <c r="J773">
        <v>83.302999999999997</v>
      </c>
      <c r="K773">
        <f t="shared" si="24"/>
        <v>0.53032903977047641</v>
      </c>
      <c r="L773">
        <f>AVERAGE(I771:I785)</f>
        <v>46.171266666666675</v>
      </c>
    </row>
    <row r="774" spans="2:12" x14ac:dyDescent="0.2">
      <c r="B774">
        <v>4</v>
      </c>
      <c r="C774">
        <v>54.451000000000001</v>
      </c>
      <c r="D774">
        <v>9.2810000000000006</v>
      </c>
      <c r="E774">
        <v>2140</v>
      </c>
      <c r="F774">
        <v>1648</v>
      </c>
      <c r="G774">
        <v>151.38999999999999</v>
      </c>
      <c r="H774">
        <v>7.8120000000000003</v>
      </c>
      <c r="I774">
        <v>42.058999999999997</v>
      </c>
      <c r="J774">
        <v>87.790999999999997</v>
      </c>
      <c r="K774">
        <f t="shared" si="24"/>
        <v>0.47908099919126107</v>
      </c>
      <c r="L774">
        <f>AVERAGE(J771:J785)</f>
        <v>94.021800000000013</v>
      </c>
    </row>
    <row r="775" spans="2:12" x14ac:dyDescent="0.2">
      <c r="B775">
        <v>5</v>
      </c>
      <c r="C775">
        <v>83.302999999999997</v>
      </c>
      <c r="D775">
        <v>11.042</v>
      </c>
      <c r="E775">
        <v>1772</v>
      </c>
      <c r="F775">
        <v>2452</v>
      </c>
      <c r="G775">
        <v>153.435</v>
      </c>
      <c r="H775">
        <v>9.9380000000000006</v>
      </c>
      <c r="I775">
        <v>64.585999999999999</v>
      </c>
      <c r="J775">
        <v>132.33500000000001</v>
      </c>
      <c r="K775">
        <f t="shared" si="24"/>
        <v>0.48804926890089539</v>
      </c>
    </row>
    <row r="776" spans="2:12" x14ac:dyDescent="0.2">
      <c r="B776">
        <v>6</v>
      </c>
      <c r="C776">
        <v>44.177999999999997</v>
      </c>
      <c r="D776">
        <v>8.3290000000000006</v>
      </c>
      <c r="E776">
        <v>1844</v>
      </c>
      <c r="F776">
        <v>2584</v>
      </c>
      <c r="G776">
        <v>78.024000000000001</v>
      </c>
      <c r="H776">
        <v>7.0170000000000003</v>
      </c>
      <c r="I776">
        <v>40.36</v>
      </c>
      <c r="J776">
        <v>98.194000000000003</v>
      </c>
      <c r="K776">
        <f t="shared" si="24"/>
        <v>0.41102307676640121</v>
      </c>
    </row>
    <row r="777" spans="2:12" x14ac:dyDescent="0.2">
      <c r="B777">
        <v>7</v>
      </c>
      <c r="C777">
        <v>87.790999999999997</v>
      </c>
      <c r="D777">
        <v>11.438000000000001</v>
      </c>
      <c r="E777">
        <v>3464</v>
      </c>
      <c r="F777">
        <v>1664</v>
      </c>
      <c r="G777">
        <v>147.339</v>
      </c>
      <c r="H777">
        <v>9.8770000000000007</v>
      </c>
      <c r="I777">
        <v>36.862000000000002</v>
      </c>
      <c r="J777">
        <v>79.409000000000006</v>
      </c>
      <c r="K777">
        <f t="shared" si="24"/>
        <v>0.46420430933521389</v>
      </c>
    </row>
    <row r="778" spans="2:12" x14ac:dyDescent="0.2">
      <c r="B778">
        <v>8</v>
      </c>
      <c r="C778">
        <v>42.058999999999997</v>
      </c>
      <c r="D778">
        <v>7.9779999999999998</v>
      </c>
      <c r="E778">
        <v>3516</v>
      </c>
      <c r="F778">
        <v>1644</v>
      </c>
      <c r="G778">
        <v>111.801</v>
      </c>
      <c r="H778">
        <v>6.8150000000000004</v>
      </c>
      <c r="I778">
        <v>38.545999999999999</v>
      </c>
      <c r="J778">
        <v>84.918000000000006</v>
      </c>
      <c r="K778">
        <f t="shared" si="24"/>
        <v>0.45392025247886192</v>
      </c>
    </row>
    <row r="779" spans="2:12" x14ac:dyDescent="0.2">
      <c r="B779">
        <v>9</v>
      </c>
      <c r="C779">
        <v>132.33500000000001</v>
      </c>
      <c r="D779">
        <v>14.999000000000001</v>
      </c>
      <c r="E779">
        <v>3352</v>
      </c>
      <c r="F779">
        <v>1696</v>
      </c>
      <c r="G779">
        <v>110.22499999999999</v>
      </c>
      <c r="H779">
        <v>11.47</v>
      </c>
      <c r="I779">
        <v>55.600999999999999</v>
      </c>
      <c r="J779">
        <v>119.456</v>
      </c>
      <c r="K779">
        <f t="shared" si="24"/>
        <v>0.46545171443878913</v>
      </c>
    </row>
    <row r="780" spans="2:12" x14ac:dyDescent="0.2">
      <c r="B780">
        <v>10</v>
      </c>
      <c r="C780">
        <v>64.585999999999999</v>
      </c>
      <c r="D780">
        <v>9.68</v>
      </c>
      <c r="E780">
        <v>3340</v>
      </c>
      <c r="F780">
        <v>1740</v>
      </c>
      <c r="G780">
        <v>142.25299999999999</v>
      </c>
      <c r="H780">
        <v>8.7569999999999997</v>
      </c>
      <c r="I780">
        <v>45.975999999999999</v>
      </c>
      <c r="J780">
        <v>100.815</v>
      </c>
      <c r="K780">
        <f t="shared" si="24"/>
        <v>0.45604324753260922</v>
      </c>
    </row>
    <row r="781" spans="2:12" x14ac:dyDescent="0.2">
      <c r="B781">
        <v>11</v>
      </c>
      <c r="C781">
        <v>98.194000000000003</v>
      </c>
      <c r="D781">
        <v>12.340999999999999</v>
      </c>
      <c r="E781">
        <v>3412</v>
      </c>
      <c r="F781">
        <v>1952</v>
      </c>
      <c r="G781">
        <v>19.885000000000002</v>
      </c>
      <c r="H781">
        <v>10.617000000000001</v>
      </c>
      <c r="I781">
        <v>51.814</v>
      </c>
      <c r="J781">
        <v>116.804</v>
      </c>
      <c r="K781">
        <f t="shared" si="24"/>
        <v>0.4435978219923975</v>
      </c>
    </row>
    <row r="782" spans="2:12" x14ac:dyDescent="0.2">
      <c r="B782">
        <v>12</v>
      </c>
      <c r="C782">
        <v>40.36</v>
      </c>
      <c r="D782">
        <v>8.2959999999999994</v>
      </c>
      <c r="E782">
        <v>3484</v>
      </c>
      <c r="F782">
        <v>1980</v>
      </c>
      <c r="G782">
        <v>53.470999999999997</v>
      </c>
      <c r="H782">
        <v>6.9139999999999997</v>
      </c>
      <c r="I782">
        <v>37.57</v>
      </c>
      <c r="J782">
        <v>72.893000000000001</v>
      </c>
      <c r="K782">
        <f t="shared" si="24"/>
        <v>0.515413002620279</v>
      </c>
    </row>
    <row r="783" spans="2:12" x14ac:dyDescent="0.2">
      <c r="B783">
        <v>13</v>
      </c>
      <c r="C783">
        <v>79.409000000000006</v>
      </c>
      <c r="D783">
        <v>11.272</v>
      </c>
      <c r="E783">
        <v>1684</v>
      </c>
      <c r="F783">
        <v>3316</v>
      </c>
      <c r="G783">
        <v>28.811</v>
      </c>
      <c r="H783">
        <v>9.2880000000000003</v>
      </c>
      <c r="I783">
        <v>43.118000000000002</v>
      </c>
      <c r="J783">
        <v>82.503</v>
      </c>
      <c r="K783">
        <f t="shared" si="24"/>
        <v>0.52262341975443316</v>
      </c>
    </row>
    <row r="784" spans="2:12" x14ac:dyDescent="0.2">
      <c r="B784">
        <v>14</v>
      </c>
      <c r="C784">
        <v>36.862000000000002</v>
      </c>
      <c r="D784">
        <v>7.5579999999999998</v>
      </c>
      <c r="E784">
        <v>1712</v>
      </c>
      <c r="F784">
        <v>3256</v>
      </c>
      <c r="G784">
        <v>141.63300000000001</v>
      </c>
      <c r="H784">
        <v>6.6429999999999998</v>
      </c>
      <c r="I784">
        <v>41.823</v>
      </c>
      <c r="J784">
        <v>93.393000000000001</v>
      </c>
      <c r="K784">
        <f t="shared" si="24"/>
        <v>0.44781728823359351</v>
      </c>
    </row>
    <row r="785" spans="2:11" x14ac:dyDescent="0.2">
      <c r="B785">
        <v>15</v>
      </c>
      <c r="C785">
        <v>84.918000000000006</v>
      </c>
      <c r="D785">
        <v>11.382</v>
      </c>
      <c r="E785">
        <v>2052</v>
      </c>
      <c r="F785">
        <v>3460</v>
      </c>
      <c r="G785">
        <v>130.601</v>
      </c>
      <c r="H785">
        <v>9.8770000000000007</v>
      </c>
      <c r="I785">
        <v>36.106999999999999</v>
      </c>
      <c r="J785">
        <v>67.391000000000005</v>
      </c>
      <c r="K785">
        <f t="shared" si="24"/>
        <v>0.53578370999094826</v>
      </c>
    </row>
    <row r="786" spans="2:11" x14ac:dyDescent="0.2">
      <c r="B786">
        <v>16</v>
      </c>
      <c r="C786">
        <v>38.545999999999999</v>
      </c>
      <c r="D786">
        <v>8.2959999999999994</v>
      </c>
      <c r="E786">
        <v>2072</v>
      </c>
      <c r="F786">
        <v>3484</v>
      </c>
      <c r="G786">
        <v>126.529</v>
      </c>
      <c r="H786">
        <v>5.7489999999999997</v>
      </c>
    </row>
    <row r="787" spans="2:11" x14ac:dyDescent="0.2">
      <c r="B787">
        <v>17</v>
      </c>
      <c r="C787">
        <v>119.456</v>
      </c>
      <c r="D787">
        <v>14.151999999999999</v>
      </c>
      <c r="E787">
        <v>1876</v>
      </c>
      <c r="F787">
        <v>3236</v>
      </c>
      <c r="G787">
        <v>137.12100000000001</v>
      </c>
      <c r="H787">
        <v>11.589</v>
      </c>
    </row>
    <row r="788" spans="2:11" x14ac:dyDescent="0.2">
      <c r="B788">
        <v>18</v>
      </c>
      <c r="C788">
        <v>55.600999999999999</v>
      </c>
      <c r="D788">
        <v>9.5370000000000008</v>
      </c>
      <c r="E788">
        <v>1932</v>
      </c>
      <c r="F788">
        <v>3232</v>
      </c>
      <c r="G788">
        <v>111.251</v>
      </c>
      <c r="H788">
        <v>7.6159999999999997</v>
      </c>
    </row>
    <row r="789" spans="2:11" x14ac:dyDescent="0.2">
      <c r="B789">
        <v>19</v>
      </c>
      <c r="C789">
        <v>100.815</v>
      </c>
      <c r="D789">
        <v>12.544</v>
      </c>
      <c r="E789">
        <v>3056</v>
      </c>
      <c r="F789">
        <v>2996</v>
      </c>
      <c r="G789">
        <v>100.20399999999999</v>
      </c>
      <c r="H789">
        <v>10.617000000000001</v>
      </c>
    </row>
    <row r="790" spans="2:11" x14ac:dyDescent="0.2">
      <c r="B790">
        <v>20</v>
      </c>
      <c r="C790">
        <v>45.975999999999999</v>
      </c>
      <c r="D790">
        <v>8.2520000000000007</v>
      </c>
      <c r="E790">
        <v>3032</v>
      </c>
      <c r="F790">
        <v>3164</v>
      </c>
      <c r="G790">
        <v>51.072000000000003</v>
      </c>
      <c r="H790">
        <v>7.2910000000000004</v>
      </c>
    </row>
    <row r="791" spans="2:11" x14ac:dyDescent="0.2">
      <c r="B791">
        <v>21</v>
      </c>
      <c r="C791">
        <v>116.804</v>
      </c>
      <c r="D791">
        <v>13.363</v>
      </c>
      <c r="E791">
        <v>2744</v>
      </c>
      <c r="F791">
        <v>2812</v>
      </c>
      <c r="G791">
        <v>152.488</v>
      </c>
      <c r="H791">
        <v>12.242000000000001</v>
      </c>
    </row>
    <row r="792" spans="2:11" x14ac:dyDescent="0.2">
      <c r="B792">
        <v>22</v>
      </c>
      <c r="C792">
        <v>51.814</v>
      </c>
      <c r="D792">
        <v>8.92</v>
      </c>
      <c r="E792">
        <v>2864</v>
      </c>
      <c r="F792">
        <v>2936</v>
      </c>
      <c r="G792">
        <v>85.236000000000004</v>
      </c>
      <c r="H792">
        <v>7.7809999999999997</v>
      </c>
    </row>
    <row r="793" spans="2:11" x14ac:dyDescent="0.2">
      <c r="B793">
        <v>23</v>
      </c>
      <c r="C793">
        <v>72.893000000000001</v>
      </c>
      <c r="D793">
        <v>11.856999999999999</v>
      </c>
      <c r="E793">
        <v>2872</v>
      </c>
      <c r="F793">
        <v>3056</v>
      </c>
      <c r="G793">
        <v>58.627000000000002</v>
      </c>
      <c r="H793">
        <v>8.7029999999999994</v>
      </c>
    </row>
    <row r="794" spans="2:11" x14ac:dyDescent="0.2">
      <c r="B794">
        <v>24</v>
      </c>
      <c r="C794">
        <v>37.57</v>
      </c>
      <c r="D794">
        <v>7.734</v>
      </c>
      <c r="E794">
        <v>2872</v>
      </c>
      <c r="F794">
        <v>2988</v>
      </c>
      <c r="G794">
        <v>16.699000000000002</v>
      </c>
      <c r="H794">
        <v>6.4050000000000002</v>
      </c>
    </row>
    <row r="795" spans="2:11" x14ac:dyDescent="0.2">
      <c r="B795">
        <v>25</v>
      </c>
      <c r="C795">
        <v>82.503</v>
      </c>
      <c r="D795">
        <v>10.798999999999999</v>
      </c>
      <c r="E795">
        <v>4720</v>
      </c>
      <c r="F795">
        <v>1596</v>
      </c>
      <c r="G795">
        <v>100.539</v>
      </c>
      <c r="H795">
        <v>9.8770000000000007</v>
      </c>
    </row>
    <row r="796" spans="2:11" x14ac:dyDescent="0.2">
      <c r="B796">
        <v>26</v>
      </c>
      <c r="C796">
        <v>43.118000000000002</v>
      </c>
      <c r="D796">
        <v>8.56</v>
      </c>
      <c r="E796">
        <v>4692</v>
      </c>
      <c r="F796">
        <v>1752</v>
      </c>
      <c r="G796">
        <v>56.768000000000001</v>
      </c>
      <c r="H796">
        <v>6.6669999999999998</v>
      </c>
    </row>
    <row r="797" spans="2:11" x14ac:dyDescent="0.2">
      <c r="B797">
        <v>27</v>
      </c>
      <c r="C797">
        <v>93.393000000000001</v>
      </c>
      <c r="D797">
        <v>11.816000000000001</v>
      </c>
      <c r="E797">
        <v>4292</v>
      </c>
      <c r="F797">
        <v>1348</v>
      </c>
      <c r="G797">
        <v>79.16</v>
      </c>
      <c r="H797">
        <v>10.58</v>
      </c>
    </row>
    <row r="798" spans="2:11" x14ac:dyDescent="0.2">
      <c r="B798">
        <v>28</v>
      </c>
      <c r="C798">
        <v>41.823</v>
      </c>
      <c r="D798">
        <v>8.2189999999999994</v>
      </c>
      <c r="E798">
        <v>4240</v>
      </c>
      <c r="F798">
        <v>1232</v>
      </c>
      <c r="G798">
        <v>122.735</v>
      </c>
      <c r="H798">
        <v>6.9139999999999997</v>
      </c>
    </row>
    <row r="799" spans="2:11" x14ac:dyDescent="0.2">
      <c r="B799">
        <v>29</v>
      </c>
      <c r="C799">
        <v>67.391000000000005</v>
      </c>
      <c r="D799">
        <v>9.8670000000000009</v>
      </c>
      <c r="E799">
        <v>3968</v>
      </c>
      <c r="F799">
        <v>1116</v>
      </c>
      <c r="G799">
        <v>58.298999999999999</v>
      </c>
      <c r="H799">
        <v>8.9789999999999992</v>
      </c>
    </row>
    <row r="800" spans="2:11" x14ac:dyDescent="0.2">
      <c r="B800">
        <v>30</v>
      </c>
      <c r="C800">
        <v>36.106999999999999</v>
      </c>
      <c r="D800">
        <v>7.4279999999999999</v>
      </c>
      <c r="E800">
        <v>4000</v>
      </c>
      <c r="F800">
        <v>1108</v>
      </c>
      <c r="G800">
        <v>74.578000000000003</v>
      </c>
      <c r="H800">
        <v>6.5739999999999998</v>
      </c>
    </row>
    <row r="802" spans="2:12" x14ac:dyDescent="0.2">
      <c r="B802" s="5" t="s">
        <v>43</v>
      </c>
    </row>
    <row r="803" spans="2:12" x14ac:dyDescent="0.2">
      <c r="B803">
        <v>1</v>
      </c>
      <c r="C803">
        <v>70.668999999999997</v>
      </c>
      <c r="D803">
        <v>10.375999999999999</v>
      </c>
      <c r="E803">
        <v>2760</v>
      </c>
      <c r="F803">
        <v>2064</v>
      </c>
      <c r="G803">
        <v>29.577999999999999</v>
      </c>
      <c r="H803">
        <v>9.0239999999999991</v>
      </c>
      <c r="I803">
        <v>37.234000000000002</v>
      </c>
      <c r="J803">
        <v>70.668999999999997</v>
      </c>
      <c r="K803">
        <f>I803/J803</f>
        <v>0.52687882947261178</v>
      </c>
      <c r="L803">
        <f>MIN(I803:I817)</f>
        <v>33.770000000000003</v>
      </c>
    </row>
    <row r="804" spans="2:12" x14ac:dyDescent="0.2">
      <c r="B804">
        <v>2</v>
      </c>
      <c r="C804">
        <v>37.234000000000002</v>
      </c>
      <c r="D804">
        <v>8.1509999999999998</v>
      </c>
      <c r="E804">
        <v>2792</v>
      </c>
      <c r="F804">
        <v>2068</v>
      </c>
      <c r="G804">
        <v>51.072000000000003</v>
      </c>
      <c r="H804">
        <v>6.0970000000000004</v>
      </c>
      <c r="I804">
        <v>55.427999999999997</v>
      </c>
      <c r="J804">
        <v>96.52</v>
      </c>
      <c r="K804">
        <f t="shared" ref="K804:K817" si="25">I804/J804</f>
        <v>0.57426440116038124</v>
      </c>
      <c r="L804">
        <f>MAX(J803:J817)</f>
        <v>125.84399999999999</v>
      </c>
    </row>
    <row r="805" spans="2:12" x14ac:dyDescent="0.2">
      <c r="B805">
        <v>3</v>
      </c>
      <c r="C805">
        <v>96.52</v>
      </c>
      <c r="D805">
        <v>12.048999999999999</v>
      </c>
      <c r="E805">
        <v>2424</v>
      </c>
      <c r="F805">
        <v>2440</v>
      </c>
      <c r="G805">
        <v>144.05799999999999</v>
      </c>
      <c r="H805">
        <v>10.731</v>
      </c>
      <c r="I805">
        <v>41.219000000000001</v>
      </c>
      <c r="J805">
        <v>81.316000000000003</v>
      </c>
      <c r="K805">
        <f t="shared" si="25"/>
        <v>0.50689901126469572</v>
      </c>
      <c r="L805">
        <f>AVERAGE(I803:I817)</f>
        <v>51.122599999999998</v>
      </c>
    </row>
    <row r="806" spans="2:12" x14ac:dyDescent="0.2">
      <c r="B806">
        <v>4</v>
      </c>
      <c r="C806">
        <v>55.427999999999997</v>
      </c>
      <c r="D806">
        <v>9.1839999999999993</v>
      </c>
      <c r="E806">
        <v>2484</v>
      </c>
      <c r="F806">
        <v>2572</v>
      </c>
      <c r="G806">
        <v>79.287000000000006</v>
      </c>
      <c r="H806">
        <v>7.56</v>
      </c>
      <c r="I806">
        <v>47.182000000000002</v>
      </c>
      <c r="J806">
        <v>85.257000000000005</v>
      </c>
      <c r="K806">
        <f t="shared" si="25"/>
        <v>0.55340910423777523</v>
      </c>
      <c r="L806">
        <f>AVERAGE(J803:J817)</f>
        <v>94.229866666666666</v>
      </c>
    </row>
    <row r="807" spans="2:12" x14ac:dyDescent="0.2">
      <c r="B807">
        <v>5</v>
      </c>
      <c r="C807">
        <v>81.316000000000003</v>
      </c>
      <c r="D807">
        <v>12.803000000000001</v>
      </c>
      <c r="E807">
        <v>2804</v>
      </c>
      <c r="F807">
        <v>2240</v>
      </c>
      <c r="G807">
        <v>49.634999999999998</v>
      </c>
      <c r="H807">
        <v>8.0640000000000001</v>
      </c>
      <c r="I807">
        <v>47.331000000000003</v>
      </c>
      <c r="J807">
        <v>79.152000000000001</v>
      </c>
      <c r="K807">
        <f t="shared" si="25"/>
        <v>0.59797604608853849</v>
      </c>
    </row>
    <row r="808" spans="2:12" x14ac:dyDescent="0.2">
      <c r="B808">
        <v>6</v>
      </c>
      <c r="C808">
        <v>41.219000000000001</v>
      </c>
      <c r="D808">
        <v>8.4659999999999993</v>
      </c>
      <c r="E808">
        <v>2864</v>
      </c>
      <c r="F808">
        <v>2084</v>
      </c>
      <c r="G808">
        <v>101.634</v>
      </c>
      <c r="H808">
        <v>6.5209999999999999</v>
      </c>
      <c r="I808">
        <v>57.442</v>
      </c>
      <c r="J808">
        <v>107.91800000000001</v>
      </c>
      <c r="K808">
        <f t="shared" si="25"/>
        <v>0.53227450471654403</v>
      </c>
    </row>
    <row r="809" spans="2:12" x14ac:dyDescent="0.2">
      <c r="B809">
        <v>7</v>
      </c>
      <c r="C809">
        <v>85.257000000000005</v>
      </c>
      <c r="D809">
        <v>11.798</v>
      </c>
      <c r="E809">
        <v>4484</v>
      </c>
      <c r="F809">
        <v>3440</v>
      </c>
      <c r="G809">
        <v>119.745</v>
      </c>
      <c r="H809">
        <v>9.8089999999999993</v>
      </c>
      <c r="I809">
        <v>49.731999999999999</v>
      </c>
      <c r="J809">
        <v>92.349000000000004</v>
      </c>
      <c r="K809">
        <f t="shared" si="25"/>
        <v>0.53852234458413195</v>
      </c>
    </row>
    <row r="810" spans="2:12" x14ac:dyDescent="0.2">
      <c r="B810">
        <v>8</v>
      </c>
      <c r="C810">
        <v>47.182000000000002</v>
      </c>
      <c r="D810">
        <v>9.1679999999999993</v>
      </c>
      <c r="E810">
        <v>4496</v>
      </c>
      <c r="F810">
        <v>3460</v>
      </c>
      <c r="G810">
        <v>118.61</v>
      </c>
      <c r="H810">
        <v>7.3079999999999998</v>
      </c>
      <c r="I810">
        <v>41.798999999999999</v>
      </c>
      <c r="J810">
        <v>85.405000000000001</v>
      </c>
      <c r="K810">
        <f t="shared" si="25"/>
        <v>0.48942099408699724</v>
      </c>
    </row>
    <row r="811" spans="2:12" x14ac:dyDescent="0.2">
      <c r="B811">
        <v>9</v>
      </c>
      <c r="C811">
        <v>79.152000000000001</v>
      </c>
      <c r="D811">
        <v>11.465</v>
      </c>
      <c r="E811">
        <v>4492</v>
      </c>
      <c r="F811">
        <v>3316</v>
      </c>
      <c r="G811">
        <v>113.839</v>
      </c>
      <c r="H811">
        <v>8.9540000000000006</v>
      </c>
      <c r="I811">
        <v>48.81</v>
      </c>
      <c r="J811">
        <v>81.665000000000006</v>
      </c>
      <c r="K811">
        <f t="shared" si="25"/>
        <v>0.59768566705442971</v>
      </c>
    </row>
    <row r="812" spans="2:12" x14ac:dyDescent="0.2">
      <c r="B812">
        <v>10</v>
      </c>
      <c r="C812">
        <v>47.331000000000003</v>
      </c>
      <c r="D812">
        <v>9.6479999999999997</v>
      </c>
      <c r="E812">
        <v>4504</v>
      </c>
      <c r="F812">
        <v>3344</v>
      </c>
      <c r="G812">
        <v>110.726</v>
      </c>
      <c r="H812">
        <v>6.5549999999999997</v>
      </c>
      <c r="I812">
        <v>71.628</v>
      </c>
      <c r="J812">
        <v>125.84399999999999</v>
      </c>
      <c r="K812">
        <f t="shared" si="25"/>
        <v>0.56918089062649002</v>
      </c>
    </row>
    <row r="813" spans="2:12" x14ac:dyDescent="0.2">
      <c r="B813">
        <v>11</v>
      </c>
      <c r="C813">
        <v>107.91800000000001</v>
      </c>
      <c r="D813">
        <v>12.926</v>
      </c>
      <c r="E813">
        <v>4620</v>
      </c>
      <c r="F813">
        <v>3632</v>
      </c>
      <c r="G813">
        <v>31.890999999999998</v>
      </c>
      <c r="H813">
        <v>10.819000000000001</v>
      </c>
      <c r="I813">
        <v>60.058999999999997</v>
      </c>
      <c r="J813">
        <v>122.134</v>
      </c>
      <c r="K813">
        <f t="shared" si="25"/>
        <v>0.49174676994121208</v>
      </c>
    </row>
    <row r="814" spans="2:12" x14ac:dyDescent="0.2">
      <c r="B814">
        <v>12</v>
      </c>
      <c r="C814">
        <v>57.442</v>
      </c>
      <c r="D814">
        <v>9.1319999999999997</v>
      </c>
      <c r="E814">
        <v>4668</v>
      </c>
      <c r="F814">
        <v>3532</v>
      </c>
      <c r="G814">
        <v>124.114</v>
      </c>
      <c r="H814">
        <v>8.2780000000000005</v>
      </c>
      <c r="I814">
        <v>60.186</v>
      </c>
      <c r="J814">
        <v>109.435</v>
      </c>
      <c r="K814">
        <f t="shared" si="25"/>
        <v>0.54997030200575681</v>
      </c>
    </row>
    <row r="815" spans="2:12" x14ac:dyDescent="0.2">
      <c r="B815">
        <v>13</v>
      </c>
      <c r="C815">
        <v>92.349000000000004</v>
      </c>
      <c r="D815">
        <v>11.907999999999999</v>
      </c>
      <c r="E815">
        <v>3200</v>
      </c>
      <c r="F815">
        <v>3048</v>
      </c>
      <c r="G815">
        <v>145.00800000000001</v>
      </c>
      <c r="H815">
        <v>10.798</v>
      </c>
      <c r="I815">
        <v>63.658000000000001</v>
      </c>
      <c r="J815">
        <v>125.524</v>
      </c>
      <c r="K815">
        <f t="shared" si="25"/>
        <v>0.50713807718045956</v>
      </c>
    </row>
    <row r="816" spans="2:12" x14ac:dyDescent="0.2">
      <c r="B816">
        <v>14</v>
      </c>
      <c r="C816">
        <v>49.731999999999999</v>
      </c>
      <c r="D816">
        <v>8.8670000000000009</v>
      </c>
      <c r="E816">
        <v>3236</v>
      </c>
      <c r="F816">
        <v>3060</v>
      </c>
      <c r="G816">
        <v>148.49600000000001</v>
      </c>
      <c r="H816">
        <v>7.6349999999999998</v>
      </c>
      <c r="I816">
        <v>33.770000000000003</v>
      </c>
      <c r="J816">
        <v>71.896000000000001</v>
      </c>
      <c r="K816">
        <f t="shared" si="25"/>
        <v>0.46970624235006125</v>
      </c>
    </row>
    <row r="817" spans="2:11" x14ac:dyDescent="0.2">
      <c r="B817">
        <v>15</v>
      </c>
      <c r="C817">
        <v>85.405000000000001</v>
      </c>
      <c r="D817">
        <v>11.586</v>
      </c>
      <c r="E817">
        <v>3008</v>
      </c>
      <c r="F817">
        <v>3292</v>
      </c>
      <c r="G817">
        <v>49.268000000000001</v>
      </c>
      <c r="H817">
        <v>9.9990000000000006</v>
      </c>
      <c r="I817">
        <v>51.360999999999997</v>
      </c>
      <c r="J817">
        <v>78.364000000000004</v>
      </c>
      <c r="K817">
        <f t="shared" si="25"/>
        <v>0.6554157521310805</v>
      </c>
    </row>
    <row r="818" spans="2:11" x14ac:dyDescent="0.2">
      <c r="B818">
        <v>16</v>
      </c>
      <c r="C818">
        <v>41.798999999999999</v>
      </c>
      <c r="D818">
        <v>8.0809999999999995</v>
      </c>
      <c r="E818">
        <v>3072</v>
      </c>
      <c r="F818">
        <v>3160</v>
      </c>
      <c r="G818">
        <v>95.194000000000003</v>
      </c>
      <c r="H818">
        <v>6.585</v>
      </c>
    </row>
    <row r="819" spans="2:11" x14ac:dyDescent="0.2">
      <c r="B819">
        <v>17</v>
      </c>
      <c r="C819">
        <v>81.665000000000006</v>
      </c>
      <c r="D819">
        <v>11.042</v>
      </c>
      <c r="E819">
        <v>2824</v>
      </c>
      <c r="F819">
        <v>3236</v>
      </c>
      <c r="G819">
        <v>133.21</v>
      </c>
      <c r="H819">
        <v>9.7550000000000008</v>
      </c>
    </row>
    <row r="820" spans="2:11" x14ac:dyDescent="0.2">
      <c r="B820">
        <v>18</v>
      </c>
      <c r="C820">
        <v>48.81</v>
      </c>
      <c r="D820">
        <v>8.7420000000000009</v>
      </c>
      <c r="E820">
        <v>2860</v>
      </c>
      <c r="F820">
        <v>3248</v>
      </c>
      <c r="G820">
        <v>112.989</v>
      </c>
      <c r="H820">
        <v>7.57</v>
      </c>
    </row>
    <row r="821" spans="2:11" x14ac:dyDescent="0.2">
      <c r="B821">
        <v>19</v>
      </c>
      <c r="C821">
        <v>125.84399999999999</v>
      </c>
      <c r="D821">
        <v>14.673999999999999</v>
      </c>
      <c r="E821">
        <v>3164</v>
      </c>
      <c r="F821">
        <v>2008</v>
      </c>
      <c r="G821">
        <v>105.422</v>
      </c>
      <c r="H821">
        <v>11.95</v>
      </c>
    </row>
    <row r="822" spans="2:11" x14ac:dyDescent="0.2">
      <c r="B822">
        <v>20</v>
      </c>
      <c r="C822">
        <v>71.628</v>
      </c>
      <c r="D822">
        <v>11.192</v>
      </c>
      <c r="E822">
        <v>3200</v>
      </c>
      <c r="F822">
        <v>2044</v>
      </c>
      <c r="G822">
        <v>101.31</v>
      </c>
      <c r="H822">
        <v>8.5419999999999998</v>
      </c>
    </row>
    <row r="823" spans="2:11" x14ac:dyDescent="0.2">
      <c r="B823">
        <v>21</v>
      </c>
      <c r="C823">
        <v>122.134</v>
      </c>
      <c r="D823">
        <v>13.522</v>
      </c>
      <c r="E823">
        <v>3548</v>
      </c>
      <c r="F823">
        <v>2532</v>
      </c>
      <c r="G823">
        <v>129.14400000000001</v>
      </c>
      <c r="H823">
        <v>12.194000000000001</v>
      </c>
    </row>
    <row r="824" spans="2:11" x14ac:dyDescent="0.2">
      <c r="B824">
        <v>22</v>
      </c>
      <c r="C824">
        <v>60.058999999999997</v>
      </c>
      <c r="D824">
        <v>9.3819999999999997</v>
      </c>
      <c r="E824">
        <v>3584</v>
      </c>
      <c r="F824">
        <v>2672</v>
      </c>
      <c r="G824">
        <v>62.103000000000002</v>
      </c>
      <c r="H824">
        <v>8.5359999999999996</v>
      </c>
    </row>
    <row r="825" spans="2:11" x14ac:dyDescent="0.2">
      <c r="B825">
        <v>23</v>
      </c>
      <c r="C825">
        <v>109.435</v>
      </c>
      <c r="D825">
        <v>13.036</v>
      </c>
      <c r="E825">
        <v>3276</v>
      </c>
      <c r="F825">
        <v>2824</v>
      </c>
      <c r="G825">
        <v>72.581999999999994</v>
      </c>
      <c r="H825">
        <v>10.988</v>
      </c>
    </row>
    <row r="826" spans="2:11" x14ac:dyDescent="0.2">
      <c r="B826">
        <v>24</v>
      </c>
      <c r="C826">
        <v>60.186</v>
      </c>
      <c r="D826">
        <v>9.4710000000000001</v>
      </c>
      <c r="E826">
        <v>3240</v>
      </c>
      <c r="F826">
        <v>2676</v>
      </c>
      <c r="G826">
        <v>145.49100000000001</v>
      </c>
      <c r="H826">
        <v>8.3580000000000005</v>
      </c>
    </row>
    <row r="827" spans="2:11" x14ac:dyDescent="0.2">
      <c r="B827">
        <v>25</v>
      </c>
      <c r="C827">
        <v>125.524</v>
      </c>
      <c r="D827">
        <v>14.114000000000001</v>
      </c>
      <c r="E827">
        <v>2832</v>
      </c>
      <c r="F827">
        <v>1432</v>
      </c>
      <c r="G827">
        <v>99.950999999999993</v>
      </c>
      <c r="H827">
        <v>11.954000000000001</v>
      </c>
    </row>
    <row r="828" spans="2:11" x14ac:dyDescent="0.2">
      <c r="B828">
        <v>26</v>
      </c>
      <c r="C828">
        <v>63.658000000000001</v>
      </c>
      <c r="D828">
        <v>10.384</v>
      </c>
      <c r="E828">
        <v>2856</v>
      </c>
      <c r="F828">
        <v>1648</v>
      </c>
      <c r="G828">
        <v>80.537999999999997</v>
      </c>
      <c r="H828">
        <v>7.8040000000000003</v>
      </c>
    </row>
    <row r="829" spans="2:11" x14ac:dyDescent="0.2">
      <c r="B829">
        <v>27</v>
      </c>
      <c r="C829">
        <v>71.896000000000001</v>
      </c>
      <c r="D829">
        <v>10.281000000000001</v>
      </c>
      <c r="E829">
        <v>2900</v>
      </c>
      <c r="F829">
        <v>1532</v>
      </c>
      <c r="G829">
        <v>157.69399999999999</v>
      </c>
      <c r="H829">
        <v>9.4890000000000008</v>
      </c>
    </row>
    <row r="830" spans="2:11" x14ac:dyDescent="0.2">
      <c r="B830">
        <v>28</v>
      </c>
      <c r="C830">
        <v>33.770000000000003</v>
      </c>
      <c r="D830">
        <v>7.7510000000000003</v>
      </c>
      <c r="E830">
        <v>2920</v>
      </c>
      <c r="F830">
        <v>1556</v>
      </c>
      <c r="G830">
        <v>167.27600000000001</v>
      </c>
      <c r="H830">
        <v>6.0970000000000004</v>
      </c>
    </row>
    <row r="831" spans="2:11" x14ac:dyDescent="0.2">
      <c r="B831">
        <v>29</v>
      </c>
      <c r="C831">
        <v>78.364000000000004</v>
      </c>
      <c r="D831">
        <v>11.058</v>
      </c>
      <c r="E831">
        <v>3080</v>
      </c>
      <c r="F831">
        <v>1684</v>
      </c>
      <c r="G831">
        <v>131.42400000000001</v>
      </c>
      <c r="H831">
        <v>9.4350000000000005</v>
      </c>
    </row>
    <row r="832" spans="2:11" x14ac:dyDescent="0.2">
      <c r="B832">
        <v>30</v>
      </c>
      <c r="C832">
        <v>51.360999999999997</v>
      </c>
      <c r="D832">
        <v>10.15</v>
      </c>
      <c r="E832">
        <v>3076</v>
      </c>
      <c r="F832">
        <v>1700</v>
      </c>
      <c r="G832">
        <v>125.218</v>
      </c>
      <c r="H832">
        <v>7.17</v>
      </c>
    </row>
    <row r="834" spans="2:12" x14ac:dyDescent="0.2">
      <c r="B834" s="3" t="s">
        <v>44</v>
      </c>
    </row>
    <row r="835" spans="2:12" x14ac:dyDescent="0.2">
      <c r="B835">
        <v>1</v>
      </c>
      <c r="C835">
        <v>104.923</v>
      </c>
      <c r="D835">
        <v>13.154999999999999</v>
      </c>
      <c r="E835">
        <v>1768</v>
      </c>
      <c r="F835">
        <v>3468</v>
      </c>
      <c r="G835">
        <v>169.315</v>
      </c>
      <c r="H835">
        <v>10.976000000000001</v>
      </c>
      <c r="I835">
        <v>54.447000000000003</v>
      </c>
      <c r="J835">
        <v>104.923</v>
      </c>
      <c r="K835">
        <f>I835/J835</f>
        <v>0.51892340097023537</v>
      </c>
      <c r="L835">
        <f>MIN(I835:I849)</f>
        <v>30.175000000000001</v>
      </c>
    </row>
    <row r="836" spans="2:12" x14ac:dyDescent="0.2">
      <c r="B836">
        <v>2</v>
      </c>
      <c r="C836">
        <v>54.447000000000003</v>
      </c>
      <c r="D836">
        <v>9.2720000000000002</v>
      </c>
      <c r="E836">
        <v>1828</v>
      </c>
      <c r="F836">
        <v>3448</v>
      </c>
      <c r="G836">
        <v>144.63800000000001</v>
      </c>
      <c r="H836">
        <v>8.0489999999999995</v>
      </c>
      <c r="I836">
        <v>30.175000000000001</v>
      </c>
      <c r="J836">
        <v>62.716000000000001</v>
      </c>
      <c r="K836">
        <f t="shared" ref="K836:K849" si="26">I836/J836</f>
        <v>0.48113718987180304</v>
      </c>
      <c r="L836">
        <f>MAX(J835:J849)</f>
        <v>137.626</v>
      </c>
    </row>
    <row r="837" spans="2:12" x14ac:dyDescent="0.2">
      <c r="B837">
        <v>3</v>
      </c>
      <c r="C837">
        <v>62.716000000000001</v>
      </c>
      <c r="D837">
        <v>10.045</v>
      </c>
      <c r="E837">
        <v>2872</v>
      </c>
      <c r="F837">
        <v>3100</v>
      </c>
      <c r="G837">
        <v>150.94499999999999</v>
      </c>
      <c r="H837">
        <v>8.2929999999999993</v>
      </c>
      <c r="I837">
        <v>47.277999999999999</v>
      </c>
      <c r="J837">
        <v>81.275999999999996</v>
      </c>
      <c r="K837">
        <f t="shared" si="26"/>
        <v>0.58169693390422761</v>
      </c>
      <c r="L837">
        <f>AVERAGE(I835:I849)</f>
        <v>53.59</v>
      </c>
    </row>
    <row r="838" spans="2:12" x14ac:dyDescent="0.2">
      <c r="B838">
        <v>4</v>
      </c>
      <c r="C838">
        <v>30.175000000000001</v>
      </c>
      <c r="D838">
        <v>6.9029999999999996</v>
      </c>
      <c r="E838">
        <v>2892</v>
      </c>
      <c r="F838">
        <v>3180</v>
      </c>
      <c r="G838">
        <v>32.005000000000003</v>
      </c>
      <c r="H838">
        <v>5.8540000000000001</v>
      </c>
      <c r="I838">
        <v>52.305</v>
      </c>
      <c r="J838">
        <v>114.114</v>
      </c>
      <c r="K838">
        <f t="shared" si="26"/>
        <v>0.45835743204164253</v>
      </c>
      <c r="L838">
        <f>AVERAGE(J835:J849)</f>
        <v>100.28959999999999</v>
      </c>
    </row>
    <row r="839" spans="2:12" x14ac:dyDescent="0.2">
      <c r="B839">
        <v>5</v>
      </c>
      <c r="C839">
        <v>81.275999999999996</v>
      </c>
      <c r="D839">
        <v>10.888999999999999</v>
      </c>
      <c r="E839">
        <v>2848</v>
      </c>
      <c r="F839">
        <v>3072</v>
      </c>
      <c r="G839">
        <v>15.593</v>
      </c>
      <c r="H839">
        <v>9.8309999999999995</v>
      </c>
      <c r="I839">
        <v>39.960999999999999</v>
      </c>
      <c r="J839">
        <v>77.587999999999994</v>
      </c>
      <c r="K839">
        <f t="shared" si="26"/>
        <v>0.51504098571944112</v>
      </c>
    </row>
    <row r="840" spans="2:12" x14ac:dyDescent="0.2">
      <c r="B840">
        <v>6</v>
      </c>
      <c r="C840">
        <v>47.277999999999999</v>
      </c>
      <c r="D840">
        <v>8.7430000000000003</v>
      </c>
      <c r="E840">
        <v>2916</v>
      </c>
      <c r="F840">
        <v>2972</v>
      </c>
      <c r="G840">
        <v>112.989</v>
      </c>
      <c r="H840">
        <v>7.3520000000000003</v>
      </c>
      <c r="I840">
        <v>73.238</v>
      </c>
      <c r="J840">
        <v>132.62200000000001</v>
      </c>
      <c r="K840">
        <f t="shared" si="26"/>
        <v>0.5522311532023344</v>
      </c>
    </row>
    <row r="841" spans="2:12" x14ac:dyDescent="0.2">
      <c r="B841">
        <v>7</v>
      </c>
      <c r="C841">
        <v>114.114</v>
      </c>
      <c r="D841">
        <v>13.29</v>
      </c>
      <c r="E841">
        <v>4108</v>
      </c>
      <c r="F841">
        <v>2980</v>
      </c>
      <c r="G841">
        <v>137.23099999999999</v>
      </c>
      <c r="H841">
        <v>11.628</v>
      </c>
      <c r="I841">
        <v>55.576999999999998</v>
      </c>
      <c r="J841">
        <v>104.32</v>
      </c>
      <c r="K841">
        <f t="shared" si="26"/>
        <v>0.53275498466257676</v>
      </c>
    </row>
    <row r="842" spans="2:12" x14ac:dyDescent="0.2">
      <c r="B842">
        <v>8</v>
      </c>
      <c r="C842">
        <v>52.305</v>
      </c>
      <c r="D842">
        <v>9.4239999999999995</v>
      </c>
      <c r="E842">
        <v>4188</v>
      </c>
      <c r="F842">
        <v>2976</v>
      </c>
      <c r="G842">
        <v>100.437</v>
      </c>
      <c r="H842">
        <v>7.6589999999999998</v>
      </c>
      <c r="I842">
        <v>61.28</v>
      </c>
      <c r="J842">
        <v>101.39100000000001</v>
      </c>
      <c r="K842">
        <f t="shared" si="26"/>
        <v>0.60439289483287473</v>
      </c>
    </row>
    <row r="843" spans="2:12" x14ac:dyDescent="0.2">
      <c r="B843">
        <v>9</v>
      </c>
      <c r="C843">
        <v>77.587999999999994</v>
      </c>
      <c r="D843">
        <v>10.589</v>
      </c>
      <c r="E843">
        <v>4096</v>
      </c>
      <c r="F843">
        <v>3264</v>
      </c>
      <c r="G843">
        <v>14.676</v>
      </c>
      <c r="H843">
        <v>9.2680000000000007</v>
      </c>
      <c r="I843">
        <v>75.192999999999998</v>
      </c>
      <c r="J843">
        <v>137.626</v>
      </c>
      <c r="K843">
        <f t="shared" si="26"/>
        <v>0.54635751965471635</v>
      </c>
    </row>
    <row r="844" spans="2:12" x14ac:dyDescent="0.2">
      <c r="B844">
        <v>10</v>
      </c>
      <c r="C844">
        <v>39.960999999999999</v>
      </c>
      <c r="D844">
        <v>7.8540000000000001</v>
      </c>
      <c r="E844">
        <v>4140</v>
      </c>
      <c r="F844">
        <v>3176</v>
      </c>
      <c r="G844">
        <v>126.158</v>
      </c>
      <c r="H844">
        <v>6.8289999999999997</v>
      </c>
      <c r="I844">
        <v>64.441000000000003</v>
      </c>
      <c r="J844">
        <v>111.37</v>
      </c>
      <c r="K844">
        <f t="shared" si="26"/>
        <v>0.57862081350453443</v>
      </c>
    </row>
    <row r="845" spans="2:12" x14ac:dyDescent="0.2">
      <c r="B845">
        <v>11</v>
      </c>
      <c r="C845">
        <v>132.62200000000001</v>
      </c>
      <c r="D845">
        <v>14.432</v>
      </c>
      <c r="E845">
        <v>4292</v>
      </c>
      <c r="F845">
        <v>2876</v>
      </c>
      <c r="G845">
        <v>120.46599999999999</v>
      </c>
      <c r="H845">
        <v>12.494999999999999</v>
      </c>
      <c r="I845">
        <v>42.98</v>
      </c>
      <c r="J845">
        <v>92.132999999999996</v>
      </c>
      <c r="K845">
        <f t="shared" si="26"/>
        <v>0.46649951700259407</v>
      </c>
    </row>
    <row r="846" spans="2:12" x14ac:dyDescent="0.2">
      <c r="B846">
        <v>12</v>
      </c>
      <c r="C846">
        <v>73.238</v>
      </c>
      <c r="D846">
        <v>10.867000000000001</v>
      </c>
      <c r="E846">
        <v>4296</v>
      </c>
      <c r="F846">
        <v>2900</v>
      </c>
      <c r="G846">
        <v>135.90899999999999</v>
      </c>
      <c r="H846">
        <v>9.25</v>
      </c>
      <c r="I846">
        <v>41.173000000000002</v>
      </c>
      <c r="J846">
        <v>74.673000000000002</v>
      </c>
      <c r="K846">
        <f t="shared" si="26"/>
        <v>0.55137733852932114</v>
      </c>
    </row>
    <row r="847" spans="2:12" x14ac:dyDescent="0.2">
      <c r="B847">
        <v>13</v>
      </c>
      <c r="C847">
        <v>104.32</v>
      </c>
      <c r="D847">
        <v>12.304</v>
      </c>
      <c r="E847">
        <v>2060</v>
      </c>
      <c r="F847">
        <v>1752</v>
      </c>
      <c r="G847">
        <v>13.760999999999999</v>
      </c>
      <c r="H847">
        <v>10.97</v>
      </c>
      <c r="I847">
        <v>50.052</v>
      </c>
      <c r="J847">
        <v>96.527000000000001</v>
      </c>
      <c r="K847">
        <f t="shared" si="26"/>
        <v>0.51852849461808614</v>
      </c>
    </row>
    <row r="848" spans="2:12" x14ac:dyDescent="0.2">
      <c r="B848">
        <v>14</v>
      </c>
      <c r="C848">
        <v>55.576999999999998</v>
      </c>
      <c r="D848">
        <v>9.6639999999999997</v>
      </c>
      <c r="E848">
        <v>2100</v>
      </c>
      <c r="F848">
        <v>1680</v>
      </c>
      <c r="G848">
        <v>137.04499999999999</v>
      </c>
      <c r="H848">
        <v>7.5880000000000001</v>
      </c>
      <c r="I848">
        <v>55.332000000000001</v>
      </c>
      <c r="J848">
        <v>98.638999999999996</v>
      </c>
      <c r="K848">
        <f t="shared" si="26"/>
        <v>0.56095459199708031</v>
      </c>
    </row>
    <row r="849" spans="2:11" x14ac:dyDescent="0.2">
      <c r="B849">
        <v>15</v>
      </c>
      <c r="C849">
        <v>101.39100000000001</v>
      </c>
      <c r="D849">
        <v>13.523</v>
      </c>
      <c r="E849">
        <v>1796</v>
      </c>
      <c r="F849">
        <v>1784</v>
      </c>
      <c r="G849">
        <v>140.85599999999999</v>
      </c>
      <c r="H849">
        <v>10.175000000000001</v>
      </c>
      <c r="I849">
        <v>60.417999999999999</v>
      </c>
      <c r="J849">
        <v>114.426</v>
      </c>
      <c r="K849">
        <f t="shared" si="26"/>
        <v>0.528009368500166</v>
      </c>
    </row>
    <row r="850" spans="2:11" x14ac:dyDescent="0.2">
      <c r="B850">
        <v>16</v>
      </c>
      <c r="C850">
        <v>61.28</v>
      </c>
      <c r="D850">
        <v>10.151</v>
      </c>
      <c r="E850">
        <v>1856</v>
      </c>
      <c r="F850">
        <v>1788</v>
      </c>
      <c r="G850">
        <v>125.218</v>
      </c>
      <c r="H850">
        <v>8.2430000000000003</v>
      </c>
    </row>
    <row r="851" spans="2:11" x14ac:dyDescent="0.2">
      <c r="B851">
        <v>17</v>
      </c>
      <c r="C851">
        <v>137.626</v>
      </c>
      <c r="D851">
        <v>14.18</v>
      </c>
      <c r="E851">
        <v>2316</v>
      </c>
      <c r="F851">
        <v>2268</v>
      </c>
      <c r="G851">
        <v>130.815</v>
      </c>
      <c r="H851">
        <v>12.927</v>
      </c>
    </row>
    <row r="852" spans="2:11" x14ac:dyDescent="0.2">
      <c r="B852">
        <v>18</v>
      </c>
      <c r="C852">
        <v>75.192999999999998</v>
      </c>
      <c r="D852">
        <v>11.222</v>
      </c>
      <c r="E852">
        <v>2336</v>
      </c>
      <c r="F852">
        <v>2288</v>
      </c>
      <c r="G852">
        <v>137.643</v>
      </c>
      <c r="H852">
        <v>8.968</v>
      </c>
    </row>
    <row r="853" spans="2:11" x14ac:dyDescent="0.2">
      <c r="B853">
        <v>19</v>
      </c>
      <c r="C853">
        <v>111.37</v>
      </c>
      <c r="D853">
        <v>12.731999999999999</v>
      </c>
      <c r="E853">
        <v>2272</v>
      </c>
      <c r="F853">
        <v>1636</v>
      </c>
      <c r="G853">
        <v>126.431</v>
      </c>
      <c r="H853">
        <v>11.476000000000001</v>
      </c>
    </row>
    <row r="854" spans="2:11" x14ac:dyDescent="0.2">
      <c r="B854">
        <v>20</v>
      </c>
      <c r="C854">
        <v>64.441000000000003</v>
      </c>
      <c r="D854">
        <v>10.428000000000001</v>
      </c>
      <c r="E854">
        <v>2328</v>
      </c>
      <c r="F854">
        <v>1808</v>
      </c>
      <c r="G854">
        <v>79.215999999999994</v>
      </c>
      <c r="H854">
        <v>7.8049999999999997</v>
      </c>
    </row>
    <row r="855" spans="2:11" x14ac:dyDescent="0.2">
      <c r="B855">
        <v>21</v>
      </c>
      <c r="C855">
        <v>92.132999999999996</v>
      </c>
      <c r="D855">
        <v>11.672000000000001</v>
      </c>
      <c r="E855">
        <v>2396</v>
      </c>
      <c r="F855">
        <v>1824</v>
      </c>
      <c r="G855">
        <v>10.84</v>
      </c>
      <c r="H855">
        <v>10.417999999999999</v>
      </c>
    </row>
    <row r="856" spans="2:11" x14ac:dyDescent="0.2">
      <c r="B856">
        <v>22</v>
      </c>
      <c r="C856">
        <v>42.98</v>
      </c>
      <c r="D856">
        <v>8.1809999999999992</v>
      </c>
      <c r="E856">
        <v>2428</v>
      </c>
      <c r="F856">
        <v>1792</v>
      </c>
      <c r="G856">
        <v>169.69499999999999</v>
      </c>
      <c r="H856">
        <v>7.3170000000000002</v>
      </c>
    </row>
    <row r="857" spans="2:11" x14ac:dyDescent="0.2">
      <c r="B857">
        <v>23</v>
      </c>
      <c r="C857">
        <v>74.673000000000002</v>
      </c>
      <c r="D857">
        <v>11.821</v>
      </c>
      <c r="E857">
        <v>2688</v>
      </c>
      <c r="F857">
        <v>2028</v>
      </c>
      <c r="G857">
        <v>111.801</v>
      </c>
      <c r="H857">
        <v>8.7799999999999994</v>
      </c>
    </row>
    <row r="858" spans="2:11" x14ac:dyDescent="0.2">
      <c r="B858">
        <v>24</v>
      </c>
      <c r="C858">
        <v>41.173000000000002</v>
      </c>
      <c r="D858">
        <v>8.7970000000000006</v>
      </c>
      <c r="E858">
        <v>2664</v>
      </c>
      <c r="F858">
        <v>2068</v>
      </c>
      <c r="G858">
        <v>133.87700000000001</v>
      </c>
      <c r="H858">
        <v>6.8289999999999997</v>
      </c>
    </row>
    <row r="859" spans="2:11" x14ac:dyDescent="0.2">
      <c r="B859">
        <v>25</v>
      </c>
      <c r="C859">
        <v>96.527000000000001</v>
      </c>
      <c r="D859">
        <v>12.195</v>
      </c>
      <c r="E859">
        <v>3692</v>
      </c>
      <c r="F859">
        <v>676</v>
      </c>
      <c r="G859">
        <v>143.13</v>
      </c>
      <c r="H859">
        <v>10.488</v>
      </c>
    </row>
    <row r="860" spans="2:11" x14ac:dyDescent="0.2">
      <c r="B860">
        <v>26</v>
      </c>
      <c r="C860">
        <v>50.052</v>
      </c>
      <c r="D860">
        <v>8.8780000000000001</v>
      </c>
      <c r="E860">
        <v>3772</v>
      </c>
      <c r="F860">
        <v>664</v>
      </c>
      <c r="G860">
        <v>105.94499999999999</v>
      </c>
      <c r="H860">
        <v>7.3170000000000002</v>
      </c>
    </row>
    <row r="861" spans="2:11" x14ac:dyDescent="0.2">
      <c r="B861">
        <v>27</v>
      </c>
      <c r="C861">
        <v>98.638999999999996</v>
      </c>
      <c r="D861">
        <v>12.304</v>
      </c>
      <c r="E861">
        <v>3600</v>
      </c>
      <c r="F861">
        <v>844</v>
      </c>
      <c r="G861">
        <v>129.369</v>
      </c>
      <c r="H861">
        <v>10.731999999999999</v>
      </c>
    </row>
    <row r="862" spans="2:11" x14ac:dyDescent="0.2">
      <c r="B862">
        <v>28</v>
      </c>
      <c r="C862">
        <v>55.332000000000001</v>
      </c>
      <c r="D862">
        <v>9.3390000000000004</v>
      </c>
      <c r="E862">
        <v>3600</v>
      </c>
      <c r="F862">
        <v>876</v>
      </c>
      <c r="G862">
        <v>139.23599999999999</v>
      </c>
      <c r="H862">
        <v>7.9960000000000004</v>
      </c>
    </row>
    <row r="863" spans="2:11" x14ac:dyDescent="0.2">
      <c r="B863">
        <v>29</v>
      </c>
      <c r="C863">
        <v>114.426</v>
      </c>
      <c r="D863">
        <v>13.561999999999999</v>
      </c>
      <c r="E863">
        <v>3724</v>
      </c>
      <c r="F863">
        <v>1072</v>
      </c>
      <c r="G863">
        <v>52.305999999999997</v>
      </c>
      <c r="H863">
        <v>11.452999999999999</v>
      </c>
    </row>
    <row r="864" spans="2:11" x14ac:dyDescent="0.2">
      <c r="B864">
        <v>30</v>
      </c>
      <c r="C864">
        <v>60.417999999999999</v>
      </c>
      <c r="D864">
        <v>9.7560000000000002</v>
      </c>
      <c r="E864">
        <v>3736</v>
      </c>
      <c r="F864">
        <v>1060</v>
      </c>
      <c r="G864">
        <v>53.13</v>
      </c>
      <c r="H864">
        <v>8.51</v>
      </c>
    </row>
    <row r="866" spans="2:12" x14ac:dyDescent="0.2">
      <c r="B866" s="5" t="s">
        <v>45</v>
      </c>
    </row>
    <row r="867" spans="2:12" x14ac:dyDescent="0.2">
      <c r="B867">
        <v>1</v>
      </c>
      <c r="C867">
        <v>78.093999999999994</v>
      </c>
      <c r="D867">
        <v>11.282</v>
      </c>
      <c r="E867">
        <v>680</v>
      </c>
      <c r="F867">
        <v>596</v>
      </c>
      <c r="G867">
        <v>113.199</v>
      </c>
      <c r="H867">
        <v>9.6059999999999999</v>
      </c>
      <c r="I867">
        <v>37.777999999999999</v>
      </c>
      <c r="J867">
        <v>78.093999999999994</v>
      </c>
      <c r="K867">
        <f>I867/J867</f>
        <v>0.48375035213972906</v>
      </c>
      <c r="L867">
        <f>MIN(I867:I881)</f>
        <v>33.984000000000002</v>
      </c>
    </row>
    <row r="868" spans="2:12" x14ac:dyDescent="0.2">
      <c r="B868">
        <v>2</v>
      </c>
      <c r="C868">
        <v>37.777999999999999</v>
      </c>
      <c r="D868">
        <v>8.0719999999999992</v>
      </c>
      <c r="E868">
        <v>700</v>
      </c>
      <c r="F868">
        <v>736</v>
      </c>
      <c r="G868">
        <v>66.570999999999998</v>
      </c>
      <c r="H868">
        <v>6.1719999999999997</v>
      </c>
      <c r="I868">
        <v>41.457999999999998</v>
      </c>
      <c r="J868">
        <v>83.412000000000006</v>
      </c>
      <c r="K868">
        <f t="shared" ref="K868:K881" si="27">I868/J868</f>
        <v>0.49702680669448035</v>
      </c>
      <c r="L868">
        <f>MAX(J867:J881)</f>
        <v>109.593</v>
      </c>
    </row>
    <row r="869" spans="2:12" x14ac:dyDescent="0.2">
      <c r="B869">
        <v>3</v>
      </c>
      <c r="C869">
        <v>83.412000000000006</v>
      </c>
      <c r="D869">
        <v>11.097</v>
      </c>
      <c r="E869">
        <v>888</v>
      </c>
      <c r="F869">
        <v>624</v>
      </c>
      <c r="G869">
        <v>20.853999999999999</v>
      </c>
      <c r="H869">
        <v>9.3819999999999997</v>
      </c>
      <c r="I869">
        <v>54.991</v>
      </c>
      <c r="J869">
        <v>93.522999999999996</v>
      </c>
      <c r="K869">
        <f t="shared" si="27"/>
        <v>0.58799439710017853</v>
      </c>
      <c r="L869">
        <f>AVERAGE(I867:I881)</f>
        <v>46.612400000000001</v>
      </c>
    </row>
    <row r="870" spans="2:12" x14ac:dyDescent="0.2">
      <c r="B870">
        <v>4</v>
      </c>
      <c r="C870">
        <v>41.457999999999998</v>
      </c>
      <c r="D870">
        <v>7.9509999999999996</v>
      </c>
      <c r="E870">
        <v>928</v>
      </c>
      <c r="F870">
        <v>640</v>
      </c>
      <c r="G870">
        <v>53.841999999999999</v>
      </c>
      <c r="H870">
        <v>6.9130000000000003</v>
      </c>
      <c r="I870">
        <v>56.149000000000001</v>
      </c>
      <c r="J870">
        <v>105.501</v>
      </c>
      <c r="K870">
        <f t="shared" si="27"/>
        <v>0.53221296480602076</v>
      </c>
      <c r="L870">
        <f>AVERAGE(J867:J881)</f>
        <v>88.748733333333334</v>
      </c>
    </row>
    <row r="871" spans="2:12" x14ac:dyDescent="0.2">
      <c r="B871">
        <v>5</v>
      </c>
      <c r="C871">
        <v>93.522999999999996</v>
      </c>
      <c r="D871">
        <v>11.792</v>
      </c>
      <c r="E871">
        <v>652</v>
      </c>
      <c r="F871">
        <v>1616</v>
      </c>
      <c r="G871">
        <v>70.427000000000007</v>
      </c>
      <c r="H871">
        <v>10.122999999999999</v>
      </c>
      <c r="I871">
        <v>40.712000000000003</v>
      </c>
      <c r="J871">
        <v>95.39</v>
      </c>
      <c r="K871">
        <f t="shared" si="27"/>
        <v>0.42679526155781533</v>
      </c>
    </row>
    <row r="872" spans="2:12" x14ac:dyDescent="0.2">
      <c r="B872">
        <v>6</v>
      </c>
      <c r="C872">
        <v>54.991</v>
      </c>
      <c r="D872">
        <v>9.4009999999999998</v>
      </c>
      <c r="E872">
        <v>644</v>
      </c>
      <c r="F872">
        <v>1592</v>
      </c>
      <c r="G872">
        <v>60.067999999999998</v>
      </c>
      <c r="H872">
        <v>7.7249999999999996</v>
      </c>
      <c r="I872">
        <v>33.984000000000002</v>
      </c>
      <c r="J872">
        <v>64.927000000000007</v>
      </c>
      <c r="K872">
        <f t="shared" si="27"/>
        <v>0.52341860859118705</v>
      </c>
    </row>
    <row r="873" spans="2:12" x14ac:dyDescent="0.2">
      <c r="B873">
        <v>7</v>
      </c>
      <c r="C873">
        <v>105.501</v>
      </c>
      <c r="D873">
        <v>13.074</v>
      </c>
      <c r="E873">
        <v>1152</v>
      </c>
      <c r="F873">
        <v>884</v>
      </c>
      <c r="G873">
        <v>100.886</v>
      </c>
      <c r="H873">
        <v>10.555999999999999</v>
      </c>
      <c r="I873">
        <v>51.067</v>
      </c>
      <c r="J873">
        <v>83.45</v>
      </c>
      <c r="K873">
        <f t="shared" si="27"/>
        <v>0.6119472738166567</v>
      </c>
    </row>
    <row r="874" spans="2:12" x14ac:dyDescent="0.2">
      <c r="B874">
        <v>8</v>
      </c>
      <c r="C874">
        <v>56.149000000000001</v>
      </c>
      <c r="D874">
        <v>9.4499999999999993</v>
      </c>
      <c r="E874">
        <v>1128</v>
      </c>
      <c r="F874">
        <v>1040</v>
      </c>
      <c r="G874">
        <v>56.725000000000001</v>
      </c>
      <c r="H874">
        <v>7.6539999999999999</v>
      </c>
      <c r="I874">
        <v>53.155000000000001</v>
      </c>
      <c r="J874">
        <v>103.756</v>
      </c>
      <c r="K874">
        <f t="shared" si="27"/>
        <v>0.51230772196306718</v>
      </c>
    </row>
    <row r="875" spans="2:12" x14ac:dyDescent="0.2">
      <c r="B875">
        <v>9</v>
      </c>
      <c r="C875">
        <v>95.39</v>
      </c>
      <c r="D875">
        <v>11.488</v>
      </c>
      <c r="E875">
        <v>1000</v>
      </c>
      <c r="F875">
        <v>1288</v>
      </c>
      <c r="G875">
        <v>118.217</v>
      </c>
      <c r="H875">
        <v>10.863</v>
      </c>
      <c r="I875">
        <v>46.890999999999998</v>
      </c>
      <c r="J875">
        <v>86.322999999999993</v>
      </c>
      <c r="K875">
        <f t="shared" si="27"/>
        <v>0.54320401283551312</v>
      </c>
    </row>
    <row r="876" spans="2:12" x14ac:dyDescent="0.2">
      <c r="B876">
        <v>10</v>
      </c>
      <c r="C876">
        <v>40.712000000000003</v>
      </c>
      <c r="D876">
        <v>7.9770000000000003</v>
      </c>
      <c r="E876">
        <v>968</v>
      </c>
      <c r="F876">
        <v>1392</v>
      </c>
      <c r="G876">
        <v>21.800999999999998</v>
      </c>
      <c r="H876">
        <v>6.6660000000000004</v>
      </c>
      <c r="I876">
        <v>53.627000000000002</v>
      </c>
      <c r="J876">
        <v>109.593</v>
      </c>
      <c r="K876">
        <f t="shared" si="27"/>
        <v>0.48932869800078471</v>
      </c>
    </row>
    <row r="877" spans="2:12" x14ac:dyDescent="0.2">
      <c r="B877">
        <v>11</v>
      </c>
      <c r="C877">
        <v>64.927000000000007</v>
      </c>
      <c r="D877">
        <v>9.8670000000000009</v>
      </c>
      <c r="E877">
        <v>944</v>
      </c>
      <c r="F877">
        <v>1052</v>
      </c>
      <c r="G877">
        <v>121.70099999999999</v>
      </c>
      <c r="H877">
        <v>8.3940000000000001</v>
      </c>
      <c r="I877">
        <v>49.642000000000003</v>
      </c>
      <c r="J877">
        <v>86.710999999999999</v>
      </c>
      <c r="K877">
        <f t="shared" si="27"/>
        <v>0.57249945220329601</v>
      </c>
    </row>
    <row r="878" spans="2:12" x14ac:dyDescent="0.2">
      <c r="B878">
        <v>12</v>
      </c>
      <c r="C878">
        <v>33.984000000000002</v>
      </c>
      <c r="D878">
        <v>7.3410000000000002</v>
      </c>
      <c r="E878">
        <v>960</v>
      </c>
      <c r="F878">
        <v>1068</v>
      </c>
      <c r="G878">
        <v>132.274</v>
      </c>
      <c r="H878">
        <v>5.9249999999999998</v>
      </c>
      <c r="I878">
        <v>48.475999999999999</v>
      </c>
      <c r="J878">
        <v>76.516000000000005</v>
      </c>
      <c r="K878">
        <f t="shared" si="27"/>
        <v>0.63354069737048457</v>
      </c>
    </row>
    <row r="879" spans="2:12" x14ac:dyDescent="0.2">
      <c r="B879">
        <v>13</v>
      </c>
      <c r="C879">
        <v>83.45</v>
      </c>
      <c r="D879">
        <v>11.327999999999999</v>
      </c>
      <c r="E879">
        <v>2636</v>
      </c>
      <c r="F879">
        <v>1992</v>
      </c>
      <c r="G879">
        <v>110.41</v>
      </c>
      <c r="H879">
        <v>9.3819999999999997</v>
      </c>
      <c r="I879">
        <v>37.640999999999998</v>
      </c>
      <c r="J879">
        <v>86.832999999999998</v>
      </c>
      <c r="K879">
        <f t="shared" si="27"/>
        <v>0.43348726866513881</v>
      </c>
    </row>
    <row r="880" spans="2:12" x14ac:dyDescent="0.2">
      <c r="B880">
        <v>14</v>
      </c>
      <c r="C880">
        <v>51.067</v>
      </c>
      <c r="D880">
        <v>8.7569999999999997</v>
      </c>
      <c r="E880">
        <v>2648</v>
      </c>
      <c r="F880">
        <v>2000</v>
      </c>
      <c r="G880">
        <v>130.42599999999999</v>
      </c>
      <c r="H880">
        <v>7.6539999999999999</v>
      </c>
      <c r="I880">
        <v>51.57</v>
      </c>
      <c r="J880">
        <v>97.835999999999999</v>
      </c>
      <c r="K880">
        <f t="shared" si="27"/>
        <v>0.5271065865325647</v>
      </c>
    </row>
    <row r="881" spans="2:11" x14ac:dyDescent="0.2">
      <c r="B881">
        <v>15</v>
      </c>
      <c r="C881">
        <v>103.756</v>
      </c>
      <c r="D881">
        <v>12.3</v>
      </c>
      <c r="E881">
        <v>2452</v>
      </c>
      <c r="F881">
        <v>1744</v>
      </c>
      <c r="G881">
        <v>141.52000000000001</v>
      </c>
      <c r="H881">
        <v>11.113</v>
      </c>
      <c r="I881">
        <v>42.045000000000002</v>
      </c>
      <c r="J881">
        <v>79.366</v>
      </c>
      <c r="K881">
        <f t="shared" si="27"/>
        <v>0.52976085477408463</v>
      </c>
    </row>
    <row r="882" spans="2:11" x14ac:dyDescent="0.2">
      <c r="B882">
        <v>16</v>
      </c>
      <c r="C882">
        <v>53.155000000000001</v>
      </c>
      <c r="D882">
        <v>9.1050000000000004</v>
      </c>
      <c r="E882">
        <v>2472</v>
      </c>
      <c r="F882">
        <v>1856</v>
      </c>
      <c r="G882">
        <v>40.600999999999999</v>
      </c>
      <c r="H882">
        <v>7.9039999999999999</v>
      </c>
    </row>
    <row r="883" spans="2:11" x14ac:dyDescent="0.2">
      <c r="B883">
        <v>17</v>
      </c>
      <c r="C883">
        <v>86.322999999999993</v>
      </c>
      <c r="D883">
        <v>11.164999999999999</v>
      </c>
      <c r="E883">
        <v>2644</v>
      </c>
      <c r="F883">
        <v>1992</v>
      </c>
      <c r="G883">
        <v>108.03400000000001</v>
      </c>
      <c r="H883">
        <v>10.122999999999999</v>
      </c>
    </row>
    <row r="884" spans="2:11" x14ac:dyDescent="0.2">
      <c r="B884">
        <v>18</v>
      </c>
      <c r="C884">
        <v>46.890999999999998</v>
      </c>
      <c r="D884">
        <v>8.7289999999999992</v>
      </c>
      <c r="E884">
        <v>2628</v>
      </c>
      <c r="F884">
        <v>2008</v>
      </c>
      <c r="G884">
        <v>135</v>
      </c>
      <c r="H884">
        <v>7.5670000000000002</v>
      </c>
    </row>
    <row r="885" spans="2:11" x14ac:dyDescent="0.2">
      <c r="B885">
        <v>19</v>
      </c>
      <c r="C885">
        <v>109.593</v>
      </c>
      <c r="D885">
        <v>12.592000000000001</v>
      </c>
      <c r="E885">
        <v>2688</v>
      </c>
      <c r="F885">
        <v>1504</v>
      </c>
      <c r="G885">
        <v>118.072</v>
      </c>
      <c r="H885">
        <v>11.603999999999999</v>
      </c>
    </row>
    <row r="886" spans="2:11" x14ac:dyDescent="0.2">
      <c r="B886">
        <v>20</v>
      </c>
      <c r="C886">
        <v>53.627000000000002</v>
      </c>
      <c r="D886">
        <v>8.9220000000000006</v>
      </c>
      <c r="E886">
        <v>2724</v>
      </c>
      <c r="F886">
        <v>1676</v>
      </c>
      <c r="G886">
        <v>75.578999999999994</v>
      </c>
      <c r="H886">
        <v>7.9009999999999998</v>
      </c>
    </row>
    <row r="887" spans="2:11" x14ac:dyDescent="0.2">
      <c r="B887">
        <v>21</v>
      </c>
      <c r="C887">
        <v>86.710999999999999</v>
      </c>
      <c r="D887">
        <v>12.589</v>
      </c>
      <c r="E887">
        <v>2772</v>
      </c>
      <c r="F887">
        <v>1408</v>
      </c>
      <c r="G887">
        <v>131.82</v>
      </c>
      <c r="H887">
        <v>9.5869999999999997</v>
      </c>
    </row>
    <row r="888" spans="2:11" x14ac:dyDescent="0.2">
      <c r="B888">
        <v>22</v>
      </c>
      <c r="C888">
        <v>49.642000000000003</v>
      </c>
      <c r="D888">
        <v>8.641</v>
      </c>
      <c r="E888">
        <v>2772</v>
      </c>
      <c r="F888">
        <v>1444</v>
      </c>
      <c r="G888">
        <v>143.13</v>
      </c>
      <c r="H888">
        <v>7.6539999999999999</v>
      </c>
    </row>
    <row r="889" spans="2:11" x14ac:dyDescent="0.2">
      <c r="B889">
        <v>23</v>
      </c>
      <c r="C889">
        <v>76.516000000000005</v>
      </c>
      <c r="D889">
        <v>10.662000000000001</v>
      </c>
      <c r="E889">
        <v>2556</v>
      </c>
      <c r="F889">
        <v>1232</v>
      </c>
      <c r="G889">
        <v>132.184</v>
      </c>
      <c r="H889">
        <v>9.3819999999999997</v>
      </c>
    </row>
    <row r="890" spans="2:11" x14ac:dyDescent="0.2">
      <c r="B890">
        <v>24</v>
      </c>
      <c r="C890">
        <v>48.475999999999999</v>
      </c>
      <c r="D890">
        <v>8.9049999999999994</v>
      </c>
      <c r="E890">
        <v>2564</v>
      </c>
      <c r="F890">
        <v>1252</v>
      </c>
      <c r="G890">
        <v>133.87700000000001</v>
      </c>
      <c r="H890">
        <v>7.4720000000000004</v>
      </c>
    </row>
    <row r="891" spans="2:11" x14ac:dyDescent="0.2">
      <c r="B891">
        <v>25</v>
      </c>
      <c r="C891">
        <v>86.832999999999998</v>
      </c>
      <c r="D891">
        <v>12.589</v>
      </c>
      <c r="E891">
        <v>4084</v>
      </c>
      <c r="F891">
        <v>1504</v>
      </c>
      <c r="G891">
        <v>101.31</v>
      </c>
      <c r="H891">
        <v>9.1349999999999998</v>
      </c>
    </row>
    <row r="892" spans="2:11" x14ac:dyDescent="0.2">
      <c r="B892">
        <v>26</v>
      </c>
      <c r="C892">
        <v>37.640999999999998</v>
      </c>
      <c r="D892">
        <v>7.9039999999999999</v>
      </c>
      <c r="E892">
        <v>4088</v>
      </c>
      <c r="F892">
        <v>1528</v>
      </c>
      <c r="G892">
        <v>104.47</v>
      </c>
      <c r="H892">
        <v>6.1719999999999997</v>
      </c>
    </row>
    <row r="893" spans="2:11" x14ac:dyDescent="0.2">
      <c r="B893">
        <v>27</v>
      </c>
      <c r="C893">
        <v>97.835999999999999</v>
      </c>
      <c r="D893">
        <v>12.148</v>
      </c>
      <c r="E893">
        <v>4076</v>
      </c>
      <c r="F893">
        <v>1332</v>
      </c>
      <c r="G893">
        <v>52.430999999999997</v>
      </c>
      <c r="H893">
        <v>10.6</v>
      </c>
    </row>
    <row r="894" spans="2:11" x14ac:dyDescent="0.2">
      <c r="B894">
        <v>28</v>
      </c>
      <c r="C894">
        <v>51.57</v>
      </c>
      <c r="D894">
        <v>8.5879999999999992</v>
      </c>
      <c r="E894">
        <v>4096</v>
      </c>
      <c r="F894">
        <v>1316</v>
      </c>
      <c r="G894">
        <v>71.564999999999998</v>
      </c>
      <c r="H894">
        <v>7.6820000000000004</v>
      </c>
    </row>
    <row r="895" spans="2:11" x14ac:dyDescent="0.2">
      <c r="B895">
        <v>29</v>
      </c>
      <c r="C895">
        <v>79.366</v>
      </c>
      <c r="D895">
        <v>11.097</v>
      </c>
      <c r="E895">
        <v>3968</v>
      </c>
      <c r="F895">
        <v>1748</v>
      </c>
      <c r="G895">
        <v>69.146000000000001</v>
      </c>
      <c r="H895">
        <v>9.1980000000000004</v>
      </c>
    </row>
    <row r="896" spans="2:11" x14ac:dyDescent="0.2">
      <c r="B896">
        <v>30</v>
      </c>
      <c r="C896">
        <v>42.045000000000002</v>
      </c>
      <c r="D896">
        <v>8.9220000000000006</v>
      </c>
      <c r="E896">
        <v>4004</v>
      </c>
      <c r="F896">
        <v>1736</v>
      </c>
      <c r="G896">
        <v>75.578999999999994</v>
      </c>
      <c r="H896">
        <v>6.3209999999999997</v>
      </c>
    </row>
    <row r="898" spans="2:12" x14ac:dyDescent="0.2">
      <c r="B898" s="3" t="s">
        <v>46</v>
      </c>
    </row>
    <row r="899" spans="2:12" x14ac:dyDescent="0.2">
      <c r="B899">
        <v>1</v>
      </c>
      <c r="C899">
        <v>93.584999999999994</v>
      </c>
      <c r="D899">
        <v>11.654999999999999</v>
      </c>
      <c r="E899">
        <v>1844</v>
      </c>
      <c r="F899">
        <v>1764</v>
      </c>
      <c r="G899">
        <v>150.255</v>
      </c>
      <c r="H899">
        <v>10.843</v>
      </c>
      <c r="I899">
        <v>51.118000000000002</v>
      </c>
      <c r="J899">
        <v>93.584999999999994</v>
      </c>
      <c r="K899">
        <f>I899/J899</f>
        <v>0.54622001389111507</v>
      </c>
      <c r="L899">
        <f>MIN(I899:I913)</f>
        <v>30.16</v>
      </c>
    </row>
    <row r="900" spans="2:12" x14ac:dyDescent="0.2">
      <c r="B900">
        <v>2</v>
      </c>
      <c r="C900">
        <v>51.118000000000002</v>
      </c>
      <c r="D900">
        <v>8.7710000000000008</v>
      </c>
      <c r="E900">
        <v>1904</v>
      </c>
      <c r="F900">
        <v>1740</v>
      </c>
      <c r="G900">
        <v>110.925</v>
      </c>
      <c r="H900">
        <v>7.9589999999999996</v>
      </c>
      <c r="I900">
        <v>47.576000000000001</v>
      </c>
      <c r="J900">
        <v>84.02</v>
      </c>
      <c r="K900">
        <f t="shared" ref="K900:K913" si="28">I900/J900</f>
        <v>0.56624613187336348</v>
      </c>
      <c r="L900">
        <f>MAX(J899:J913)</f>
        <v>124.42700000000001</v>
      </c>
    </row>
    <row r="901" spans="2:12" x14ac:dyDescent="0.2">
      <c r="B901">
        <v>3</v>
      </c>
      <c r="C901">
        <v>84.02</v>
      </c>
      <c r="D901">
        <v>11.63</v>
      </c>
      <c r="E901">
        <v>1912</v>
      </c>
      <c r="F901">
        <v>1880</v>
      </c>
      <c r="G901">
        <v>140.042</v>
      </c>
      <c r="H901">
        <v>9.7569999999999997</v>
      </c>
      <c r="I901">
        <v>49.723999999999997</v>
      </c>
      <c r="J901">
        <v>90.826999999999998</v>
      </c>
      <c r="K901">
        <f t="shared" si="28"/>
        <v>0.5474583548944697</v>
      </c>
      <c r="L901">
        <f>AVERAGE(I899:I913)</f>
        <v>47.053800000000003</v>
      </c>
    </row>
    <row r="902" spans="2:12" x14ac:dyDescent="0.2">
      <c r="B902">
        <v>4</v>
      </c>
      <c r="C902">
        <v>47.576000000000001</v>
      </c>
      <c r="D902">
        <v>8.4329999999999998</v>
      </c>
      <c r="E902">
        <v>1932</v>
      </c>
      <c r="F902">
        <v>1888</v>
      </c>
      <c r="G902">
        <v>143.13</v>
      </c>
      <c r="H902">
        <v>7.2279999999999998</v>
      </c>
      <c r="I902">
        <v>34.854999999999997</v>
      </c>
      <c r="J902">
        <v>74.144000000000005</v>
      </c>
      <c r="K902">
        <f t="shared" si="28"/>
        <v>0.4700987268018989</v>
      </c>
      <c r="L902">
        <f>AVERAGE(J899:J913)</f>
        <v>88.896000000000015</v>
      </c>
    </row>
    <row r="903" spans="2:12" x14ac:dyDescent="0.2">
      <c r="B903">
        <v>5</v>
      </c>
      <c r="C903">
        <v>90.826999999999998</v>
      </c>
      <c r="D903">
        <v>12.098000000000001</v>
      </c>
      <c r="E903">
        <v>1992</v>
      </c>
      <c r="F903">
        <v>2492</v>
      </c>
      <c r="G903">
        <v>44.192999999999998</v>
      </c>
      <c r="H903">
        <v>9.9160000000000004</v>
      </c>
      <c r="I903">
        <v>42.183999999999997</v>
      </c>
      <c r="J903">
        <v>81.93</v>
      </c>
      <c r="K903">
        <f t="shared" si="28"/>
        <v>0.5148785548639081</v>
      </c>
    </row>
    <row r="904" spans="2:12" x14ac:dyDescent="0.2">
      <c r="B904">
        <v>6</v>
      </c>
      <c r="C904">
        <v>49.723999999999997</v>
      </c>
      <c r="D904">
        <v>8.5559999999999992</v>
      </c>
      <c r="E904">
        <v>2016</v>
      </c>
      <c r="F904">
        <v>2408</v>
      </c>
      <c r="G904">
        <v>170.27199999999999</v>
      </c>
      <c r="H904">
        <v>7.6509999999999998</v>
      </c>
      <c r="I904">
        <v>30.16</v>
      </c>
      <c r="J904">
        <v>63.048000000000002</v>
      </c>
      <c r="K904">
        <f t="shared" si="28"/>
        <v>0.47836568963329523</v>
      </c>
    </row>
    <row r="905" spans="2:12" x14ac:dyDescent="0.2">
      <c r="B905">
        <v>7</v>
      </c>
      <c r="C905">
        <v>74.144000000000005</v>
      </c>
      <c r="D905">
        <v>11.231999999999999</v>
      </c>
      <c r="E905">
        <v>1880</v>
      </c>
      <c r="F905">
        <v>3164</v>
      </c>
      <c r="G905">
        <v>125.395</v>
      </c>
      <c r="H905">
        <v>9.3819999999999997</v>
      </c>
      <c r="I905">
        <v>51.067</v>
      </c>
      <c r="J905">
        <v>99.796999999999997</v>
      </c>
      <c r="K905">
        <f t="shared" si="28"/>
        <v>0.5117087688006654</v>
      </c>
    </row>
    <row r="906" spans="2:12" x14ac:dyDescent="0.2">
      <c r="B906">
        <v>8</v>
      </c>
      <c r="C906">
        <v>34.854999999999997</v>
      </c>
      <c r="D906">
        <v>7.1879999999999997</v>
      </c>
      <c r="E906">
        <v>1948</v>
      </c>
      <c r="F906">
        <v>3164</v>
      </c>
      <c r="G906">
        <v>103.57</v>
      </c>
      <c r="H906">
        <v>6.4459999999999997</v>
      </c>
      <c r="I906">
        <v>47.308</v>
      </c>
      <c r="J906">
        <v>85.893000000000001</v>
      </c>
      <c r="K906">
        <f t="shared" si="28"/>
        <v>0.55077829392383548</v>
      </c>
    </row>
    <row r="907" spans="2:12" x14ac:dyDescent="0.2">
      <c r="B907">
        <v>9</v>
      </c>
      <c r="C907">
        <v>81.93</v>
      </c>
      <c r="D907">
        <v>11.118</v>
      </c>
      <c r="E907">
        <v>2552</v>
      </c>
      <c r="F907">
        <v>3188</v>
      </c>
      <c r="G907">
        <v>119.899</v>
      </c>
      <c r="H907">
        <v>9.7539999999999996</v>
      </c>
      <c r="I907">
        <v>45.893000000000001</v>
      </c>
      <c r="J907">
        <v>76.980999999999995</v>
      </c>
      <c r="K907">
        <f t="shared" si="28"/>
        <v>0.59616009145113735</v>
      </c>
    </row>
    <row r="908" spans="2:12" x14ac:dyDescent="0.2">
      <c r="B908">
        <v>10</v>
      </c>
      <c r="C908">
        <v>42.183999999999997</v>
      </c>
      <c r="D908">
        <v>7.9039999999999999</v>
      </c>
      <c r="E908">
        <v>2532</v>
      </c>
      <c r="F908">
        <v>3324</v>
      </c>
      <c r="G908">
        <v>37.569000000000003</v>
      </c>
      <c r="H908">
        <v>7.2279999999999998</v>
      </c>
      <c r="I908">
        <v>55.137999999999998</v>
      </c>
      <c r="J908">
        <v>111.76300000000001</v>
      </c>
      <c r="K908">
        <f t="shared" si="28"/>
        <v>0.49334753004124798</v>
      </c>
    </row>
    <row r="909" spans="2:12" x14ac:dyDescent="0.2">
      <c r="B909">
        <v>11</v>
      </c>
      <c r="C909">
        <v>63.048000000000002</v>
      </c>
      <c r="D909">
        <v>9.9139999999999997</v>
      </c>
      <c r="E909">
        <v>2884</v>
      </c>
      <c r="F909">
        <v>3228</v>
      </c>
      <c r="G909">
        <v>25.942</v>
      </c>
      <c r="H909">
        <v>8.1920000000000002</v>
      </c>
      <c r="I909">
        <v>58.578000000000003</v>
      </c>
      <c r="J909">
        <v>124.42700000000001</v>
      </c>
      <c r="K909">
        <f t="shared" si="28"/>
        <v>0.47078206498589537</v>
      </c>
    </row>
    <row r="910" spans="2:12" x14ac:dyDescent="0.2">
      <c r="B910">
        <v>12</v>
      </c>
      <c r="C910">
        <v>30.16</v>
      </c>
      <c r="D910">
        <v>7.1150000000000002</v>
      </c>
      <c r="E910">
        <v>2936</v>
      </c>
      <c r="F910">
        <v>3228</v>
      </c>
      <c r="G910">
        <v>61.698999999999998</v>
      </c>
      <c r="H910">
        <v>5.7469999999999999</v>
      </c>
      <c r="I910">
        <v>44.267000000000003</v>
      </c>
      <c r="J910">
        <v>79.948999999999998</v>
      </c>
      <c r="K910">
        <f t="shared" si="28"/>
        <v>0.55369047767952073</v>
      </c>
    </row>
    <row r="911" spans="2:12" x14ac:dyDescent="0.2">
      <c r="B911">
        <v>13</v>
      </c>
      <c r="C911">
        <v>99.796999999999997</v>
      </c>
      <c r="D911">
        <v>12.272</v>
      </c>
      <c r="E911">
        <v>3192</v>
      </c>
      <c r="F911">
        <v>1948</v>
      </c>
      <c r="G911">
        <v>133.40899999999999</v>
      </c>
      <c r="H911">
        <v>10.361000000000001</v>
      </c>
      <c r="I911">
        <v>46.19</v>
      </c>
      <c r="J911">
        <v>85.015000000000001</v>
      </c>
      <c r="K911">
        <f t="shared" si="28"/>
        <v>0.54331588543198261</v>
      </c>
    </row>
    <row r="912" spans="2:12" x14ac:dyDescent="0.2">
      <c r="B912">
        <v>14</v>
      </c>
      <c r="C912">
        <v>51.067</v>
      </c>
      <c r="D912">
        <v>8.5190000000000001</v>
      </c>
      <c r="E912">
        <v>3220</v>
      </c>
      <c r="F912">
        <v>2076</v>
      </c>
      <c r="G912">
        <v>61.26</v>
      </c>
      <c r="H912">
        <v>8.0039999999999996</v>
      </c>
      <c r="I912">
        <v>58.491</v>
      </c>
      <c r="J912">
        <v>109.47799999999999</v>
      </c>
      <c r="K912">
        <f t="shared" si="28"/>
        <v>0.53427172582619342</v>
      </c>
    </row>
    <row r="913" spans="2:11" x14ac:dyDescent="0.2">
      <c r="B913">
        <v>15</v>
      </c>
      <c r="C913">
        <v>85.893000000000001</v>
      </c>
      <c r="D913">
        <v>11.294</v>
      </c>
      <c r="E913">
        <v>2956</v>
      </c>
      <c r="F913">
        <v>2368</v>
      </c>
      <c r="G913">
        <v>56.31</v>
      </c>
      <c r="H913">
        <v>9.8789999999999996</v>
      </c>
      <c r="I913">
        <v>43.258000000000003</v>
      </c>
      <c r="J913">
        <v>72.582999999999998</v>
      </c>
      <c r="K913">
        <f t="shared" si="28"/>
        <v>0.59597977487841514</v>
      </c>
    </row>
    <row r="914" spans="2:11" x14ac:dyDescent="0.2">
      <c r="B914">
        <v>16</v>
      </c>
      <c r="C914">
        <v>47.308</v>
      </c>
      <c r="D914">
        <v>8.6509999999999998</v>
      </c>
      <c r="E914">
        <v>2980</v>
      </c>
      <c r="F914">
        <v>2236</v>
      </c>
      <c r="G914">
        <v>102.875</v>
      </c>
      <c r="H914">
        <v>7.2279999999999998</v>
      </c>
    </row>
    <row r="915" spans="2:11" x14ac:dyDescent="0.2">
      <c r="B915">
        <v>17</v>
      </c>
      <c r="C915">
        <v>76.980999999999995</v>
      </c>
      <c r="D915">
        <v>10.999000000000001</v>
      </c>
      <c r="E915">
        <v>2860</v>
      </c>
      <c r="F915">
        <v>2408</v>
      </c>
      <c r="G915">
        <v>118.81100000000001</v>
      </c>
      <c r="H915">
        <v>9.4429999999999996</v>
      </c>
    </row>
    <row r="916" spans="2:11" x14ac:dyDescent="0.2">
      <c r="B916">
        <v>18</v>
      </c>
      <c r="C916">
        <v>45.893000000000001</v>
      </c>
      <c r="D916">
        <v>8.3539999999999992</v>
      </c>
      <c r="E916">
        <v>2880</v>
      </c>
      <c r="F916">
        <v>2432</v>
      </c>
      <c r="G916">
        <v>123.232</v>
      </c>
      <c r="H916">
        <v>7.2279999999999998</v>
      </c>
    </row>
    <row r="917" spans="2:11" x14ac:dyDescent="0.2">
      <c r="B917">
        <v>19</v>
      </c>
      <c r="C917">
        <v>111.76300000000001</v>
      </c>
      <c r="D917">
        <v>13.260999999999999</v>
      </c>
      <c r="E917">
        <v>1880</v>
      </c>
      <c r="F917">
        <v>3352</v>
      </c>
      <c r="G917">
        <v>24.702000000000002</v>
      </c>
      <c r="H917">
        <v>11.361000000000001</v>
      </c>
    </row>
    <row r="918" spans="2:11" x14ac:dyDescent="0.2">
      <c r="B918">
        <v>20</v>
      </c>
      <c r="C918">
        <v>55.137999999999998</v>
      </c>
      <c r="D918">
        <v>9.6289999999999996</v>
      </c>
      <c r="E918">
        <v>1948</v>
      </c>
      <c r="F918">
        <v>3376</v>
      </c>
      <c r="G918">
        <v>58.298999999999999</v>
      </c>
      <c r="H918">
        <v>7.4960000000000004</v>
      </c>
    </row>
    <row r="919" spans="2:11" x14ac:dyDescent="0.2">
      <c r="B919">
        <v>21</v>
      </c>
      <c r="C919">
        <v>124.42700000000001</v>
      </c>
      <c r="D919">
        <v>15.853</v>
      </c>
      <c r="E919">
        <v>2328</v>
      </c>
      <c r="F919">
        <v>3000</v>
      </c>
      <c r="G919">
        <v>43.152000000000001</v>
      </c>
      <c r="H919">
        <v>10.439</v>
      </c>
    </row>
    <row r="920" spans="2:11" x14ac:dyDescent="0.2">
      <c r="B920">
        <v>22</v>
      </c>
      <c r="C920">
        <v>58.578000000000003</v>
      </c>
      <c r="D920">
        <v>11.930999999999999</v>
      </c>
      <c r="E920">
        <v>2364</v>
      </c>
      <c r="F920">
        <v>2980</v>
      </c>
      <c r="G920">
        <v>43.363</v>
      </c>
      <c r="H920">
        <v>6.4169999999999998</v>
      </c>
    </row>
    <row r="921" spans="2:11" x14ac:dyDescent="0.2">
      <c r="B921">
        <v>23</v>
      </c>
      <c r="C921">
        <v>79.948999999999998</v>
      </c>
      <c r="D921">
        <v>11.494999999999999</v>
      </c>
      <c r="E921">
        <v>2192</v>
      </c>
      <c r="F921">
        <v>3596</v>
      </c>
      <c r="G921">
        <v>33.024000000000001</v>
      </c>
      <c r="H921">
        <v>9.5389999999999997</v>
      </c>
    </row>
    <row r="922" spans="2:11" x14ac:dyDescent="0.2">
      <c r="B922">
        <v>24</v>
      </c>
      <c r="C922">
        <v>44.267000000000003</v>
      </c>
      <c r="D922">
        <v>8.1530000000000005</v>
      </c>
      <c r="E922">
        <v>2252</v>
      </c>
      <c r="F922">
        <v>3492</v>
      </c>
      <c r="G922">
        <v>108.97</v>
      </c>
      <c r="H922">
        <v>6.7460000000000004</v>
      </c>
    </row>
    <row r="923" spans="2:11" x14ac:dyDescent="0.2">
      <c r="B923">
        <v>25</v>
      </c>
      <c r="C923">
        <v>85.015000000000001</v>
      </c>
      <c r="D923">
        <v>11.162000000000001</v>
      </c>
      <c r="E923">
        <v>1188</v>
      </c>
      <c r="F923">
        <v>3496</v>
      </c>
      <c r="G923">
        <v>122.661</v>
      </c>
      <c r="H923">
        <v>10.023999999999999</v>
      </c>
    </row>
    <row r="924" spans="2:11" x14ac:dyDescent="0.2">
      <c r="B924">
        <v>26</v>
      </c>
      <c r="C924">
        <v>46.19</v>
      </c>
      <c r="D924">
        <v>8.7070000000000007</v>
      </c>
      <c r="E924">
        <v>1204</v>
      </c>
      <c r="F924">
        <v>3508</v>
      </c>
      <c r="G924">
        <v>104.42100000000001</v>
      </c>
      <c r="H924">
        <v>7.1559999999999997</v>
      </c>
    </row>
    <row r="925" spans="2:11" x14ac:dyDescent="0.2">
      <c r="B925">
        <v>27</v>
      </c>
      <c r="C925">
        <v>109.47799999999999</v>
      </c>
      <c r="D925">
        <v>13.199</v>
      </c>
      <c r="E925">
        <v>1092</v>
      </c>
      <c r="F925">
        <v>3232</v>
      </c>
      <c r="G925">
        <v>21.413</v>
      </c>
      <c r="H925">
        <v>11.237</v>
      </c>
    </row>
    <row r="926" spans="2:11" x14ac:dyDescent="0.2">
      <c r="B926">
        <v>28</v>
      </c>
      <c r="C926">
        <v>58.491</v>
      </c>
      <c r="D926">
        <v>9.0830000000000002</v>
      </c>
      <c r="E926">
        <v>1160</v>
      </c>
      <c r="F926">
        <v>3124</v>
      </c>
      <c r="G926">
        <v>111.801</v>
      </c>
      <c r="H926">
        <v>8.3369999999999997</v>
      </c>
    </row>
    <row r="927" spans="2:11" x14ac:dyDescent="0.2">
      <c r="B927">
        <v>29</v>
      </c>
      <c r="C927">
        <v>72.582999999999998</v>
      </c>
      <c r="D927">
        <v>11.034000000000001</v>
      </c>
      <c r="E927">
        <v>868</v>
      </c>
      <c r="F927">
        <v>3212</v>
      </c>
      <c r="G927">
        <v>31.608000000000001</v>
      </c>
      <c r="H927">
        <v>9.1560000000000006</v>
      </c>
    </row>
    <row r="928" spans="2:11" x14ac:dyDescent="0.2">
      <c r="B928">
        <v>30</v>
      </c>
      <c r="C928">
        <v>43.258000000000003</v>
      </c>
      <c r="D928">
        <v>8.5150000000000006</v>
      </c>
      <c r="E928">
        <v>912</v>
      </c>
      <c r="F928">
        <v>3100</v>
      </c>
      <c r="G928">
        <v>115.11499999999999</v>
      </c>
      <c r="H928">
        <v>6.6779999999999999</v>
      </c>
    </row>
    <row r="930" spans="2:12" x14ac:dyDescent="0.2">
      <c r="B930" s="5" t="s">
        <v>47</v>
      </c>
    </row>
    <row r="931" spans="2:12" x14ac:dyDescent="0.2">
      <c r="B931">
        <v>1</v>
      </c>
      <c r="C931">
        <v>135.791</v>
      </c>
      <c r="D931">
        <v>15.028</v>
      </c>
      <c r="E931">
        <v>4364</v>
      </c>
      <c r="F931">
        <v>1660</v>
      </c>
      <c r="G931">
        <v>131.1</v>
      </c>
      <c r="H931">
        <v>12.608000000000001</v>
      </c>
      <c r="I931">
        <v>69.296000000000006</v>
      </c>
      <c r="J931">
        <v>135.791</v>
      </c>
      <c r="K931">
        <f>I931/J931</f>
        <v>0.51031364376136867</v>
      </c>
      <c r="L931">
        <f>MIN(I931:I945)</f>
        <v>36.212000000000003</v>
      </c>
    </row>
    <row r="932" spans="2:12" x14ac:dyDescent="0.2">
      <c r="B932">
        <v>2</v>
      </c>
      <c r="C932">
        <v>69.296000000000006</v>
      </c>
      <c r="D932">
        <v>10.273</v>
      </c>
      <c r="E932">
        <v>4364</v>
      </c>
      <c r="F932">
        <v>1832</v>
      </c>
      <c r="G932">
        <v>39.289000000000001</v>
      </c>
      <c r="H932">
        <v>9.1560000000000006</v>
      </c>
      <c r="I932">
        <v>57.793999999999997</v>
      </c>
      <c r="J932">
        <v>111.633</v>
      </c>
      <c r="K932">
        <f t="shared" ref="K932:K945" si="29">I932/J932</f>
        <v>0.51771429595191387</v>
      </c>
      <c r="L932">
        <f>MAX(J931:J945)</f>
        <v>135.791</v>
      </c>
    </row>
    <row r="933" spans="2:12" x14ac:dyDescent="0.2">
      <c r="B933">
        <v>3</v>
      </c>
      <c r="C933">
        <v>111.633</v>
      </c>
      <c r="D933">
        <v>12.478</v>
      </c>
      <c r="E933">
        <v>4788</v>
      </c>
      <c r="F933">
        <v>1424</v>
      </c>
      <c r="G933">
        <v>100.008</v>
      </c>
      <c r="H933">
        <v>11.569000000000001</v>
      </c>
      <c r="I933">
        <v>40.399000000000001</v>
      </c>
      <c r="J933">
        <v>79.513999999999996</v>
      </c>
      <c r="K933">
        <f t="shared" si="29"/>
        <v>0.50807404985285609</v>
      </c>
      <c r="L933">
        <f>AVERAGE(I931:I945)</f>
        <v>49.188600000000001</v>
      </c>
    </row>
    <row r="934" spans="2:12" x14ac:dyDescent="0.2">
      <c r="B934">
        <v>4</v>
      </c>
      <c r="C934">
        <v>57.793999999999997</v>
      </c>
      <c r="D934">
        <v>9.8320000000000007</v>
      </c>
      <c r="E934">
        <v>4716</v>
      </c>
      <c r="F934">
        <v>1464</v>
      </c>
      <c r="G934">
        <v>143.97300000000001</v>
      </c>
      <c r="H934">
        <v>7.6079999999999997</v>
      </c>
      <c r="I934">
        <v>59.746000000000002</v>
      </c>
      <c r="J934">
        <v>118.98399999999999</v>
      </c>
      <c r="K934">
        <f t="shared" si="29"/>
        <v>0.50213474080548648</v>
      </c>
      <c r="L934">
        <f>AVERAGE(J931:J945)</f>
        <v>98.350266666666656</v>
      </c>
    </row>
    <row r="935" spans="2:12" x14ac:dyDescent="0.2">
      <c r="B935">
        <v>5</v>
      </c>
      <c r="C935">
        <v>79.513999999999996</v>
      </c>
      <c r="D935">
        <v>10.843</v>
      </c>
      <c r="E935">
        <v>4632</v>
      </c>
      <c r="F935">
        <v>1504</v>
      </c>
      <c r="G935">
        <v>126.87</v>
      </c>
      <c r="H935">
        <v>9.6379999999999999</v>
      </c>
      <c r="I935">
        <v>38.729999999999997</v>
      </c>
      <c r="J935">
        <v>90.566000000000003</v>
      </c>
      <c r="K935">
        <f t="shared" si="29"/>
        <v>0.42764392818497005</v>
      </c>
    </row>
    <row r="936" spans="2:12" x14ac:dyDescent="0.2">
      <c r="B936">
        <v>6</v>
      </c>
      <c r="C936">
        <v>40.399000000000001</v>
      </c>
      <c r="D936">
        <v>8.2240000000000002</v>
      </c>
      <c r="E936">
        <v>4612</v>
      </c>
      <c r="F936">
        <v>1536</v>
      </c>
      <c r="G936">
        <v>148.173</v>
      </c>
      <c r="H936">
        <v>6.9089999999999998</v>
      </c>
      <c r="I936">
        <v>38.926000000000002</v>
      </c>
      <c r="J936">
        <v>84.564999999999998</v>
      </c>
      <c r="K936">
        <f t="shared" si="29"/>
        <v>0.46030863832554841</v>
      </c>
    </row>
    <row r="937" spans="2:12" x14ac:dyDescent="0.2">
      <c r="B937">
        <v>7</v>
      </c>
      <c r="C937">
        <v>118.98399999999999</v>
      </c>
      <c r="D937">
        <v>13.06</v>
      </c>
      <c r="E937">
        <v>2476</v>
      </c>
      <c r="F937">
        <v>1944</v>
      </c>
      <c r="G937">
        <v>127.504</v>
      </c>
      <c r="H937">
        <v>12.047000000000001</v>
      </c>
      <c r="I937">
        <v>46.509</v>
      </c>
      <c r="J937">
        <v>101.872</v>
      </c>
      <c r="K937">
        <f t="shared" si="29"/>
        <v>0.45654350557562434</v>
      </c>
    </row>
    <row r="938" spans="2:12" x14ac:dyDescent="0.2">
      <c r="B938">
        <v>8</v>
      </c>
      <c r="C938">
        <v>59.746000000000002</v>
      </c>
      <c r="D938">
        <v>9.9339999999999993</v>
      </c>
      <c r="E938">
        <v>2528</v>
      </c>
      <c r="F938">
        <v>1948</v>
      </c>
      <c r="G938">
        <v>112.834</v>
      </c>
      <c r="H938">
        <v>8.1920000000000002</v>
      </c>
      <c r="I938">
        <v>62.662999999999997</v>
      </c>
      <c r="J938">
        <v>102.961</v>
      </c>
      <c r="K938">
        <f t="shared" si="29"/>
        <v>0.60860908499334698</v>
      </c>
    </row>
    <row r="939" spans="2:12" x14ac:dyDescent="0.2">
      <c r="B939">
        <v>9</v>
      </c>
      <c r="C939">
        <v>90.566000000000003</v>
      </c>
      <c r="D939">
        <v>12.047000000000001</v>
      </c>
      <c r="E939">
        <v>2524</v>
      </c>
      <c r="F939">
        <v>2580</v>
      </c>
      <c r="G939">
        <v>126.87</v>
      </c>
      <c r="H939">
        <v>10.119999999999999</v>
      </c>
      <c r="I939">
        <v>39.151000000000003</v>
      </c>
      <c r="J939">
        <v>72.003</v>
      </c>
      <c r="K939">
        <f t="shared" si="29"/>
        <v>0.54374123300418042</v>
      </c>
    </row>
    <row r="940" spans="2:12" x14ac:dyDescent="0.2">
      <c r="B940">
        <v>10</v>
      </c>
      <c r="C940">
        <v>38.729999999999997</v>
      </c>
      <c r="D940">
        <v>7.6539999999999999</v>
      </c>
      <c r="E940">
        <v>2548</v>
      </c>
      <c r="F940">
        <v>2716</v>
      </c>
      <c r="G940">
        <v>61.820999999999998</v>
      </c>
      <c r="H940">
        <v>6.5060000000000002</v>
      </c>
      <c r="I940">
        <v>64.331999999999994</v>
      </c>
      <c r="J940">
        <v>130.68899999999999</v>
      </c>
      <c r="K940">
        <f t="shared" si="29"/>
        <v>0.49225259968321738</v>
      </c>
    </row>
    <row r="941" spans="2:12" x14ac:dyDescent="0.2">
      <c r="B941">
        <v>11</v>
      </c>
      <c r="C941">
        <v>84.564999999999998</v>
      </c>
      <c r="D941">
        <v>11.606</v>
      </c>
      <c r="E941">
        <v>1956</v>
      </c>
      <c r="F941">
        <v>2544</v>
      </c>
      <c r="G941">
        <v>41.634</v>
      </c>
      <c r="H941">
        <v>10.064</v>
      </c>
      <c r="I941">
        <v>56.219000000000001</v>
      </c>
      <c r="J941">
        <v>116.61799999999999</v>
      </c>
      <c r="K941">
        <f t="shared" si="29"/>
        <v>0.48207823835085495</v>
      </c>
    </row>
    <row r="942" spans="2:12" x14ac:dyDescent="0.2">
      <c r="B942">
        <v>12</v>
      </c>
      <c r="C942">
        <v>38.926000000000002</v>
      </c>
      <c r="D942">
        <v>7.7590000000000003</v>
      </c>
      <c r="E942">
        <v>1960</v>
      </c>
      <c r="F942">
        <v>2444</v>
      </c>
      <c r="G942">
        <v>143.84200000000001</v>
      </c>
      <c r="H942">
        <v>6.7460000000000004</v>
      </c>
      <c r="I942">
        <v>43.686999999999998</v>
      </c>
      <c r="J942">
        <v>106.684</v>
      </c>
      <c r="K942">
        <f t="shared" si="29"/>
        <v>0.4094990813992726</v>
      </c>
    </row>
    <row r="943" spans="2:12" x14ac:dyDescent="0.2">
      <c r="B943">
        <v>13</v>
      </c>
      <c r="C943">
        <v>101.872</v>
      </c>
      <c r="D943">
        <v>12.788</v>
      </c>
      <c r="E943">
        <v>1496</v>
      </c>
      <c r="F943">
        <v>2108</v>
      </c>
      <c r="G943">
        <v>42.709000000000003</v>
      </c>
      <c r="H943">
        <v>11.17</v>
      </c>
      <c r="I943">
        <v>39.106999999999999</v>
      </c>
      <c r="J943">
        <v>63.344999999999999</v>
      </c>
      <c r="K943">
        <f t="shared" si="29"/>
        <v>0.61736522219591128</v>
      </c>
    </row>
    <row r="944" spans="2:12" x14ac:dyDescent="0.2">
      <c r="B944">
        <v>14</v>
      </c>
      <c r="C944">
        <v>46.509</v>
      </c>
      <c r="D944">
        <v>8.8859999999999992</v>
      </c>
      <c r="E944">
        <v>1528</v>
      </c>
      <c r="F944">
        <v>2116</v>
      </c>
      <c r="G944">
        <v>49.399000000000001</v>
      </c>
      <c r="H944">
        <v>6.9870000000000001</v>
      </c>
      <c r="I944">
        <v>36.212000000000003</v>
      </c>
      <c r="J944">
        <v>78.759</v>
      </c>
      <c r="K944">
        <f t="shared" si="29"/>
        <v>0.45978237407788319</v>
      </c>
    </row>
    <row r="945" spans="2:11" x14ac:dyDescent="0.2">
      <c r="B945">
        <v>15</v>
      </c>
      <c r="C945">
        <v>102.961</v>
      </c>
      <c r="D945">
        <v>12.504</v>
      </c>
      <c r="E945">
        <v>1404</v>
      </c>
      <c r="F945">
        <v>1964</v>
      </c>
      <c r="G945">
        <v>25.084</v>
      </c>
      <c r="H945">
        <v>11.044</v>
      </c>
      <c r="I945">
        <v>45.058</v>
      </c>
      <c r="J945">
        <v>81.27</v>
      </c>
      <c r="K945">
        <f t="shared" si="29"/>
        <v>0.5544235265165498</v>
      </c>
    </row>
    <row r="946" spans="2:11" x14ac:dyDescent="0.2">
      <c r="B946">
        <v>16</v>
      </c>
      <c r="C946">
        <v>62.662999999999997</v>
      </c>
      <c r="D946">
        <v>9.7840000000000007</v>
      </c>
      <c r="E946">
        <v>1488</v>
      </c>
      <c r="F946">
        <v>1832</v>
      </c>
      <c r="G946">
        <v>99.926000000000002</v>
      </c>
      <c r="H946">
        <v>8.1920000000000002</v>
      </c>
    </row>
    <row r="947" spans="2:11" x14ac:dyDescent="0.2">
      <c r="B947">
        <v>17</v>
      </c>
      <c r="C947">
        <v>72.003</v>
      </c>
      <c r="D947">
        <v>10.250999999999999</v>
      </c>
      <c r="E947">
        <v>1152</v>
      </c>
      <c r="F947">
        <v>1792</v>
      </c>
      <c r="G947">
        <v>23.552</v>
      </c>
      <c r="H947">
        <v>9.3170000000000002</v>
      </c>
    </row>
    <row r="948" spans="2:11" x14ac:dyDescent="0.2">
      <c r="B948">
        <v>18</v>
      </c>
      <c r="C948">
        <v>39.151000000000003</v>
      </c>
      <c r="D948">
        <v>7.8479999999999999</v>
      </c>
      <c r="E948">
        <v>1208</v>
      </c>
      <c r="F948">
        <v>1680</v>
      </c>
      <c r="G948">
        <v>107.879</v>
      </c>
      <c r="H948">
        <v>6.7089999999999996</v>
      </c>
    </row>
    <row r="949" spans="2:11" x14ac:dyDescent="0.2">
      <c r="B949">
        <v>19</v>
      </c>
      <c r="C949">
        <v>130.68899999999999</v>
      </c>
      <c r="D949">
        <v>13.798999999999999</v>
      </c>
      <c r="E949">
        <v>1556</v>
      </c>
      <c r="F949">
        <v>1668</v>
      </c>
      <c r="G949">
        <v>114.77500000000001</v>
      </c>
      <c r="H949">
        <v>12.79</v>
      </c>
    </row>
    <row r="950" spans="2:11" x14ac:dyDescent="0.2">
      <c r="B950">
        <v>20</v>
      </c>
      <c r="C950">
        <v>64.331999999999994</v>
      </c>
      <c r="D950">
        <v>10.157</v>
      </c>
      <c r="E950">
        <v>1540</v>
      </c>
      <c r="F950">
        <v>1712</v>
      </c>
      <c r="G950">
        <v>112.306</v>
      </c>
      <c r="H950">
        <v>8.4329999999999998</v>
      </c>
    </row>
    <row r="951" spans="2:11" x14ac:dyDescent="0.2">
      <c r="B951">
        <v>21</v>
      </c>
      <c r="C951">
        <v>116.61799999999999</v>
      </c>
      <c r="D951">
        <v>14.273</v>
      </c>
      <c r="E951">
        <v>1032</v>
      </c>
      <c r="F951">
        <v>1952</v>
      </c>
      <c r="G951">
        <v>21.800999999999998</v>
      </c>
      <c r="H951">
        <v>10.843</v>
      </c>
    </row>
    <row r="952" spans="2:11" x14ac:dyDescent="0.2">
      <c r="B952">
        <v>22</v>
      </c>
      <c r="C952">
        <v>56.219000000000001</v>
      </c>
      <c r="D952">
        <v>9.6379999999999999</v>
      </c>
      <c r="E952">
        <v>1064</v>
      </c>
      <c r="F952">
        <v>1836</v>
      </c>
      <c r="G952">
        <v>143.13</v>
      </c>
      <c r="H952">
        <v>8.5739999999999998</v>
      </c>
    </row>
    <row r="953" spans="2:11" x14ac:dyDescent="0.2">
      <c r="B953">
        <v>23</v>
      </c>
      <c r="C953">
        <v>106.684</v>
      </c>
      <c r="D953">
        <v>12.403</v>
      </c>
      <c r="E953">
        <v>720</v>
      </c>
      <c r="F953">
        <v>2004</v>
      </c>
      <c r="G953">
        <v>24.074999999999999</v>
      </c>
      <c r="H953">
        <v>11.101000000000001</v>
      </c>
    </row>
    <row r="954" spans="2:11" x14ac:dyDescent="0.2">
      <c r="B954">
        <v>24</v>
      </c>
      <c r="C954">
        <v>43.686999999999998</v>
      </c>
      <c r="D954">
        <v>8.2059999999999995</v>
      </c>
      <c r="E954">
        <v>752</v>
      </c>
      <c r="F954">
        <v>1992</v>
      </c>
      <c r="G954">
        <v>40.235999999999997</v>
      </c>
      <c r="H954">
        <v>7.1559999999999997</v>
      </c>
    </row>
    <row r="955" spans="2:11" x14ac:dyDescent="0.2">
      <c r="B955">
        <v>25</v>
      </c>
      <c r="C955">
        <v>63.344999999999999</v>
      </c>
      <c r="D955">
        <v>10.302</v>
      </c>
      <c r="E955">
        <v>4392</v>
      </c>
      <c r="F955">
        <v>2720</v>
      </c>
      <c r="G955">
        <v>79.215999999999994</v>
      </c>
      <c r="H955">
        <v>7.9509999999999996</v>
      </c>
    </row>
    <row r="956" spans="2:11" x14ac:dyDescent="0.2">
      <c r="B956">
        <v>26</v>
      </c>
      <c r="C956">
        <v>39.106999999999999</v>
      </c>
      <c r="D956">
        <v>8.1</v>
      </c>
      <c r="E956">
        <v>4376</v>
      </c>
      <c r="F956">
        <v>2692</v>
      </c>
      <c r="G956">
        <v>59.621000000000002</v>
      </c>
      <c r="H956">
        <v>6.5060000000000002</v>
      </c>
    </row>
    <row r="957" spans="2:11" x14ac:dyDescent="0.2">
      <c r="B957">
        <v>27</v>
      </c>
      <c r="C957">
        <v>78.759</v>
      </c>
      <c r="D957">
        <v>10.999000000000001</v>
      </c>
      <c r="E957">
        <v>4188</v>
      </c>
      <c r="F957">
        <v>2520</v>
      </c>
      <c r="G957">
        <v>118.81100000000001</v>
      </c>
      <c r="H957">
        <v>9.3970000000000002</v>
      </c>
    </row>
    <row r="958" spans="2:11" x14ac:dyDescent="0.2">
      <c r="B958">
        <v>28</v>
      </c>
      <c r="C958">
        <v>36.212000000000003</v>
      </c>
      <c r="D958">
        <v>7.6689999999999996</v>
      </c>
      <c r="E958">
        <v>4164</v>
      </c>
      <c r="F958">
        <v>2636</v>
      </c>
      <c r="G958">
        <v>46.273000000000003</v>
      </c>
      <c r="H958">
        <v>6.3390000000000004</v>
      </c>
    </row>
    <row r="959" spans="2:11" x14ac:dyDescent="0.2">
      <c r="B959">
        <v>29</v>
      </c>
      <c r="C959">
        <v>81.27</v>
      </c>
      <c r="D959">
        <v>11.454000000000001</v>
      </c>
      <c r="E959">
        <v>4024</v>
      </c>
      <c r="F959">
        <v>2196</v>
      </c>
      <c r="G959">
        <v>75.379000000000005</v>
      </c>
      <c r="H959">
        <v>9.3970000000000002</v>
      </c>
    </row>
    <row r="960" spans="2:11" x14ac:dyDescent="0.2">
      <c r="B960">
        <v>30</v>
      </c>
      <c r="C960">
        <v>45.058</v>
      </c>
      <c r="D960">
        <v>9.4250000000000007</v>
      </c>
      <c r="E960">
        <v>4000</v>
      </c>
      <c r="F960">
        <v>2040</v>
      </c>
      <c r="G960">
        <v>122.471</v>
      </c>
      <c r="H960">
        <v>7.0529999999999999</v>
      </c>
    </row>
    <row r="962" spans="2:12" x14ac:dyDescent="0.2">
      <c r="B962" s="3" t="s">
        <v>48</v>
      </c>
    </row>
    <row r="963" spans="2:12" x14ac:dyDescent="0.2">
      <c r="B963">
        <v>1</v>
      </c>
      <c r="C963">
        <v>94.683000000000007</v>
      </c>
      <c r="D963">
        <v>12.217000000000001</v>
      </c>
      <c r="E963">
        <v>2324</v>
      </c>
      <c r="F963">
        <v>2936</v>
      </c>
      <c r="G963">
        <v>26.053000000000001</v>
      </c>
      <c r="H963">
        <v>10.244</v>
      </c>
      <c r="I963">
        <v>48.847000000000001</v>
      </c>
      <c r="J963">
        <v>94.683000000000007</v>
      </c>
      <c r="K963">
        <f>I963/J963</f>
        <v>0.51590042563078908</v>
      </c>
      <c r="L963">
        <f>MIN(I963:I977)</f>
        <v>31.172000000000001</v>
      </c>
    </row>
    <row r="964" spans="2:12" x14ac:dyDescent="0.2">
      <c r="B964">
        <v>2</v>
      </c>
      <c r="C964">
        <v>48.847000000000001</v>
      </c>
      <c r="D964">
        <v>8.6850000000000005</v>
      </c>
      <c r="E964">
        <v>2372</v>
      </c>
      <c r="F964">
        <v>2956</v>
      </c>
      <c r="G964">
        <v>51.843000000000004</v>
      </c>
      <c r="H964">
        <v>7.3170000000000002</v>
      </c>
      <c r="I964">
        <v>40.659999999999997</v>
      </c>
      <c r="J964">
        <v>79.521000000000001</v>
      </c>
      <c r="K964">
        <f t="shared" ref="K964:K977" si="30">I964/J964</f>
        <v>0.51131147747135974</v>
      </c>
      <c r="L964">
        <f>MAX(J963:J977)</f>
        <v>99.850999999999999</v>
      </c>
    </row>
    <row r="965" spans="2:12" x14ac:dyDescent="0.2">
      <c r="B965">
        <v>3</v>
      </c>
      <c r="C965">
        <v>79.521000000000001</v>
      </c>
      <c r="D965">
        <v>11.781000000000001</v>
      </c>
      <c r="E965">
        <v>2376</v>
      </c>
      <c r="F965">
        <v>3012</v>
      </c>
      <c r="G965">
        <v>117.096</v>
      </c>
      <c r="H965">
        <v>9.5120000000000005</v>
      </c>
      <c r="I965">
        <v>42.43</v>
      </c>
      <c r="J965">
        <v>74.828999999999994</v>
      </c>
      <c r="K965">
        <f t="shared" si="30"/>
        <v>0.56702615296208692</v>
      </c>
      <c r="L965">
        <f>AVERAGE(I963:I977)</f>
        <v>42.896533333333331</v>
      </c>
    </row>
    <row r="966" spans="2:12" x14ac:dyDescent="0.2">
      <c r="B966">
        <v>4</v>
      </c>
      <c r="C966">
        <v>40.659999999999997</v>
      </c>
      <c r="D966">
        <v>7.9749999999999996</v>
      </c>
      <c r="E966">
        <v>2420</v>
      </c>
      <c r="F966">
        <v>3032</v>
      </c>
      <c r="G966">
        <v>113.429</v>
      </c>
      <c r="H966">
        <v>6.8289999999999997</v>
      </c>
      <c r="I966">
        <v>39.945999999999998</v>
      </c>
      <c r="J966">
        <v>81.254000000000005</v>
      </c>
      <c r="K966">
        <f t="shared" si="30"/>
        <v>0.4916188741477342</v>
      </c>
      <c r="L966">
        <f>AVERAGE(J963:J977)</f>
        <v>79.460666666666654</v>
      </c>
    </row>
    <row r="967" spans="2:12" x14ac:dyDescent="0.2">
      <c r="B967">
        <v>5</v>
      </c>
      <c r="C967">
        <v>74.828999999999994</v>
      </c>
      <c r="D967">
        <v>11.505000000000001</v>
      </c>
      <c r="E967">
        <v>2052</v>
      </c>
      <c r="F967">
        <v>3160</v>
      </c>
      <c r="G967">
        <v>111.125</v>
      </c>
      <c r="H967">
        <v>8.6769999999999996</v>
      </c>
      <c r="I967">
        <v>40.942999999999998</v>
      </c>
      <c r="J967">
        <v>74.918000000000006</v>
      </c>
      <c r="K967">
        <f t="shared" si="30"/>
        <v>0.54650417790117189</v>
      </c>
    </row>
    <row r="968" spans="2:12" x14ac:dyDescent="0.2">
      <c r="B968">
        <v>6</v>
      </c>
      <c r="C968">
        <v>42.43</v>
      </c>
      <c r="D968">
        <v>8.0009999999999994</v>
      </c>
      <c r="E968">
        <v>2040</v>
      </c>
      <c r="F968">
        <v>3208</v>
      </c>
      <c r="G968">
        <v>142.43100000000001</v>
      </c>
      <c r="H968">
        <v>7.2610000000000001</v>
      </c>
      <c r="I968">
        <v>40.771999999999998</v>
      </c>
      <c r="J968">
        <v>73.290000000000006</v>
      </c>
      <c r="K968">
        <f t="shared" si="30"/>
        <v>0.55631054714149264</v>
      </c>
    </row>
    <row r="969" spans="2:12" x14ac:dyDescent="0.2">
      <c r="B969">
        <v>7</v>
      </c>
      <c r="C969">
        <v>81.254000000000005</v>
      </c>
      <c r="D969">
        <v>11.569000000000001</v>
      </c>
      <c r="E969">
        <v>3304</v>
      </c>
      <c r="F969">
        <v>2032</v>
      </c>
      <c r="G969">
        <v>18.434999999999999</v>
      </c>
      <c r="H969">
        <v>9.2680000000000007</v>
      </c>
      <c r="I969">
        <v>36.935000000000002</v>
      </c>
      <c r="J969">
        <v>86.332999999999998</v>
      </c>
      <c r="K969">
        <f t="shared" si="30"/>
        <v>0.42782018463391752</v>
      </c>
    </row>
    <row r="970" spans="2:12" x14ac:dyDescent="0.2">
      <c r="B970">
        <v>8</v>
      </c>
      <c r="C970">
        <v>39.945999999999998</v>
      </c>
      <c r="D970">
        <v>7.9749999999999996</v>
      </c>
      <c r="E970">
        <v>3352</v>
      </c>
      <c r="F970">
        <v>1940</v>
      </c>
      <c r="G970">
        <v>113.429</v>
      </c>
      <c r="H970">
        <v>6.8289999999999997</v>
      </c>
      <c r="I970">
        <v>40.860999999999997</v>
      </c>
      <c r="J970">
        <v>71.936000000000007</v>
      </c>
      <c r="K970">
        <f t="shared" si="30"/>
        <v>0.56801879448398562</v>
      </c>
    </row>
    <row r="971" spans="2:12" x14ac:dyDescent="0.2">
      <c r="B971">
        <v>9</v>
      </c>
      <c r="C971">
        <v>74.918000000000006</v>
      </c>
      <c r="D971">
        <v>11.404</v>
      </c>
      <c r="E971">
        <v>3528</v>
      </c>
      <c r="F971">
        <v>1628</v>
      </c>
      <c r="G971">
        <v>138.46799999999999</v>
      </c>
      <c r="H971">
        <v>9.2680000000000007</v>
      </c>
      <c r="I971">
        <v>49.234000000000002</v>
      </c>
      <c r="J971">
        <v>89.150999999999996</v>
      </c>
      <c r="K971">
        <f t="shared" si="30"/>
        <v>0.55225404089690533</v>
      </c>
    </row>
    <row r="972" spans="2:12" x14ac:dyDescent="0.2">
      <c r="B972">
        <v>10</v>
      </c>
      <c r="C972">
        <v>40.942999999999998</v>
      </c>
      <c r="D972">
        <v>7.8090000000000002</v>
      </c>
      <c r="E972">
        <v>3584</v>
      </c>
      <c r="F972">
        <v>1624</v>
      </c>
      <c r="G972">
        <v>104.47</v>
      </c>
      <c r="H972">
        <v>6.7320000000000002</v>
      </c>
      <c r="I972">
        <v>40.98</v>
      </c>
      <c r="J972">
        <v>75.683999999999997</v>
      </c>
      <c r="K972">
        <f t="shared" si="30"/>
        <v>0.54146186776597427</v>
      </c>
    </row>
    <row r="973" spans="2:12" x14ac:dyDescent="0.2">
      <c r="B973">
        <v>11</v>
      </c>
      <c r="C973">
        <v>73.290000000000006</v>
      </c>
      <c r="D973">
        <v>11.465999999999999</v>
      </c>
      <c r="E973">
        <v>3456</v>
      </c>
      <c r="F973">
        <v>1836</v>
      </c>
      <c r="G973">
        <v>66.161000000000001</v>
      </c>
      <c r="H973">
        <v>8.5370000000000008</v>
      </c>
      <c r="I973">
        <v>37.292000000000002</v>
      </c>
      <c r="J973">
        <v>57.429000000000002</v>
      </c>
      <c r="K973">
        <f t="shared" si="30"/>
        <v>0.64935833812185484</v>
      </c>
    </row>
    <row r="974" spans="2:12" x14ac:dyDescent="0.2">
      <c r="B974">
        <v>12</v>
      </c>
      <c r="C974">
        <v>40.771999999999998</v>
      </c>
      <c r="D974">
        <v>7.5960000000000001</v>
      </c>
      <c r="E974">
        <v>3456</v>
      </c>
      <c r="F974">
        <v>1788</v>
      </c>
      <c r="G974">
        <v>42.396999999999998</v>
      </c>
      <c r="H974">
        <v>6.8289999999999997</v>
      </c>
      <c r="I974">
        <v>31.172000000000001</v>
      </c>
      <c r="J974">
        <v>54.997</v>
      </c>
      <c r="K974">
        <f t="shared" si="30"/>
        <v>0.56679455243013255</v>
      </c>
    </row>
    <row r="975" spans="2:12" x14ac:dyDescent="0.2">
      <c r="B975">
        <v>13</v>
      </c>
      <c r="C975">
        <v>86.332999999999998</v>
      </c>
      <c r="D975">
        <v>12.112</v>
      </c>
      <c r="E975">
        <v>1724</v>
      </c>
      <c r="F975">
        <v>1196</v>
      </c>
      <c r="G975">
        <v>115.017</v>
      </c>
      <c r="H975">
        <v>9.8819999999999997</v>
      </c>
      <c r="I975">
        <v>42.222000000000001</v>
      </c>
      <c r="J975">
        <v>84.295000000000002</v>
      </c>
      <c r="K975">
        <f t="shared" si="30"/>
        <v>0.50088380093718488</v>
      </c>
    </row>
    <row r="976" spans="2:12" x14ac:dyDescent="0.2">
      <c r="B976">
        <v>14</v>
      </c>
      <c r="C976">
        <v>36.935000000000002</v>
      </c>
      <c r="D976">
        <v>7.577</v>
      </c>
      <c r="E976">
        <v>1744</v>
      </c>
      <c r="F976">
        <v>1336</v>
      </c>
      <c r="G976">
        <v>56.820999999999998</v>
      </c>
      <c r="H976">
        <v>6.6619999999999999</v>
      </c>
      <c r="I976">
        <v>50.222999999999999</v>
      </c>
      <c r="J976">
        <v>93.739000000000004</v>
      </c>
      <c r="K976">
        <f t="shared" si="30"/>
        <v>0.53577486425073872</v>
      </c>
    </row>
    <row r="977" spans="2:11" x14ac:dyDescent="0.2">
      <c r="B977">
        <v>15</v>
      </c>
      <c r="C977">
        <v>71.936000000000007</v>
      </c>
      <c r="D977">
        <v>10.474</v>
      </c>
      <c r="E977">
        <v>1700</v>
      </c>
      <c r="F977">
        <v>1480</v>
      </c>
      <c r="G977">
        <v>117.759</v>
      </c>
      <c r="H977">
        <v>9.1319999999999997</v>
      </c>
      <c r="I977">
        <v>60.930999999999997</v>
      </c>
      <c r="J977">
        <v>99.850999999999999</v>
      </c>
      <c r="K977">
        <f t="shared" si="30"/>
        <v>0.61021922664770512</v>
      </c>
    </row>
    <row r="978" spans="2:11" x14ac:dyDescent="0.2">
      <c r="B978">
        <v>16</v>
      </c>
      <c r="C978">
        <v>40.860999999999997</v>
      </c>
      <c r="D978">
        <v>8.4559999999999995</v>
      </c>
      <c r="E978">
        <v>1724</v>
      </c>
      <c r="F978">
        <v>1476</v>
      </c>
      <c r="G978">
        <v>123.232</v>
      </c>
      <c r="H978">
        <v>6.3410000000000002</v>
      </c>
    </row>
    <row r="979" spans="2:11" x14ac:dyDescent="0.2">
      <c r="B979">
        <v>17</v>
      </c>
      <c r="C979">
        <v>89.150999999999996</v>
      </c>
      <c r="D979">
        <v>11.920999999999999</v>
      </c>
      <c r="E979">
        <v>2500</v>
      </c>
      <c r="F979">
        <v>1040</v>
      </c>
      <c r="G979">
        <v>59.237000000000002</v>
      </c>
      <c r="H979">
        <v>9.9629999999999992</v>
      </c>
    </row>
    <row r="980" spans="2:11" x14ac:dyDescent="0.2">
      <c r="B980">
        <v>18</v>
      </c>
      <c r="C980">
        <v>49.234000000000002</v>
      </c>
      <c r="D980">
        <v>8.8409999999999993</v>
      </c>
      <c r="E980">
        <v>2500</v>
      </c>
      <c r="F980">
        <v>1040</v>
      </c>
      <c r="G980">
        <v>65.555999999999997</v>
      </c>
      <c r="H980">
        <v>7.5579999999999998</v>
      </c>
    </row>
    <row r="981" spans="2:11" x14ac:dyDescent="0.2">
      <c r="B981">
        <v>19</v>
      </c>
      <c r="C981">
        <v>75.683999999999997</v>
      </c>
      <c r="D981">
        <v>11.086</v>
      </c>
      <c r="E981">
        <v>2816</v>
      </c>
      <c r="F981">
        <v>2292</v>
      </c>
      <c r="G981">
        <v>129.64400000000001</v>
      </c>
      <c r="H981">
        <v>9.5120000000000005</v>
      </c>
    </row>
    <row r="982" spans="2:11" x14ac:dyDescent="0.2">
      <c r="B982">
        <v>20</v>
      </c>
      <c r="C982">
        <v>40.98</v>
      </c>
      <c r="D982">
        <v>8.6850000000000005</v>
      </c>
      <c r="E982">
        <v>2840</v>
      </c>
      <c r="F982">
        <v>2300</v>
      </c>
      <c r="G982">
        <v>128.15700000000001</v>
      </c>
      <c r="H982">
        <v>6.7160000000000002</v>
      </c>
    </row>
    <row r="983" spans="2:11" x14ac:dyDescent="0.2">
      <c r="B983">
        <v>21</v>
      </c>
      <c r="C983">
        <v>57.429000000000002</v>
      </c>
      <c r="D983">
        <v>9.3829999999999991</v>
      </c>
      <c r="E983">
        <v>2476</v>
      </c>
      <c r="F983">
        <v>2200</v>
      </c>
      <c r="G983">
        <v>8.9730000000000008</v>
      </c>
      <c r="H983">
        <v>8.2929999999999993</v>
      </c>
    </row>
    <row r="984" spans="2:11" x14ac:dyDescent="0.2">
      <c r="B984">
        <v>22</v>
      </c>
      <c r="C984">
        <v>37.292000000000002</v>
      </c>
      <c r="D984">
        <v>7.3209999999999997</v>
      </c>
      <c r="E984">
        <v>2504</v>
      </c>
      <c r="F984">
        <v>2164</v>
      </c>
      <c r="G984">
        <v>150.018</v>
      </c>
      <c r="H984">
        <v>6.585</v>
      </c>
    </row>
    <row r="985" spans="2:11" x14ac:dyDescent="0.2">
      <c r="B985">
        <v>23</v>
      </c>
      <c r="C985">
        <v>54.997</v>
      </c>
      <c r="D985">
        <v>9.9640000000000004</v>
      </c>
      <c r="E985">
        <v>2728</v>
      </c>
      <c r="F985">
        <v>2168</v>
      </c>
      <c r="G985">
        <v>158.459</v>
      </c>
      <c r="H985">
        <v>7.9020000000000001</v>
      </c>
    </row>
    <row r="986" spans="2:11" x14ac:dyDescent="0.2">
      <c r="B986">
        <v>24</v>
      </c>
      <c r="C986">
        <v>31.172000000000001</v>
      </c>
      <c r="D986">
        <v>7.3369999999999997</v>
      </c>
      <c r="E986">
        <v>2808</v>
      </c>
      <c r="F986">
        <v>2244</v>
      </c>
      <c r="G986">
        <v>74.578000000000003</v>
      </c>
      <c r="H986">
        <v>5.61</v>
      </c>
    </row>
    <row r="987" spans="2:11" x14ac:dyDescent="0.2">
      <c r="B987">
        <v>25</v>
      </c>
      <c r="C987">
        <v>84.295000000000002</v>
      </c>
      <c r="D987">
        <v>11.145</v>
      </c>
      <c r="E987">
        <v>1528</v>
      </c>
      <c r="F987">
        <v>716</v>
      </c>
      <c r="G987">
        <v>113.199</v>
      </c>
      <c r="H987">
        <v>10.081</v>
      </c>
    </row>
    <row r="988" spans="2:11" x14ac:dyDescent="0.2">
      <c r="B988">
        <v>26</v>
      </c>
      <c r="C988">
        <v>42.222000000000001</v>
      </c>
      <c r="D988">
        <v>8.1219999999999999</v>
      </c>
      <c r="E988">
        <v>1520</v>
      </c>
      <c r="F988">
        <v>760</v>
      </c>
      <c r="G988">
        <v>138.65199999999999</v>
      </c>
      <c r="H988">
        <v>7.1989999999999998</v>
      </c>
    </row>
    <row r="989" spans="2:11" x14ac:dyDescent="0.2">
      <c r="B989">
        <v>27</v>
      </c>
      <c r="C989">
        <v>93.739000000000004</v>
      </c>
      <c r="D989">
        <v>12.343</v>
      </c>
      <c r="E989">
        <v>1456</v>
      </c>
      <c r="F989">
        <v>1004</v>
      </c>
      <c r="G989">
        <v>29.603999999999999</v>
      </c>
      <c r="H989">
        <v>10.472</v>
      </c>
    </row>
    <row r="990" spans="2:11" x14ac:dyDescent="0.2">
      <c r="B990">
        <v>28</v>
      </c>
      <c r="C990">
        <v>50.222999999999999</v>
      </c>
      <c r="D990">
        <v>8.9949999999999992</v>
      </c>
      <c r="E990">
        <v>1468</v>
      </c>
      <c r="F990">
        <v>1016</v>
      </c>
      <c r="G990">
        <v>49.399000000000001</v>
      </c>
      <c r="H990">
        <v>7.3170000000000002</v>
      </c>
    </row>
    <row r="991" spans="2:11" x14ac:dyDescent="0.2">
      <c r="B991">
        <v>29</v>
      </c>
      <c r="C991">
        <v>99.850999999999999</v>
      </c>
      <c r="D991">
        <v>13.47</v>
      </c>
      <c r="E991">
        <v>1668</v>
      </c>
      <c r="F991">
        <v>1228</v>
      </c>
      <c r="G991">
        <v>121.675</v>
      </c>
      <c r="H991">
        <v>10.535</v>
      </c>
    </row>
    <row r="992" spans="2:11" x14ac:dyDescent="0.2">
      <c r="B992">
        <v>30</v>
      </c>
      <c r="C992">
        <v>60.930999999999997</v>
      </c>
      <c r="D992">
        <v>9.5120000000000005</v>
      </c>
      <c r="E992">
        <v>1716</v>
      </c>
      <c r="F992">
        <v>1404</v>
      </c>
      <c r="G992">
        <v>67.38</v>
      </c>
      <c r="H992">
        <v>8.4510000000000005</v>
      </c>
    </row>
    <row r="994" spans="2:12" x14ac:dyDescent="0.2">
      <c r="B994" s="5" t="s">
        <v>49</v>
      </c>
    </row>
    <row r="995" spans="2:12" x14ac:dyDescent="0.2">
      <c r="B995">
        <v>1</v>
      </c>
      <c r="C995">
        <v>70.41</v>
      </c>
      <c r="D995">
        <v>11.808999999999999</v>
      </c>
      <c r="E995">
        <v>1644</v>
      </c>
      <c r="F995">
        <v>1068</v>
      </c>
      <c r="G995">
        <v>120.964</v>
      </c>
      <c r="H995">
        <v>8.4130000000000003</v>
      </c>
      <c r="I995">
        <v>37.68</v>
      </c>
      <c r="J995">
        <v>70.41</v>
      </c>
      <c r="K995">
        <f>I995/J995</f>
        <v>0.53515125692373244</v>
      </c>
      <c r="L995">
        <f>MIN(I995:I1009)</f>
        <v>37.68</v>
      </c>
    </row>
    <row r="996" spans="2:12" x14ac:dyDescent="0.2">
      <c r="B996">
        <v>2</v>
      </c>
      <c r="C996">
        <v>37.68</v>
      </c>
      <c r="D996">
        <v>7.4450000000000003</v>
      </c>
      <c r="E996">
        <v>1680</v>
      </c>
      <c r="F996">
        <v>1092</v>
      </c>
      <c r="G996">
        <v>107.819</v>
      </c>
      <c r="H996">
        <v>6.782</v>
      </c>
      <c r="I996">
        <v>45.378</v>
      </c>
      <c r="J996">
        <v>97.293000000000006</v>
      </c>
      <c r="K996">
        <f t="shared" ref="K996:K1009" si="31">I996/J996</f>
        <v>0.46640559958064809</v>
      </c>
      <c r="L996">
        <f>MAX(J995:J1009)</f>
        <v>131.52000000000001</v>
      </c>
    </row>
    <row r="997" spans="2:12" x14ac:dyDescent="0.2">
      <c r="B997">
        <v>3</v>
      </c>
      <c r="C997">
        <v>97.293000000000006</v>
      </c>
      <c r="D997">
        <v>12.026</v>
      </c>
      <c r="E997">
        <v>1540</v>
      </c>
      <c r="F997">
        <v>1284</v>
      </c>
      <c r="G997">
        <v>139.268</v>
      </c>
      <c r="H997">
        <v>10.885</v>
      </c>
      <c r="I997">
        <v>68.239000000000004</v>
      </c>
      <c r="J997">
        <v>118.343</v>
      </c>
      <c r="K997">
        <f t="shared" si="31"/>
        <v>0.57662050142382737</v>
      </c>
      <c r="L997">
        <f>AVERAGE(I995:I1009)</f>
        <v>56.579600000000006</v>
      </c>
    </row>
    <row r="998" spans="2:12" x14ac:dyDescent="0.2">
      <c r="B998">
        <v>4</v>
      </c>
      <c r="C998">
        <v>45.378</v>
      </c>
      <c r="D998">
        <v>8.1790000000000003</v>
      </c>
      <c r="E998">
        <v>1548</v>
      </c>
      <c r="F998">
        <v>1320</v>
      </c>
      <c r="G998">
        <v>158.19900000000001</v>
      </c>
      <c r="H998">
        <v>7.5119999999999996</v>
      </c>
      <c r="I998">
        <v>64.305999999999997</v>
      </c>
      <c r="J998">
        <v>120.955</v>
      </c>
      <c r="K998">
        <f t="shared" si="31"/>
        <v>0.5316522673721632</v>
      </c>
      <c r="L998">
        <f>AVERAGE(J995:J1009)</f>
        <v>104.82053333333332</v>
      </c>
    </row>
    <row r="999" spans="2:12" x14ac:dyDescent="0.2">
      <c r="B999">
        <v>5</v>
      </c>
      <c r="C999">
        <v>118.343</v>
      </c>
      <c r="D999">
        <v>13.066000000000001</v>
      </c>
      <c r="E999">
        <v>1452</v>
      </c>
      <c r="F999">
        <v>1592</v>
      </c>
      <c r="G999">
        <v>54.462000000000003</v>
      </c>
      <c r="H999">
        <v>11.645</v>
      </c>
      <c r="I999">
        <v>52.515000000000001</v>
      </c>
      <c r="J999">
        <v>99.063000000000002</v>
      </c>
      <c r="K999">
        <f t="shared" si="31"/>
        <v>0.53011719814663394</v>
      </c>
    </row>
    <row r="1000" spans="2:12" x14ac:dyDescent="0.2">
      <c r="B1000">
        <v>6</v>
      </c>
      <c r="C1000">
        <v>68.239000000000004</v>
      </c>
      <c r="D1000">
        <v>10.755000000000001</v>
      </c>
      <c r="E1000">
        <v>1472</v>
      </c>
      <c r="F1000">
        <v>1588</v>
      </c>
      <c r="G1000">
        <v>63.435000000000002</v>
      </c>
      <c r="H1000">
        <v>8.1890000000000001</v>
      </c>
      <c r="I1000">
        <v>48.999000000000002</v>
      </c>
      <c r="J1000">
        <v>88.665000000000006</v>
      </c>
      <c r="K1000">
        <f t="shared" si="31"/>
        <v>0.55263068854677722</v>
      </c>
    </row>
    <row r="1001" spans="2:12" x14ac:dyDescent="0.2">
      <c r="B1001">
        <v>7</v>
      </c>
      <c r="C1001">
        <v>120.955</v>
      </c>
      <c r="D1001">
        <v>13.962</v>
      </c>
      <c r="E1001">
        <v>2248</v>
      </c>
      <c r="F1001">
        <v>1852</v>
      </c>
      <c r="G1001">
        <v>45</v>
      </c>
      <c r="H1001">
        <v>11.859</v>
      </c>
      <c r="I1001">
        <v>60.268999999999998</v>
      </c>
      <c r="J1001">
        <v>120.13</v>
      </c>
      <c r="K1001">
        <f t="shared" si="31"/>
        <v>0.5016981603263132</v>
      </c>
    </row>
    <row r="1002" spans="2:12" x14ac:dyDescent="0.2">
      <c r="B1002">
        <v>8</v>
      </c>
      <c r="C1002">
        <v>64.305999999999997</v>
      </c>
      <c r="D1002">
        <v>10.116</v>
      </c>
      <c r="E1002">
        <v>2320</v>
      </c>
      <c r="F1002">
        <v>1720</v>
      </c>
      <c r="G1002">
        <v>121.70099999999999</v>
      </c>
      <c r="H1002">
        <v>8.5730000000000004</v>
      </c>
      <c r="I1002">
        <v>59.853000000000002</v>
      </c>
      <c r="J1002">
        <v>131.10400000000001</v>
      </c>
      <c r="K1002">
        <f t="shared" si="31"/>
        <v>0.45653069319013911</v>
      </c>
    </row>
    <row r="1003" spans="2:12" x14ac:dyDescent="0.2">
      <c r="B1003">
        <v>9</v>
      </c>
      <c r="C1003">
        <v>99.063000000000002</v>
      </c>
      <c r="D1003">
        <v>12.36</v>
      </c>
      <c r="E1003">
        <v>2212</v>
      </c>
      <c r="F1003">
        <v>2236</v>
      </c>
      <c r="G1003">
        <v>34.991999999999997</v>
      </c>
      <c r="H1003">
        <v>10.882999999999999</v>
      </c>
      <c r="I1003">
        <v>59.1</v>
      </c>
      <c r="J1003">
        <v>89.01</v>
      </c>
      <c r="K1003">
        <f t="shared" si="31"/>
        <v>0.66397034041118974</v>
      </c>
    </row>
    <row r="1004" spans="2:12" x14ac:dyDescent="0.2">
      <c r="B1004">
        <v>10</v>
      </c>
      <c r="C1004">
        <v>52.515000000000001</v>
      </c>
      <c r="D1004">
        <v>9.2870000000000008</v>
      </c>
      <c r="E1004">
        <v>2276</v>
      </c>
      <c r="F1004">
        <v>2120</v>
      </c>
      <c r="G1004">
        <v>107.447</v>
      </c>
      <c r="H1004">
        <v>7.3410000000000002</v>
      </c>
      <c r="I1004">
        <v>79.100999999999999</v>
      </c>
      <c r="J1004">
        <v>131.52000000000001</v>
      </c>
      <c r="K1004">
        <f t="shared" si="31"/>
        <v>0.60143704379562035</v>
      </c>
    </row>
    <row r="1005" spans="2:12" x14ac:dyDescent="0.2">
      <c r="B1005">
        <v>11</v>
      </c>
      <c r="C1005">
        <v>88.665000000000006</v>
      </c>
      <c r="D1005">
        <v>12.026</v>
      </c>
      <c r="E1005">
        <v>2100</v>
      </c>
      <c r="F1005">
        <v>2528</v>
      </c>
      <c r="G1005">
        <v>120.343</v>
      </c>
      <c r="H1005">
        <v>10.342000000000001</v>
      </c>
      <c r="I1005">
        <v>59.508000000000003</v>
      </c>
      <c r="J1005">
        <v>128.58099999999999</v>
      </c>
      <c r="K1005">
        <f t="shared" si="31"/>
        <v>0.4628055466981903</v>
      </c>
    </row>
    <row r="1006" spans="2:12" x14ac:dyDescent="0.2">
      <c r="B1006">
        <v>12</v>
      </c>
      <c r="C1006">
        <v>48.999000000000002</v>
      </c>
      <c r="D1006">
        <v>8.9890000000000008</v>
      </c>
      <c r="E1006">
        <v>2104</v>
      </c>
      <c r="F1006">
        <v>2572</v>
      </c>
      <c r="G1006">
        <v>147.65299999999999</v>
      </c>
      <c r="H1006">
        <v>7.7729999999999997</v>
      </c>
      <c r="I1006">
        <v>48.43</v>
      </c>
      <c r="J1006">
        <v>82.953999999999994</v>
      </c>
      <c r="K1006">
        <f t="shared" si="31"/>
        <v>0.58381753743038312</v>
      </c>
    </row>
    <row r="1007" spans="2:12" x14ac:dyDescent="0.2">
      <c r="B1007">
        <v>13</v>
      </c>
      <c r="C1007">
        <v>120.13</v>
      </c>
      <c r="D1007">
        <v>13.597</v>
      </c>
      <c r="E1007">
        <v>4024</v>
      </c>
      <c r="F1007">
        <v>884</v>
      </c>
      <c r="G1007">
        <v>118.95099999999999</v>
      </c>
      <c r="H1007">
        <v>11.486000000000001</v>
      </c>
      <c r="I1007">
        <v>60.493000000000002</v>
      </c>
      <c r="J1007">
        <v>106.4</v>
      </c>
      <c r="K1007">
        <f t="shared" si="31"/>
        <v>0.56854323308270671</v>
      </c>
    </row>
    <row r="1008" spans="2:12" x14ac:dyDescent="0.2">
      <c r="B1008">
        <v>14</v>
      </c>
      <c r="C1008">
        <v>60.268999999999998</v>
      </c>
      <c r="D1008">
        <v>9.7680000000000007</v>
      </c>
      <c r="E1008">
        <v>4060</v>
      </c>
      <c r="F1008">
        <v>1072</v>
      </c>
      <c r="G1008">
        <v>58.781999999999996</v>
      </c>
      <c r="H1008">
        <v>8.5470000000000006</v>
      </c>
      <c r="I1008">
        <v>40.356000000000002</v>
      </c>
      <c r="J1008">
        <v>61.206000000000003</v>
      </c>
      <c r="K1008">
        <f t="shared" si="31"/>
        <v>0.65934712283109498</v>
      </c>
    </row>
    <row r="1009" spans="2:11" x14ac:dyDescent="0.2">
      <c r="B1009">
        <v>15</v>
      </c>
      <c r="C1009">
        <v>131.10400000000001</v>
      </c>
      <c r="D1009">
        <v>13.7</v>
      </c>
      <c r="E1009">
        <v>4136</v>
      </c>
      <c r="F1009">
        <v>1244</v>
      </c>
      <c r="G1009">
        <v>73.909000000000006</v>
      </c>
      <c r="H1009">
        <v>12.151</v>
      </c>
      <c r="I1009">
        <v>64.466999999999999</v>
      </c>
      <c r="J1009">
        <v>126.67400000000001</v>
      </c>
      <c r="K1009">
        <f t="shared" si="31"/>
        <v>0.5089205361794843</v>
      </c>
    </row>
    <row r="1010" spans="2:11" x14ac:dyDescent="0.2">
      <c r="B1010">
        <v>16</v>
      </c>
      <c r="C1010">
        <v>59.853000000000002</v>
      </c>
      <c r="D1010">
        <v>9.8469999999999995</v>
      </c>
      <c r="E1010">
        <v>4104</v>
      </c>
      <c r="F1010">
        <v>1204</v>
      </c>
      <c r="G1010">
        <v>43.957999999999998</v>
      </c>
      <c r="H1010">
        <v>8.3539999999999992</v>
      </c>
    </row>
    <row r="1011" spans="2:11" x14ac:dyDescent="0.2">
      <c r="B1011">
        <v>17</v>
      </c>
      <c r="C1011">
        <v>89.01</v>
      </c>
      <c r="D1011">
        <v>12.74</v>
      </c>
      <c r="E1011">
        <v>4744</v>
      </c>
      <c r="F1011">
        <v>1392</v>
      </c>
      <c r="G1011">
        <v>69.043999999999997</v>
      </c>
      <c r="H1011">
        <v>10.069000000000001</v>
      </c>
    </row>
    <row r="1012" spans="2:11" x14ac:dyDescent="0.2">
      <c r="B1012">
        <v>18</v>
      </c>
      <c r="C1012">
        <v>59.1</v>
      </c>
      <c r="D1012">
        <v>9.7420000000000009</v>
      </c>
      <c r="E1012">
        <v>4748</v>
      </c>
      <c r="F1012">
        <v>1368</v>
      </c>
      <c r="G1012">
        <v>24.567</v>
      </c>
      <c r="H1012">
        <v>8.3889999999999993</v>
      </c>
    </row>
    <row r="1013" spans="2:11" x14ac:dyDescent="0.2">
      <c r="B1013">
        <v>19</v>
      </c>
      <c r="C1013">
        <v>131.52000000000001</v>
      </c>
      <c r="D1013">
        <v>14.603999999999999</v>
      </c>
      <c r="E1013">
        <v>2848</v>
      </c>
      <c r="F1013">
        <v>960</v>
      </c>
      <c r="G1013">
        <v>56.31</v>
      </c>
      <c r="H1013">
        <v>12.047000000000001</v>
      </c>
    </row>
    <row r="1014" spans="2:11" x14ac:dyDescent="0.2">
      <c r="B1014">
        <v>20</v>
      </c>
      <c r="C1014">
        <v>79.100999999999999</v>
      </c>
      <c r="D1014">
        <v>10.746</v>
      </c>
      <c r="E1014">
        <v>2836</v>
      </c>
      <c r="F1014">
        <v>864</v>
      </c>
      <c r="G1014">
        <v>164.982</v>
      </c>
      <c r="H1014">
        <v>9.3659999999999997</v>
      </c>
    </row>
    <row r="1015" spans="2:11" x14ac:dyDescent="0.2">
      <c r="B1015">
        <v>21</v>
      </c>
      <c r="C1015">
        <v>128.58099999999999</v>
      </c>
      <c r="D1015">
        <v>14.507</v>
      </c>
      <c r="E1015">
        <v>2724</v>
      </c>
      <c r="F1015">
        <v>1432</v>
      </c>
      <c r="G1015">
        <v>150.751</v>
      </c>
      <c r="H1015">
        <v>12.657</v>
      </c>
    </row>
    <row r="1016" spans="2:11" x14ac:dyDescent="0.2">
      <c r="B1016">
        <v>22</v>
      </c>
      <c r="C1016">
        <v>59.508000000000003</v>
      </c>
      <c r="D1016">
        <v>9.5690000000000008</v>
      </c>
      <c r="E1016">
        <v>2804</v>
      </c>
      <c r="F1016">
        <v>1480</v>
      </c>
      <c r="G1016">
        <v>127.476</v>
      </c>
      <c r="H1016">
        <v>8.1969999999999992</v>
      </c>
    </row>
    <row r="1017" spans="2:11" x14ac:dyDescent="0.2">
      <c r="B1017">
        <v>23</v>
      </c>
      <c r="C1017">
        <v>82.953999999999994</v>
      </c>
      <c r="D1017">
        <v>11.335000000000001</v>
      </c>
      <c r="E1017">
        <v>2928</v>
      </c>
      <c r="F1017">
        <v>1600</v>
      </c>
      <c r="G1017">
        <v>113.703</v>
      </c>
      <c r="H1017">
        <v>9.5229999999999997</v>
      </c>
    </row>
    <row r="1018" spans="2:11" x14ac:dyDescent="0.2">
      <c r="B1018">
        <v>24</v>
      </c>
      <c r="C1018">
        <v>48.43</v>
      </c>
      <c r="D1018">
        <v>9.1310000000000002</v>
      </c>
      <c r="E1018">
        <v>2932</v>
      </c>
      <c r="F1018">
        <v>1612</v>
      </c>
      <c r="G1018">
        <v>133.87700000000001</v>
      </c>
      <c r="H1018">
        <v>6.835</v>
      </c>
    </row>
    <row r="1019" spans="2:11" x14ac:dyDescent="0.2">
      <c r="B1019">
        <v>25</v>
      </c>
      <c r="C1019">
        <v>106.4</v>
      </c>
      <c r="D1019">
        <v>12.801</v>
      </c>
      <c r="E1019">
        <v>1264</v>
      </c>
      <c r="F1019">
        <v>2960</v>
      </c>
      <c r="G1019">
        <v>24.538</v>
      </c>
      <c r="H1019">
        <v>10.846</v>
      </c>
    </row>
    <row r="1020" spans="2:11" x14ac:dyDescent="0.2">
      <c r="B1020">
        <v>26</v>
      </c>
      <c r="C1020">
        <v>60.493000000000002</v>
      </c>
      <c r="D1020">
        <v>9.9760000000000009</v>
      </c>
      <c r="E1020">
        <v>1312</v>
      </c>
      <c r="F1020">
        <v>2860</v>
      </c>
      <c r="G1020">
        <v>144.29300000000001</v>
      </c>
      <c r="H1020">
        <v>8.5670000000000002</v>
      </c>
    </row>
    <row r="1021" spans="2:11" x14ac:dyDescent="0.2">
      <c r="B1021">
        <v>27</v>
      </c>
      <c r="C1021">
        <v>61.206000000000003</v>
      </c>
      <c r="D1021">
        <v>9.673</v>
      </c>
      <c r="E1021">
        <v>820</v>
      </c>
      <c r="F1021">
        <v>2900</v>
      </c>
      <c r="G1021">
        <v>137.12100000000001</v>
      </c>
      <c r="H1021">
        <v>8.1010000000000009</v>
      </c>
    </row>
    <row r="1022" spans="2:11" x14ac:dyDescent="0.2">
      <c r="B1022">
        <v>28</v>
      </c>
      <c r="C1022">
        <v>40.356000000000002</v>
      </c>
      <c r="D1022">
        <v>8.1050000000000004</v>
      </c>
      <c r="E1022">
        <v>804</v>
      </c>
      <c r="F1022">
        <v>2980</v>
      </c>
      <c r="G1022">
        <v>38.659999999999997</v>
      </c>
      <c r="H1022">
        <v>6.7240000000000002</v>
      </c>
    </row>
    <row r="1023" spans="2:11" x14ac:dyDescent="0.2">
      <c r="B1023">
        <v>29</v>
      </c>
      <c r="C1023">
        <v>126.67400000000001</v>
      </c>
      <c r="D1023">
        <v>14.385</v>
      </c>
      <c r="E1023">
        <v>1556</v>
      </c>
      <c r="F1023">
        <v>3004</v>
      </c>
      <c r="G1023">
        <v>28.369</v>
      </c>
      <c r="H1023">
        <v>11.645</v>
      </c>
    </row>
    <row r="1024" spans="2:11" x14ac:dyDescent="0.2">
      <c r="B1024">
        <v>30</v>
      </c>
      <c r="C1024">
        <v>64.466999999999999</v>
      </c>
      <c r="D1024">
        <v>9.532</v>
      </c>
      <c r="E1024">
        <v>1656</v>
      </c>
      <c r="F1024">
        <v>2864</v>
      </c>
      <c r="G1024">
        <v>100.71299999999999</v>
      </c>
      <c r="H1024">
        <v>9.0760000000000005</v>
      </c>
    </row>
    <row r="1026" spans="2:12" x14ac:dyDescent="0.2">
      <c r="B1026" s="3" t="s">
        <v>50</v>
      </c>
    </row>
    <row r="1027" spans="2:12" x14ac:dyDescent="0.2">
      <c r="B1027">
        <v>1</v>
      </c>
      <c r="C1027">
        <v>111.452</v>
      </c>
      <c r="D1027">
        <v>12.935</v>
      </c>
      <c r="E1027">
        <v>1564</v>
      </c>
      <c r="F1027">
        <v>1928</v>
      </c>
      <c r="G1027">
        <v>13.241</v>
      </c>
      <c r="H1027">
        <v>11.348000000000001</v>
      </c>
      <c r="I1027">
        <v>48.651000000000003</v>
      </c>
      <c r="J1027">
        <v>111.452</v>
      </c>
      <c r="K1027">
        <f>I1027/J1027</f>
        <v>0.43651975738434484</v>
      </c>
      <c r="L1027">
        <f>MIN(I1027:I1041)</f>
        <v>34.798999999999999</v>
      </c>
    </row>
    <row r="1028" spans="2:12" x14ac:dyDescent="0.2">
      <c r="B1028">
        <v>2</v>
      </c>
      <c r="C1028">
        <v>48.651000000000003</v>
      </c>
      <c r="D1028">
        <v>9.2810000000000006</v>
      </c>
      <c r="E1028">
        <v>1604</v>
      </c>
      <c r="F1028">
        <v>1940</v>
      </c>
      <c r="G1028">
        <v>28.61</v>
      </c>
      <c r="H1028">
        <v>7.407</v>
      </c>
      <c r="I1028">
        <v>44.917999999999999</v>
      </c>
      <c r="J1028">
        <v>76.516000000000005</v>
      </c>
      <c r="K1028">
        <f t="shared" ref="K1028:K1041" si="32">I1028/J1028</f>
        <v>0.58704061895551252</v>
      </c>
      <c r="L1028">
        <f>MAX(J1027:J1041)</f>
        <v>121.312</v>
      </c>
    </row>
    <row r="1029" spans="2:12" x14ac:dyDescent="0.2">
      <c r="B1029">
        <v>3</v>
      </c>
      <c r="C1029">
        <v>76.516000000000005</v>
      </c>
      <c r="D1029">
        <v>11.917999999999999</v>
      </c>
      <c r="E1029">
        <v>1544</v>
      </c>
      <c r="F1029">
        <v>1852</v>
      </c>
      <c r="G1029">
        <v>39.957999999999998</v>
      </c>
      <c r="H1029">
        <v>8.8689999999999998</v>
      </c>
      <c r="I1029">
        <v>39.195</v>
      </c>
      <c r="J1029">
        <v>62.45</v>
      </c>
      <c r="K1029">
        <f t="shared" si="32"/>
        <v>0.62762209767814248</v>
      </c>
      <c r="L1029">
        <f>AVERAGE(I1027:I1041)</f>
        <v>46.500066666666662</v>
      </c>
    </row>
    <row r="1030" spans="2:12" x14ac:dyDescent="0.2">
      <c r="B1030">
        <v>4</v>
      </c>
      <c r="C1030">
        <v>44.917999999999999</v>
      </c>
      <c r="D1030">
        <v>8.9019999999999992</v>
      </c>
      <c r="E1030">
        <v>1580</v>
      </c>
      <c r="F1030">
        <v>1864</v>
      </c>
      <c r="G1030">
        <v>70.56</v>
      </c>
      <c r="H1030">
        <v>6.5629999999999997</v>
      </c>
      <c r="I1030">
        <v>41.649000000000001</v>
      </c>
      <c r="J1030">
        <v>76.539000000000001</v>
      </c>
      <c r="K1030">
        <f t="shared" si="32"/>
        <v>0.5441539607259045</v>
      </c>
      <c r="L1030">
        <f>AVERAGE(J1027:J1041)</f>
        <v>88.752866666666662</v>
      </c>
    </row>
    <row r="1031" spans="2:12" x14ac:dyDescent="0.2">
      <c r="B1031">
        <v>5</v>
      </c>
      <c r="C1031">
        <v>62.45</v>
      </c>
      <c r="D1031">
        <v>9.8390000000000004</v>
      </c>
      <c r="E1031">
        <v>1376</v>
      </c>
      <c r="F1031">
        <v>1916</v>
      </c>
      <c r="G1031">
        <v>17.526</v>
      </c>
      <c r="H1031">
        <v>8.6910000000000007</v>
      </c>
      <c r="I1031">
        <v>46</v>
      </c>
      <c r="J1031">
        <v>86.078999999999994</v>
      </c>
      <c r="K1031">
        <f t="shared" si="32"/>
        <v>0.53439282519546005</v>
      </c>
    </row>
    <row r="1032" spans="2:12" x14ac:dyDescent="0.2">
      <c r="B1032">
        <v>6</v>
      </c>
      <c r="C1032">
        <v>39.195</v>
      </c>
      <c r="D1032">
        <v>8.6240000000000006</v>
      </c>
      <c r="E1032">
        <v>1408</v>
      </c>
      <c r="F1032">
        <v>1908</v>
      </c>
      <c r="G1032">
        <v>23.629000000000001</v>
      </c>
      <c r="H1032">
        <v>6.1719999999999997</v>
      </c>
      <c r="I1032">
        <v>34.798999999999999</v>
      </c>
      <c r="J1032">
        <v>78.551000000000002</v>
      </c>
      <c r="K1032">
        <f t="shared" si="32"/>
        <v>0.44301154663848963</v>
      </c>
    </row>
    <row r="1033" spans="2:12" x14ac:dyDescent="0.2">
      <c r="B1033">
        <v>7</v>
      </c>
      <c r="C1033">
        <v>76.539000000000001</v>
      </c>
      <c r="D1033">
        <v>11.041</v>
      </c>
      <c r="E1033">
        <v>2648</v>
      </c>
      <c r="F1033">
        <v>1988</v>
      </c>
      <c r="G1033">
        <v>116.565</v>
      </c>
      <c r="H1033">
        <v>9.3569999999999993</v>
      </c>
      <c r="I1033">
        <v>53.627000000000002</v>
      </c>
      <c r="J1033">
        <v>104</v>
      </c>
      <c r="K1033">
        <f t="shared" si="32"/>
        <v>0.51564423076923083</v>
      </c>
    </row>
    <row r="1034" spans="2:12" x14ac:dyDescent="0.2">
      <c r="B1034">
        <v>8</v>
      </c>
      <c r="C1034">
        <v>41.649000000000001</v>
      </c>
      <c r="D1034">
        <v>8.4380000000000006</v>
      </c>
      <c r="E1034">
        <v>2660</v>
      </c>
      <c r="F1034">
        <v>2016</v>
      </c>
      <c r="G1034">
        <v>110.556</v>
      </c>
      <c r="H1034">
        <v>6.1719999999999997</v>
      </c>
      <c r="I1034">
        <v>47.813000000000002</v>
      </c>
      <c r="J1034">
        <v>89.988</v>
      </c>
      <c r="K1034">
        <f t="shared" si="32"/>
        <v>0.53132639907543233</v>
      </c>
    </row>
    <row r="1035" spans="2:12" x14ac:dyDescent="0.2">
      <c r="B1035">
        <v>9</v>
      </c>
      <c r="C1035">
        <v>86.078999999999994</v>
      </c>
      <c r="D1035">
        <v>11.173</v>
      </c>
      <c r="E1035">
        <v>2788</v>
      </c>
      <c r="F1035">
        <v>2028</v>
      </c>
      <c r="G1035">
        <v>135</v>
      </c>
      <c r="H1035">
        <v>10.122999999999999</v>
      </c>
      <c r="I1035">
        <v>50.860999999999997</v>
      </c>
      <c r="J1035">
        <v>106.05800000000001</v>
      </c>
      <c r="K1035">
        <f t="shared" si="32"/>
        <v>0.4795583548624337</v>
      </c>
    </row>
    <row r="1036" spans="2:12" x14ac:dyDescent="0.2">
      <c r="B1036">
        <v>10</v>
      </c>
      <c r="C1036">
        <v>46</v>
      </c>
      <c r="D1036">
        <v>8.5990000000000002</v>
      </c>
      <c r="E1036">
        <v>2792</v>
      </c>
      <c r="F1036">
        <v>2144</v>
      </c>
      <c r="G1036">
        <v>39.173999999999999</v>
      </c>
      <c r="H1036">
        <v>7.0670000000000002</v>
      </c>
      <c r="I1036">
        <v>40.604999999999997</v>
      </c>
      <c r="J1036">
        <v>71.418999999999997</v>
      </c>
      <c r="K1036">
        <f t="shared" si="32"/>
        <v>0.56854618518881528</v>
      </c>
    </row>
    <row r="1037" spans="2:12" x14ac:dyDescent="0.2">
      <c r="B1037">
        <v>11</v>
      </c>
      <c r="C1037">
        <v>78.551000000000002</v>
      </c>
      <c r="D1037">
        <v>11.305999999999999</v>
      </c>
      <c r="E1037">
        <v>2640</v>
      </c>
      <c r="F1037">
        <v>2144</v>
      </c>
      <c r="G1037">
        <v>58.392000000000003</v>
      </c>
      <c r="H1037">
        <v>9.3819999999999997</v>
      </c>
      <c r="I1037">
        <v>50.259</v>
      </c>
      <c r="J1037">
        <v>78.900999999999996</v>
      </c>
      <c r="K1037">
        <f t="shared" si="32"/>
        <v>0.63698812435837315</v>
      </c>
    </row>
    <row r="1038" spans="2:12" x14ac:dyDescent="0.2">
      <c r="B1038">
        <v>12</v>
      </c>
      <c r="C1038">
        <v>34.798999999999999</v>
      </c>
      <c r="D1038">
        <v>7.5250000000000004</v>
      </c>
      <c r="E1038">
        <v>2636</v>
      </c>
      <c r="F1038">
        <v>2116</v>
      </c>
      <c r="G1038">
        <v>48.991</v>
      </c>
      <c r="H1038">
        <v>5.8620000000000001</v>
      </c>
      <c r="I1038">
        <v>35.340000000000003</v>
      </c>
      <c r="J1038">
        <v>86.757000000000005</v>
      </c>
      <c r="K1038">
        <f t="shared" si="32"/>
        <v>0.40734465230471317</v>
      </c>
    </row>
    <row r="1039" spans="2:12" x14ac:dyDescent="0.2">
      <c r="B1039">
        <v>13</v>
      </c>
      <c r="C1039">
        <v>104</v>
      </c>
      <c r="D1039">
        <v>13.507</v>
      </c>
      <c r="E1039">
        <v>3364</v>
      </c>
      <c r="F1039">
        <v>1424</v>
      </c>
      <c r="G1039">
        <v>59.216000000000001</v>
      </c>
      <c r="H1039">
        <v>10.37</v>
      </c>
      <c r="I1039">
        <v>57.680999999999997</v>
      </c>
      <c r="J1039">
        <v>121.312</v>
      </c>
      <c r="K1039">
        <f t="shared" si="32"/>
        <v>0.4754764573991031</v>
      </c>
    </row>
    <row r="1040" spans="2:12" x14ac:dyDescent="0.2">
      <c r="B1040">
        <v>14</v>
      </c>
      <c r="C1040">
        <v>53.627000000000002</v>
      </c>
      <c r="D1040">
        <v>10.29</v>
      </c>
      <c r="E1040">
        <v>3380</v>
      </c>
      <c r="F1040">
        <v>1404</v>
      </c>
      <c r="G1040">
        <v>59.744</v>
      </c>
      <c r="H1040">
        <v>6.9130000000000003</v>
      </c>
      <c r="I1040">
        <v>57.871000000000002</v>
      </c>
      <c r="J1040">
        <v>98.552000000000007</v>
      </c>
      <c r="K1040">
        <f t="shared" si="32"/>
        <v>0.58721284195145707</v>
      </c>
    </row>
    <row r="1041" spans="2:11" x14ac:dyDescent="0.2">
      <c r="B1041">
        <v>15</v>
      </c>
      <c r="C1041">
        <v>89.988</v>
      </c>
      <c r="D1041">
        <v>12.613</v>
      </c>
      <c r="E1041">
        <v>3740</v>
      </c>
      <c r="F1041">
        <v>928</v>
      </c>
      <c r="G1041">
        <v>40.235999999999997</v>
      </c>
      <c r="H1041">
        <v>9.3219999999999992</v>
      </c>
      <c r="I1041">
        <v>48.231999999999999</v>
      </c>
      <c r="J1041">
        <v>82.718999999999994</v>
      </c>
      <c r="K1041">
        <f t="shared" si="32"/>
        <v>0.58308248407258312</v>
      </c>
    </row>
    <row r="1042" spans="2:11" x14ac:dyDescent="0.2">
      <c r="B1042">
        <v>16</v>
      </c>
      <c r="C1042">
        <v>47.813000000000002</v>
      </c>
      <c r="D1042">
        <v>8.6690000000000005</v>
      </c>
      <c r="E1042">
        <v>3796</v>
      </c>
      <c r="F1042">
        <v>796</v>
      </c>
      <c r="G1042">
        <v>109.983</v>
      </c>
      <c r="H1042">
        <v>7.16</v>
      </c>
    </row>
    <row r="1043" spans="2:11" x14ac:dyDescent="0.2">
      <c r="B1043">
        <v>17</v>
      </c>
      <c r="C1043">
        <v>106.05800000000001</v>
      </c>
      <c r="D1043">
        <v>12.157999999999999</v>
      </c>
      <c r="E1043">
        <v>3512</v>
      </c>
      <c r="F1043">
        <v>1072</v>
      </c>
      <c r="G1043">
        <v>156.03800000000001</v>
      </c>
      <c r="H1043">
        <v>11.403</v>
      </c>
    </row>
    <row r="1044" spans="2:11" x14ac:dyDescent="0.2">
      <c r="B1044">
        <v>18</v>
      </c>
      <c r="C1044">
        <v>50.860999999999997</v>
      </c>
      <c r="D1044">
        <v>8.5990000000000002</v>
      </c>
      <c r="E1044">
        <v>3568</v>
      </c>
      <c r="F1044">
        <v>1060</v>
      </c>
      <c r="G1044">
        <v>140.82599999999999</v>
      </c>
      <c r="H1044">
        <v>7.8070000000000004</v>
      </c>
    </row>
    <row r="1045" spans="2:11" x14ac:dyDescent="0.2">
      <c r="B1045">
        <v>19</v>
      </c>
      <c r="C1045">
        <v>71.418999999999997</v>
      </c>
      <c r="D1045">
        <v>11.14</v>
      </c>
      <c r="E1045">
        <v>2268</v>
      </c>
      <c r="F1045">
        <v>1928</v>
      </c>
      <c r="G1045">
        <v>167.196</v>
      </c>
      <c r="H1045">
        <v>8.3919999999999995</v>
      </c>
    </row>
    <row r="1046" spans="2:11" x14ac:dyDescent="0.2">
      <c r="B1046">
        <v>20</v>
      </c>
      <c r="C1046">
        <v>40.604999999999997</v>
      </c>
      <c r="D1046">
        <v>8.3539999999999992</v>
      </c>
      <c r="E1046">
        <v>2316</v>
      </c>
      <c r="F1046">
        <v>1900</v>
      </c>
      <c r="G1046">
        <v>145.84</v>
      </c>
      <c r="H1046">
        <v>6.8760000000000003</v>
      </c>
    </row>
    <row r="1047" spans="2:11" x14ac:dyDescent="0.2">
      <c r="B1047">
        <v>21</v>
      </c>
      <c r="C1047">
        <v>78.900999999999996</v>
      </c>
      <c r="D1047">
        <v>11.436999999999999</v>
      </c>
      <c r="E1047">
        <v>2372</v>
      </c>
      <c r="F1047">
        <v>1984</v>
      </c>
      <c r="G1047">
        <v>122.661</v>
      </c>
      <c r="H1047">
        <v>9.5210000000000008</v>
      </c>
    </row>
    <row r="1048" spans="2:11" x14ac:dyDescent="0.2">
      <c r="B1048">
        <v>22</v>
      </c>
      <c r="C1048">
        <v>50.259</v>
      </c>
      <c r="D1048">
        <v>9.1880000000000006</v>
      </c>
      <c r="E1048">
        <v>2360</v>
      </c>
      <c r="F1048">
        <v>2012</v>
      </c>
      <c r="G1048">
        <v>149.30000000000001</v>
      </c>
      <c r="H1048">
        <v>7.407</v>
      </c>
    </row>
    <row r="1049" spans="2:11" x14ac:dyDescent="0.2">
      <c r="B1049">
        <v>23</v>
      </c>
      <c r="C1049">
        <v>86.757000000000005</v>
      </c>
      <c r="D1049">
        <v>12.803000000000001</v>
      </c>
      <c r="E1049">
        <v>2684</v>
      </c>
      <c r="F1049">
        <v>2444</v>
      </c>
      <c r="G1049">
        <v>129.523</v>
      </c>
      <c r="H1049">
        <v>9.4269999999999996</v>
      </c>
    </row>
    <row r="1050" spans="2:11" x14ac:dyDescent="0.2">
      <c r="B1050">
        <v>24</v>
      </c>
      <c r="C1050">
        <v>35.340000000000003</v>
      </c>
      <c r="D1050">
        <v>8.5129999999999999</v>
      </c>
      <c r="E1050">
        <v>2716</v>
      </c>
      <c r="F1050">
        <v>2460</v>
      </c>
      <c r="G1050">
        <v>119.539</v>
      </c>
      <c r="H1050">
        <v>5.9249999999999998</v>
      </c>
    </row>
    <row r="1051" spans="2:11" x14ac:dyDescent="0.2">
      <c r="B1051">
        <v>25</v>
      </c>
      <c r="C1051">
        <v>121.312</v>
      </c>
      <c r="D1051">
        <v>13.802</v>
      </c>
      <c r="E1051">
        <v>2560</v>
      </c>
      <c r="F1051">
        <v>2188</v>
      </c>
      <c r="G1051">
        <v>137.17500000000001</v>
      </c>
      <c r="H1051">
        <v>11.965999999999999</v>
      </c>
    </row>
    <row r="1052" spans="2:11" x14ac:dyDescent="0.2">
      <c r="B1052">
        <v>26</v>
      </c>
      <c r="C1052">
        <v>57.680999999999997</v>
      </c>
      <c r="D1052">
        <v>9.7829999999999995</v>
      </c>
      <c r="E1052">
        <v>2588</v>
      </c>
      <c r="F1052">
        <v>2212</v>
      </c>
      <c r="G1052">
        <v>132.95500000000001</v>
      </c>
      <c r="H1052">
        <v>8.1479999999999997</v>
      </c>
    </row>
    <row r="1053" spans="2:11" x14ac:dyDescent="0.2">
      <c r="B1053">
        <v>27</v>
      </c>
      <c r="C1053">
        <v>98.552000000000007</v>
      </c>
      <c r="D1053">
        <v>12.157999999999999</v>
      </c>
      <c r="E1053">
        <v>2360</v>
      </c>
      <c r="F1053">
        <v>2120</v>
      </c>
      <c r="G1053">
        <v>156.03800000000001</v>
      </c>
      <c r="H1053">
        <v>10.824</v>
      </c>
    </row>
    <row r="1054" spans="2:11" x14ac:dyDescent="0.2">
      <c r="B1054">
        <v>28</v>
      </c>
      <c r="C1054">
        <v>57.871000000000002</v>
      </c>
      <c r="D1054">
        <v>9.5879999999999992</v>
      </c>
      <c r="E1054">
        <v>2384</v>
      </c>
      <c r="F1054">
        <v>2112</v>
      </c>
      <c r="G1054">
        <v>145.49100000000001</v>
      </c>
      <c r="H1054">
        <v>8.02</v>
      </c>
    </row>
    <row r="1055" spans="2:11" x14ac:dyDescent="0.2">
      <c r="B1055">
        <v>29</v>
      </c>
      <c r="C1055">
        <v>82.718999999999994</v>
      </c>
      <c r="D1055">
        <v>11.349</v>
      </c>
      <c r="E1055">
        <v>1812</v>
      </c>
      <c r="F1055">
        <v>2232</v>
      </c>
      <c r="G1055">
        <v>44.119</v>
      </c>
      <c r="H1055">
        <v>9.3819999999999997</v>
      </c>
    </row>
    <row r="1056" spans="2:11" x14ac:dyDescent="0.2">
      <c r="B1056">
        <v>30</v>
      </c>
      <c r="C1056">
        <v>48.231999999999999</v>
      </c>
      <c r="D1056">
        <v>8.4090000000000007</v>
      </c>
      <c r="E1056">
        <v>1836</v>
      </c>
      <c r="F1056">
        <v>2228</v>
      </c>
      <c r="G1056">
        <v>40.235999999999997</v>
      </c>
      <c r="H1056">
        <v>7.5730000000000004</v>
      </c>
    </row>
    <row r="1058" spans="2:12" x14ac:dyDescent="0.2">
      <c r="B1058" s="5" t="s">
        <v>51</v>
      </c>
    </row>
    <row r="1059" spans="2:12" x14ac:dyDescent="0.2">
      <c r="B1059">
        <v>1</v>
      </c>
      <c r="C1059">
        <v>62.582000000000001</v>
      </c>
      <c r="D1059">
        <v>9.9499999999999993</v>
      </c>
      <c r="E1059">
        <v>1800</v>
      </c>
      <c r="F1059">
        <v>2944</v>
      </c>
      <c r="G1059">
        <v>82.875</v>
      </c>
      <c r="H1059">
        <v>7.899</v>
      </c>
      <c r="I1059">
        <v>43.396999999999998</v>
      </c>
      <c r="J1059">
        <v>62.582000000000001</v>
      </c>
      <c r="K1059" cm="1">
        <f t="array" ref="K1059:K1073">I1059:I1073/J1059:J1073</f>
        <v>0.69344220382857691</v>
      </c>
      <c r="L1059">
        <f>MIN(I1059:I1073)</f>
        <v>33.427</v>
      </c>
    </row>
    <row r="1060" spans="2:12" x14ac:dyDescent="0.2">
      <c r="B1060">
        <v>2</v>
      </c>
      <c r="C1060">
        <v>43.396999999999998</v>
      </c>
      <c r="D1060">
        <v>8.5259999999999998</v>
      </c>
      <c r="E1060">
        <v>1788</v>
      </c>
      <c r="F1060">
        <v>2796</v>
      </c>
      <c r="G1060">
        <v>112.10899999999999</v>
      </c>
      <c r="H1060">
        <v>6.9109999999999996</v>
      </c>
      <c r="I1060">
        <v>57.600999999999999</v>
      </c>
      <c r="J1060">
        <v>76.694999999999993</v>
      </c>
      <c r="K1060">
        <v>0.75103983310515687</v>
      </c>
      <c r="L1060">
        <f>MAX(J1059:J1073)</f>
        <v>79.406000000000006</v>
      </c>
    </row>
    <row r="1061" spans="2:12" x14ac:dyDescent="0.2">
      <c r="B1061">
        <v>3</v>
      </c>
      <c r="C1061">
        <v>76.694999999999993</v>
      </c>
      <c r="D1061">
        <v>11.031000000000001</v>
      </c>
      <c r="E1061">
        <v>1780</v>
      </c>
      <c r="F1061">
        <v>2924</v>
      </c>
      <c r="G1061">
        <v>139.53800000000001</v>
      </c>
      <c r="H1061">
        <v>9.6270000000000007</v>
      </c>
      <c r="I1061">
        <v>36.549999999999997</v>
      </c>
      <c r="J1061">
        <v>50.929000000000002</v>
      </c>
      <c r="K1061">
        <v>0.71766576999352027</v>
      </c>
      <c r="L1061">
        <f>AVERAGE(I1059:I1073)</f>
        <v>48.94233333333333</v>
      </c>
    </row>
    <row r="1062" spans="2:12" x14ac:dyDescent="0.2">
      <c r="B1062">
        <v>4</v>
      </c>
      <c r="C1062">
        <v>57.600999999999999</v>
      </c>
      <c r="D1062">
        <v>9.1329999999999991</v>
      </c>
      <c r="E1062">
        <v>1836</v>
      </c>
      <c r="F1062">
        <v>2916</v>
      </c>
      <c r="G1062">
        <v>108.925</v>
      </c>
      <c r="H1062">
        <v>8.3930000000000007</v>
      </c>
      <c r="I1062">
        <v>40.868000000000002</v>
      </c>
      <c r="J1062">
        <v>46.975999999999999</v>
      </c>
      <c r="K1062">
        <v>0.86997615803814721</v>
      </c>
      <c r="L1062">
        <f>AVERAGE(J1059:J1073)</f>
        <v>60.714066666666675</v>
      </c>
    </row>
    <row r="1063" spans="2:12" x14ac:dyDescent="0.2">
      <c r="B1063">
        <v>5</v>
      </c>
      <c r="C1063">
        <v>50.929000000000002</v>
      </c>
      <c r="D1063">
        <v>9.0530000000000008</v>
      </c>
      <c r="E1063">
        <v>1772</v>
      </c>
      <c r="F1063">
        <v>3548</v>
      </c>
      <c r="G1063">
        <v>115.866</v>
      </c>
      <c r="H1063">
        <v>7.7930000000000001</v>
      </c>
      <c r="I1063">
        <v>33.427</v>
      </c>
      <c r="J1063">
        <v>40.975000000000001</v>
      </c>
      <c r="K1063">
        <v>0.81579011592434403</v>
      </c>
    </row>
    <row r="1064" spans="2:12" x14ac:dyDescent="0.2">
      <c r="B1064">
        <v>6</v>
      </c>
      <c r="C1064">
        <v>36.549999999999997</v>
      </c>
      <c r="D1064">
        <v>7.7110000000000003</v>
      </c>
      <c r="E1064">
        <v>1764</v>
      </c>
      <c r="F1064">
        <v>3564</v>
      </c>
      <c r="G1064">
        <v>140.19399999999999</v>
      </c>
      <c r="H1064">
        <v>6.6230000000000002</v>
      </c>
      <c r="I1064">
        <v>47.402999999999999</v>
      </c>
      <c r="J1064">
        <v>57.311999999999998</v>
      </c>
      <c r="K1064">
        <v>0.82710427135678388</v>
      </c>
    </row>
    <row r="1065" spans="2:12" x14ac:dyDescent="0.2">
      <c r="B1065">
        <v>7</v>
      </c>
      <c r="C1065">
        <v>46.975999999999999</v>
      </c>
      <c r="D1065">
        <v>9.83</v>
      </c>
      <c r="E1065">
        <v>1752</v>
      </c>
      <c r="F1065">
        <v>2424</v>
      </c>
      <c r="G1065">
        <v>118.496</v>
      </c>
      <c r="H1065">
        <v>7.1059999999999999</v>
      </c>
      <c r="I1065">
        <v>56.222000000000001</v>
      </c>
      <c r="J1065">
        <v>79.406000000000006</v>
      </c>
      <c r="K1065">
        <v>0.70803213862932268</v>
      </c>
    </row>
    <row r="1066" spans="2:12" x14ac:dyDescent="0.2">
      <c r="B1066">
        <v>8</v>
      </c>
      <c r="C1066">
        <v>40.868000000000002</v>
      </c>
      <c r="D1066">
        <v>8.2050000000000001</v>
      </c>
      <c r="E1066">
        <v>1772</v>
      </c>
      <c r="F1066">
        <v>2448</v>
      </c>
      <c r="G1066">
        <v>96.911000000000001</v>
      </c>
      <c r="H1066">
        <v>6.9109999999999996</v>
      </c>
      <c r="I1066">
        <v>57.814</v>
      </c>
      <c r="J1066">
        <v>62.787999999999997</v>
      </c>
      <c r="K1066">
        <v>0.92078104096324143</v>
      </c>
    </row>
    <row r="1067" spans="2:12" x14ac:dyDescent="0.2">
      <c r="B1067">
        <v>9</v>
      </c>
      <c r="C1067">
        <v>40.975000000000001</v>
      </c>
      <c r="D1067">
        <v>8.3520000000000003</v>
      </c>
      <c r="E1067">
        <v>1908</v>
      </c>
      <c r="F1067">
        <v>2512</v>
      </c>
      <c r="G1067">
        <v>124.16</v>
      </c>
      <c r="H1067">
        <v>6.8639999999999999</v>
      </c>
      <c r="I1067">
        <v>51.134999999999998</v>
      </c>
      <c r="J1067">
        <v>65.346999999999994</v>
      </c>
      <c r="K1067">
        <v>0.78251488209099118</v>
      </c>
    </row>
    <row r="1068" spans="2:12" x14ac:dyDescent="0.2">
      <c r="B1068">
        <v>10</v>
      </c>
      <c r="C1068">
        <v>33.427</v>
      </c>
      <c r="D1068">
        <v>7.8410000000000002</v>
      </c>
      <c r="E1068">
        <v>1920</v>
      </c>
      <c r="F1068">
        <v>2504</v>
      </c>
      <c r="G1068">
        <v>118.179</v>
      </c>
      <c r="H1068">
        <v>6.109</v>
      </c>
      <c r="I1068">
        <v>59.024999999999999</v>
      </c>
      <c r="J1068">
        <v>73.58</v>
      </c>
      <c r="K1068">
        <v>0.80218809459092144</v>
      </c>
    </row>
    <row r="1069" spans="2:12" x14ac:dyDescent="0.2">
      <c r="B1069">
        <v>11</v>
      </c>
      <c r="C1069">
        <v>57.311999999999998</v>
      </c>
      <c r="D1069">
        <v>9.6010000000000009</v>
      </c>
      <c r="E1069">
        <v>2264</v>
      </c>
      <c r="F1069">
        <v>2508</v>
      </c>
      <c r="G1069">
        <v>162.03100000000001</v>
      </c>
      <c r="H1069">
        <v>7.899</v>
      </c>
      <c r="I1069">
        <v>55.948</v>
      </c>
      <c r="J1069">
        <v>64.143000000000001</v>
      </c>
      <c r="K1069">
        <v>0.87223859189623187</v>
      </c>
    </row>
    <row r="1070" spans="2:12" x14ac:dyDescent="0.2">
      <c r="B1070">
        <v>12</v>
      </c>
      <c r="C1070">
        <v>47.402999999999999</v>
      </c>
      <c r="D1070">
        <v>8.8480000000000008</v>
      </c>
      <c r="E1070">
        <v>2280</v>
      </c>
      <c r="F1070">
        <v>2580</v>
      </c>
      <c r="G1070">
        <v>30.140999999999998</v>
      </c>
      <c r="H1070">
        <v>7.5720000000000001</v>
      </c>
      <c r="I1070">
        <v>52.308</v>
      </c>
      <c r="J1070">
        <v>56.634</v>
      </c>
      <c r="K1070">
        <v>0.92361478970229893</v>
      </c>
    </row>
    <row r="1071" spans="2:12" x14ac:dyDescent="0.2">
      <c r="B1071">
        <v>13</v>
      </c>
      <c r="C1071">
        <v>79.406000000000006</v>
      </c>
      <c r="D1071">
        <v>11.452999999999999</v>
      </c>
      <c r="E1071">
        <v>2012</v>
      </c>
      <c r="F1071">
        <v>3152</v>
      </c>
      <c r="G1071">
        <v>127.117</v>
      </c>
      <c r="H1071">
        <v>9.577</v>
      </c>
      <c r="I1071">
        <v>52.802999999999997</v>
      </c>
      <c r="J1071">
        <v>57.517000000000003</v>
      </c>
      <c r="K1071">
        <v>0.91804162247683285</v>
      </c>
    </row>
    <row r="1072" spans="2:12" x14ac:dyDescent="0.2">
      <c r="B1072">
        <v>14</v>
      </c>
      <c r="C1072">
        <v>56.222000000000001</v>
      </c>
      <c r="D1072">
        <v>9.7989999999999995</v>
      </c>
      <c r="E1072">
        <v>2016</v>
      </c>
      <c r="F1072">
        <v>3312</v>
      </c>
      <c r="G1072">
        <v>49.085999999999999</v>
      </c>
      <c r="H1072">
        <v>8.1460000000000008</v>
      </c>
      <c r="I1072">
        <v>43.808</v>
      </c>
      <c r="J1072">
        <v>50.777000000000001</v>
      </c>
      <c r="K1072">
        <v>0.86275282115918628</v>
      </c>
    </row>
    <row r="1073" spans="2:11" x14ac:dyDescent="0.2">
      <c r="B1073">
        <v>15</v>
      </c>
      <c r="C1073">
        <v>62.787999999999997</v>
      </c>
      <c r="D1073">
        <v>9.9499999999999993</v>
      </c>
      <c r="E1073">
        <v>2216</v>
      </c>
      <c r="F1073">
        <v>3060</v>
      </c>
      <c r="G1073">
        <v>113.38500000000001</v>
      </c>
      <c r="H1073">
        <v>8.6660000000000004</v>
      </c>
      <c r="I1073">
        <v>45.826000000000001</v>
      </c>
      <c r="J1073">
        <v>65.05</v>
      </c>
      <c r="K1073">
        <v>0.70447348193697157</v>
      </c>
    </row>
    <row r="1074" spans="2:11" x14ac:dyDescent="0.2">
      <c r="B1074">
        <v>16</v>
      </c>
      <c r="C1074">
        <v>57.814</v>
      </c>
      <c r="D1074">
        <v>10.24</v>
      </c>
      <c r="E1074">
        <v>2200</v>
      </c>
      <c r="F1074">
        <v>3060</v>
      </c>
      <c r="G1074">
        <v>105.376</v>
      </c>
      <c r="H1074">
        <v>8.8000000000000007</v>
      </c>
    </row>
    <row r="1075" spans="2:11" x14ac:dyDescent="0.2">
      <c r="B1075">
        <v>17</v>
      </c>
      <c r="C1075">
        <v>65.346999999999994</v>
      </c>
      <c r="D1075">
        <v>10.071999999999999</v>
      </c>
      <c r="E1075">
        <v>2632</v>
      </c>
      <c r="F1075">
        <v>3044</v>
      </c>
      <c r="G1075">
        <v>107.10299999999999</v>
      </c>
      <c r="H1075">
        <v>8.6389999999999993</v>
      </c>
    </row>
    <row r="1076" spans="2:11" x14ac:dyDescent="0.2">
      <c r="B1076">
        <v>18</v>
      </c>
      <c r="C1076">
        <v>51.134999999999998</v>
      </c>
      <c r="D1076">
        <v>9.7650000000000006</v>
      </c>
      <c r="E1076">
        <v>2624</v>
      </c>
      <c r="F1076">
        <v>3208</v>
      </c>
      <c r="G1076">
        <v>73.855999999999995</v>
      </c>
      <c r="H1076">
        <v>7.3280000000000003</v>
      </c>
    </row>
    <row r="1077" spans="2:11" x14ac:dyDescent="0.2">
      <c r="B1077">
        <v>19</v>
      </c>
      <c r="C1077">
        <v>73.58</v>
      </c>
      <c r="D1077">
        <v>11.590999999999999</v>
      </c>
      <c r="E1077">
        <v>688</v>
      </c>
      <c r="F1077">
        <v>2332</v>
      </c>
      <c r="G1077">
        <v>116.565</v>
      </c>
      <c r="H1077">
        <v>9.1329999999999991</v>
      </c>
    </row>
    <row r="1078" spans="2:11" x14ac:dyDescent="0.2">
      <c r="B1078">
        <v>20</v>
      </c>
      <c r="C1078">
        <v>59.024999999999999</v>
      </c>
      <c r="D1078">
        <v>9.4250000000000007</v>
      </c>
      <c r="E1078">
        <v>696</v>
      </c>
      <c r="F1078">
        <v>2384</v>
      </c>
      <c r="G1078">
        <v>135</v>
      </c>
      <c r="H1078">
        <v>8.1460000000000008</v>
      </c>
    </row>
    <row r="1079" spans="2:11" x14ac:dyDescent="0.2">
      <c r="B1079">
        <v>21</v>
      </c>
      <c r="C1079">
        <v>64.143000000000001</v>
      </c>
      <c r="D1079">
        <v>10.461</v>
      </c>
      <c r="E1079">
        <v>1004</v>
      </c>
      <c r="F1079">
        <v>2560</v>
      </c>
      <c r="G1079">
        <v>109.29</v>
      </c>
      <c r="H1079">
        <v>8.3930000000000007</v>
      </c>
    </row>
    <row r="1080" spans="2:11" x14ac:dyDescent="0.2">
      <c r="B1080">
        <v>22</v>
      </c>
      <c r="C1080">
        <v>55.948</v>
      </c>
      <c r="D1080">
        <v>9.68</v>
      </c>
      <c r="E1080">
        <v>1012</v>
      </c>
      <c r="F1080">
        <v>2576</v>
      </c>
      <c r="G1080">
        <v>109.35899999999999</v>
      </c>
      <c r="H1080">
        <v>7.54</v>
      </c>
    </row>
    <row r="1081" spans="2:11" x14ac:dyDescent="0.2">
      <c r="B1081">
        <v>23</v>
      </c>
      <c r="C1081">
        <v>56.634</v>
      </c>
      <c r="D1081">
        <v>9.2159999999999993</v>
      </c>
      <c r="E1081">
        <v>1588</v>
      </c>
      <c r="F1081">
        <v>2408</v>
      </c>
      <c r="G1081">
        <v>20.376000000000001</v>
      </c>
      <c r="H1081">
        <v>8.1180000000000003</v>
      </c>
    </row>
    <row r="1082" spans="2:11" x14ac:dyDescent="0.2">
      <c r="B1082">
        <v>24</v>
      </c>
      <c r="C1082">
        <v>52.308</v>
      </c>
      <c r="D1082">
        <v>8.8209999999999997</v>
      </c>
      <c r="E1082">
        <v>1584</v>
      </c>
      <c r="F1082">
        <v>2392</v>
      </c>
      <c r="G1082">
        <v>17.928000000000001</v>
      </c>
      <c r="H1082">
        <v>8.1129999999999995</v>
      </c>
    </row>
    <row r="1083" spans="2:11" x14ac:dyDescent="0.2">
      <c r="B1083">
        <v>25</v>
      </c>
      <c r="C1083">
        <v>57.517000000000003</v>
      </c>
      <c r="D1083">
        <v>12.263</v>
      </c>
      <c r="E1083">
        <v>3256</v>
      </c>
      <c r="F1083">
        <v>632</v>
      </c>
      <c r="G1083">
        <v>130.101</v>
      </c>
      <c r="H1083">
        <v>8.0670000000000002</v>
      </c>
    </row>
    <row r="1084" spans="2:11" x14ac:dyDescent="0.2">
      <c r="B1084">
        <v>26</v>
      </c>
      <c r="C1084">
        <v>52.802999999999997</v>
      </c>
      <c r="D1084">
        <v>9.7899999999999991</v>
      </c>
      <c r="E1084">
        <v>3284</v>
      </c>
      <c r="F1084">
        <v>660</v>
      </c>
      <c r="G1084">
        <v>123.69</v>
      </c>
      <c r="H1084">
        <v>7.3789999999999996</v>
      </c>
    </row>
    <row r="1085" spans="2:11" x14ac:dyDescent="0.2">
      <c r="B1085">
        <v>27</v>
      </c>
      <c r="C1085">
        <v>50.777000000000001</v>
      </c>
      <c r="D1085">
        <v>9.0389999999999997</v>
      </c>
      <c r="E1085">
        <v>2984</v>
      </c>
      <c r="F1085">
        <v>884</v>
      </c>
      <c r="G1085">
        <v>124.992</v>
      </c>
      <c r="H1085">
        <v>7.6520000000000001</v>
      </c>
    </row>
    <row r="1086" spans="2:11" x14ac:dyDescent="0.2">
      <c r="B1086">
        <v>28</v>
      </c>
      <c r="C1086">
        <v>43.808</v>
      </c>
      <c r="D1086">
        <v>8.4429999999999996</v>
      </c>
      <c r="E1086">
        <v>2960</v>
      </c>
      <c r="F1086">
        <v>916</v>
      </c>
      <c r="G1086">
        <v>142.125</v>
      </c>
      <c r="H1086">
        <v>6.9109999999999996</v>
      </c>
    </row>
    <row r="1087" spans="2:11" x14ac:dyDescent="0.2">
      <c r="B1087">
        <v>29</v>
      </c>
      <c r="C1087">
        <v>65.05</v>
      </c>
      <c r="D1087">
        <v>10.132</v>
      </c>
      <c r="E1087">
        <v>3500</v>
      </c>
      <c r="F1087">
        <v>1108</v>
      </c>
      <c r="G1087">
        <v>55.923000000000002</v>
      </c>
      <c r="H1087">
        <v>8.5980000000000008</v>
      </c>
    </row>
    <row r="1088" spans="2:11" x14ac:dyDescent="0.2">
      <c r="B1088">
        <v>30</v>
      </c>
      <c r="C1088">
        <v>45.826000000000001</v>
      </c>
      <c r="D1088">
        <v>9.7899999999999991</v>
      </c>
      <c r="E1088">
        <v>3512</v>
      </c>
      <c r="F1088">
        <v>948</v>
      </c>
      <c r="G1088">
        <v>123.69</v>
      </c>
      <c r="H1088">
        <v>7.4859999999999998</v>
      </c>
    </row>
    <row r="1090" spans="2:12" x14ac:dyDescent="0.2">
      <c r="B1090" s="3" t="s">
        <v>148</v>
      </c>
    </row>
    <row r="1091" spans="2:12" x14ac:dyDescent="0.2">
      <c r="B1091">
        <v>1</v>
      </c>
      <c r="C1091">
        <v>72.864999999999995</v>
      </c>
      <c r="D1091">
        <v>10.775</v>
      </c>
      <c r="E1091">
        <v>220</v>
      </c>
      <c r="F1091">
        <v>3060</v>
      </c>
      <c r="G1091">
        <v>31.608000000000001</v>
      </c>
      <c r="H1091">
        <v>9.0350000000000001</v>
      </c>
      <c r="I1091">
        <v>65.037999999999997</v>
      </c>
      <c r="J1091">
        <v>72.864999999999995</v>
      </c>
      <c r="K1091" cm="1">
        <f t="array" ref="K1091:K1105">I1091:I1105/J1091:J1105</f>
        <v>0.89258217251080763</v>
      </c>
      <c r="L1091">
        <f>MIN(I1091:I1105)</f>
        <v>37.142000000000003</v>
      </c>
    </row>
    <row r="1092" spans="2:12" x14ac:dyDescent="0.2">
      <c r="B1092">
        <v>2</v>
      </c>
      <c r="C1092">
        <v>65.037999999999997</v>
      </c>
      <c r="D1092">
        <v>12.204000000000001</v>
      </c>
      <c r="E1092">
        <v>188</v>
      </c>
      <c r="F1092">
        <v>2916</v>
      </c>
      <c r="G1092">
        <v>146.00399999999999</v>
      </c>
      <c r="H1092">
        <v>8.7059999999999995</v>
      </c>
      <c r="I1092">
        <v>47.661000000000001</v>
      </c>
      <c r="J1092">
        <v>61.494999999999997</v>
      </c>
      <c r="K1092">
        <v>0.77503862102609977</v>
      </c>
      <c r="L1092">
        <f>MAX(J1091:J1105)</f>
        <v>75.391000000000005</v>
      </c>
    </row>
    <row r="1093" spans="2:12" x14ac:dyDescent="0.2">
      <c r="B1093">
        <v>3</v>
      </c>
      <c r="C1093">
        <v>61.494999999999997</v>
      </c>
      <c r="D1093">
        <v>11.178000000000001</v>
      </c>
      <c r="E1093">
        <v>276</v>
      </c>
      <c r="F1093">
        <v>3052</v>
      </c>
      <c r="G1093">
        <v>130.732</v>
      </c>
      <c r="H1093">
        <v>8.0540000000000003</v>
      </c>
      <c r="I1093">
        <v>55.024000000000001</v>
      </c>
      <c r="J1093">
        <v>64.248999999999995</v>
      </c>
      <c r="K1093">
        <v>0.8564179987237156</v>
      </c>
      <c r="L1093">
        <f>AVERAGE(I1091:I1105)</f>
        <v>52.648600000000002</v>
      </c>
    </row>
    <row r="1094" spans="2:12" x14ac:dyDescent="0.2">
      <c r="B1094">
        <v>4</v>
      </c>
      <c r="C1094">
        <v>47.661000000000001</v>
      </c>
      <c r="D1094">
        <v>9.8940000000000001</v>
      </c>
      <c r="E1094">
        <v>232</v>
      </c>
      <c r="F1094">
        <v>3092</v>
      </c>
      <c r="G1094">
        <v>154.654</v>
      </c>
      <c r="H1094">
        <v>7.6970000000000001</v>
      </c>
      <c r="I1094">
        <v>53.765000000000001</v>
      </c>
      <c r="J1094">
        <v>54.061999999999998</v>
      </c>
      <c r="K1094">
        <v>0.99450630757278691</v>
      </c>
      <c r="L1094">
        <f>AVERAGE(J1091:J1105)</f>
        <v>63.311666666666675</v>
      </c>
    </row>
    <row r="1095" spans="2:12" x14ac:dyDescent="0.2">
      <c r="B1095">
        <v>5</v>
      </c>
      <c r="C1095">
        <v>64.248999999999995</v>
      </c>
      <c r="D1095">
        <v>10.523</v>
      </c>
      <c r="E1095">
        <v>348</v>
      </c>
      <c r="F1095">
        <v>3236</v>
      </c>
      <c r="G1095">
        <v>116.565</v>
      </c>
      <c r="H1095">
        <v>8.6519999999999992</v>
      </c>
      <c r="I1095">
        <v>44.837000000000003</v>
      </c>
      <c r="J1095">
        <v>52.470999999999997</v>
      </c>
      <c r="K1095">
        <v>0.85451011034666779</v>
      </c>
    </row>
    <row r="1096" spans="2:12" x14ac:dyDescent="0.2">
      <c r="B1096">
        <v>6</v>
      </c>
      <c r="C1096">
        <v>55.024000000000001</v>
      </c>
      <c r="D1096">
        <v>10.337</v>
      </c>
      <c r="E1096">
        <v>332</v>
      </c>
      <c r="F1096">
        <v>3252</v>
      </c>
      <c r="G1096">
        <v>131.309</v>
      </c>
      <c r="H1096">
        <v>8.0619999999999994</v>
      </c>
      <c r="I1096">
        <v>37.142000000000003</v>
      </c>
      <c r="J1096">
        <v>51.509</v>
      </c>
      <c r="K1096">
        <v>0.72107786988681599</v>
      </c>
    </row>
    <row r="1097" spans="2:12" x14ac:dyDescent="0.2">
      <c r="B1097">
        <v>7</v>
      </c>
      <c r="C1097">
        <v>54.061999999999998</v>
      </c>
      <c r="D1097">
        <v>12.311999999999999</v>
      </c>
      <c r="E1097">
        <v>2792</v>
      </c>
      <c r="F1097">
        <v>3128</v>
      </c>
      <c r="G1097">
        <v>116.075</v>
      </c>
      <c r="H1097">
        <v>8.0559999999999992</v>
      </c>
      <c r="I1097">
        <v>57.978999999999999</v>
      </c>
      <c r="J1097">
        <v>66.408000000000001</v>
      </c>
      <c r="K1097">
        <v>0.87307252138296587</v>
      </c>
    </row>
    <row r="1098" spans="2:12" x14ac:dyDescent="0.2">
      <c r="B1098">
        <v>8</v>
      </c>
      <c r="C1098">
        <v>53.765000000000001</v>
      </c>
      <c r="D1098">
        <v>9.8849999999999998</v>
      </c>
      <c r="E1098">
        <v>2800</v>
      </c>
      <c r="F1098">
        <v>3164</v>
      </c>
      <c r="G1098">
        <v>128.23400000000001</v>
      </c>
      <c r="H1098">
        <v>7.5819999999999999</v>
      </c>
      <c r="I1098">
        <v>60.36</v>
      </c>
      <c r="J1098">
        <v>58.616</v>
      </c>
      <c r="K1098">
        <v>1.029752968472772</v>
      </c>
    </row>
    <row r="1099" spans="2:12" x14ac:dyDescent="0.2">
      <c r="B1099">
        <v>9</v>
      </c>
      <c r="C1099">
        <v>52.470999999999997</v>
      </c>
      <c r="D1099">
        <v>11.029</v>
      </c>
      <c r="E1099">
        <v>2688</v>
      </c>
      <c r="F1099">
        <v>3268</v>
      </c>
      <c r="G1099">
        <v>123.69</v>
      </c>
      <c r="H1099">
        <v>7.2009999999999996</v>
      </c>
      <c r="I1099">
        <v>62.186999999999998</v>
      </c>
      <c r="J1099">
        <v>75.391000000000005</v>
      </c>
      <c r="K1099">
        <v>0.82485973126765788</v>
      </c>
    </row>
    <row r="1100" spans="2:12" x14ac:dyDescent="0.2">
      <c r="B1100">
        <v>10</v>
      </c>
      <c r="C1100">
        <v>44.837000000000003</v>
      </c>
      <c r="D1100">
        <v>9.2609999999999992</v>
      </c>
      <c r="E1100">
        <v>2708</v>
      </c>
      <c r="F1100">
        <v>3288</v>
      </c>
      <c r="G1100">
        <v>117.21599999999999</v>
      </c>
      <c r="H1100">
        <v>7.0590000000000002</v>
      </c>
      <c r="I1100">
        <v>45.308</v>
      </c>
      <c r="J1100">
        <v>68.421999999999997</v>
      </c>
      <c r="K1100">
        <v>0.66218467744292775</v>
      </c>
    </row>
    <row r="1101" spans="2:12" x14ac:dyDescent="0.2">
      <c r="B1101">
        <v>11</v>
      </c>
      <c r="C1101">
        <v>51.509</v>
      </c>
      <c r="D1101">
        <v>9.4120000000000008</v>
      </c>
      <c r="E1101">
        <v>2952</v>
      </c>
      <c r="F1101">
        <v>3572</v>
      </c>
      <c r="G1101">
        <v>143.13</v>
      </c>
      <c r="H1101">
        <v>7.1520000000000001</v>
      </c>
      <c r="I1101">
        <v>52</v>
      </c>
      <c r="J1101">
        <v>65.210999999999999</v>
      </c>
      <c r="K1101">
        <v>0.79741147965833992</v>
      </c>
    </row>
    <row r="1102" spans="2:12" x14ac:dyDescent="0.2">
      <c r="B1102">
        <v>12</v>
      </c>
      <c r="C1102">
        <v>37.142000000000003</v>
      </c>
      <c r="D1102">
        <v>8.5259999999999998</v>
      </c>
      <c r="E1102">
        <v>2964</v>
      </c>
      <c r="F1102">
        <v>3560</v>
      </c>
      <c r="G1102">
        <v>129.40100000000001</v>
      </c>
      <c r="H1102">
        <v>6.5880000000000001</v>
      </c>
      <c r="I1102">
        <v>61.784999999999997</v>
      </c>
      <c r="J1102">
        <v>73.992999999999995</v>
      </c>
      <c r="K1102">
        <v>0.83501141999918915</v>
      </c>
    </row>
    <row r="1103" spans="2:12" x14ac:dyDescent="0.2">
      <c r="B1103">
        <v>13</v>
      </c>
      <c r="C1103">
        <v>66.408000000000001</v>
      </c>
      <c r="D1103">
        <v>12.021000000000001</v>
      </c>
      <c r="E1103">
        <v>3064</v>
      </c>
      <c r="F1103">
        <v>2256</v>
      </c>
      <c r="G1103">
        <v>139.76400000000001</v>
      </c>
      <c r="H1103">
        <v>9.2509999999999994</v>
      </c>
      <c r="I1103">
        <v>46.761000000000003</v>
      </c>
      <c r="J1103">
        <v>62.726999999999997</v>
      </c>
      <c r="K1103">
        <v>0.74546845855851551</v>
      </c>
    </row>
    <row r="1104" spans="2:12" x14ac:dyDescent="0.2">
      <c r="B1104">
        <v>14</v>
      </c>
      <c r="C1104">
        <v>57.978999999999999</v>
      </c>
      <c r="D1104">
        <v>9.8290000000000006</v>
      </c>
      <c r="E1104">
        <v>3092</v>
      </c>
      <c r="F1104">
        <v>2272</v>
      </c>
      <c r="G1104">
        <v>132.089</v>
      </c>
      <c r="H1104">
        <v>8.2349999999999994</v>
      </c>
      <c r="I1104">
        <v>42.969000000000001</v>
      </c>
      <c r="J1104">
        <v>61.521999999999998</v>
      </c>
      <c r="K1104">
        <v>0.69843308084912714</v>
      </c>
    </row>
    <row r="1105" spans="2:11" x14ac:dyDescent="0.2">
      <c r="B1105">
        <v>15</v>
      </c>
      <c r="C1105">
        <v>58.616</v>
      </c>
      <c r="D1105">
        <v>9.5549999999999997</v>
      </c>
      <c r="E1105">
        <v>3556</v>
      </c>
      <c r="F1105">
        <v>1948</v>
      </c>
      <c r="G1105">
        <v>142.001</v>
      </c>
      <c r="H1105">
        <v>8.4710000000000001</v>
      </c>
      <c r="I1105">
        <v>56.912999999999997</v>
      </c>
      <c r="J1105">
        <v>60.734000000000002</v>
      </c>
      <c r="K1105">
        <v>0.9370863107979055</v>
      </c>
    </row>
    <row r="1106" spans="2:11" x14ac:dyDescent="0.2">
      <c r="B1106">
        <v>16</v>
      </c>
      <c r="C1106">
        <v>60.36</v>
      </c>
      <c r="D1106">
        <v>9.93</v>
      </c>
      <c r="E1106">
        <v>3572</v>
      </c>
      <c r="F1106">
        <v>1928</v>
      </c>
      <c r="G1106">
        <v>103.70699999999999</v>
      </c>
      <c r="H1106">
        <v>8.2349999999999994</v>
      </c>
    </row>
    <row r="1107" spans="2:11" x14ac:dyDescent="0.2">
      <c r="B1107">
        <v>17</v>
      </c>
      <c r="C1107">
        <v>75.391000000000005</v>
      </c>
      <c r="D1107">
        <v>10.816000000000001</v>
      </c>
      <c r="E1107">
        <v>3184</v>
      </c>
      <c r="F1107">
        <v>2144</v>
      </c>
      <c r="G1107">
        <v>134.119</v>
      </c>
      <c r="H1107">
        <v>9.5519999999999996</v>
      </c>
    </row>
    <row r="1108" spans="2:11" x14ac:dyDescent="0.2">
      <c r="B1108">
        <v>18</v>
      </c>
      <c r="C1108">
        <v>62.186999999999998</v>
      </c>
      <c r="D1108">
        <v>10.826000000000001</v>
      </c>
      <c r="E1108">
        <v>3180</v>
      </c>
      <c r="F1108">
        <v>2164</v>
      </c>
      <c r="G1108">
        <v>137.643</v>
      </c>
      <c r="H1108">
        <v>8.7059999999999995</v>
      </c>
    </row>
    <row r="1109" spans="2:11" x14ac:dyDescent="0.2">
      <c r="B1109">
        <v>19</v>
      </c>
      <c r="C1109">
        <v>68.421999999999997</v>
      </c>
      <c r="D1109">
        <v>12.173999999999999</v>
      </c>
      <c r="E1109">
        <v>2444</v>
      </c>
      <c r="F1109">
        <v>1352</v>
      </c>
      <c r="G1109">
        <v>138.91800000000001</v>
      </c>
      <c r="H1109">
        <v>8.3480000000000008</v>
      </c>
    </row>
    <row r="1110" spans="2:11" x14ac:dyDescent="0.2">
      <c r="B1110">
        <v>20</v>
      </c>
      <c r="C1110">
        <v>45.308</v>
      </c>
      <c r="D1110">
        <v>8.3550000000000004</v>
      </c>
      <c r="E1110">
        <v>2452</v>
      </c>
      <c r="F1110">
        <v>1420</v>
      </c>
      <c r="G1110">
        <v>170.27199999999999</v>
      </c>
      <c r="H1110">
        <v>7.0590000000000002</v>
      </c>
    </row>
    <row r="1111" spans="2:11" x14ac:dyDescent="0.2">
      <c r="B1111">
        <v>21</v>
      </c>
      <c r="C1111">
        <v>65.210999999999999</v>
      </c>
      <c r="D1111">
        <v>10.63</v>
      </c>
      <c r="E1111">
        <v>2760</v>
      </c>
      <c r="F1111">
        <v>1420</v>
      </c>
      <c r="G1111">
        <v>117.699</v>
      </c>
      <c r="H1111">
        <v>8.2230000000000008</v>
      </c>
    </row>
    <row r="1112" spans="2:11" x14ac:dyDescent="0.2">
      <c r="B1112">
        <v>22</v>
      </c>
      <c r="C1112">
        <v>52</v>
      </c>
      <c r="D1112">
        <v>10.071</v>
      </c>
      <c r="E1112">
        <v>2740</v>
      </c>
      <c r="F1112">
        <v>1452</v>
      </c>
      <c r="G1112">
        <v>142.595</v>
      </c>
      <c r="H1112">
        <v>7.2939999999999996</v>
      </c>
    </row>
    <row r="1113" spans="2:11" x14ac:dyDescent="0.2">
      <c r="B1113">
        <v>23</v>
      </c>
      <c r="C1113">
        <v>73.992999999999995</v>
      </c>
      <c r="D1113">
        <v>10.847</v>
      </c>
      <c r="E1113">
        <v>2808</v>
      </c>
      <c r="F1113">
        <v>1628</v>
      </c>
      <c r="G1113">
        <v>24.341000000000001</v>
      </c>
      <c r="H1113">
        <v>9.5980000000000008</v>
      </c>
    </row>
    <row r="1114" spans="2:11" x14ac:dyDescent="0.2">
      <c r="B1114">
        <v>24</v>
      </c>
      <c r="C1114">
        <v>61.784999999999997</v>
      </c>
      <c r="D1114">
        <v>10.332000000000001</v>
      </c>
      <c r="E1114">
        <v>2856</v>
      </c>
      <c r="F1114">
        <v>1528</v>
      </c>
      <c r="G1114">
        <v>120.069</v>
      </c>
      <c r="H1114">
        <v>8.4079999999999995</v>
      </c>
    </row>
    <row r="1115" spans="2:11" x14ac:dyDescent="0.2">
      <c r="B1115">
        <v>25</v>
      </c>
      <c r="C1115">
        <v>62.726999999999997</v>
      </c>
      <c r="D1115">
        <v>9.8770000000000007</v>
      </c>
      <c r="E1115">
        <v>2508</v>
      </c>
      <c r="F1115">
        <v>3520</v>
      </c>
      <c r="G1115">
        <v>12.381</v>
      </c>
      <c r="H1115">
        <v>8.4710000000000001</v>
      </c>
    </row>
    <row r="1116" spans="2:11" x14ac:dyDescent="0.2">
      <c r="B1116">
        <v>26</v>
      </c>
      <c r="C1116">
        <v>46.761000000000003</v>
      </c>
      <c r="D1116">
        <v>9.0820000000000007</v>
      </c>
      <c r="E1116">
        <v>2564</v>
      </c>
      <c r="F1116">
        <v>3416</v>
      </c>
      <c r="G1116">
        <v>126.57299999999999</v>
      </c>
      <c r="H1116">
        <v>7.2240000000000002</v>
      </c>
    </row>
    <row r="1117" spans="2:11" x14ac:dyDescent="0.2">
      <c r="B1117">
        <v>27</v>
      </c>
      <c r="C1117">
        <v>61.521999999999998</v>
      </c>
      <c r="D1117">
        <v>9.5340000000000007</v>
      </c>
      <c r="E1117">
        <v>2260</v>
      </c>
      <c r="F1117">
        <v>2912</v>
      </c>
      <c r="G1117">
        <v>105.751</v>
      </c>
      <c r="H1117">
        <v>8.4179999999999993</v>
      </c>
    </row>
    <row r="1118" spans="2:11" x14ac:dyDescent="0.2">
      <c r="B1118">
        <v>28</v>
      </c>
      <c r="C1118">
        <v>42.969000000000001</v>
      </c>
      <c r="D1118">
        <v>8.8569999999999993</v>
      </c>
      <c r="E1118">
        <v>2244</v>
      </c>
      <c r="F1118">
        <v>2928</v>
      </c>
      <c r="G1118">
        <v>140.38900000000001</v>
      </c>
      <c r="H1118">
        <v>6.2039999999999997</v>
      </c>
    </row>
    <row r="1119" spans="2:11" x14ac:dyDescent="0.2">
      <c r="B1119">
        <v>29</v>
      </c>
      <c r="C1119">
        <v>60.734000000000002</v>
      </c>
      <c r="D1119">
        <v>9.8539999999999992</v>
      </c>
      <c r="E1119">
        <v>2792</v>
      </c>
      <c r="F1119">
        <v>3376</v>
      </c>
      <c r="G1119">
        <v>123.31100000000001</v>
      </c>
      <c r="H1119">
        <v>8.11</v>
      </c>
    </row>
    <row r="1120" spans="2:11" x14ac:dyDescent="0.2">
      <c r="B1120">
        <v>30</v>
      </c>
      <c r="C1120">
        <v>56.912999999999997</v>
      </c>
      <c r="D1120">
        <v>10.215999999999999</v>
      </c>
      <c r="E1120">
        <v>2780</v>
      </c>
      <c r="F1120">
        <v>3388</v>
      </c>
      <c r="G1120">
        <v>118.926</v>
      </c>
      <c r="H1120">
        <v>7.59</v>
      </c>
    </row>
    <row r="1122" spans="2:12" x14ac:dyDescent="0.2">
      <c r="B1122" s="5" t="s">
        <v>53</v>
      </c>
    </row>
    <row r="1123" spans="2:12" x14ac:dyDescent="0.2">
      <c r="B1123">
        <v>1</v>
      </c>
      <c r="C1123">
        <v>72.542000000000002</v>
      </c>
      <c r="D1123">
        <v>11.108000000000001</v>
      </c>
      <c r="E1123">
        <v>1605</v>
      </c>
      <c r="F1123">
        <v>3172</v>
      </c>
      <c r="G1123">
        <v>137.583</v>
      </c>
      <c r="H1123">
        <v>9.0449999999999999</v>
      </c>
      <c r="I1123">
        <v>46.957000000000001</v>
      </c>
      <c r="J1123">
        <v>72.542000000000002</v>
      </c>
      <c r="K1123">
        <f>I1123/J1123</f>
        <v>0.64730776653524857</v>
      </c>
      <c r="L1123">
        <f>MIN(I1123:I1137)</f>
        <v>31.402999999999999</v>
      </c>
    </row>
    <row r="1124" spans="2:12" x14ac:dyDescent="0.2">
      <c r="B1124">
        <v>2</v>
      </c>
      <c r="C1124">
        <v>46.957000000000001</v>
      </c>
      <c r="D1124">
        <v>9.9369999999999994</v>
      </c>
      <c r="E1124">
        <v>1607</v>
      </c>
      <c r="F1124">
        <v>3172</v>
      </c>
      <c r="G1124">
        <v>144.423</v>
      </c>
      <c r="H1124">
        <v>6.89</v>
      </c>
      <c r="I1124">
        <v>47.055</v>
      </c>
      <c r="J1124">
        <v>72.364000000000004</v>
      </c>
      <c r="K1124">
        <f t="shared" ref="K1124:K1137" si="33">I1124/J1124</f>
        <v>0.65025427007904479</v>
      </c>
      <c r="L1124">
        <f>MAX(J1123:J1137)</f>
        <v>98.222999999999999</v>
      </c>
    </row>
    <row r="1125" spans="2:12" x14ac:dyDescent="0.2">
      <c r="B1125">
        <v>3</v>
      </c>
      <c r="C1125">
        <v>72.364000000000004</v>
      </c>
      <c r="D1125">
        <v>11.163</v>
      </c>
      <c r="E1125">
        <v>1564</v>
      </c>
      <c r="F1125">
        <v>3421</v>
      </c>
      <c r="G1125">
        <v>25.346</v>
      </c>
      <c r="H1125">
        <v>8.7620000000000005</v>
      </c>
      <c r="I1125">
        <v>53.402999999999999</v>
      </c>
      <c r="J1125">
        <v>73.341999999999999</v>
      </c>
      <c r="K1125">
        <f t="shared" si="33"/>
        <v>0.7281366747566197</v>
      </c>
      <c r="L1125">
        <f>AVERAGE(I1123:I1137)</f>
        <v>42.899600000000007</v>
      </c>
    </row>
    <row r="1126" spans="2:12" x14ac:dyDescent="0.2">
      <c r="B1126">
        <v>4</v>
      </c>
      <c r="C1126">
        <v>47.055</v>
      </c>
      <c r="D1126">
        <v>8.6720000000000006</v>
      </c>
      <c r="E1126">
        <v>1567</v>
      </c>
      <c r="F1126">
        <v>3366</v>
      </c>
      <c r="G1126">
        <v>165.018</v>
      </c>
      <c r="H1126">
        <v>7.1970000000000001</v>
      </c>
      <c r="I1126">
        <v>42.731999999999999</v>
      </c>
      <c r="J1126">
        <v>82.304000000000002</v>
      </c>
      <c r="K1126">
        <f t="shared" si="33"/>
        <v>0.51919712286158626</v>
      </c>
      <c r="L1126">
        <f>AVERAGE(J1123:J1137)</f>
        <v>77.427333333333351</v>
      </c>
    </row>
    <row r="1127" spans="2:12" x14ac:dyDescent="0.2">
      <c r="B1127">
        <v>5</v>
      </c>
      <c r="C1127">
        <v>73.341999999999999</v>
      </c>
      <c r="D1127">
        <v>11.071</v>
      </c>
      <c r="E1127">
        <v>1109</v>
      </c>
      <c r="F1127">
        <v>3209</v>
      </c>
      <c r="G1127">
        <v>119.70699999999999</v>
      </c>
      <c r="H1127">
        <v>8.5869999999999997</v>
      </c>
      <c r="I1127">
        <v>34.814</v>
      </c>
      <c r="J1127">
        <v>80.212000000000003</v>
      </c>
      <c r="K1127">
        <f t="shared" si="33"/>
        <v>0.43402483418939808</v>
      </c>
    </row>
    <row r="1128" spans="2:12" x14ac:dyDescent="0.2">
      <c r="B1128">
        <v>6</v>
      </c>
      <c r="C1128">
        <v>53.402999999999999</v>
      </c>
      <c r="D1128">
        <v>8.7240000000000002</v>
      </c>
      <c r="E1128">
        <v>1092</v>
      </c>
      <c r="F1128">
        <v>3299</v>
      </c>
      <c r="G1128">
        <v>11.31</v>
      </c>
      <c r="H1128">
        <v>7.94</v>
      </c>
      <c r="I1128">
        <v>51.075000000000003</v>
      </c>
      <c r="J1128">
        <v>98.222999999999999</v>
      </c>
      <c r="K1128">
        <f t="shared" si="33"/>
        <v>0.5199902263217373</v>
      </c>
    </row>
    <row r="1129" spans="2:12" x14ac:dyDescent="0.2">
      <c r="B1129">
        <v>7</v>
      </c>
      <c r="C1129">
        <v>82.304000000000002</v>
      </c>
      <c r="D1129">
        <v>11.736000000000001</v>
      </c>
      <c r="E1129">
        <v>1784</v>
      </c>
      <c r="F1129">
        <v>1651</v>
      </c>
      <c r="G1129">
        <v>23.085000000000001</v>
      </c>
      <c r="H1129">
        <v>9.5570000000000004</v>
      </c>
      <c r="I1129">
        <v>38.615000000000002</v>
      </c>
      <c r="J1129">
        <v>62.261000000000003</v>
      </c>
      <c r="K1129">
        <f t="shared" si="33"/>
        <v>0.62021168950065053</v>
      </c>
    </row>
    <row r="1130" spans="2:12" x14ac:dyDescent="0.2">
      <c r="B1130">
        <v>8</v>
      </c>
      <c r="C1130">
        <v>42.731999999999999</v>
      </c>
      <c r="D1130">
        <v>7.9630000000000001</v>
      </c>
      <c r="E1130">
        <v>1816</v>
      </c>
      <c r="F1130">
        <v>1657</v>
      </c>
      <c r="G1130">
        <v>59.255000000000003</v>
      </c>
      <c r="H1130">
        <v>6.774</v>
      </c>
      <c r="I1130">
        <v>36.189</v>
      </c>
      <c r="J1130">
        <v>68.292000000000002</v>
      </c>
      <c r="K1130">
        <f t="shared" si="33"/>
        <v>0.52991565629942017</v>
      </c>
    </row>
    <row r="1131" spans="2:12" x14ac:dyDescent="0.2">
      <c r="B1131">
        <v>9</v>
      </c>
      <c r="C1131">
        <v>80.212000000000003</v>
      </c>
      <c r="D1131">
        <v>11.262</v>
      </c>
      <c r="E1131">
        <v>1720</v>
      </c>
      <c r="F1131">
        <v>1234</v>
      </c>
      <c r="G1131">
        <v>149.80799999999999</v>
      </c>
      <c r="H1131">
        <v>9.6989999999999998</v>
      </c>
      <c r="I1131">
        <v>54.447000000000003</v>
      </c>
      <c r="J1131">
        <v>93.816999999999993</v>
      </c>
      <c r="K1131">
        <f t="shared" si="33"/>
        <v>0.58035324088384843</v>
      </c>
    </row>
    <row r="1132" spans="2:12" x14ac:dyDescent="0.2">
      <c r="B1132">
        <v>10</v>
      </c>
      <c r="C1132">
        <v>34.814</v>
      </c>
      <c r="D1132">
        <v>7.75</v>
      </c>
      <c r="E1132">
        <v>1729</v>
      </c>
      <c r="F1132">
        <v>1246</v>
      </c>
      <c r="G1132">
        <v>140.25</v>
      </c>
      <c r="H1132">
        <v>5.9809999999999999</v>
      </c>
      <c r="I1132">
        <v>44.076000000000001</v>
      </c>
      <c r="J1132">
        <v>78.768000000000001</v>
      </c>
      <c r="K1132">
        <f t="shared" si="33"/>
        <v>0.55956733698964045</v>
      </c>
    </row>
    <row r="1133" spans="2:12" x14ac:dyDescent="0.2">
      <c r="B1133">
        <v>11</v>
      </c>
      <c r="C1133">
        <v>98.222999999999999</v>
      </c>
      <c r="D1133">
        <v>11.83</v>
      </c>
      <c r="E1133">
        <v>1639</v>
      </c>
      <c r="F1133">
        <v>1674</v>
      </c>
      <c r="G1133">
        <v>155.863</v>
      </c>
      <c r="H1133">
        <v>10.824999999999999</v>
      </c>
      <c r="I1133">
        <v>41.691000000000003</v>
      </c>
      <c r="J1133">
        <v>94.084999999999994</v>
      </c>
      <c r="K1133">
        <f t="shared" si="33"/>
        <v>0.44312058245203811</v>
      </c>
    </row>
    <row r="1134" spans="2:12" x14ac:dyDescent="0.2">
      <c r="B1134">
        <v>12</v>
      </c>
      <c r="C1134">
        <v>51.075000000000003</v>
      </c>
      <c r="D1134">
        <v>8.76</v>
      </c>
      <c r="E1134">
        <v>1662</v>
      </c>
      <c r="F1134">
        <v>1686</v>
      </c>
      <c r="G1134">
        <v>167.55500000000001</v>
      </c>
      <c r="H1134">
        <v>7.7149999999999999</v>
      </c>
      <c r="I1134">
        <v>44.664000000000001</v>
      </c>
      <c r="J1134">
        <v>81.388999999999996</v>
      </c>
      <c r="K1134">
        <f t="shared" si="33"/>
        <v>0.54877194706901433</v>
      </c>
    </row>
    <row r="1135" spans="2:12" x14ac:dyDescent="0.2">
      <c r="B1135">
        <v>13</v>
      </c>
      <c r="C1135">
        <v>62.261000000000003</v>
      </c>
      <c r="D1135">
        <v>9.9570000000000007</v>
      </c>
      <c r="E1135">
        <v>4026</v>
      </c>
      <c r="F1135">
        <v>3105</v>
      </c>
      <c r="G1135">
        <v>130.67500000000001</v>
      </c>
      <c r="H1135">
        <v>8.5540000000000003</v>
      </c>
      <c r="I1135">
        <v>31.402999999999999</v>
      </c>
      <c r="J1135">
        <v>68.817999999999998</v>
      </c>
      <c r="K1135">
        <f t="shared" si="33"/>
        <v>0.45631956755500014</v>
      </c>
    </row>
    <row r="1136" spans="2:12" x14ac:dyDescent="0.2">
      <c r="B1136">
        <v>14</v>
      </c>
      <c r="C1136">
        <v>38.615000000000002</v>
      </c>
      <c r="D1136">
        <v>8.0340000000000007</v>
      </c>
      <c r="E1136">
        <v>4037</v>
      </c>
      <c r="F1136">
        <v>3125</v>
      </c>
      <c r="G1136">
        <v>123.923</v>
      </c>
      <c r="H1136">
        <v>6.3920000000000003</v>
      </c>
      <c r="I1136">
        <v>43.024000000000001</v>
      </c>
      <c r="J1136">
        <v>68.120999999999995</v>
      </c>
      <c r="K1136">
        <f t="shared" si="33"/>
        <v>0.6315820378444239</v>
      </c>
    </row>
    <row r="1137" spans="2:11" x14ac:dyDescent="0.2">
      <c r="B1137">
        <v>15</v>
      </c>
      <c r="C1137">
        <v>68.292000000000002</v>
      </c>
      <c r="D1137">
        <v>10.661</v>
      </c>
      <c r="E1137">
        <v>3797</v>
      </c>
      <c r="F1137">
        <v>3331</v>
      </c>
      <c r="G1137">
        <v>138.81399999999999</v>
      </c>
      <c r="H1137">
        <v>8.6649999999999991</v>
      </c>
      <c r="I1137">
        <v>33.348999999999997</v>
      </c>
      <c r="J1137">
        <v>66.872</v>
      </c>
      <c r="K1137">
        <f t="shared" si="33"/>
        <v>0.49869900705826053</v>
      </c>
    </row>
    <row r="1138" spans="2:11" x14ac:dyDescent="0.2">
      <c r="B1138">
        <v>16</v>
      </c>
      <c r="C1138">
        <v>36.189</v>
      </c>
      <c r="D1138">
        <v>7.1609999999999996</v>
      </c>
      <c r="E1138">
        <v>3800</v>
      </c>
      <c r="F1138">
        <v>3346</v>
      </c>
      <c r="G1138">
        <v>140.01300000000001</v>
      </c>
      <c r="H1138">
        <v>6.5659999999999998</v>
      </c>
    </row>
    <row r="1139" spans="2:11" x14ac:dyDescent="0.2">
      <c r="B1139">
        <v>17</v>
      </c>
      <c r="C1139">
        <v>93.816999999999993</v>
      </c>
      <c r="D1139">
        <v>11.823</v>
      </c>
      <c r="E1139">
        <v>4104</v>
      </c>
      <c r="F1139">
        <v>3305</v>
      </c>
      <c r="G1139">
        <v>37.499000000000002</v>
      </c>
      <c r="H1139">
        <v>10.442</v>
      </c>
    </row>
    <row r="1140" spans="2:11" x14ac:dyDescent="0.2">
      <c r="B1140">
        <v>18</v>
      </c>
      <c r="C1140">
        <v>54.447000000000003</v>
      </c>
      <c r="D1140">
        <v>10.507</v>
      </c>
      <c r="E1140">
        <v>4147</v>
      </c>
      <c r="F1140">
        <v>3320</v>
      </c>
      <c r="G1140">
        <v>77.680999999999997</v>
      </c>
      <c r="H1140">
        <v>7.02</v>
      </c>
    </row>
    <row r="1141" spans="2:11" x14ac:dyDescent="0.2">
      <c r="B1141">
        <v>19</v>
      </c>
      <c r="C1141">
        <v>78.768000000000001</v>
      </c>
      <c r="D1141">
        <v>11.179</v>
      </c>
      <c r="E1141">
        <v>2016</v>
      </c>
      <c r="F1141">
        <v>2271</v>
      </c>
      <c r="G1141">
        <v>139.923</v>
      </c>
      <c r="H1141">
        <v>9.5960000000000001</v>
      </c>
    </row>
    <row r="1142" spans="2:11" x14ac:dyDescent="0.2">
      <c r="B1142">
        <v>20</v>
      </c>
      <c r="C1142">
        <v>44.076000000000001</v>
      </c>
      <c r="D1142">
        <v>8.59</v>
      </c>
      <c r="E1142">
        <v>2059</v>
      </c>
      <c r="F1142">
        <v>2265</v>
      </c>
      <c r="G1142">
        <v>110.925</v>
      </c>
      <c r="H1142">
        <v>6.843</v>
      </c>
    </row>
    <row r="1143" spans="2:11" x14ac:dyDescent="0.2">
      <c r="B1143">
        <v>21</v>
      </c>
      <c r="C1143">
        <v>94.084999999999994</v>
      </c>
      <c r="D1143">
        <v>12.878</v>
      </c>
      <c r="E1143">
        <v>2224</v>
      </c>
      <c r="F1143">
        <v>1964</v>
      </c>
      <c r="G1143">
        <v>103.782</v>
      </c>
      <c r="H1143">
        <v>9.5570000000000004</v>
      </c>
    </row>
    <row r="1144" spans="2:11" x14ac:dyDescent="0.2">
      <c r="B1144">
        <v>22</v>
      </c>
      <c r="C1144">
        <v>41.691000000000003</v>
      </c>
      <c r="D1144">
        <v>8.843</v>
      </c>
      <c r="E1144">
        <v>2204</v>
      </c>
      <c r="F1144">
        <v>2016</v>
      </c>
      <c r="G1144">
        <v>121.357</v>
      </c>
      <c r="H1144">
        <v>6.4390000000000001</v>
      </c>
    </row>
    <row r="1145" spans="2:11" x14ac:dyDescent="0.2">
      <c r="B1145">
        <v>23</v>
      </c>
      <c r="C1145">
        <v>81.388999999999996</v>
      </c>
      <c r="D1145">
        <v>11.547000000000001</v>
      </c>
      <c r="E1145">
        <v>2589</v>
      </c>
      <c r="F1145">
        <v>1932</v>
      </c>
      <c r="G1145">
        <v>82.367000000000004</v>
      </c>
      <c r="H1145">
        <v>9.2949999999999999</v>
      </c>
    </row>
    <row r="1146" spans="2:11" x14ac:dyDescent="0.2">
      <c r="B1146">
        <v>24</v>
      </c>
      <c r="C1146">
        <v>44.664000000000001</v>
      </c>
      <c r="D1146">
        <v>8.7210000000000001</v>
      </c>
      <c r="E1146">
        <v>2549</v>
      </c>
      <c r="F1146">
        <v>1767</v>
      </c>
      <c r="G1146">
        <v>136.37</v>
      </c>
      <c r="H1146">
        <v>6.89</v>
      </c>
    </row>
    <row r="1147" spans="2:11" x14ac:dyDescent="0.2">
      <c r="B1147">
        <v>25</v>
      </c>
      <c r="C1147">
        <v>68.817999999999998</v>
      </c>
      <c r="D1147">
        <v>10.432</v>
      </c>
      <c r="E1147">
        <v>2033</v>
      </c>
      <c r="F1147">
        <v>2650</v>
      </c>
      <c r="G1147">
        <v>136.375</v>
      </c>
      <c r="H1147">
        <v>8.7309999999999999</v>
      </c>
    </row>
    <row r="1148" spans="2:11" x14ac:dyDescent="0.2">
      <c r="B1148">
        <v>26</v>
      </c>
      <c r="C1148">
        <v>31.402999999999999</v>
      </c>
      <c r="D1148">
        <v>7.66</v>
      </c>
      <c r="E1148">
        <v>2079</v>
      </c>
      <c r="F1148">
        <v>2668</v>
      </c>
      <c r="G1148">
        <v>102.002</v>
      </c>
      <c r="H1148">
        <v>5.7809999999999997</v>
      </c>
    </row>
    <row r="1149" spans="2:11" x14ac:dyDescent="0.2">
      <c r="B1149">
        <v>27</v>
      </c>
      <c r="C1149">
        <v>68.120999999999995</v>
      </c>
      <c r="D1149">
        <v>10.194000000000001</v>
      </c>
      <c r="E1149">
        <v>2059</v>
      </c>
      <c r="F1149">
        <v>2642</v>
      </c>
      <c r="G1149">
        <v>29.087</v>
      </c>
      <c r="H1149">
        <v>8.56</v>
      </c>
    </row>
    <row r="1150" spans="2:11" x14ac:dyDescent="0.2">
      <c r="B1150">
        <v>28</v>
      </c>
      <c r="C1150">
        <v>43.024000000000001</v>
      </c>
      <c r="D1150">
        <v>8.5429999999999993</v>
      </c>
      <c r="E1150">
        <v>2079</v>
      </c>
      <c r="F1150">
        <v>2590</v>
      </c>
      <c r="G1150">
        <v>147.40700000000001</v>
      </c>
      <c r="H1150">
        <v>6.82</v>
      </c>
    </row>
    <row r="1151" spans="2:11" x14ac:dyDescent="0.2">
      <c r="B1151">
        <v>29</v>
      </c>
      <c r="C1151">
        <v>66.872</v>
      </c>
      <c r="D1151">
        <v>11.084</v>
      </c>
      <c r="E1151">
        <v>2282</v>
      </c>
      <c r="F1151">
        <v>2622</v>
      </c>
      <c r="G1151">
        <v>160.40799999999999</v>
      </c>
      <c r="H1151">
        <v>8.2859999999999996</v>
      </c>
    </row>
    <row r="1152" spans="2:11" x14ac:dyDescent="0.2">
      <c r="B1152">
        <v>30</v>
      </c>
      <c r="C1152">
        <v>33.348999999999997</v>
      </c>
      <c r="D1152">
        <v>6.9749999999999996</v>
      </c>
      <c r="E1152">
        <v>2331</v>
      </c>
      <c r="F1152">
        <v>2601</v>
      </c>
      <c r="G1152">
        <v>128.13</v>
      </c>
      <c r="H1152">
        <v>6.11</v>
      </c>
    </row>
    <row r="1154" spans="2:12" x14ac:dyDescent="0.2">
      <c r="B1154" s="3" t="s">
        <v>54</v>
      </c>
    </row>
    <row r="1155" spans="2:12" x14ac:dyDescent="0.2">
      <c r="B1155">
        <v>1</v>
      </c>
      <c r="C1155">
        <v>85.537999999999997</v>
      </c>
      <c r="D1155">
        <v>12.045</v>
      </c>
      <c r="E1155">
        <v>3324</v>
      </c>
      <c r="F1155">
        <v>1280</v>
      </c>
      <c r="G1155">
        <v>167.59299999999999</v>
      </c>
      <c r="H1155">
        <v>10.117000000000001</v>
      </c>
      <c r="I1155">
        <v>37.109000000000002</v>
      </c>
      <c r="J1155">
        <v>85.537999999999997</v>
      </c>
      <c r="K1155">
        <f>I1155/J1155</f>
        <v>0.43383057822254439</v>
      </c>
      <c r="L1155">
        <f>MIN(I1155:I1169)</f>
        <v>23.670999999999999</v>
      </c>
    </row>
    <row r="1156" spans="2:12" x14ac:dyDescent="0.2">
      <c r="B1156">
        <v>2</v>
      </c>
      <c r="C1156">
        <v>37.109000000000002</v>
      </c>
      <c r="D1156">
        <v>7.8209999999999997</v>
      </c>
      <c r="E1156">
        <v>3408</v>
      </c>
      <c r="F1156">
        <v>1236</v>
      </c>
      <c r="G1156">
        <v>111.161</v>
      </c>
      <c r="H1156">
        <v>6.3529999999999998</v>
      </c>
      <c r="I1156">
        <v>29.815999999999999</v>
      </c>
      <c r="J1156">
        <v>78.230999999999995</v>
      </c>
      <c r="K1156">
        <f t="shared" ref="K1156:K1169" si="34">I1156/J1156</f>
        <v>0.38112768595569535</v>
      </c>
      <c r="L1156">
        <f>MAX(J1155:J1169)</f>
        <v>98.215000000000003</v>
      </c>
    </row>
    <row r="1157" spans="2:12" x14ac:dyDescent="0.2">
      <c r="B1157">
        <v>3</v>
      </c>
      <c r="C1157">
        <v>78.230999999999995</v>
      </c>
      <c r="D1157">
        <v>11.298</v>
      </c>
      <c r="E1157">
        <v>3068</v>
      </c>
      <c r="F1157">
        <v>1536</v>
      </c>
      <c r="G1157">
        <v>58.627000000000002</v>
      </c>
      <c r="H1157">
        <v>9.4039999999999999</v>
      </c>
      <c r="I1157">
        <v>39.372</v>
      </c>
      <c r="J1157">
        <v>71.775999999999996</v>
      </c>
      <c r="K1157">
        <f t="shared" si="34"/>
        <v>0.54853990191707536</v>
      </c>
      <c r="L1157">
        <f>AVERAGE(I1155:I1169)</f>
        <v>38.705533333333349</v>
      </c>
    </row>
    <row r="1158" spans="2:12" x14ac:dyDescent="0.2">
      <c r="B1158">
        <v>4</v>
      </c>
      <c r="C1158">
        <v>29.815999999999999</v>
      </c>
      <c r="D1158">
        <v>7.1559999999999997</v>
      </c>
      <c r="E1158">
        <v>3068</v>
      </c>
      <c r="F1158">
        <v>1436</v>
      </c>
      <c r="G1158">
        <v>152.59200000000001</v>
      </c>
      <c r="H1158">
        <v>6.1559999999999997</v>
      </c>
      <c r="I1158">
        <v>23.670999999999999</v>
      </c>
      <c r="J1158">
        <v>44.817</v>
      </c>
      <c r="K1158">
        <f t="shared" si="34"/>
        <v>0.52817011401923375</v>
      </c>
      <c r="L1158">
        <f>AVERAGE(J1155:J1169)</f>
        <v>74.137666666666689</v>
      </c>
    </row>
    <row r="1159" spans="2:12" x14ac:dyDescent="0.2">
      <c r="B1159">
        <v>5</v>
      </c>
      <c r="C1159">
        <v>71.775999999999996</v>
      </c>
      <c r="D1159">
        <v>10.741</v>
      </c>
      <c r="E1159">
        <v>3180</v>
      </c>
      <c r="F1159">
        <v>1384</v>
      </c>
      <c r="G1159">
        <v>118.81100000000001</v>
      </c>
      <c r="H1159">
        <v>8.8119999999999994</v>
      </c>
      <c r="I1159">
        <v>44.755000000000003</v>
      </c>
      <c r="J1159">
        <v>97.301000000000002</v>
      </c>
      <c r="K1159">
        <f t="shared" si="34"/>
        <v>0.45996444024213523</v>
      </c>
    </row>
    <row r="1160" spans="2:12" x14ac:dyDescent="0.2">
      <c r="B1160">
        <v>6</v>
      </c>
      <c r="C1160">
        <v>39.372</v>
      </c>
      <c r="D1160">
        <v>8.1839999999999993</v>
      </c>
      <c r="E1160">
        <v>3208</v>
      </c>
      <c r="F1160">
        <v>1384</v>
      </c>
      <c r="G1160">
        <v>108.435</v>
      </c>
      <c r="H1160">
        <v>6.5810000000000004</v>
      </c>
      <c r="I1160">
        <v>41.551000000000002</v>
      </c>
      <c r="J1160">
        <v>59.845999999999997</v>
      </c>
      <c r="K1160">
        <f t="shared" si="34"/>
        <v>0.69429869999665816</v>
      </c>
    </row>
    <row r="1161" spans="2:12" x14ac:dyDescent="0.2">
      <c r="B1161">
        <v>7</v>
      </c>
      <c r="C1161">
        <v>44.817</v>
      </c>
      <c r="D1161">
        <v>8.157</v>
      </c>
      <c r="E1161">
        <v>2220</v>
      </c>
      <c r="F1161">
        <v>3004</v>
      </c>
      <c r="G1161">
        <v>56.768000000000001</v>
      </c>
      <c r="H1161">
        <v>7.2939999999999996</v>
      </c>
      <c r="I1161">
        <v>42.036000000000001</v>
      </c>
      <c r="J1161">
        <v>73.658000000000001</v>
      </c>
      <c r="K1161">
        <f t="shared" si="34"/>
        <v>0.57069157457438435</v>
      </c>
    </row>
    <row r="1162" spans="2:12" x14ac:dyDescent="0.2">
      <c r="B1162">
        <v>8</v>
      </c>
      <c r="C1162">
        <v>23.670999999999999</v>
      </c>
      <c r="D1162">
        <v>6.5629999999999997</v>
      </c>
      <c r="E1162">
        <v>2208</v>
      </c>
      <c r="F1162">
        <v>2948</v>
      </c>
      <c r="G1162">
        <v>14.534000000000001</v>
      </c>
      <c r="H1162">
        <v>5.6840000000000002</v>
      </c>
      <c r="I1162">
        <v>35.704000000000001</v>
      </c>
      <c r="J1162">
        <v>72.301000000000002</v>
      </c>
      <c r="K1162">
        <f t="shared" si="34"/>
        <v>0.49382442843114205</v>
      </c>
    </row>
    <row r="1163" spans="2:12" x14ac:dyDescent="0.2">
      <c r="B1163">
        <v>9</v>
      </c>
      <c r="C1163">
        <v>97.301000000000002</v>
      </c>
      <c r="D1163">
        <v>13.898999999999999</v>
      </c>
      <c r="E1163">
        <v>2556</v>
      </c>
      <c r="F1163">
        <v>2496</v>
      </c>
      <c r="G1163">
        <v>33.959000000000003</v>
      </c>
      <c r="H1163">
        <v>9.8149999999999995</v>
      </c>
      <c r="I1163">
        <v>46.658000000000001</v>
      </c>
      <c r="J1163">
        <v>67.921000000000006</v>
      </c>
      <c r="K1163">
        <f t="shared" si="34"/>
        <v>0.6869451274274524</v>
      </c>
    </row>
    <row r="1164" spans="2:12" x14ac:dyDescent="0.2">
      <c r="B1164">
        <v>10</v>
      </c>
      <c r="C1164">
        <v>44.755000000000003</v>
      </c>
      <c r="D1164">
        <v>8.9280000000000008</v>
      </c>
      <c r="E1164">
        <v>2596</v>
      </c>
      <c r="F1164">
        <v>2440</v>
      </c>
      <c r="G1164">
        <v>18.434999999999999</v>
      </c>
      <c r="H1164">
        <v>6.8289999999999997</v>
      </c>
      <c r="I1164">
        <v>43.274000000000001</v>
      </c>
      <c r="J1164">
        <v>73.975999999999999</v>
      </c>
      <c r="K1164">
        <f t="shared" si="34"/>
        <v>0.58497350492051481</v>
      </c>
    </row>
    <row r="1165" spans="2:12" x14ac:dyDescent="0.2">
      <c r="B1165">
        <v>11</v>
      </c>
      <c r="C1165">
        <v>59.845999999999997</v>
      </c>
      <c r="D1165">
        <v>10.018000000000001</v>
      </c>
      <c r="E1165">
        <v>2708</v>
      </c>
      <c r="F1165">
        <v>2096</v>
      </c>
      <c r="G1165">
        <v>9.4619999999999997</v>
      </c>
      <c r="H1165">
        <v>7.5289999999999999</v>
      </c>
      <c r="I1165">
        <v>37.441000000000003</v>
      </c>
      <c r="J1165">
        <v>64.953000000000003</v>
      </c>
      <c r="K1165">
        <f t="shared" si="34"/>
        <v>0.57643218942927965</v>
      </c>
    </row>
    <row r="1166" spans="2:12" x14ac:dyDescent="0.2">
      <c r="B1166">
        <v>12</v>
      </c>
      <c r="C1166">
        <v>41.551000000000002</v>
      </c>
      <c r="D1166">
        <v>8.5030000000000001</v>
      </c>
      <c r="E1166">
        <v>2688</v>
      </c>
      <c r="F1166">
        <v>2072</v>
      </c>
      <c r="G1166">
        <v>165.57900000000001</v>
      </c>
      <c r="H1166">
        <v>6.9029999999999996</v>
      </c>
      <c r="I1166">
        <v>39.765999999999998</v>
      </c>
      <c r="J1166">
        <v>77.283000000000001</v>
      </c>
      <c r="K1166">
        <f t="shared" si="34"/>
        <v>0.51455041859141071</v>
      </c>
    </row>
    <row r="1167" spans="2:12" x14ac:dyDescent="0.2">
      <c r="B1167">
        <v>13</v>
      </c>
      <c r="C1167">
        <v>73.658000000000001</v>
      </c>
      <c r="D1167">
        <v>10.702</v>
      </c>
      <c r="E1167">
        <v>3492</v>
      </c>
      <c r="F1167">
        <v>924</v>
      </c>
      <c r="G1167">
        <v>33.341000000000001</v>
      </c>
      <c r="H1167">
        <v>9.6460000000000008</v>
      </c>
      <c r="I1167">
        <v>48.933999999999997</v>
      </c>
      <c r="J1167">
        <v>98.215000000000003</v>
      </c>
      <c r="K1167">
        <f t="shared" si="34"/>
        <v>0.49823346739296437</v>
      </c>
    </row>
    <row r="1168" spans="2:12" x14ac:dyDescent="0.2">
      <c r="B1168">
        <v>14</v>
      </c>
      <c r="C1168">
        <v>42.036000000000001</v>
      </c>
      <c r="D1168">
        <v>8.4339999999999993</v>
      </c>
      <c r="E1168">
        <v>3536</v>
      </c>
      <c r="F1168">
        <v>788</v>
      </c>
      <c r="G1168">
        <v>120.14100000000001</v>
      </c>
      <c r="H1168">
        <v>7.016</v>
      </c>
      <c r="I1168">
        <v>39.454999999999998</v>
      </c>
      <c r="J1168">
        <v>78.051000000000002</v>
      </c>
      <c r="K1168">
        <f t="shared" si="34"/>
        <v>0.50550281226377625</v>
      </c>
    </row>
    <row r="1169" spans="2:11" x14ac:dyDescent="0.2">
      <c r="B1169">
        <v>15</v>
      </c>
      <c r="C1169">
        <v>72.301000000000002</v>
      </c>
      <c r="D1169">
        <v>11.298</v>
      </c>
      <c r="E1169">
        <v>3256</v>
      </c>
      <c r="F1169">
        <v>892</v>
      </c>
      <c r="G1169">
        <v>148.62700000000001</v>
      </c>
      <c r="H1169">
        <v>9.1760000000000002</v>
      </c>
      <c r="I1169">
        <v>31.041</v>
      </c>
      <c r="J1169">
        <v>68.197999999999993</v>
      </c>
      <c r="K1169">
        <f t="shared" si="34"/>
        <v>0.45515997536584657</v>
      </c>
    </row>
    <row r="1170" spans="2:11" x14ac:dyDescent="0.2">
      <c r="B1170">
        <v>16</v>
      </c>
      <c r="C1170">
        <v>35.704000000000001</v>
      </c>
      <c r="D1170">
        <v>7.3879999999999999</v>
      </c>
      <c r="E1170">
        <v>3276</v>
      </c>
      <c r="F1170">
        <v>916</v>
      </c>
      <c r="G1170">
        <v>170.83799999999999</v>
      </c>
      <c r="H1170">
        <v>6.1779999999999999</v>
      </c>
    </row>
    <row r="1171" spans="2:11" x14ac:dyDescent="0.2">
      <c r="B1171">
        <v>17</v>
      </c>
      <c r="C1171">
        <v>67.921000000000006</v>
      </c>
      <c r="D1171">
        <v>10.331</v>
      </c>
      <c r="E1171">
        <v>3244</v>
      </c>
      <c r="F1171">
        <v>1168</v>
      </c>
      <c r="G1171">
        <v>59.930999999999997</v>
      </c>
      <c r="H1171">
        <v>8.9239999999999995</v>
      </c>
    </row>
    <row r="1172" spans="2:11" x14ac:dyDescent="0.2">
      <c r="B1172">
        <v>18</v>
      </c>
      <c r="C1172">
        <v>46.658000000000001</v>
      </c>
      <c r="D1172">
        <v>8.657</v>
      </c>
      <c r="E1172">
        <v>3256</v>
      </c>
      <c r="F1172">
        <v>1136</v>
      </c>
      <c r="G1172">
        <v>42.796999999999997</v>
      </c>
      <c r="H1172">
        <v>7.2939999999999996</v>
      </c>
    </row>
    <row r="1173" spans="2:11" x14ac:dyDescent="0.2">
      <c r="B1173">
        <v>19</v>
      </c>
      <c r="C1173">
        <v>73.975999999999999</v>
      </c>
      <c r="D1173">
        <v>10.443</v>
      </c>
      <c r="E1173">
        <v>2556</v>
      </c>
      <c r="F1173">
        <v>2208</v>
      </c>
      <c r="G1173">
        <v>22.521000000000001</v>
      </c>
      <c r="H1173">
        <v>9.1760000000000002</v>
      </c>
    </row>
    <row r="1174" spans="2:11" x14ac:dyDescent="0.2">
      <c r="B1174">
        <v>20</v>
      </c>
      <c r="C1174">
        <v>43.274000000000001</v>
      </c>
      <c r="D1174">
        <v>8.5289999999999999</v>
      </c>
      <c r="E1174">
        <v>2608</v>
      </c>
      <c r="F1174">
        <v>2084</v>
      </c>
      <c r="G1174">
        <v>114.444</v>
      </c>
      <c r="H1174">
        <v>7.05</v>
      </c>
    </row>
    <row r="1175" spans="2:11" x14ac:dyDescent="0.2">
      <c r="B1175">
        <v>21</v>
      </c>
      <c r="C1175">
        <v>64.953000000000003</v>
      </c>
      <c r="D1175">
        <v>10.119999999999999</v>
      </c>
      <c r="E1175">
        <v>2812</v>
      </c>
      <c r="F1175">
        <v>2304</v>
      </c>
      <c r="G1175">
        <v>35.537999999999997</v>
      </c>
      <c r="H1175">
        <v>8.6639999999999997</v>
      </c>
    </row>
    <row r="1176" spans="2:11" x14ac:dyDescent="0.2">
      <c r="B1176">
        <v>22</v>
      </c>
      <c r="C1176">
        <v>37.441000000000003</v>
      </c>
      <c r="D1176">
        <v>7.9089999999999998</v>
      </c>
      <c r="E1176">
        <v>2880</v>
      </c>
      <c r="F1176">
        <v>2192</v>
      </c>
      <c r="G1176">
        <v>112.751</v>
      </c>
      <c r="H1176">
        <v>6.4420000000000002</v>
      </c>
    </row>
    <row r="1177" spans="2:11" x14ac:dyDescent="0.2">
      <c r="B1177">
        <v>23</v>
      </c>
      <c r="C1177">
        <v>77.283000000000001</v>
      </c>
      <c r="D1177">
        <v>11.247</v>
      </c>
      <c r="E1177">
        <v>2000</v>
      </c>
      <c r="F1177">
        <v>1856</v>
      </c>
      <c r="G1177">
        <v>37.348999999999997</v>
      </c>
      <c r="H1177">
        <v>9.0489999999999995</v>
      </c>
    </row>
    <row r="1178" spans="2:11" x14ac:dyDescent="0.2">
      <c r="B1178">
        <v>24</v>
      </c>
      <c r="C1178">
        <v>39.765999999999998</v>
      </c>
      <c r="D1178">
        <v>8.6289999999999996</v>
      </c>
      <c r="E1178">
        <v>2008</v>
      </c>
      <c r="F1178">
        <v>1772</v>
      </c>
      <c r="G1178">
        <v>154.13399999999999</v>
      </c>
      <c r="H1178">
        <v>6.6349999999999998</v>
      </c>
    </row>
    <row r="1179" spans="2:11" x14ac:dyDescent="0.2">
      <c r="B1179">
        <v>25</v>
      </c>
      <c r="C1179">
        <v>98.215000000000003</v>
      </c>
      <c r="D1179">
        <v>12.271000000000001</v>
      </c>
      <c r="E1179">
        <v>2620</v>
      </c>
      <c r="F1179">
        <v>1940</v>
      </c>
      <c r="G1179">
        <v>32.470999999999997</v>
      </c>
      <c r="H1179">
        <v>10.587999999999999</v>
      </c>
    </row>
    <row r="1180" spans="2:11" x14ac:dyDescent="0.2">
      <c r="B1180">
        <v>26</v>
      </c>
      <c r="C1180">
        <v>48.933999999999997</v>
      </c>
      <c r="D1180">
        <v>9.3219999999999992</v>
      </c>
      <c r="E1180">
        <v>2668</v>
      </c>
      <c r="F1180">
        <v>1840</v>
      </c>
      <c r="G1180">
        <v>137.04499999999999</v>
      </c>
      <c r="H1180">
        <v>7.633</v>
      </c>
    </row>
    <row r="1181" spans="2:11" x14ac:dyDescent="0.2">
      <c r="B1181">
        <v>27</v>
      </c>
      <c r="C1181">
        <v>78.051000000000002</v>
      </c>
      <c r="D1181">
        <v>11.148</v>
      </c>
      <c r="E1181">
        <v>2316</v>
      </c>
      <c r="F1181">
        <v>2028</v>
      </c>
      <c r="G1181">
        <v>135.85499999999999</v>
      </c>
      <c r="H1181">
        <v>9.5410000000000004</v>
      </c>
    </row>
    <row r="1182" spans="2:11" x14ac:dyDescent="0.2">
      <c r="B1182">
        <v>28</v>
      </c>
      <c r="C1182">
        <v>39.454999999999998</v>
      </c>
      <c r="D1182">
        <v>8.1129999999999995</v>
      </c>
      <c r="E1182">
        <v>2352</v>
      </c>
      <c r="F1182">
        <v>2080</v>
      </c>
      <c r="G1182">
        <v>16.858000000000001</v>
      </c>
      <c r="H1182">
        <v>6.734</v>
      </c>
    </row>
    <row r="1183" spans="2:11" x14ac:dyDescent="0.2">
      <c r="B1183">
        <v>29</v>
      </c>
      <c r="C1183">
        <v>68.197999999999993</v>
      </c>
      <c r="D1183">
        <v>10.451000000000001</v>
      </c>
      <c r="E1183">
        <v>2456</v>
      </c>
      <c r="F1183">
        <v>2052</v>
      </c>
      <c r="G1183">
        <v>31.184999999999999</v>
      </c>
      <c r="H1183">
        <v>8.9770000000000003</v>
      </c>
    </row>
    <row r="1184" spans="2:11" x14ac:dyDescent="0.2">
      <c r="B1184">
        <v>30</v>
      </c>
      <c r="C1184">
        <v>31.041</v>
      </c>
      <c r="D1184">
        <v>7.0190000000000001</v>
      </c>
      <c r="E1184">
        <v>2484</v>
      </c>
      <c r="F1184">
        <v>2036</v>
      </c>
      <c r="G1184">
        <v>39.56</v>
      </c>
      <c r="H1184">
        <v>5.8819999999999997</v>
      </c>
    </row>
    <row r="1186" spans="2:12" x14ac:dyDescent="0.2">
      <c r="B1186" s="5" t="s">
        <v>55</v>
      </c>
    </row>
    <row r="1187" spans="2:12" x14ac:dyDescent="0.2">
      <c r="B1187">
        <v>1</v>
      </c>
      <c r="C1187">
        <v>78.337000000000003</v>
      </c>
      <c r="D1187">
        <v>11.853999999999999</v>
      </c>
      <c r="E1187">
        <v>1972</v>
      </c>
      <c r="F1187">
        <v>2284</v>
      </c>
      <c r="G1187">
        <v>144.32400000000001</v>
      </c>
      <c r="H1187">
        <v>9.3480000000000008</v>
      </c>
      <c r="I1187">
        <v>37.122999999999998</v>
      </c>
      <c r="J1187">
        <v>78.337000000000003</v>
      </c>
      <c r="K1187">
        <f>I1187/J1187</f>
        <v>0.47388845628502491</v>
      </c>
      <c r="L1187">
        <f>MIN(I1187:I1201)</f>
        <v>30.456</v>
      </c>
    </row>
    <row r="1188" spans="2:12" x14ac:dyDescent="0.2">
      <c r="B1188">
        <v>2</v>
      </c>
      <c r="C1188">
        <v>37.122999999999998</v>
      </c>
      <c r="D1188">
        <v>8.0719999999999992</v>
      </c>
      <c r="E1188">
        <v>2032</v>
      </c>
      <c r="F1188">
        <v>2384</v>
      </c>
      <c r="G1188">
        <v>66.570999999999998</v>
      </c>
      <c r="H1188">
        <v>6.1719999999999997</v>
      </c>
      <c r="I1188">
        <v>30.456</v>
      </c>
      <c r="J1188">
        <v>55.258000000000003</v>
      </c>
      <c r="K1188">
        <f t="shared" ref="K1188:K1201" si="35">I1188/J1188</f>
        <v>0.55116001302978745</v>
      </c>
      <c r="L1188">
        <f>MAX(J1187:J1201)</f>
        <v>122.16500000000001</v>
      </c>
    </row>
    <row r="1189" spans="2:12" x14ac:dyDescent="0.2">
      <c r="B1189">
        <v>3</v>
      </c>
      <c r="C1189">
        <v>55.258000000000003</v>
      </c>
      <c r="D1189">
        <v>9.8759999999999994</v>
      </c>
      <c r="E1189">
        <v>2732</v>
      </c>
      <c r="F1189">
        <v>2320</v>
      </c>
      <c r="G1189">
        <v>126.87</v>
      </c>
      <c r="H1189">
        <v>8.48</v>
      </c>
      <c r="I1189">
        <v>30.974</v>
      </c>
      <c r="J1189">
        <v>52.460999999999999</v>
      </c>
      <c r="K1189">
        <f t="shared" si="35"/>
        <v>0.59041954976077471</v>
      </c>
      <c r="L1189">
        <f>AVERAGE(I1187:I1201)</f>
        <v>49.437666666666665</v>
      </c>
    </row>
    <row r="1190" spans="2:12" x14ac:dyDescent="0.2">
      <c r="B1190">
        <v>4</v>
      </c>
      <c r="C1190">
        <v>30.456</v>
      </c>
      <c r="D1190">
        <v>7.4269999999999996</v>
      </c>
      <c r="E1190">
        <v>2728</v>
      </c>
      <c r="F1190">
        <v>2408</v>
      </c>
      <c r="G1190">
        <v>21.448</v>
      </c>
      <c r="H1190">
        <v>5.4320000000000004</v>
      </c>
      <c r="I1190">
        <v>68.295000000000002</v>
      </c>
      <c r="J1190">
        <v>122.16500000000001</v>
      </c>
      <c r="K1190">
        <f t="shared" si="35"/>
        <v>0.55903900462489253</v>
      </c>
      <c r="L1190">
        <f>AVERAGE(J1187:J1201)</f>
        <v>90.188933333333338</v>
      </c>
    </row>
    <row r="1191" spans="2:12" x14ac:dyDescent="0.2">
      <c r="B1191">
        <v>5</v>
      </c>
      <c r="C1191">
        <v>52.460999999999999</v>
      </c>
      <c r="D1191">
        <v>9.2810000000000006</v>
      </c>
      <c r="E1191">
        <v>2384</v>
      </c>
      <c r="F1191">
        <v>1680</v>
      </c>
      <c r="G1191">
        <v>118.61</v>
      </c>
      <c r="H1191">
        <v>7.6539999999999999</v>
      </c>
      <c r="I1191">
        <v>70.427999999999997</v>
      </c>
      <c r="J1191">
        <v>111.71899999999999</v>
      </c>
      <c r="K1191">
        <f t="shared" si="35"/>
        <v>0.63040306483230246</v>
      </c>
    </row>
    <row r="1192" spans="2:12" x14ac:dyDescent="0.2">
      <c r="B1192">
        <v>6</v>
      </c>
      <c r="C1192">
        <v>30.974</v>
      </c>
      <c r="D1192">
        <v>7.5209999999999999</v>
      </c>
      <c r="E1192">
        <v>2428</v>
      </c>
      <c r="F1192">
        <v>1680</v>
      </c>
      <c r="G1192">
        <v>113.199</v>
      </c>
      <c r="H1192">
        <v>5.6079999999999997</v>
      </c>
      <c r="I1192">
        <v>52.567999999999998</v>
      </c>
      <c r="J1192">
        <v>93.744</v>
      </c>
      <c r="K1192">
        <f t="shared" si="35"/>
        <v>0.56076122205154466</v>
      </c>
    </row>
    <row r="1193" spans="2:12" x14ac:dyDescent="0.2">
      <c r="B1193">
        <v>7</v>
      </c>
      <c r="C1193">
        <v>122.16500000000001</v>
      </c>
      <c r="D1193">
        <v>14.849</v>
      </c>
      <c r="E1193">
        <v>4100</v>
      </c>
      <c r="F1193">
        <v>1148</v>
      </c>
      <c r="G1193">
        <v>137.02099999999999</v>
      </c>
      <c r="H1193">
        <v>11.603999999999999</v>
      </c>
      <c r="I1193">
        <v>40.634999999999998</v>
      </c>
      <c r="J1193">
        <v>113.601</v>
      </c>
      <c r="K1193">
        <f t="shared" si="35"/>
        <v>0.35769931602714761</v>
      </c>
    </row>
    <row r="1194" spans="2:12" x14ac:dyDescent="0.2">
      <c r="B1194">
        <v>8</v>
      </c>
      <c r="C1194">
        <v>68.295000000000002</v>
      </c>
      <c r="D1194">
        <v>10.866</v>
      </c>
      <c r="E1194">
        <v>4156</v>
      </c>
      <c r="F1194">
        <v>1160</v>
      </c>
      <c r="G1194">
        <v>111.318</v>
      </c>
      <c r="H1194">
        <v>8.17</v>
      </c>
      <c r="I1194">
        <v>61.741999999999997</v>
      </c>
      <c r="J1194">
        <v>119.15600000000001</v>
      </c>
      <c r="K1194">
        <f t="shared" si="35"/>
        <v>0.51816106616536306</v>
      </c>
    </row>
    <row r="1195" spans="2:12" x14ac:dyDescent="0.2">
      <c r="B1195">
        <v>9</v>
      </c>
      <c r="C1195">
        <v>111.71899999999999</v>
      </c>
      <c r="D1195">
        <v>12.945</v>
      </c>
      <c r="E1195">
        <v>4212</v>
      </c>
      <c r="F1195">
        <v>1500</v>
      </c>
      <c r="G1195">
        <v>55.097999999999999</v>
      </c>
      <c r="H1195">
        <v>11.11</v>
      </c>
      <c r="I1195">
        <v>71.426000000000002</v>
      </c>
      <c r="J1195">
        <v>95.108000000000004</v>
      </c>
      <c r="K1195">
        <f t="shared" si="35"/>
        <v>0.75099886444883712</v>
      </c>
    </row>
    <row r="1196" spans="2:12" x14ac:dyDescent="0.2">
      <c r="B1196">
        <v>10</v>
      </c>
      <c r="C1196">
        <v>70.427999999999997</v>
      </c>
      <c r="D1196">
        <v>10.314</v>
      </c>
      <c r="E1196">
        <v>4192</v>
      </c>
      <c r="F1196">
        <v>1356</v>
      </c>
      <c r="G1196">
        <v>132.089</v>
      </c>
      <c r="H1196">
        <v>9.2910000000000004</v>
      </c>
      <c r="I1196">
        <v>37.801000000000002</v>
      </c>
      <c r="J1196">
        <v>75.084000000000003</v>
      </c>
      <c r="K1196">
        <f t="shared" si="35"/>
        <v>0.50344946992701511</v>
      </c>
    </row>
    <row r="1197" spans="2:12" x14ac:dyDescent="0.2">
      <c r="B1197">
        <v>11</v>
      </c>
      <c r="C1197">
        <v>93.744</v>
      </c>
      <c r="D1197">
        <v>12.037000000000001</v>
      </c>
      <c r="E1197">
        <v>4648</v>
      </c>
      <c r="F1197">
        <v>1484</v>
      </c>
      <c r="G1197">
        <v>115.514</v>
      </c>
      <c r="H1197">
        <v>10.23</v>
      </c>
      <c r="I1197">
        <v>44.331000000000003</v>
      </c>
      <c r="J1197">
        <v>88.441000000000003</v>
      </c>
      <c r="K1197">
        <f t="shared" si="35"/>
        <v>0.50124942051763322</v>
      </c>
    </row>
    <row r="1198" spans="2:12" x14ac:dyDescent="0.2">
      <c r="B1198">
        <v>12</v>
      </c>
      <c r="C1198">
        <v>52.567999999999998</v>
      </c>
      <c r="D1198">
        <v>9.3170000000000002</v>
      </c>
      <c r="E1198">
        <v>4644</v>
      </c>
      <c r="F1198">
        <v>1484</v>
      </c>
      <c r="G1198">
        <v>122.005</v>
      </c>
      <c r="H1198">
        <v>7.5069999999999997</v>
      </c>
      <c r="I1198">
        <v>50.457000000000001</v>
      </c>
      <c r="J1198">
        <v>106.355</v>
      </c>
      <c r="K1198">
        <f t="shared" si="35"/>
        <v>0.47442057261059656</v>
      </c>
    </row>
    <row r="1199" spans="2:12" x14ac:dyDescent="0.2">
      <c r="B1199">
        <v>13</v>
      </c>
      <c r="C1199">
        <v>113.601</v>
      </c>
      <c r="D1199">
        <v>13.579000000000001</v>
      </c>
      <c r="E1199">
        <v>1900</v>
      </c>
      <c r="F1199">
        <v>1024</v>
      </c>
      <c r="G1199">
        <v>143.13</v>
      </c>
      <c r="H1199">
        <v>11.131</v>
      </c>
      <c r="I1199">
        <v>49.192</v>
      </c>
      <c r="J1199">
        <v>85.119</v>
      </c>
      <c r="K1199">
        <f t="shared" si="35"/>
        <v>0.577920323312069</v>
      </c>
    </row>
    <row r="1200" spans="2:12" x14ac:dyDescent="0.2">
      <c r="B1200">
        <v>14</v>
      </c>
      <c r="C1200">
        <v>40.634999999999998</v>
      </c>
      <c r="D1200">
        <v>8.5559999999999992</v>
      </c>
      <c r="E1200">
        <v>1944</v>
      </c>
      <c r="F1200">
        <v>1116</v>
      </c>
      <c r="G1200">
        <v>46.168999999999997</v>
      </c>
      <c r="H1200">
        <v>6.8029999999999999</v>
      </c>
      <c r="I1200">
        <v>45.901000000000003</v>
      </c>
      <c r="J1200">
        <v>70.938999999999993</v>
      </c>
      <c r="K1200">
        <f t="shared" si="35"/>
        <v>0.64704887297537328</v>
      </c>
    </row>
    <row r="1201" spans="2:11" x14ac:dyDescent="0.2">
      <c r="B1201">
        <v>15</v>
      </c>
      <c r="C1201">
        <v>119.15600000000001</v>
      </c>
      <c r="D1201">
        <v>13.516</v>
      </c>
      <c r="E1201">
        <v>2016</v>
      </c>
      <c r="F1201">
        <v>676</v>
      </c>
      <c r="G1201">
        <v>99.462000000000003</v>
      </c>
      <c r="H1201">
        <v>11.347</v>
      </c>
      <c r="I1201">
        <v>50.235999999999997</v>
      </c>
      <c r="J1201">
        <v>85.346999999999994</v>
      </c>
      <c r="K1201">
        <f t="shared" si="35"/>
        <v>0.58860885561296827</v>
      </c>
    </row>
    <row r="1202" spans="2:11" x14ac:dyDescent="0.2">
      <c r="B1202">
        <v>16</v>
      </c>
      <c r="C1202">
        <v>61.741999999999997</v>
      </c>
      <c r="D1202">
        <v>10.462999999999999</v>
      </c>
      <c r="E1202">
        <v>2032</v>
      </c>
      <c r="F1202">
        <v>860</v>
      </c>
      <c r="G1202">
        <v>70.709999999999994</v>
      </c>
      <c r="H1202">
        <v>8.1869999999999994</v>
      </c>
    </row>
    <row r="1203" spans="2:11" x14ac:dyDescent="0.2">
      <c r="B1203">
        <v>17</v>
      </c>
      <c r="C1203">
        <v>95.108000000000004</v>
      </c>
      <c r="D1203">
        <v>12.025</v>
      </c>
      <c r="E1203">
        <v>2456</v>
      </c>
      <c r="F1203">
        <v>1236</v>
      </c>
      <c r="G1203">
        <v>160.821</v>
      </c>
      <c r="H1203">
        <v>10.616</v>
      </c>
    </row>
    <row r="1204" spans="2:11" x14ac:dyDescent="0.2">
      <c r="B1204">
        <v>18</v>
      </c>
      <c r="C1204">
        <v>71.426000000000002</v>
      </c>
      <c r="D1204">
        <v>10.167999999999999</v>
      </c>
      <c r="E1204">
        <v>2508</v>
      </c>
      <c r="F1204">
        <v>1236</v>
      </c>
      <c r="G1204">
        <v>119.05500000000001</v>
      </c>
      <c r="H1204">
        <v>9.3819999999999997</v>
      </c>
    </row>
    <row r="1205" spans="2:11" x14ac:dyDescent="0.2">
      <c r="B1205">
        <v>19</v>
      </c>
      <c r="C1205">
        <v>75.084000000000003</v>
      </c>
      <c r="D1205">
        <v>10.696999999999999</v>
      </c>
      <c r="E1205">
        <v>2544</v>
      </c>
      <c r="F1205">
        <v>1756</v>
      </c>
      <c r="G1205">
        <v>161.14699999999999</v>
      </c>
      <c r="H1205">
        <v>9.4860000000000007</v>
      </c>
    </row>
    <row r="1206" spans="2:11" x14ac:dyDescent="0.2">
      <c r="B1206">
        <v>20</v>
      </c>
      <c r="C1206">
        <v>37.801000000000002</v>
      </c>
      <c r="D1206">
        <v>7.6580000000000004</v>
      </c>
      <c r="E1206">
        <v>2568</v>
      </c>
      <c r="F1206">
        <v>1792</v>
      </c>
      <c r="G1206">
        <v>159.22800000000001</v>
      </c>
      <c r="H1206">
        <v>6.407</v>
      </c>
    </row>
    <row r="1207" spans="2:11" x14ac:dyDescent="0.2">
      <c r="B1207">
        <v>21</v>
      </c>
      <c r="C1207">
        <v>88.441000000000003</v>
      </c>
      <c r="D1207">
        <v>11.709</v>
      </c>
      <c r="E1207">
        <v>2000</v>
      </c>
      <c r="F1207">
        <v>1628</v>
      </c>
      <c r="G1207">
        <v>132.43600000000001</v>
      </c>
      <c r="H1207">
        <v>9.9160000000000004</v>
      </c>
    </row>
    <row r="1208" spans="2:11" x14ac:dyDescent="0.2">
      <c r="B1208">
        <v>22</v>
      </c>
      <c r="C1208">
        <v>44.331000000000003</v>
      </c>
      <c r="D1208">
        <v>8.9459999999999997</v>
      </c>
      <c r="E1208">
        <v>2000</v>
      </c>
      <c r="F1208">
        <v>1668</v>
      </c>
      <c r="G1208">
        <v>152.02099999999999</v>
      </c>
      <c r="H1208">
        <v>7.0069999999999997</v>
      </c>
    </row>
    <row r="1209" spans="2:11" x14ac:dyDescent="0.2">
      <c r="B1209">
        <v>23</v>
      </c>
      <c r="C1209">
        <v>106.355</v>
      </c>
      <c r="D1209">
        <v>13.975</v>
      </c>
      <c r="E1209">
        <v>2676</v>
      </c>
      <c r="F1209">
        <v>1648</v>
      </c>
      <c r="G1209">
        <v>122.005</v>
      </c>
      <c r="H1209">
        <v>10.526999999999999</v>
      </c>
    </row>
    <row r="1210" spans="2:11" x14ac:dyDescent="0.2">
      <c r="B1210">
        <v>24</v>
      </c>
      <c r="C1210">
        <v>50.457000000000001</v>
      </c>
      <c r="D1210">
        <v>8.6980000000000004</v>
      </c>
      <c r="E1210">
        <v>2712</v>
      </c>
      <c r="F1210">
        <v>1716</v>
      </c>
      <c r="G1210">
        <v>145.40799999999999</v>
      </c>
      <c r="H1210">
        <v>7.407</v>
      </c>
    </row>
    <row r="1211" spans="2:11" x14ac:dyDescent="0.2">
      <c r="B1211">
        <v>25</v>
      </c>
      <c r="C1211">
        <v>85.119</v>
      </c>
      <c r="D1211">
        <v>12.542999999999999</v>
      </c>
      <c r="E1211">
        <v>2464</v>
      </c>
      <c r="F1211">
        <v>2196</v>
      </c>
      <c r="G1211">
        <v>143.80699999999999</v>
      </c>
      <c r="H1211">
        <v>9.4</v>
      </c>
    </row>
    <row r="1212" spans="2:11" x14ac:dyDescent="0.2">
      <c r="B1212">
        <v>26</v>
      </c>
      <c r="C1212">
        <v>49.192</v>
      </c>
      <c r="D1212">
        <v>8.9019999999999992</v>
      </c>
      <c r="E1212">
        <v>2496</v>
      </c>
      <c r="F1212">
        <v>2220</v>
      </c>
      <c r="G1212">
        <v>123.69</v>
      </c>
      <c r="H1212">
        <v>7.8070000000000004</v>
      </c>
    </row>
    <row r="1213" spans="2:11" x14ac:dyDescent="0.2">
      <c r="B1213">
        <v>27</v>
      </c>
      <c r="C1213">
        <v>70.938999999999993</v>
      </c>
      <c r="D1213">
        <v>10.914</v>
      </c>
      <c r="E1213">
        <v>2376</v>
      </c>
      <c r="F1213">
        <v>1768</v>
      </c>
      <c r="G1213">
        <v>127.648</v>
      </c>
      <c r="H1213">
        <v>9.0289999999999999</v>
      </c>
    </row>
    <row r="1214" spans="2:11" x14ac:dyDescent="0.2">
      <c r="B1214">
        <v>28</v>
      </c>
      <c r="C1214">
        <v>45.901000000000003</v>
      </c>
      <c r="D1214">
        <v>8.9019999999999992</v>
      </c>
      <c r="E1214">
        <v>2388</v>
      </c>
      <c r="F1214">
        <v>1828</v>
      </c>
      <c r="G1214">
        <v>146.31</v>
      </c>
      <c r="H1214">
        <v>7.1829999999999998</v>
      </c>
    </row>
    <row r="1215" spans="2:11" x14ac:dyDescent="0.2">
      <c r="B1215">
        <v>29</v>
      </c>
      <c r="C1215">
        <v>85.346999999999994</v>
      </c>
      <c r="D1215">
        <v>12.04</v>
      </c>
      <c r="E1215">
        <v>2116</v>
      </c>
      <c r="F1215">
        <v>2108</v>
      </c>
      <c r="G1215">
        <v>118.142</v>
      </c>
      <c r="H1215">
        <v>9.7850000000000001</v>
      </c>
    </row>
    <row r="1216" spans="2:11" x14ac:dyDescent="0.2">
      <c r="B1216">
        <v>30</v>
      </c>
      <c r="C1216">
        <v>50.235999999999997</v>
      </c>
      <c r="D1216">
        <v>8.452</v>
      </c>
      <c r="E1216">
        <v>2108</v>
      </c>
      <c r="F1216">
        <v>2180</v>
      </c>
      <c r="G1216">
        <v>173.29</v>
      </c>
      <c r="H1216">
        <v>7.6539999999999999</v>
      </c>
    </row>
    <row r="1218" spans="2:12" x14ac:dyDescent="0.2">
      <c r="B1218" s="6" t="s">
        <v>56</v>
      </c>
    </row>
    <row r="1219" spans="2:12" x14ac:dyDescent="0.2">
      <c r="B1219">
        <v>1</v>
      </c>
      <c r="C1219">
        <v>84.114999999999995</v>
      </c>
      <c r="D1219">
        <v>11.448</v>
      </c>
      <c r="E1219">
        <v>772</v>
      </c>
      <c r="F1219">
        <v>2364</v>
      </c>
      <c r="G1219">
        <v>106.928</v>
      </c>
      <c r="H1219">
        <v>10.208</v>
      </c>
      <c r="I1219">
        <v>33.18</v>
      </c>
      <c r="J1219">
        <v>84.114999999999995</v>
      </c>
      <c r="K1219">
        <f>I1219/J1219</f>
        <v>0.39445996552339063</v>
      </c>
      <c r="L1219">
        <f>MIN(I1219:I1233)</f>
        <v>21.794</v>
      </c>
    </row>
    <row r="1220" spans="2:12" x14ac:dyDescent="0.2">
      <c r="B1220">
        <v>2</v>
      </c>
      <c r="C1220">
        <v>33.18</v>
      </c>
      <c r="D1220">
        <v>7.3540000000000001</v>
      </c>
      <c r="E1220">
        <v>740</v>
      </c>
      <c r="F1220">
        <v>2436</v>
      </c>
      <c r="G1220">
        <v>150.94499999999999</v>
      </c>
      <c r="H1220">
        <v>6.1840000000000002</v>
      </c>
      <c r="I1220">
        <v>21.794</v>
      </c>
      <c r="J1220">
        <v>73.927000000000007</v>
      </c>
      <c r="K1220">
        <f t="shared" ref="K1220:K1233" si="36">I1220/J1220</f>
        <v>0.29480433400516726</v>
      </c>
      <c r="L1220">
        <f>MAX(J1219:J1233)</f>
        <v>98.228999999999999</v>
      </c>
    </row>
    <row r="1221" spans="2:12" x14ac:dyDescent="0.2">
      <c r="B1221">
        <v>3</v>
      </c>
      <c r="C1221">
        <v>73.927000000000007</v>
      </c>
      <c r="D1221">
        <v>11.82</v>
      </c>
      <c r="E1221">
        <v>1208</v>
      </c>
      <c r="F1221">
        <v>2628</v>
      </c>
      <c r="G1221">
        <v>161.19999999999999</v>
      </c>
      <c r="H1221">
        <v>9.0549999999999997</v>
      </c>
      <c r="I1221">
        <v>24.026</v>
      </c>
      <c r="J1221">
        <v>48.603999999999999</v>
      </c>
      <c r="K1221">
        <f t="shared" si="36"/>
        <v>0.49432145502427782</v>
      </c>
      <c r="L1221">
        <f>AVERAGE(I1219:I1233)</f>
        <v>34.778866666666673</v>
      </c>
    </row>
    <row r="1222" spans="2:12" x14ac:dyDescent="0.2">
      <c r="B1222">
        <v>4</v>
      </c>
      <c r="C1222">
        <v>21.794</v>
      </c>
      <c r="D1222">
        <v>7.0670000000000002</v>
      </c>
      <c r="E1222">
        <v>1276</v>
      </c>
      <c r="F1222">
        <v>2616</v>
      </c>
      <c r="G1222">
        <v>122.619</v>
      </c>
      <c r="H1222">
        <v>4.7140000000000004</v>
      </c>
      <c r="I1222">
        <v>36.481999999999999</v>
      </c>
      <c r="J1222">
        <v>68.704999999999998</v>
      </c>
      <c r="K1222">
        <f t="shared" si="36"/>
        <v>0.53099483298158801</v>
      </c>
      <c r="L1222">
        <f>AVERAGE(J1219:J1233)</f>
        <v>70.647200000000012</v>
      </c>
    </row>
    <row r="1223" spans="2:12" x14ac:dyDescent="0.2">
      <c r="B1223">
        <v>5</v>
      </c>
      <c r="C1223">
        <v>48.603999999999999</v>
      </c>
      <c r="D1223">
        <v>8.8350000000000009</v>
      </c>
      <c r="E1223">
        <v>1040</v>
      </c>
      <c r="F1223">
        <v>2940</v>
      </c>
      <c r="G1223">
        <v>75.963999999999999</v>
      </c>
      <c r="H1223">
        <v>7.38</v>
      </c>
      <c r="I1223">
        <v>50.241</v>
      </c>
      <c r="J1223">
        <v>69.349999999999994</v>
      </c>
      <c r="K1223">
        <f t="shared" si="36"/>
        <v>0.72445565969718828</v>
      </c>
    </row>
    <row r="1224" spans="2:12" x14ac:dyDescent="0.2">
      <c r="B1224">
        <v>6</v>
      </c>
      <c r="C1224">
        <v>24.026</v>
      </c>
      <c r="D1224">
        <v>6.7039999999999997</v>
      </c>
      <c r="E1224">
        <v>1036</v>
      </c>
      <c r="F1224">
        <v>2820</v>
      </c>
      <c r="G1224">
        <v>96.116</v>
      </c>
      <c r="H1224">
        <v>4.7619999999999996</v>
      </c>
      <c r="I1224">
        <v>45.323999999999998</v>
      </c>
      <c r="J1224">
        <v>86.474000000000004</v>
      </c>
      <c r="K1224">
        <f t="shared" si="36"/>
        <v>0.52413442190716275</v>
      </c>
    </row>
    <row r="1225" spans="2:12" x14ac:dyDescent="0.2">
      <c r="B1225">
        <v>7</v>
      </c>
      <c r="C1225">
        <v>68.704999999999998</v>
      </c>
      <c r="D1225">
        <v>10.975</v>
      </c>
      <c r="E1225">
        <v>3112</v>
      </c>
      <c r="F1225">
        <v>3444</v>
      </c>
      <c r="G1225">
        <v>139.399</v>
      </c>
      <c r="H1225">
        <v>8.5860000000000003</v>
      </c>
      <c r="I1225">
        <v>42.673999999999999</v>
      </c>
      <c r="J1225">
        <v>98.228999999999999</v>
      </c>
      <c r="K1225">
        <f t="shared" si="36"/>
        <v>0.4344338230054261</v>
      </c>
    </row>
    <row r="1226" spans="2:12" x14ac:dyDescent="0.2">
      <c r="B1226">
        <v>8</v>
      </c>
      <c r="C1226">
        <v>36.481999999999999</v>
      </c>
      <c r="D1226">
        <v>8.282</v>
      </c>
      <c r="E1226">
        <v>3124</v>
      </c>
      <c r="F1226">
        <v>3484</v>
      </c>
      <c r="G1226">
        <v>161.565</v>
      </c>
      <c r="H1226">
        <v>5.7140000000000004</v>
      </c>
      <c r="I1226">
        <v>28.433</v>
      </c>
      <c r="J1226">
        <v>64.56</v>
      </c>
      <c r="K1226">
        <f t="shared" si="36"/>
        <v>0.44041201982651795</v>
      </c>
    </row>
    <row r="1227" spans="2:12" x14ac:dyDescent="0.2">
      <c r="B1227">
        <v>9</v>
      </c>
      <c r="C1227">
        <v>69.349999999999994</v>
      </c>
      <c r="D1227">
        <v>10.858000000000001</v>
      </c>
      <c r="E1227">
        <v>3252</v>
      </c>
      <c r="F1227">
        <v>3104</v>
      </c>
      <c r="G1227">
        <v>74.745000000000005</v>
      </c>
      <c r="H1227">
        <v>8.4990000000000006</v>
      </c>
      <c r="I1227">
        <v>37.509</v>
      </c>
      <c r="J1227">
        <v>79.524000000000001</v>
      </c>
      <c r="K1227">
        <f t="shared" si="36"/>
        <v>0.47166893013429906</v>
      </c>
    </row>
    <row r="1228" spans="2:12" x14ac:dyDescent="0.2">
      <c r="B1228">
        <v>10</v>
      </c>
      <c r="C1228">
        <v>50.241</v>
      </c>
      <c r="D1228">
        <v>9.4179999999999993</v>
      </c>
      <c r="E1228">
        <v>3264</v>
      </c>
      <c r="F1228">
        <v>2932</v>
      </c>
      <c r="G1228">
        <v>106.14400000000001</v>
      </c>
      <c r="H1228">
        <v>7.3659999999999997</v>
      </c>
      <c r="I1228">
        <v>34.590000000000003</v>
      </c>
      <c r="J1228">
        <v>57.95</v>
      </c>
      <c r="K1228">
        <f t="shared" si="36"/>
        <v>0.59689387402933569</v>
      </c>
    </row>
    <row r="1229" spans="2:12" x14ac:dyDescent="0.2">
      <c r="B1229">
        <v>11</v>
      </c>
      <c r="C1229">
        <v>86.474000000000004</v>
      </c>
      <c r="D1229">
        <v>11.393000000000001</v>
      </c>
      <c r="E1229">
        <v>3124</v>
      </c>
      <c r="F1229">
        <v>3200</v>
      </c>
      <c r="G1229">
        <v>116.03</v>
      </c>
      <c r="H1229">
        <v>10.237</v>
      </c>
      <c r="I1229">
        <v>35.901000000000003</v>
      </c>
      <c r="J1229">
        <v>61.57</v>
      </c>
      <c r="K1229">
        <f t="shared" si="36"/>
        <v>0.58309241513724219</v>
      </c>
    </row>
    <row r="1230" spans="2:12" x14ac:dyDescent="0.2">
      <c r="B1230">
        <v>12</v>
      </c>
      <c r="C1230">
        <v>45.323999999999998</v>
      </c>
      <c r="D1230">
        <v>9.1590000000000007</v>
      </c>
      <c r="E1230">
        <v>3124</v>
      </c>
      <c r="F1230">
        <v>3220</v>
      </c>
      <c r="G1230">
        <v>117.89700000000001</v>
      </c>
      <c r="H1230">
        <v>6.9539999999999997</v>
      </c>
      <c r="I1230">
        <v>41.094000000000001</v>
      </c>
      <c r="J1230">
        <v>65.558999999999997</v>
      </c>
      <c r="K1230">
        <f t="shared" si="36"/>
        <v>0.62682469226193205</v>
      </c>
    </row>
    <row r="1231" spans="2:12" x14ac:dyDescent="0.2">
      <c r="B1231">
        <v>13</v>
      </c>
      <c r="C1231">
        <v>98.228999999999999</v>
      </c>
      <c r="D1231">
        <v>12.499000000000001</v>
      </c>
      <c r="E1231">
        <v>1220</v>
      </c>
      <c r="F1231">
        <v>1256</v>
      </c>
      <c r="G1231">
        <v>107.745</v>
      </c>
      <c r="H1231">
        <v>10.475</v>
      </c>
      <c r="I1231">
        <v>24.146000000000001</v>
      </c>
      <c r="J1231">
        <v>68.966999999999999</v>
      </c>
      <c r="K1231">
        <f t="shared" si="36"/>
        <v>0.35010947264633813</v>
      </c>
    </row>
    <row r="1232" spans="2:12" x14ac:dyDescent="0.2">
      <c r="B1232">
        <v>14</v>
      </c>
      <c r="C1232">
        <v>42.673999999999999</v>
      </c>
      <c r="D1232">
        <v>8.5340000000000007</v>
      </c>
      <c r="E1232">
        <v>1248</v>
      </c>
      <c r="F1232">
        <v>1424</v>
      </c>
      <c r="G1232">
        <v>59.859000000000002</v>
      </c>
      <c r="H1232">
        <v>6.6660000000000004</v>
      </c>
      <c r="I1232">
        <v>26.541</v>
      </c>
      <c r="J1232">
        <v>58.283000000000001</v>
      </c>
      <c r="K1232">
        <f t="shared" si="36"/>
        <v>0.45538150060909699</v>
      </c>
    </row>
    <row r="1233" spans="2:11" x14ac:dyDescent="0.2">
      <c r="B1233">
        <v>15</v>
      </c>
      <c r="C1233">
        <v>64.56</v>
      </c>
      <c r="D1233">
        <v>10.398999999999999</v>
      </c>
      <c r="E1233">
        <v>680</v>
      </c>
      <c r="F1233">
        <v>1044</v>
      </c>
      <c r="G1233">
        <v>74.055000000000007</v>
      </c>
      <c r="H1233">
        <v>7.6920000000000002</v>
      </c>
      <c r="I1233">
        <v>39.747999999999998</v>
      </c>
      <c r="J1233">
        <v>73.891000000000005</v>
      </c>
      <c r="K1233">
        <f t="shared" si="36"/>
        <v>0.53792748778606314</v>
      </c>
    </row>
    <row r="1234" spans="2:11" x14ac:dyDescent="0.2">
      <c r="B1234">
        <v>16</v>
      </c>
      <c r="C1234">
        <v>28.433</v>
      </c>
      <c r="D1234">
        <v>6.734</v>
      </c>
      <c r="E1234">
        <v>680</v>
      </c>
      <c r="F1234">
        <v>888</v>
      </c>
      <c r="G1234">
        <v>98.13</v>
      </c>
      <c r="H1234">
        <v>5.476</v>
      </c>
    </row>
    <row r="1235" spans="2:11" x14ac:dyDescent="0.2">
      <c r="B1235">
        <v>17</v>
      </c>
      <c r="C1235">
        <v>79.524000000000001</v>
      </c>
      <c r="D1235">
        <v>11.381</v>
      </c>
      <c r="E1235">
        <v>1564</v>
      </c>
      <c r="F1235">
        <v>1544</v>
      </c>
      <c r="G1235">
        <v>74.218999999999994</v>
      </c>
      <c r="H1235">
        <v>9.5150000000000006</v>
      </c>
    </row>
    <row r="1236" spans="2:11" x14ac:dyDescent="0.2">
      <c r="B1236">
        <v>18</v>
      </c>
      <c r="C1236">
        <v>37.509</v>
      </c>
      <c r="D1236">
        <v>7.6070000000000002</v>
      </c>
      <c r="E1236">
        <v>1584</v>
      </c>
      <c r="F1236">
        <v>1380</v>
      </c>
      <c r="G1236">
        <v>110.136</v>
      </c>
      <c r="H1236">
        <v>6.9260000000000002</v>
      </c>
    </row>
    <row r="1237" spans="2:11" x14ac:dyDescent="0.2">
      <c r="B1237">
        <v>19</v>
      </c>
      <c r="C1237">
        <v>57.95</v>
      </c>
      <c r="D1237">
        <v>9.6470000000000002</v>
      </c>
      <c r="E1237">
        <v>1704</v>
      </c>
      <c r="F1237">
        <v>1968</v>
      </c>
      <c r="G1237">
        <v>105.751</v>
      </c>
      <c r="H1237">
        <v>7.7939999999999996</v>
      </c>
    </row>
    <row r="1238" spans="2:11" x14ac:dyDescent="0.2">
      <c r="B1238">
        <v>20</v>
      </c>
      <c r="C1238">
        <v>34.590000000000003</v>
      </c>
      <c r="D1238">
        <v>8.0839999999999996</v>
      </c>
      <c r="E1238">
        <v>1728</v>
      </c>
      <c r="F1238">
        <v>1972</v>
      </c>
      <c r="G1238">
        <v>103.627</v>
      </c>
      <c r="H1238">
        <v>5.952</v>
      </c>
    </row>
    <row r="1239" spans="2:11" x14ac:dyDescent="0.2">
      <c r="B1239">
        <v>21</v>
      </c>
      <c r="C1239">
        <v>61.57</v>
      </c>
      <c r="D1239">
        <v>10.122999999999999</v>
      </c>
      <c r="E1239">
        <v>1160</v>
      </c>
      <c r="F1239">
        <v>2532</v>
      </c>
      <c r="G1239">
        <v>131.18600000000001</v>
      </c>
      <c r="H1239">
        <v>8.3170000000000002</v>
      </c>
    </row>
    <row r="1240" spans="2:11" x14ac:dyDescent="0.2">
      <c r="B1240">
        <v>22</v>
      </c>
      <c r="C1240">
        <v>35.901000000000003</v>
      </c>
      <c r="D1240">
        <v>7.9139999999999997</v>
      </c>
      <c r="E1240">
        <v>1204</v>
      </c>
      <c r="F1240">
        <v>2532</v>
      </c>
      <c r="G1240">
        <v>105.709</v>
      </c>
      <c r="H1240">
        <v>6.2629999999999999</v>
      </c>
    </row>
    <row r="1241" spans="2:11" x14ac:dyDescent="0.2">
      <c r="B1241">
        <v>23</v>
      </c>
      <c r="C1241">
        <v>65.558999999999997</v>
      </c>
      <c r="D1241">
        <v>10.010999999999999</v>
      </c>
      <c r="E1241">
        <v>940</v>
      </c>
      <c r="F1241">
        <v>2532</v>
      </c>
      <c r="G1241">
        <v>154.654</v>
      </c>
      <c r="H1241">
        <v>8.98</v>
      </c>
    </row>
    <row r="1242" spans="2:11" x14ac:dyDescent="0.2">
      <c r="B1242">
        <v>24</v>
      </c>
      <c r="C1242">
        <v>41.094000000000001</v>
      </c>
      <c r="D1242">
        <v>8.0030000000000001</v>
      </c>
      <c r="E1242">
        <v>952</v>
      </c>
      <c r="F1242">
        <v>2592</v>
      </c>
      <c r="G1242">
        <v>22.751000000000001</v>
      </c>
      <c r="H1242">
        <v>6.91</v>
      </c>
    </row>
    <row r="1243" spans="2:11" x14ac:dyDescent="0.2">
      <c r="B1243">
        <v>25</v>
      </c>
      <c r="C1243">
        <v>68.966999999999999</v>
      </c>
      <c r="D1243">
        <v>10.106</v>
      </c>
      <c r="E1243">
        <v>1864</v>
      </c>
      <c r="F1243">
        <v>2540</v>
      </c>
      <c r="G1243">
        <v>105.018</v>
      </c>
      <c r="H1243">
        <v>9.0069999999999997</v>
      </c>
    </row>
    <row r="1244" spans="2:11" x14ac:dyDescent="0.2">
      <c r="B1244">
        <v>26</v>
      </c>
      <c r="C1244">
        <v>24.146000000000001</v>
      </c>
      <c r="D1244">
        <v>7.1029999999999998</v>
      </c>
      <c r="E1244">
        <v>1808</v>
      </c>
      <c r="F1244">
        <v>2596</v>
      </c>
      <c r="G1244">
        <v>140.44</v>
      </c>
      <c r="H1244">
        <v>5.05</v>
      </c>
    </row>
    <row r="1245" spans="2:11" x14ac:dyDescent="0.2">
      <c r="B1245">
        <v>27</v>
      </c>
      <c r="C1245">
        <v>58.283000000000001</v>
      </c>
      <c r="D1245">
        <v>9.8650000000000002</v>
      </c>
      <c r="E1245">
        <v>2256</v>
      </c>
      <c r="F1245">
        <v>2192</v>
      </c>
      <c r="G1245">
        <v>171.67400000000001</v>
      </c>
      <c r="H1245">
        <v>7.7720000000000002</v>
      </c>
    </row>
    <row r="1246" spans="2:11" x14ac:dyDescent="0.2">
      <c r="B1246">
        <v>28</v>
      </c>
      <c r="C1246">
        <v>26.541</v>
      </c>
      <c r="D1246">
        <v>6.3970000000000002</v>
      </c>
      <c r="E1246">
        <v>2288</v>
      </c>
      <c r="F1246">
        <v>2160</v>
      </c>
      <c r="G1246">
        <v>135</v>
      </c>
      <c r="H1246">
        <v>5.6429999999999998</v>
      </c>
    </row>
    <row r="1247" spans="2:11" x14ac:dyDescent="0.2">
      <c r="B1247">
        <v>29</v>
      </c>
      <c r="C1247">
        <v>73.891000000000005</v>
      </c>
      <c r="D1247">
        <v>10.523999999999999</v>
      </c>
      <c r="E1247">
        <v>2344</v>
      </c>
      <c r="F1247">
        <v>1904</v>
      </c>
      <c r="G1247">
        <v>37.648000000000003</v>
      </c>
      <c r="H1247">
        <v>9.2850000000000001</v>
      </c>
    </row>
    <row r="1248" spans="2:11" x14ac:dyDescent="0.2">
      <c r="B1248">
        <v>30</v>
      </c>
      <c r="C1248">
        <v>39.747999999999998</v>
      </c>
      <c r="D1248">
        <v>8.0030000000000001</v>
      </c>
      <c r="E1248">
        <v>2356</v>
      </c>
      <c r="F1248">
        <v>1872</v>
      </c>
      <c r="G1248">
        <v>30.379000000000001</v>
      </c>
      <c r="H1248">
        <v>6.452</v>
      </c>
    </row>
    <row r="1250" spans="2:12" x14ac:dyDescent="0.2">
      <c r="B1250" s="5" t="s">
        <v>57</v>
      </c>
    </row>
    <row r="1251" spans="2:12" x14ac:dyDescent="0.2">
      <c r="B1251">
        <v>1</v>
      </c>
      <c r="C1251">
        <v>87.591999999999999</v>
      </c>
      <c r="D1251">
        <v>11.670999999999999</v>
      </c>
      <c r="E1251">
        <v>1872</v>
      </c>
      <c r="F1251">
        <v>1224</v>
      </c>
      <c r="G1251">
        <v>101.768</v>
      </c>
      <c r="H1251">
        <v>9.9969999999999999</v>
      </c>
      <c r="I1251">
        <v>54.646000000000001</v>
      </c>
      <c r="J1251">
        <v>87.591999999999999</v>
      </c>
      <c r="K1251">
        <f>I1251/J1251</f>
        <v>0.62386975979541515</v>
      </c>
      <c r="L1251">
        <f>MIN(I1251:I1265)</f>
        <v>33.795999999999999</v>
      </c>
    </row>
    <row r="1252" spans="2:12" x14ac:dyDescent="0.2">
      <c r="B1252">
        <v>2</v>
      </c>
      <c r="C1252">
        <v>54.646000000000001</v>
      </c>
      <c r="D1252">
        <v>10.121</v>
      </c>
      <c r="E1252">
        <v>1824</v>
      </c>
      <c r="F1252">
        <v>1272</v>
      </c>
      <c r="G1252">
        <v>131.18600000000001</v>
      </c>
      <c r="H1252">
        <v>8.0790000000000006</v>
      </c>
      <c r="I1252">
        <v>47.265999999999998</v>
      </c>
      <c r="J1252">
        <v>107.28</v>
      </c>
      <c r="K1252">
        <f t="shared" ref="K1252:K1265" si="37">I1252/J1252</f>
        <v>0.44058538404175984</v>
      </c>
      <c r="L1252">
        <f>MAX(J1251:J1265)</f>
        <v>118.074</v>
      </c>
    </row>
    <row r="1253" spans="2:12" x14ac:dyDescent="0.2">
      <c r="B1253">
        <v>3</v>
      </c>
      <c r="C1253">
        <v>107.28</v>
      </c>
      <c r="D1253">
        <v>13.64</v>
      </c>
      <c r="E1253">
        <v>1912</v>
      </c>
      <c r="F1253">
        <v>760</v>
      </c>
      <c r="G1253">
        <v>119.249</v>
      </c>
      <c r="H1253">
        <v>10.473000000000001</v>
      </c>
      <c r="I1253">
        <v>41.218000000000004</v>
      </c>
      <c r="J1253">
        <v>93.186999999999998</v>
      </c>
      <c r="K1253">
        <f t="shared" si="37"/>
        <v>0.44231491517057103</v>
      </c>
      <c r="L1253">
        <f>AVERAGE(I1251:I1265)</f>
        <v>47.10006666666667</v>
      </c>
    </row>
    <row r="1254" spans="2:12" x14ac:dyDescent="0.2">
      <c r="B1254">
        <v>4</v>
      </c>
      <c r="C1254">
        <v>47.265999999999998</v>
      </c>
      <c r="D1254">
        <v>8.8930000000000007</v>
      </c>
      <c r="E1254">
        <v>1960</v>
      </c>
      <c r="F1254">
        <v>792</v>
      </c>
      <c r="G1254">
        <v>105.524</v>
      </c>
      <c r="H1254">
        <v>7.3760000000000003</v>
      </c>
      <c r="I1254">
        <v>40.765000000000001</v>
      </c>
      <c r="J1254">
        <v>74.957999999999998</v>
      </c>
      <c r="K1254">
        <f t="shared" si="37"/>
        <v>0.54383788254755994</v>
      </c>
      <c r="L1254">
        <f>AVERAGE(J1251:J1265)</f>
        <v>92.235200000000006</v>
      </c>
    </row>
    <row r="1255" spans="2:12" x14ac:dyDescent="0.2">
      <c r="B1255">
        <v>5</v>
      </c>
      <c r="C1255">
        <v>93.186999999999998</v>
      </c>
      <c r="D1255">
        <v>12.808999999999999</v>
      </c>
      <c r="E1255">
        <v>2752</v>
      </c>
      <c r="F1255">
        <v>1368</v>
      </c>
      <c r="G1255">
        <v>138.01300000000001</v>
      </c>
      <c r="H1255">
        <v>10.377000000000001</v>
      </c>
      <c r="I1255">
        <v>37.506999999999998</v>
      </c>
      <c r="J1255">
        <v>90.397000000000006</v>
      </c>
      <c r="K1255">
        <f t="shared" si="37"/>
        <v>0.4149142117548148</v>
      </c>
    </row>
    <row r="1256" spans="2:12" x14ac:dyDescent="0.2">
      <c r="B1256">
        <v>6</v>
      </c>
      <c r="C1256">
        <v>41.218000000000004</v>
      </c>
      <c r="D1256">
        <v>8.093</v>
      </c>
      <c r="E1256">
        <v>2808</v>
      </c>
      <c r="F1256">
        <v>1512</v>
      </c>
      <c r="G1256">
        <v>61.927999999999997</v>
      </c>
      <c r="H1256">
        <v>7.141</v>
      </c>
      <c r="I1256">
        <v>48.569000000000003</v>
      </c>
      <c r="J1256">
        <v>101.85599999999999</v>
      </c>
      <c r="K1256">
        <f t="shared" si="37"/>
        <v>0.47683985234055926</v>
      </c>
    </row>
    <row r="1257" spans="2:12" x14ac:dyDescent="0.2">
      <c r="B1257">
        <v>7</v>
      </c>
      <c r="C1257">
        <v>74.957999999999998</v>
      </c>
      <c r="D1257">
        <v>11.513999999999999</v>
      </c>
      <c r="E1257">
        <v>2992</v>
      </c>
      <c r="F1257">
        <v>1120</v>
      </c>
      <c r="G1257">
        <v>119.745</v>
      </c>
      <c r="H1257">
        <v>9.4250000000000007</v>
      </c>
      <c r="I1257">
        <v>53.866999999999997</v>
      </c>
      <c r="J1257">
        <v>96.161000000000001</v>
      </c>
      <c r="K1257">
        <f t="shared" si="37"/>
        <v>0.56017512297085092</v>
      </c>
    </row>
    <row r="1258" spans="2:12" x14ac:dyDescent="0.2">
      <c r="B1258">
        <v>8</v>
      </c>
      <c r="C1258">
        <v>40.765000000000001</v>
      </c>
      <c r="D1258">
        <v>8.7780000000000005</v>
      </c>
      <c r="E1258">
        <v>3008</v>
      </c>
      <c r="F1258">
        <v>1168</v>
      </c>
      <c r="G1258">
        <v>130.601</v>
      </c>
      <c r="H1258">
        <v>6.7320000000000002</v>
      </c>
      <c r="I1258">
        <v>66.02</v>
      </c>
      <c r="J1258">
        <v>118.074</v>
      </c>
      <c r="K1258">
        <f t="shared" si="37"/>
        <v>0.5591408777546284</v>
      </c>
    </row>
    <row r="1259" spans="2:12" x14ac:dyDescent="0.2">
      <c r="B1259">
        <v>9</v>
      </c>
      <c r="C1259">
        <v>90.397000000000006</v>
      </c>
      <c r="D1259">
        <v>12.193</v>
      </c>
      <c r="E1259">
        <v>3008</v>
      </c>
      <c r="F1259">
        <v>1448</v>
      </c>
      <c r="G1259">
        <v>51.34</v>
      </c>
      <c r="H1259">
        <v>9.5210000000000008</v>
      </c>
      <c r="I1259">
        <v>65.113</v>
      </c>
      <c r="J1259">
        <v>97.096000000000004</v>
      </c>
      <c r="K1259">
        <f t="shared" si="37"/>
        <v>0.67060435033369037</v>
      </c>
    </row>
    <row r="1260" spans="2:12" x14ac:dyDescent="0.2">
      <c r="B1260">
        <v>10</v>
      </c>
      <c r="C1260">
        <v>37.506999999999998</v>
      </c>
      <c r="D1260">
        <v>8.4359999999999999</v>
      </c>
      <c r="E1260">
        <v>3048</v>
      </c>
      <c r="F1260">
        <v>1424</v>
      </c>
      <c r="G1260">
        <v>73.61</v>
      </c>
      <c r="H1260">
        <v>5.7130000000000001</v>
      </c>
      <c r="I1260">
        <v>36.289000000000001</v>
      </c>
      <c r="J1260">
        <v>88.356999999999999</v>
      </c>
      <c r="K1260">
        <f t="shared" si="37"/>
        <v>0.41070882895526106</v>
      </c>
    </row>
    <row r="1261" spans="2:12" x14ac:dyDescent="0.2">
      <c r="B1261">
        <v>11</v>
      </c>
      <c r="C1261">
        <v>101.85599999999999</v>
      </c>
      <c r="D1261">
        <v>13.167</v>
      </c>
      <c r="E1261">
        <v>3240</v>
      </c>
      <c r="F1261">
        <v>1312</v>
      </c>
      <c r="G1261">
        <v>130.601</v>
      </c>
      <c r="H1261">
        <v>10.949</v>
      </c>
      <c r="I1261">
        <v>42.521000000000001</v>
      </c>
      <c r="J1261">
        <v>74.632000000000005</v>
      </c>
      <c r="K1261">
        <f t="shared" si="37"/>
        <v>0.56974220173652046</v>
      </c>
    </row>
    <row r="1262" spans="2:12" x14ac:dyDescent="0.2">
      <c r="B1262">
        <v>12</v>
      </c>
      <c r="C1262">
        <v>48.569000000000003</v>
      </c>
      <c r="D1262">
        <v>9.3889999999999993</v>
      </c>
      <c r="E1262">
        <v>3272</v>
      </c>
      <c r="F1262">
        <v>1336</v>
      </c>
      <c r="G1262">
        <v>120.46599999999999</v>
      </c>
      <c r="H1262">
        <v>7.141</v>
      </c>
      <c r="I1262">
        <v>42.478999999999999</v>
      </c>
      <c r="J1262">
        <v>73.215000000000003</v>
      </c>
      <c r="K1262">
        <f t="shared" si="37"/>
        <v>0.58019531516765688</v>
      </c>
    </row>
    <row r="1263" spans="2:12" x14ac:dyDescent="0.2">
      <c r="B1263">
        <v>13</v>
      </c>
      <c r="C1263">
        <v>96.161000000000001</v>
      </c>
      <c r="D1263">
        <v>12.286</v>
      </c>
      <c r="E1263">
        <v>2336</v>
      </c>
      <c r="F1263">
        <v>2328</v>
      </c>
      <c r="G1263">
        <v>54.462000000000003</v>
      </c>
      <c r="H1263">
        <v>10.473000000000001</v>
      </c>
      <c r="I1263">
        <v>40.863999999999997</v>
      </c>
      <c r="J1263">
        <v>102.56399999999999</v>
      </c>
      <c r="K1263">
        <f t="shared" si="37"/>
        <v>0.39842439842439842</v>
      </c>
    </row>
    <row r="1264" spans="2:12" x14ac:dyDescent="0.2">
      <c r="B1264">
        <v>14</v>
      </c>
      <c r="C1264">
        <v>53.866999999999997</v>
      </c>
      <c r="D1264">
        <v>9.1449999999999996</v>
      </c>
      <c r="E1264">
        <v>2344</v>
      </c>
      <c r="F1264">
        <v>2200</v>
      </c>
      <c r="G1264">
        <v>128.66</v>
      </c>
      <c r="H1264">
        <v>8.093</v>
      </c>
      <c r="I1264">
        <v>33.795999999999999</v>
      </c>
      <c r="J1264">
        <v>75.269000000000005</v>
      </c>
      <c r="K1264">
        <f t="shared" si="37"/>
        <v>0.44900290956436245</v>
      </c>
    </row>
    <row r="1265" spans="2:11" x14ac:dyDescent="0.2">
      <c r="B1265">
        <v>15</v>
      </c>
      <c r="C1265">
        <v>118.074</v>
      </c>
      <c r="D1265">
        <v>14.13</v>
      </c>
      <c r="E1265">
        <v>1920</v>
      </c>
      <c r="F1265">
        <v>2608</v>
      </c>
      <c r="G1265">
        <v>122.619</v>
      </c>
      <c r="H1265">
        <v>11.425000000000001</v>
      </c>
      <c r="I1265">
        <v>55.581000000000003</v>
      </c>
      <c r="J1265">
        <v>102.89</v>
      </c>
      <c r="K1265">
        <f t="shared" si="37"/>
        <v>0.54019826999708431</v>
      </c>
    </row>
    <row r="1266" spans="2:11" x14ac:dyDescent="0.2">
      <c r="B1266">
        <v>16</v>
      </c>
      <c r="C1266">
        <v>66.02</v>
      </c>
      <c r="D1266">
        <v>10.866</v>
      </c>
      <c r="E1266">
        <v>1936</v>
      </c>
      <c r="F1266">
        <v>2648</v>
      </c>
      <c r="G1266">
        <v>118.81100000000001</v>
      </c>
      <c r="H1266">
        <v>8.093</v>
      </c>
    </row>
    <row r="1267" spans="2:11" x14ac:dyDescent="0.2">
      <c r="B1267">
        <v>17</v>
      </c>
      <c r="C1267">
        <v>97.096000000000004</v>
      </c>
      <c r="D1267">
        <v>12.773999999999999</v>
      </c>
      <c r="E1267">
        <v>1760</v>
      </c>
      <c r="F1267">
        <v>2800</v>
      </c>
      <c r="G1267">
        <v>116.565</v>
      </c>
      <c r="H1267">
        <v>10.949</v>
      </c>
    </row>
    <row r="1268" spans="2:11" x14ac:dyDescent="0.2">
      <c r="B1268">
        <v>18</v>
      </c>
      <c r="C1268">
        <v>65.113</v>
      </c>
      <c r="D1268">
        <v>10.255000000000001</v>
      </c>
      <c r="E1268">
        <v>1792</v>
      </c>
      <c r="F1268">
        <v>2824</v>
      </c>
      <c r="G1268">
        <v>111.801</v>
      </c>
      <c r="H1268">
        <v>8.8170000000000002</v>
      </c>
    </row>
    <row r="1269" spans="2:11" x14ac:dyDescent="0.2">
      <c r="B1269">
        <v>19</v>
      </c>
      <c r="C1269">
        <v>88.356999999999999</v>
      </c>
      <c r="D1269">
        <v>12.015000000000001</v>
      </c>
      <c r="E1269">
        <v>2280</v>
      </c>
      <c r="F1269">
        <v>1896</v>
      </c>
      <c r="G1269">
        <v>123.69</v>
      </c>
      <c r="H1269">
        <v>9.9969999999999999</v>
      </c>
    </row>
    <row r="1270" spans="2:11" x14ac:dyDescent="0.2">
      <c r="B1270">
        <v>20</v>
      </c>
      <c r="C1270">
        <v>36.289000000000001</v>
      </c>
      <c r="D1270">
        <v>8.5820000000000007</v>
      </c>
      <c r="E1270">
        <v>2304</v>
      </c>
      <c r="F1270">
        <v>2032</v>
      </c>
      <c r="G1270">
        <v>56.31</v>
      </c>
      <c r="H1270">
        <v>5.7130000000000001</v>
      </c>
    </row>
    <row r="1271" spans="2:11" x14ac:dyDescent="0.2">
      <c r="B1271">
        <v>21</v>
      </c>
      <c r="C1271">
        <v>74.632000000000005</v>
      </c>
      <c r="D1271">
        <v>11.205</v>
      </c>
      <c r="E1271">
        <v>2424</v>
      </c>
      <c r="F1271">
        <v>2152</v>
      </c>
      <c r="G1271">
        <v>77.734999999999999</v>
      </c>
      <c r="H1271">
        <v>9.0449999999999999</v>
      </c>
    </row>
    <row r="1272" spans="2:11" x14ac:dyDescent="0.2">
      <c r="B1272">
        <v>22</v>
      </c>
      <c r="C1272">
        <v>42.521000000000001</v>
      </c>
      <c r="D1272">
        <v>8.093</v>
      </c>
      <c r="E1272">
        <v>2424</v>
      </c>
      <c r="F1272">
        <v>2000</v>
      </c>
      <c r="G1272">
        <v>118.072</v>
      </c>
      <c r="H1272">
        <v>7.141</v>
      </c>
    </row>
    <row r="1273" spans="2:11" x14ac:dyDescent="0.2">
      <c r="B1273">
        <v>23</v>
      </c>
      <c r="C1273">
        <v>73.215000000000003</v>
      </c>
      <c r="D1273">
        <v>11.234999999999999</v>
      </c>
      <c r="E1273">
        <v>2032</v>
      </c>
      <c r="F1273">
        <v>2128</v>
      </c>
      <c r="G1273">
        <v>126.384</v>
      </c>
      <c r="H1273">
        <v>9.3680000000000003</v>
      </c>
    </row>
    <row r="1274" spans="2:11" x14ac:dyDescent="0.2">
      <c r="B1274">
        <v>24</v>
      </c>
      <c r="C1274">
        <v>42.478999999999999</v>
      </c>
      <c r="D1274">
        <v>8.9819999999999993</v>
      </c>
      <c r="E1274">
        <v>2040</v>
      </c>
      <c r="F1274">
        <v>2136</v>
      </c>
      <c r="G1274">
        <v>122.005</v>
      </c>
      <c r="H1274">
        <v>7.069</v>
      </c>
    </row>
    <row r="1275" spans="2:11" x14ac:dyDescent="0.2">
      <c r="B1275">
        <v>25</v>
      </c>
      <c r="C1275">
        <v>102.56399999999999</v>
      </c>
      <c r="D1275">
        <v>12.577</v>
      </c>
      <c r="E1275">
        <v>1680</v>
      </c>
      <c r="F1275">
        <v>1472</v>
      </c>
      <c r="G1275">
        <v>60.524000000000001</v>
      </c>
      <c r="H1275">
        <v>10.923</v>
      </c>
    </row>
    <row r="1276" spans="2:11" x14ac:dyDescent="0.2">
      <c r="B1276">
        <v>26</v>
      </c>
      <c r="C1276">
        <v>40.863999999999997</v>
      </c>
      <c r="D1276">
        <v>8.19</v>
      </c>
      <c r="E1276">
        <v>1680</v>
      </c>
      <c r="F1276">
        <v>1328</v>
      </c>
      <c r="G1276">
        <v>125.538</v>
      </c>
      <c r="H1276">
        <v>6.665</v>
      </c>
    </row>
    <row r="1277" spans="2:11" x14ac:dyDescent="0.2">
      <c r="B1277">
        <v>27</v>
      </c>
      <c r="C1277">
        <v>75.269000000000005</v>
      </c>
      <c r="D1277">
        <v>11.144</v>
      </c>
      <c r="E1277">
        <v>1048</v>
      </c>
      <c r="F1277">
        <v>592</v>
      </c>
      <c r="G1277">
        <v>109.983</v>
      </c>
      <c r="H1277">
        <v>9.0449999999999999</v>
      </c>
    </row>
    <row r="1278" spans="2:11" x14ac:dyDescent="0.2">
      <c r="B1278">
        <v>28</v>
      </c>
      <c r="C1278">
        <v>33.795999999999999</v>
      </c>
      <c r="D1278">
        <v>8.4359999999999999</v>
      </c>
      <c r="E1278">
        <v>1064</v>
      </c>
      <c r="F1278">
        <v>616</v>
      </c>
      <c r="G1278">
        <v>106.39</v>
      </c>
      <c r="H1278">
        <v>5.7130000000000001</v>
      </c>
    </row>
    <row r="1279" spans="2:11" x14ac:dyDescent="0.2">
      <c r="B1279">
        <v>29</v>
      </c>
      <c r="C1279">
        <v>102.89</v>
      </c>
      <c r="D1279">
        <v>12.818</v>
      </c>
      <c r="E1279">
        <v>1576</v>
      </c>
      <c r="F1279">
        <v>712</v>
      </c>
      <c r="G1279">
        <v>105.068</v>
      </c>
      <c r="H1279">
        <v>9.9969999999999999</v>
      </c>
    </row>
    <row r="1280" spans="2:11" x14ac:dyDescent="0.2">
      <c r="B1280">
        <v>30</v>
      </c>
      <c r="C1280">
        <v>55.581000000000003</v>
      </c>
      <c r="D1280">
        <v>9.94</v>
      </c>
      <c r="E1280">
        <v>1592</v>
      </c>
      <c r="F1280">
        <v>736</v>
      </c>
      <c r="G1280">
        <v>106.699</v>
      </c>
      <c r="H1280">
        <v>7.617</v>
      </c>
    </row>
    <row r="1282" spans="2:12" x14ac:dyDescent="0.2">
      <c r="B1282" s="3" t="s">
        <v>58</v>
      </c>
    </row>
    <row r="1283" spans="2:12" x14ac:dyDescent="0.2">
      <c r="B1283">
        <v>1</v>
      </c>
      <c r="C1283">
        <v>110.312</v>
      </c>
      <c r="D1283">
        <v>14.000999999999999</v>
      </c>
      <c r="E1283">
        <v>2448</v>
      </c>
      <c r="F1283">
        <v>1984</v>
      </c>
      <c r="G1283">
        <v>125.31100000000001</v>
      </c>
      <c r="H1283">
        <v>11.227</v>
      </c>
      <c r="I1283">
        <v>49.347999999999999</v>
      </c>
      <c r="J1283">
        <v>110.312</v>
      </c>
      <c r="K1283">
        <f>I1283/J1283</f>
        <v>0.44734933642758723</v>
      </c>
      <c r="L1283">
        <f>MIN(I1283:I1297)</f>
        <v>36.104999999999997</v>
      </c>
    </row>
    <row r="1284" spans="2:12" x14ac:dyDescent="0.2">
      <c r="B1284">
        <v>2</v>
      </c>
      <c r="C1284">
        <v>49.347999999999999</v>
      </c>
      <c r="D1284">
        <v>9.1449999999999996</v>
      </c>
      <c r="E1284">
        <v>2480</v>
      </c>
      <c r="F1284">
        <v>2016</v>
      </c>
      <c r="G1284">
        <v>128.66</v>
      </c>
      <c r="H1284">
        <v>7.617</v>
      </c>
      <c r="I1284">
        <v>45.070999999999998</v>
      </c>
      <c r="J1284">
        <v>93.13</v>
      </c>
      <c r="K1284">
        <f t="shared" ref="K1284:K1297" si="38">I1284/J1284</f>
        <v>0.4839579083002255</v>
      </c>
      <c r="L1284">
        <f>MAX(J1283:J1297)</f>
        <v>118.371</v>
      </c>
    </row>
    <row r="1285" spans="2:12" x14ac:dyDescent="0.2">
      <c r="B1285">
        <v>3</v>
      </c>
      <c r="C1285">
        <v>93.13</v>
      </c>
      <c r="D1285">
        <v>11.709</v>
      </c>
      <c r="E1285">
        <v>2416</v>
      </c>
      <c r="F1285">
        <v>2880</v>
      </c>
      <c r="G1285">
        <v>153.435</v>
      </c>
      <c r="H1285">
        <v>10.949</v>
      </c>
      <c r="I1285">
        <v>57.564</v>
      </c>
      <c r="J1285">
        <v>118.371</v>
      </c>
      <c r="K1285">
        <f t="shared" si="38"/>
        <v>0.48630154345236587</v>
      </c>
      <c r="L1285">
        <f>AVERAGE(I1283:I1297)</f>
        <v>48.863933333333343</v>
      </c>
    </row>
    <row r="1286" spans="2:12" x14ac:dyDescent="0.2">
      <c r="B1286">
        <v>4</v>
      </c>
      <c r="C1286">
        <v>45.070999999999998</v>
      </c>
      <c r="D1286">
        <v>8.3279999999999994</v>
      </c>
      <c r="E1286">
        <v>2440</v>
      </c>
      <c r="F1286">
        <v>2880</v>
      </c>
      <c r="G1286">
        <v>149.036</v>
      </c>
      <c r="H1286">
        <v>7.617</v>
      </c>
      <c r="I1286">
        <v>42.152999999999999</v>
      </c>
      <c r="J1286">
        <v>82.010999999999996</v>
      </c>
      <c r="K1286">
        <f t="shared" si="38"/>
        <v>0.51399202545999922</v>
      </c>
      <c r="L1286">
        <f>AVERAGE(J1283:J1297)</f>
        <v>94.850266666666656</v>
      </c>
    </row>
    <row r="1287" spans="2:12" x14ac:dyDescent="0.2">
      <c r="B1287">
        <v>5</v>
      </c>
      <c r="C1287">
        <v>118.371</v>
      </c>
      <c r="D1287">
        <v>15.593999999999999</v>
      </c>
      <c r="E1287">
        <v>2400</v>
      </c>
      <c r="F1287">
        <v>2024</v>
      </c>
      <c r="G1287">
        <v>148.73599999999999</v>
      </c>
      <c r="H1287">
        <v>11.33</v>
      </c>
      <c r="I1287">
        <v>41.459000000000003</v>
      </c>
      <c r="J1287">
        <v>77.153000000000006</v>
      </c>
      <c r="K1287">
        <f t="shared" si="38"/>
        <v>0.53736082848366229</v>
      </c>
    </row>
    <row r="1288" spans="2:12" x14ac:dyDescent="0.2">
      <c r="B1288">
        <v>6</v>
      </c>
      <c r="C1288">
        <v>57.564</v>
      </c>
      <c r="D1288">
        <v>9.58</v>
      </c>
      <c r="E1288">
        <v>2448</v>
      </c>
      <c r="F1288">
        <v>2048</v>
      </c>
      <c r="G1288">
        <v>153.435</v>
      </c>
      <c r="H1288">
        <v>8.093</v>
      </c>
      <c r="I1288">
        <v>51.445</v>
      </c>
      <c r="J1288">
        <v>88.102000000000004</v>
      </c>
      <c r="K1288">
        <f t="shared" si="38"/>
        <v>0.58392545004653695</v>
      </c>
    </row>
    <row r="1289" spans="2:12" x14ac:dyDescent="0.2">
      <c r="B1289">
        <v>7</v>
      </c>
      <c r="C1289">
        <v>82.010999999999996</v>
      </c>
      <c r="D1289">
        <v>11.504</v>
      </c>
      <c r="E1289">
        <v>1872</v>
      </c>
      <c r="F1289">
        <v>3304</v>
      </c>
      <c r="G1289">
        <v>24.443999999999999</v>
      </c>
      <c r="H1289">
        <v>10.037000000000001</v>
      </c>
      <c r="I1289">
        <v>53.881</v>
      </c>
      <c r="J1289">
        <v>89.900999999999996</v>
      </c>
      <c r="K1289">
        <f t="shared" si="38"/>
        <v>0.5993370485311621</v>
      </c>
    </row>
    <row r="1290" spans="2:12" x14ac:dyDescent="0.2">
      <c r="B1290">
        <v>8</v>
      </c>
      <c r="C1290">
        <v>42.152999999999999</v>
      </c>
      <c r="D1290">
        <v>8.4760000000000009</v>
      </c>
      <c r="E1290">
        <v>1880</v>
      </c>
      <c r="F1290">
        <v>3232</v>
      </c>
      <c r="G1290">
        <v>141.84299999999999</v>
      </c>
      <c r="H1290">
        <v>7.1929999999999996</v>
      </c>
      <c r="I1290">
        <v>36.104999999999997</v>
      </c>
      <c r="J1290">
        <v>80.510000000000005</v>
      </c>
      <c r="K1290">
        <f t="shared" si="38"/>
        <v>0.44845360824742259</v>
      </c>
    </row>
    <row r="1291" spans="2:12" x14ac:dyDescent="0.2">
      <c r="B1291">
        <v>9</v>
      </c>
      <c r="C1291">
        <v>77.153000000000006</v>
      </c>
      <c r="D1291">
        <v>10.877000000000001</v>
      </c>
      <c r="E1291">
        <v>2072</v>
      </c>
      <c r="F1291">
        <v>3184</v>
      </c>
      <c r="G1291">
        <v>113.199</v>
      </c>
      <c r="H1291">
        <v>9.9969999999999999</v>
      </c>
      <c r="I1291">
        <v>65.013999999999996</v>
      </c>
      <c r="J1291">
        <v>105.43899999999999</v>
      </c>
      <c r="K1291">
        <f t="shared" si="38"/>
        <v>0.61660296474738951</v>
      </c>
    </row>
    <row r="1292" spans="2:12" x14ac:dyDescent="0.2">
      <c r="B1292">
        <v>10</v>
      </c>
      <c r="C1292">
        <v>41.459000000000003</v>
      </c>
      <c r="D1292">
        <v>8.8930000000000007</v>
      </c>
      <c r="E1292">
        <v>2104</v>
      </c>
      <c r="F1292">
        <v>3200</v>
      </c>
      <c r="G1292">
        <v>105.524</v>
      </c>
      <c r="H1292">
        <v>6.1890000000000001</v>
      </c>
      <c r="I1292">
        <v>50.963000000000001</v>
      </c>
      <c r="J1292">
        <v>112.932</v>
      </c>
      <c r="K1292">
        <f t="shared" si="38"/>
        <v>0.4512715616477172</v>
      </c>
    </row>
    <row r="1293" spans="2:12" x14ac:dyDescent="0.2">
      <c r="B1293">
        <v>11</v>
      </c>
      <c r="C1293">
        <v>88.102000000000004</v>
      </c>
      <c r="D1293">
        <v>12.164999999999999</v>
      </c>
      <c r="E1293">
        <v>1696</v>
      </c>
      <c r="F1293">
        <v>3232</v>
      </c>
      <c r="G1293">
        <v>149.42099999999999</v>
      </c>
      <c r="H1293">
        <v>10.099</v>
      </c>
      <c r="I1293">
        <v>40.892000000000003</v>
      </c>
      <c r="J1293">
        <v>85.411000000000001</v>
      </c>
      <c r="K1293">
        <f t="shared" si="38"/>
        <v>0.47876737188418356</v>
      </c>
    </row>
    <row r="1294" spans="2:12" x14ac:dyDescent="0.2">
      <c r="B1294">
        <v>12</v>
      </c>
      <c r="C1294">
        <v>51.445</v>
      </c>
      <c r="D1294">
        <v>8.9819999999999993</v>
      </c>
      <c r="E1294">
        <v>1760</v>
      </c>
      <c r="F1294">
        <v>3192</v>
      </c>
      <c r="G1294">
        <v>122.005</v>
      </c>
      <c r="H1294">
        <v>8.0790000000000006</v>
      </c>
      <c r="I1294">
        <v>55.368000000000002</v>
      </c>
      <c r="J1294">
        <v>109.54</v>
      </c>
      <c r="K1294">
        <f t="shared" si="38"/>
        <v>0.50545919298886255</v>
      </c>
    </row>
    <row r="1295" spans="2:12" x14ac:dyDescent="0.2">
      <c r="B1295">
        <v>13</v>
      </c>
      <c r="C1295">
        <v>89.900999999999996</v>
      </c>
      <c r="D1295">
        <v>11.901</v>
      </c>
      <c r="E1295">
        <v>2416</v>
      </c>
      <c r="F1295">
        <v>1480</v>
      </c>
      <c r="G1295">
        <v>126.87</v>
      </c>
      <c r="H1295">
        <v>9.9969999999999999</v>
      </c>
      <c r="I1295">
        <v>43.98</v>
      </c>
      <c r="J1295">
        <v>99.007999999999996</v>
      </c>
      <c r="K1295">
        <f t="shared" si="38"/>
        <v>0.44420652876535227</v>
      </c>
    </row>
    <row r="1296" spans="2:12" x14ac:dyDescent="0.2">
      <c r="B1296">
        <v>14</v>
      </c>
      <c r="C1296">
        <v>53.881</v>
      </c>
      <c r="D1296">
        <v>9.2430000000000003</v>
      </c>
      <c r="E1296">
        <v>2440</v>
      </c>
      <c r="F1296">
        <v>1672</v>
      </c>
      <c r="G1296">
        <v>78.111000000000004</v>
      </c>
      <c r="H1296">
        <v>8.093</v>
      </c>
      <c r="I1296">
        <v>54.942999999999998</v>
      </c>
      <c r="J1296">
        <v>92.79</v>
      </c>
      <c r="K1296">
        <f t="shared" si="38"/>
        <v>0.59212199590473102</v>
      </c>
    </row>
    <row r="1297" spans="2:11" x14ac:dyDescent="0.2">
      <c r="B1297">
        <v>15</v>
      </c>
      <c r="C1297">
        <v>80.510000000000005</v>
      </c>
      <c r="D1297">
        <v>12.164999999999999</v>
      </c>
      <c r="E1297">
        <v>1880</v>
      </c>
      <c r="F1297">
        <v>1184</v>
      </c>
      <c r="G1297">
        <v>120.57899999999999</v>
      </c>
      <c r="H1297">
        <v>9.5210000000000008</v>
      </c>
      <c r="I1297">
        <v>44.773000000000003</v>
      </c>
      <c r="J1297">
        <v>78.144000000000005</v>
      </c>
      <c r="K1297">
        <f t="shared" si="38"/>
        <v>0.57295505733005736</v>
      </c>
    </row>
    <row r="1298" spans="2:11" x14ac:dyDescent="0.2">
      <c r="B1298">
        <v>16</v>
      </c>
      <c r="C1298">
        <v>36.104999999999997</v>
      </c>
      <c r="D1298">
        <v>8.3140000000000001</v>
      </c>
      <c r="E1298">
        <v>1928</v>
      </c>
      <c r="F1298">
        <v>1192</v>
      </c>
      <c r="G1298">
        <v>103.241</v>
      </c>
      <c r="H1298">
        <v>6.1890000000000001</v>
      </c>
    </row>
    <row r="1299" spans="2:11" x14ac:dyDescent="0.2">
      <c r="B1299">
        <v>17</v>
      </c>
      <c r="C1299">
        <v>105.43899999999999</v>
      </c>
      <c r="D1299">
        <v>12.95</v>
      </c>
      <c r="E1299">
        <v>2248</v>
      </c>
      <c r="F1299">
        <v>1672</v>
      </c>
      <c r="G1299">
        <v>107.10299999999999</v>
      </c>
      <c r="H1299">
        <v>11.425000000000001</v>
      </c>
    </row>
    <row r="1300" spans="2:11" x14ac:dyDescent="0.2">
      <c r="B1300">
        <v>18</v>
      </c>
      <c r="C1300">
        <v>65.013999999999996</v>
      </c>
      <c r="D1300">
        <v>10.255000000000001</v>
      </c>
      <c r="E1300">
        <v>2288</v>
      </c>
      <c r="F1300">
        <v>1688</v>
      </c>
      <c r="G1300">
        <v>111.801</v>
      </c>
      <c r="H1300">
        <v>8.7520000000000007</v>
      </c>
    </row>
    <row r="1301" spans="2:11" x14ac:dyDescent="0.2">
      <c r="B1301">
        <v>19</v>
      </c>
      <c r="C1301">
        <v>112.932</v>
      </c>
      <c r="D1301">
        <v>14.704000000000001</v>
      </c>
      <c r="E1301">
        <v>3088</v>
      </c>
      <c r="F1301">
        <v>2472</v>
      </c>
      <c r="G1301">
        <v>119.05500000000001</v>
      </c>
      <c r="H1301">
        <v>10.853999999999999</v>
      </c>
    </row>
    <row r="1302" spans="2:11" x14ac:dyDescent="0.2">
      <c r="B1302">
        <v>20</v>
      </c>
      <c r="C1302">
        <v>50.963000000000001</v>
      </c>
      <c r="D1302">
        <v>9.5210000000000008</v>
      </c>
      <c r="E1302">
        <v>3112</v>
      </c>
      <c r="F1302">
        <v>2504</v>
      </c>
      <c r="G1302">
        <v>126.87</v>
      </c>
      <c r="H1302">
        <v>7.36</v>
      </c>
    </row>
    <row r="1303" spans="2:11" x14ac:dyDescent="0.2">
      <c r="B1303">
        <v>21</v>
      </c>
      <c r="C1303">
        <v>85.411000000000001</v>
      </c>
      <c r="D1303">
        <v>13.64</v>
      </c>
      <c r="E1303">
        <v>3192</v>
      </c>
      <c r="F1303">
        <v>2392</v>
      </c>
      <c r="G1303">
        <v>119.249</v>
      </c>
      <c r="H1303">
        <v>9.4160000000000004</v>
      </c>
    </row>
    <row r="1304" spans="2:11" x14ac:dyDescent="0.2">
      <c r="B1304">
        <v>22</v>
      </c>
      <c r="C1304">
        <v>40.892000000000003</v>
      </c>
      <c r="D1304">
        <v>8.7520000000000007</v>
      </c>
      <c r="E1304">
        <v>3224</v>
      </c>
      <c r="F1304">
        <v>2416</v>
      </c>
      <c r="G1304">
        <v>112.38</v>
      </c>
      <c r="H1304">
        <v>6.665</v>
      </c>
    </row>
    <row r="1305" spans="2:11" x14ac:dyDescent="0.2">
      <c r="B1305">
        <v>23</v>
      </c>
      <c r="C1305">
        <v>109.54</v>
      </c>
      <c r="D1305">
        <v>15.352</v>
      </c>
      <c r="E1305">
        <v>3256</v>
      </c>
      <c r="F1305">
        <v>2616</v>
      </c>
      <c r="G1305">
        <v>119.745</v>
      </c>
      <c r="H1305">
        <v>9.9359999999999999</v>
      </c>
    </row>
    <row r="1306" spans="2:11" x14ac:dyDescent="0.2">
      <c r="B1306">
        <v>24</v>
      </c>
      <c r="C1306">
        <v>55.368000000000002</v>
      </c>
      <c r="D1306">
        <v>9.6389999999999993</v>
      </c>
      <c r="E1306">
        <v>3312</v>
      </c>
      <c r="F1306">
        <v>2672</v>
      </c>
      <c r="G1306">
        <v>110.22499999999999</v>
      </c>
      <c r="H1306">
        <v>8.093</v>
      </c>
    </row>
    <row r="1307" spans="2:11" x14ac:dyDescent="0.2">
      <c r="B1307">
        <v>25</v>
      </c>
      <c r="C1307">
        <v>99.007999999999996</v>
      </c>
      <c r="D1307">
        <v>13.278</v>
      </c>
      <c r="E1307">
        <v>1576</v>
      </c>
      <c r="F1307">
        <v>2448</v>
      </c>
      <c r="G1307">
        <v>104.53400000000001</v>
      </c>
      <c r="H1307">
        <v>10.473000000000001</v>
      </c>
    </row>
    <row r="1308" spans="2:11" x14ac:dyDescent="0.2">
      <c r="B1308">
        <v>26</v>
      </c>
      <c r="C1308">
        <v>43.98</v>
      </c>
      <c r="D1308">
        <v>8.4359999999999999</v>
      </c>
      <c r="E1308">
        <v>1568</v>
      </c>
      <c r="F1308">
        <v>2512</v>
      </c>
      <c r="G1308">
        <v>106.39</v>
      </c>
      <c r="H1308">
        <v>7.6029999999999998</v>
      </c>
    </row>
    <row r="1309" spans="2:11" x14ac:dyDescent="0.2">
      <c r="B1309">
        <v>27</v>
      </c>
      <c r="C1309">
        <v>92.79</v>
      </c>
      <c r="D1309">
        <v>12.577</v>
      </c>
      <c r="E1309">
        <v>1072</v>
      </c>
      <c r="F1309">
        <v>2536</v>
      </c>
      <c r="G1309">
        <v>119.476</v>
      </c>
      <c r="H1309">
        <v>10.473000000000001</v>
      </c>
    </row>
    <row r="1310" spans="2:11" x14ac:dyDescent="0.2">
      <c r="B1310">
        <v>28</v>
      </c>
      <c r="C1310">
        <v>54.942999999999998</v>
      </c>
      <c r="D1310">
        <v>9.2430000000000003</v>
      </c>
      <c r="E1310">
        <v>1032</v>
      </c>
      <c r="F1310">
        <v>2616</v>
      </c>
      <c r="G1310">
        <v>11.888999999999999</v>
      </c>
      <c r="H1310">
        <v>8.093</v>
      </c>
    </row>
    <row r="1311" spans="2:11" x14ac:dyDescent="0.2">
      <c r="B1311">
        <v>29</v>
      </c>
      <c r="C1311">
        <v>78.144000000000005</v>
      </c>
      <c r="D1311">
        <v>11.93</v>
      </c>
      <c r="E1311">
        <v>904</v>
      </c>
      <c r="F1311">
        <v>2656</v>
      </c>
      <c r="G1311">
        <v>151.38999999999999</v>
      </c>
      <c r="H1311">
        <v>9.3680000000000003</v>
      </c>
    </row>
    <row r="1312" spans="2:11" x14ac:dyDescent="0.2">
      <c r="B1312">
        <v>30</v>
      </c>
      <c r="C1312">
        <v>44.773000000000003</v>
      </c>
      <c r="D1312">
        <v>9.2430000000000003</v>
      </c>
      <c r="E1312">
        <v>944</v>
      </c>
      <c r="F1312">
        <v>2640</v>
      </c>
      <c r="G1312">
        <v>124.509</v>
      </c>
      <c r="H1312">
        <v>6.8550000000000004</v>
      </c>
    </row>
    <row r="1314" spans="2:12" x14ac:dyDescent="0.2">
      <c r="B1314" s="5" t="s">
        <v>59</v>
      </c>
    </row>
    <row r="1315" spans="2:12" x14ac:dyDescent="0.2">
      <c r="B1315">
        <v>1</v>
      </c>
      <c r="C1315">
        <v>95.608999999999995</v>
      </c>
      <c r="D1315">
        <v>11.885</v>
      </c>
      <c r="E1315">
        <v>3520</v>
      </c>
      <c r="F1315">
        <v>1064</v>
      </c>
      <c r="G1315">
        <v>67.751000000000005</v>
      </c>
      <c r="H1315">
        <v>11</v>
      </c>
      <c r="I1315">
        <v>49.796999999999997</v>
      </c>
      <c r="J1315">
        <v>95.608999999999995</v>
      </c>
      <c r="K1315">
        <f>I1315/J1315</f>
        <v>0.52084008827620831</v>
      </c>
      <c r="L1315">
        <f>MIN(I1315:I1329)</f>
        <v>39.25</v>
      </c>
    </row>
    <row r="1316" spans="2:12" x14ac:dyDescent="0.2">
      <c r="B1316">
        <v>2</v>
      </c>
      <c r="C1316">
        <v>49.796999999999997</v>
      </c>
      <c r="D1316">
        <v>8.9019999999999992</v>
      </c>
      <c r="E1316">
        <v>3520</v>
      </c>
      <c r="F1316">
        <v>1032</v>
      </c>
      <c r="G1316">
        <v>38.156999999999996</v>
      </c>
      <c r="H1316">
        <v>7.5</v>
      </c>
      <c r="I1316">
        <v>64.796999999999997</v>
      </c>
      <c r="J1316">
        <v>120.922</v>
      </c>
      <c r="K1316">
        <f t="shared" ref="K1316:K1329" si="39">I1316/J1316</f>
        <v>0.53585782570582685</v>
      </c>
      <c r="L1316">
        <f>MAX(J1315:J1329)</f>
        <v>129.93799999999999</v>
      </c>
    </row>
    <row r="1317" spans="2:12" x14ac:dyDescent="0.2">
      <c r="B1317">
        <v>3</v>
      </c>
      <c r="C1317">
        <v>120.922</v>
      </c>
      <c r="D1317">
        <v>13.829000000000001</v>
      </c>
      <c r="E1317">
        <v>3136</v>
      </c>
      <c r="F1317">
        <v>664</v>
      </c>
      <c r="G1317">
        <v>130.601</v>
      </c>
      <c r="H1317">
        <v>12</v>
      </c>
      <c r="I1317">
        <v>59.030999999999999</v>
      </c>
      <c r="J1317">
        <v>116.688</v>
      </c>
      <c r="K1317">
        <f t="shared" si="39"/>
        <v>0.50588749485808304</v>
      </c>
      <c r="L1317">
        <f>AVERAGE(I1315:I1329)</f>
        <v>51.314600000000006</v>
      </c>
    </row>
    <row r="1318" spans="2:12" x14ac:dyDescent="0.2">
      <c r="B1318">
        <v>4</v>
      </c>
      <c r="C1318">
        <v>64.796999999999997</v>
      </c>
      <c r="D1318">
        <v>10.308</v>
      </c>
      <c r="E1318">
        <v>3160</v>
      </c>
      <c r="F1318">
        <v>840</v>
      </c>
      <c r="G1318">
        <v>50.905999999999999</v>
      </c>
      <c r="H1318">
        <v>8.5</v>
      </c>
      <c r="I1318">
        <v>48.859000000000002</v>
      </c>
      <c r="J1318">
        <v>86.438000000000002</v>
      </c>
      <c r="K1318">
        <f t="shared" si="39"/>
        <v>0.56524908026562393</v>
      </c>
      <c r="L1318">
        <f>AVERAGE(J1315:J1329)</f>
        <v>104.7662</v>
      </c>
    </row>
    <row r="1319" spans="2:12" x14ac:dyDescent="0.2">
      <c r="B1319">
        <v>5</v>
      </c>
      <c r="C1319">
        <v>116.688</v>
      </c>
      <c r="D1319">
        <v>13.124000000000001</v>
      </c>
      <c r="E1319">
        <v>3280</v>
      </c>
      <c r="F1319">
        <v>760</v>
      </c>
      <c r="G1319">
        <v>162.255</v>
      </c>
      <c r="H1319">
        <v>12</v>
      </c>
      <c r="I1319">
        <v>51.75</v>
      </c>
      <c r="J1319">
        <v>93.781000000000006</v>
      </c>
      <c r="K1319">
        <f t="shared" si="39"/>
        <v>0.55181753233597419</v>
      </c>
    </row>
    <row r="1320" spans="2:12" x14ac:dyDescent="0.2">
      <c r="B1320">
        <v>6</v>
      </c>
      <c r="C1320">
        <v>59.030999999999999</v>
      </c>
      <c r="D1320">
        <v>10.124000000000001</v>
      </c>
      <c r="E1320">
        <v>3328</v>
      </c>
      <c r="F1320">
        <v>736</v>
      </c>
      <c r="G1320">
        <v>147.095</v>
      </c>
      <c r="H1320">
        <v>8</v>
      </c>
      <c r="I1320">
        <v>39.25</v>
      </c>
      <c r="J1320">
        <v>90.891000000000005</v>
      </c>
      <c r="K1320">
        <f t="shared" si="39"/>
        <v>0.43183593535113485</v>
      </c>
    </row>
    <row r="1321" spans="2:12" x14ac:dyDescent="0.2">
      <c r="B1321">
        <v>7</v>
      </c>
      <c r="C1321">
        <v>86.438000000000002</v>
      </c>
      <c r="D1321">
        <v>11.236000000000001</v>
      </c>
      <c r="E1321">
        <v>4000</v>
      </c>
      <c r="F1321">
        <v>672</v>
      </c>
      <c r="G1321">
        <v>122.276</v>
      </c>
      <c r="H1321">
        <v>10.492000000000001</v>
      </c>
      <c r="I1321">
        <v>44.359000000000002</v>
      </c>
      <c r="J1321">
        <v>78.781000000000006</v>
      </c>
      <c r="K1321">
        <f t="shared" si="39"/>
        <v>0.56306723702415551</v>
      </c>
    </row>
    <row r="1322" spans="2:12" x14ac:dyDescent="0.2">
      <c r="B1322">
        <v>8</v>
      </c>
      <c r="C1322">
        <v>48.859000000000002</v>
      </c>
      <c r="D1322">
        <v>9.3409999999999993</v>
      </c>
      <c r="E1322">
        <v>4024</v>
      </c>
      <c r="F1322">
        <v>688</v>
      </c>
      <c r="G1322">
        <v>105.524</v>
      </c>
      <c r="H1322">
        <v>6.5</v>
      </c>
      <c r="I1322">
        <v>40.969000000000001</v>
      </c>
      <c r="J1322">
        <v>97.375</v>
      </c>
      <c r="K1322">
        <f t="shared" si="39"/>
        <v>0.4207342747111682</v>
      </c>
    </row>
    <row r="1323" spans="2:12" x14ac:dyDescent="0.2">
      <c r="B1323">
        <v>9</v>
      </c>
      <c r="C1323">
        <v>93.781000000000006</v>
      </c>
      <c r="D1323">
        <v>12.816000000000001</v>
      </c>
      <c r="E1323">
        <v>4000</v>
      </c>
      <c r="F1323">
        <v>1072</v>
      </c>
      <c r="G1323">
        <v>110.556</v>
      </c>
      <c r="H1323">
        <v>10</v>
      </c>
      <c r="I1323">
        <v>45.890999999999998</v>
      </c>
      <c r="J1323">
        <v>98.5</v>
      </c>
      <c r="K1323">
        <f t="shared" si="39"/>
        <v>0.46589847715736038</v>
      </c>
    </row>
    <row r="1324" spans="2:12" x14ac:dyDescent="0.2">
      <c r="B1324">
        <v>10</v>
      </c>
      <c r="C1324">
        <v>51.75</v>
      </c>
      <c r="D1324">
        <v>9.1920000000000002</v>
      </c>
      <c r="E1324">
        <v>4024</v>
      </c>
      <c r="F1324">
        <v>1112</v>
      </c>
      <c r="G1324">
        <v>112.38</v>
      </c>
      <c r="H1324">
        <v>7.5</v>
      </c>
      <c r="I1324">
        <v>42.219000000000001</v>
      </c>
      <c r="J1324">
        <v>107.44499999999999</v>
      </c>
      <c r="K1324">
        <f t="shared" si="39"/>
        <v>0.39293592070361583</v>
      </c>
    </row>
    <row r="1325" spans="2:12" x14ac:dyDescent="0.2">
      <c r="B1325">
        <v>11</v>
      </c>
      <c r="C1325">
        <v>90.891000000000005</v>
      </c>
      <c r="D1325">
        <v>11.885</v>
      </c>
      <c r="E1325">
        <v>4168</v>
      </c>
      <c r="F1325">
        <v>608</v>
      </c>
      <c r="G1325">
        <v>104.621</v>
      </c>
      <c r="H1325">
        <v>10.286</v>
      </c>
      <c r="I1325">
        <v>55.140999999999998</v>
      </c>
      <c r="J1325">
        <v>129.93799999999999</v>
      </c>
      <c r="K1325">
        <f t="shared" si="39"/>
        <v>0.42436392741153478</v>
      </c>
    </row>
    <row r="1326" spans="2:12" x14ac:dyDescent="0.2">
      <c r="B1326">
        <v>12</v>
      </c>
      <c r="C1326">
        <v>39.25</v>
      </c>
      <c r="D1326">
        <v>8.3219999999999992</v>
      </c>
      <c r="E1326">
        <v>4152</v>
      </c>
      <c r="F1326">
        <v>632</v>
      </c>
      <c r="G1326">
        <v>122.735</v>
      </c>
      <c r="H1326">
        <v>7</v>
      </c>
      <c r="I1326">
        <v>54.859000000000002</v>
      </c>
      <c r="J1326">
        <v>95.546999999999997</v>
      </c>
      <c r="K1326">
        <f t="shared" si="39"/>
        <v>0.57415722105351297</v>
      </c>
    </row>
    <row r="1327" spans="2:12" x14ac:dyDescent="0.2">
      <c r="B1327">
        <v>13</v>
      </c>
      <c r="C1327">
        <v>78.781000000000006</v>
      </c>
      <c r="D1327">
        <v>11.423999999999999</v>
      </c>
      <c r="E1327">
        <v>2216</v>
      </c>
      <c r="F1327">
        <v>2424</v>
      </c>
      <c r="G1327">
        <v>66.801000000000002</v>
      </c>
      <c r="H1327">
        <v>9.5</v>
      </c>
      <c r="I1327">
        <v>51.796999999999997</v>
      </c>
      <c r="J1327">
        <v>121.438</v>
      </c>
      <c r="K1327">
        <f t="shared" si="39"/>
        <v>0.42653041057988433</v>
      </c>
    </row>
    <row r="1328" spans="2:12" x14ac:dyDescent="0.2">
      <c r="B1328">
        <v>14</v>
      </c>
      <c r="C1328">
        <v>44.359000000000002</v>
      </c>
      <c r="D1328">
        <v>8.7319999999999993</v>
      </c>
      <c r="E1328">
        <v>2200</v>
      </c>
      <c r="F1328">
        <v>2304</v>
      </c>
      <c r="G1328">
        <v>166.75899999999999</v>
      </c>
      <c r="H1328">
        <v>7.1550000000000002</v>
      </c>
      <c r="I1328">
        <v>70</v>
      </c>
      <c r="J1328">
        <v>128.78100000000001</v>
      </c>
      <c r="K1328">
        <f t="shared" si="39"/>
        <v>0.54355844418043031</v>
      </c>
    </row>
    <row r="1329" spans="2:11" x14ac:dyDescent="0.2">
      <c r="B1329">
        <v>15</v>
      </c>
      <c r="C1329">
        <v>97.375</v>
      </c>
      <c r="D1329">
        <v>13.038</v>
      </c>
      <c r="E1329">
        <v>2528</v>
      </c>
      <c r="F1329">
        <v>2352</v>
      </c>
      <c r="G1329">
        <v>147.529</v>
      </c>
      <c r="H1329">
        <v>10.782999999999999</v>
      </c>
      <c r="I1329">
        <v>51</v>
      </c>
      <c r="J1329">
        <v>109.35899999999999</v>
      </c>
      <c r="K1329">
        <f t="shared" si="39"/>
        <v>0.46635393520423563</v>
      </c>
    </row>
    <row r="1330" spans="2:11" x14ac:dyDescent="0.2">
      <c r="B1330">
        <v>16</v>
      </c>
      <c r="C1330">
        <v>40.969000000000001</v>
      </c>
      <c r="D1330">
        <v>8.3819999999999997</v>
      </c>
      <c r="E1330">
        <v>2608</v>
      </c>
      <c r="F1330">
        <v>2456</v>
      </c>
      <c r="G1330">
        <v>72.646000000000001</v>
      </c>
      <c r="H1330">
        <v>6.5</v>
      </c>
    </row>
    <row r="1331" spans="2:11" x14ac:dyDescent="0.2">
      <c r="B1331">
        <v>17</v>
      </c>
      <c r="C1331">
        <v>98.5</v>
      </c>
      <c r="D1331">
        <v>12.207000000000001</v>
      </c>
      <c r="E1331">
        <v>2336</v>
      </c>
      <c r="F1331">
        <v>2552</v>
      </c>
      <c r="G1331">
        <v>34.991999999999997</v>
      </c>
      <c r="H1331">
        <v>11</v>
      </c>
    </row>
    <row r="1332" spans="2:11" x14ac:dyDescent="0.2">
      <c r="B1332">
        <v>18</v>
      </c>
      <c r="C1332">
        <v>45.890999999999998</v>
      </c>
      <c r="D1332">
        <v>8.86</v>
      </c>
      <c r="E1332">
        <v>2336</v>
      </c>
      <c r="F1332">
        <v>2512</v>
      </c>
      <c r="G1332">
        <v>16.39</v>
      </c>
      <c r="H1332">
        <v>7</v>
      </c>
    </row>
    <row r="1333" spans="2:11" x14ac:dyDescent="0.2">
      <c r="B1333">
        <v>19</v>
      </c>
      <c r="C1333">
        <v>107.44499999999999</v>
      </c>
      <c r="D1333">
        <v>13.946</v>
      </c>
      <c r="E1333">
        <v>3088</v>
      </c>
      <c r="F1333">
        <v>1992</v>
      </c>
      <c r="G1333">
        <v>75.465999999999994</v>
      </c>
      <c r="H1333">
        <v>10</v>
      </c>
    </row>
    <row r="1334" spans="2:11" x14ac:dyDescent="0.2">
      <c r="B1334">
        <v>20</v>
      </c>
      <c r="C1334">
        <v>42.219000000000001</v>
      </c>
      <c r="D1334">
        <v>8.2010000000000005</v>
      </c>
      <c r="E1334">
        <v>3056</v>
      </c>
      <c r="F1334">
        <v>1856</v>
      </c>
      <c r="G1334">
        <v>142.43100000000001</v>
      </c>
      <c r="H1334">
        <v>7.2889999999999997</v>
      </c>
    </row>
    <row r="1335" spans="2:11" x14ac:dyDescent="0.2">
      <c r="B1335">
        <v>21</v>
      </c>
      <c r="C1335">
        <v>129.93799999999999</v>
      </c>
      <c r="D1335">
        <v>13.601000000000001</v>
      </c>
      <c r="E1335">
        <v>3240</v>
      </c>
      <c r="F1335">
        <v>1632</v>
      </c>
      <c r="G1335">
        <v>143.97300000000001</v>
      </c>
      <c r="H1335">
        <v>12.5</v>
      </c>
    </row>
    <row r="1336" spans="2:11" x14ac:dyDescent="0.2">
      <c r="B1336">
        <v>22</v>
      </c>
      <c r="C1336">
        <v>55.140999999999998</v>
      </c>
      <c r="D1336">
        <v>9.9250000000000007</v>
      </c>
      <c r="E1336">
        <v>3280</v>
      </c>
      <c r="F1336">
        <v>1632</v>
      </c>
      <c r="G1336">
        <v>130.91399999999999</v>
      </c>
      <c r="H1336">
        <v>7.4420000000000002</v>
      </c>
    </row>
    <row r="1337" spans="2:11" x14ac:dyDescent="0.2">
      <c r="B1337">
        <v>23</v>
      </c>
      <c r="C1337">
        <v>95.546999999999997</v>
      </c>
      <c r="D1337">
        <v>12.747999999999999</v>
      </c>
      <c r="E1337">
        <v>2848</v>
      </c>
      <c r="F1337">
        <v>1880</v>
      </c>
      <c r="G1337">
        <v>138.18</v>
      </c>
      <c r="H1337">
        <v>10</v>
      </c>
    </row>
    <row r="1338" spans="2:11" x14ac:dyDescent="0.2">
      <c r="B1338">
        <v>24</v>
      </c>
      <c r="C1338">
        <v>54.859000000000002</v>
      </c>
      <c r="D1338">
        <v>9.6180000000000003</v>
      </c>
      <c r="E1338">
        <v>2888</v>
      </c>
      <c r="F1338">
        <v>2032</v>
      </c>
      <c r="G1338">
        <v>62.103000000000002</v>
      </c>
      <c r="H1338">
        <v>7.5</v>
      </c>
    </row>
    <row r="1339" spans="2:11" x14ac:dyDescent="0.2">
      <c r="B1339">
        <v>25</v>
      </c>
      <c r="C1339">
        <v>121.438</v>
      </c>
      <c r="D1339">
        <v>13.928000000000001</v>
      </c>
      <c r="E1339">
        <v>2736</v>
      </c>
      <c r="F1339">
        <v>1904</v>
      </c>
      <c r="G1339">
        <v>111.038</v>
      </c>
      <c r="H1339">
        <v>12.262</v>
      </c>
    </row>
    <row r="1340" spans="2:11" x14ac:dyDescent="0.2">
      <c r="B1340">
        <v>26</v>
      </c>
      <c r="C1340">
        <v>51.796999999999997</v>
      </c>
      <c r="D1340">
        <v>9.6180000000000003</v>
      </c>
      <c r="E1340">
        <v>2768</v>
      </c>
      <c r="F1340">
        <v>1912</v>
      </c>
      <c r="G1340">
        <v>98.972999999999999</v>
      </c>
      <c r="H1340">
        <v>8</v>
      </c>
    </row>
    <row r="1341" spans="2:11" x14ac:dyDescent="0.2">
      <c r="B1341">
        <v>27</v>
      </c>
      <c r="C1341">
        <v>128.78100000000001</v>
      </c>
      <c r="D1341">
        <v>16.125</v>
      </c>
      <c r="E1341">
        <v>2728</v>
      </c>
      <c r="F1341">
        <v>2392</v>
      </c>
      <c r="G1341">
        <v>119.745</v>
      </c>
      <c r="H1341">
        <v>10.738</v>
      </c>
    </row>
    <row r="1342" spans="2:11" x14ac:dyDescent="0.2">
      <c r="B1342">
        <v>28</v>
      </c>
      <c r="C1342">
        <v>70</v>
      </c>
      <c r="D1342">
        <v>11.510999999999999</v>
      </c>
      <c r="E1342">
        <v>2768</v>
      </c>
      <c r="F1342">
        <v>2464</v>
      </c>
      <c r="G1342">
        <v>124.38</v>
      </c>
      <c r="H1342">
        <v>8.4969999999999999</v>
      </c>
    </row>
    <row r="1343" spans="2:11" x14ac:dyDescent="0.2">
      <c r="B1343">
        <v>29</v>
      </c>
      <c r="C1343">
        <v>109.35899999999999</v>
      </c>
      <c r="D1343">
        <v>14.151</v>
      </c>
      <c r="E1343">
        <v>2608</v>
      </c>
      <c r="F1343">
        <v>1704</v>
      </c>
      <c r="G1343">
        <v>122.005</v>
      </c>
      <c r="H1343">
        <v>10.5</v>
      </c>
    </row>
    <row r="1344" spans="2:11" x14ac:dyDescent="0.2">
      <c r="B1344">
        <v>30</v>
      </c>
      <c r="C1344">
        <v>51</v>
      </c>
      <c r="D1344">
        <v>10.295999999999999</v>
      </c>
      <c r="E1344">
        <v>2616</v>
      </c>
      <c r="F1344">
        <v>1728</v>
      </c>
      <c r="G1344">
        <v>119.05500000000001</v>
      </c>
      <c r="H1344">
        <v>7</v>
      </c>
    </row>
    <row r="1346" spans="2:12" x14ac:dyDescent="0.2">
      <c r="B1346" s="3" t="s">
        <v>60</v>
      </c>
    </row>
    <row r="1347" spans="2:12" x14ac:dyDescent="0.2">
      <c r="B1347">
        <v>1</v>
      </c>
      <c r="C1347">
        <v>82.715999999999994</v>
      </c>
      <c r="D1347">
        <v>11.882</v>
      </c>
      <c r="E1347">
        <v>3632</v>
      </c>
      <c r="F1347">
        <v>744</v>
      </c>
      <c r="G1347">
        <v>149.42099999999999</v>
      </c>
      <c r="H1347">
        <v>9.7650000000000006</v>
      </c>
      <c r="I1347">
        <v>32.311</v>
      </c>
      <c r="J1347">
        <v>82.715999999999994</v>
      </c>
      <c r="K1347">
        <f>I1347/J1347</f>
        <v>0.39062575559746604</v>
      </c>
      <c r="L1347">
        <f>MIN(J1347:J1361)</f>
        <v>54.554000000000002</v>
      </c>
    </row>
    <row r="1348" spans="2:12" x14ac:dyDescent="0.2">
      <c r="B1348">
        <v>2</v>
      </c>
      <c r="C1348">
        <v>32.311</v>
      </c>
      <c r="D1348">
        <v>8.1340000000000003</v>
      </c>
      <c r="E1348">
        <v>3656</v>
      </c>
      <c r="F1348">
        <v>760</v>
      </c>
      <c r="G1348">
        <v>149.036</v>
      </c>
      <c r="H1348">
        <v>5.9180000000000001</v>
      </c>
      <c r="I1348">
        <v>43.459000000000003</v>
      </c>
      <c r="J1348">
        <v>84.73</v>
      </c>
      <c r="K1348">
        <f t="shared" ref="K1348:K1361" si="40">I1348/J1348</f>
        <v>0.51291160155788973</v>
      </c>
      <c r="L1348">
        <f>MAX(J1347:J1361)</f>
        <v>88.554000000000002</v>
      </c>
    </row>
    <row r="1349" spans="2:12" x14ac:dyDescent="0.2">
      <c r="B1349">
        <v>3</v>
      </c>
      <c r="C1349">
        <v>84.73</v>
      </c>
      <c r="D1349">
        <v>11.352</v>
      </c>
      <c r="E1349">
        <v>2968</v>
      </c>
      <c r="F1349">
        <v>984</v>
      </c>
      <c r="G1349">
        <v>124.992</v>
      </c>
      <c r="H1349">
        <v>9.7650000000000006</v>
      </c>
      <c r="I1349">
        <v>45.216000000000001</v>
      </c>
      <c r="J1349">
        <v>79.013999999999996</v>
      </c>
      <c r="K1349">
        <f t="shared" si="40"/>
        <v>0.57225301845242615</v>
      </c>
      <c r="L1349">
        <f>AVERAGE(I1347:I1361)</f>
        <v>35.090666666666671</v>
      </c>
    </row>
    <row r="1350" spans="2:12" x14ac:dyDescent="0.2">
      <c r="B1350">
        <v>4</v>
      </c>
      <c r="C1350">
        <v>43.459000000000003</v>
      </c>
      <c r="D1350">
        <v>8.3829999999999991</v>
      </c>
      <c r="E1350">
        <v>3008</v>
      </c>
      <c r="F1350">
        <v>992</v>
      </c>
      <c r="G1350">
        <v>109.44</v>
      </c>
      <c r="H1350">
        <v>6.51</v>
      </c>
      <c r="I1350">
        <v>40.229999999999997</v>
      </c>
      <c r="J1350">
        <v>88.067999999999998</v>
      </c>
      <c r="K1350">
        <f t="shared" si="40"/>
        <v>0.45680610437389285</v>
      </c>
      <c r="L1350">
        <f>AVERAGE(J1347:J1361)</f>
        <v>76.261533333333333</v>
      </c>
    </row>
    <row r="1351" spans="2:12" x14ac:dyDescent="0.2">
      <c r="B1351">
        <v>5</v>
      </c>
      <c r="C1351">
        <v>79.013999999999996</v>
      </c>
      <c r="D1351">
        <v>11.955</v>
      </c>
      <c r="E1351">
        <v>4056</v>
      </c>
      <c r="F1351">
        <v>1272</v>
      </c>
      <c r="G1351">
        <v>76.504000000000005</v>
      </c>
      <c r="H1351">
        <v>8.3699999999999992</v>
      </c>
      <c r="I1351">
        <v>37.979999999999997</v>
      </c>
      <c r="J1351">
        <v>73.128</v>
      </c>
      <c r="K1351">
        <f t="shared" si="40"/>
        <v>0.5193633081719724</v>
      </c>
    </row>
    <row r="1352" spans="2:12" x14ac:dyDescent="0.2">
      <c r="B1352">
        <v>6</v>
      </c>
      <c r="C1352">
        <v>45.216000000000001</v>
      </c>
      <c r="D1352">
        <v>9.2650000000000006</v>
      </c>
      <c r="E1352">
        <v>4040</v>
      </c>
      <c r="F1352">
        <v>1240</v>
      </c>
      <c r="G1352">
        <v>72.474000000000004</v>
      </c>
      <c r="H1352">
        <v>6.51</v>
      </c>
      <c r="I1352">
        <v>52.296999999999997</v>
      </c>
      <c r="J1352">
        <v>88.426000000000002</v>
      </c>
      <c r="K1352">
        <f t="shared" si="40"/>
        <v>0.59142107524936105</v>
      </c>
    </row>
    <row r="1353" spans="2:12" x14ac:dyDescent="0.2">
      <c r="B1353">
        <v>7</v>
      </c>
      <c r="C1353">
        <v>88.067999999999998</v>
      </c>
      <c r="D1353">
        <v>13.028</v>
      </c>
      <c r="E1353">
        <v>1856</v>
      </c>
      <c r="F1353">
        <v>2160</v>
      </c>
      <c r="G1353">
        <v>34.823999999999998</v>
      </c>
      <c r="H1353">
        <v>9.4109999999999996</v>
      </c>
      <c r="I1353">
        <v>40.432000000000002</v>
      </c>
      <c r="J1353">
        <v>88.554000000000002</v>
      </c>
      <c r="K1353">
        <f t="shared" si="40"/>
        <v>0.45658016577455568</v>
      </c>
    </row>
    <row r="1354" spans="2:12" x14ac:dyDescent="0.2">
      <c r="B1354">
        <v>8</v>
      </c>
      <c r="C1354">
        <v>40.229999999999997</v>
      </c>
      <c r="D1354">
        <v>7.9459999999999997</v>
      </c>
      <c r="E1354">
        <v>1896</v>
      </c>
      <c r="F1354">
        <v>2120</v>
      </c>
      <c r="G1354">
        <v>20.556000000000001</v>
      </c>
      <c r="H1354">
        <v>7.44</v>
      </c>
      <c r="I1354">
        <v>18.716000000000001</v>
      </c>
      <c r="J1354">
        <v>54.554000000000002</v>
      </c>
      <c r="K1354">
        <f t="shared" si="40"/>
        <v>0.34307291857608974</v>
      </c>
    </row>
    <row r="1355" spans="2:12" x14ac:dyDescent="0.2">
      <c r="B1355">
        <v>9</v>
      </c>
      <c r="C1355">
        <v>73.128</v>
      </c>
      <c r="D1355">
        <v>10.885</v>
      </c>
      <c r="E1355">
        <v>2096</v>
      </c>
      <c r="F1355">
        <v>2152</v>
      </c>
      <c r="G1355">
        <v>19.983000000000001</v>
      </c>
      <c r="H1355">
        <v>8.8780000000000001</v>
      </c>
      <c r="I1355">
        <v>20.108000000000001</v>
      </c>
      <c r="J1355">
        <v>65.581000000000003</v>
      </c>
      <c r="K1355">
        <f t="shared" si="40"/>
        <v>0.30661319589515257</v>
      </c>
    </row>
    <row r="1356" spans="2:12" x14ac:dyDescent="0.2">
      <c r="B1356">
        <v>10</v>
      </c>
      <c r="C1356">
        <v>37.979999999999997</v>
      </c>
      <c r="D1356">
        <v>8.2789999999999999</v>
      </c>
      <c r="E1356">
        <v>2096</v>
      </c>
      <c r="F1356">
        <v>2136</v>
      </c>
      <c r="G1356">
        <v>38.156999999999996</v>
      </c>
      <c r="H1356">
        <v>6.9749999999999996</v>
      </c>
      <c r="I1356">
        <v>34.040999999999997</v>
      </c>
      <c r="J1356">
        <v>75.081000000000003</v>
      </c>
      <c r="K1356">
        <f t="shared" si="40"/>
        <v>0.45339033843449067</v>
      </c>
    </row>
    <row r="1357" spans="2:12" x14ac:dyDescent="0.2">
      <c r="B1357">
        <v>11</v>
      </c>
      <c r="C1357">
        <v>88.426000000000002</v>
      </c>
      <c r="D1357">
        <v>12</v>
      </c>
      <c r="E1357">
        <v>2040</v>
      </c>
      <c r="F1357">
        <v>1976</v>
      </c>
      <c r="G1357">
        <v>35.537999999999997</v>
      </c>
      <c r="H1357">
        <v>9.8640000000000008</v>
      </c>
      <c r="I1357">
        <v>33.729999999999997</v>
      </c>
      <c r="J1357">
        <v>84.323999999999998</v>
      </c>
      <c r="K1357">
        <f t="shared" si="40"/>
        <v>0.40000474360798821</v>
      </c>
    </row>
    <row r="1358" spans="2:12" x14ac:dyDescent="0.2">
      <c r="B1358">
        <v>12</v>
      </c>
      <c r="C1358">
        <v>52.296999999999997</v>
      </c>
      <c r="D1358">
        <v>9.2650000000000006</v>
      </c>
      <c r="E1358">
        <v>2136</v>
      </c>
      <c r="F1358">
        <v>1848</v>
      </c>
      <c r="G1358">
        <v>107.526</v>
      </c>
      <c r="H1358">
        <v>8.2200000000000006</v>
      </c>
      <c r="I1358">
        <v>44.634999999999998</v>
      </c>
      <c r="J1358">
        <v>77.622</v>
      </c>
      <c r="K1358">
        <f t="shared" si="40"/>
        <v>0.57503027492205816</v>
      </c>
    </row>
    <row r="1359" spans="2:12" x14ac:dyDescent="0.2">
      <c r="B1359">
        <v>13</v>
      </c>
      <c r="C1359">
        <v>88.554000000000002</v>
      </c>
      <c r="D1359">
        <v>12.276</v>
      </c>
      <c r="E1359">
        <v>4320</v>
      </c>
      <c r="F1359">
        <v>928</v>
      </c>
      <c r="G1359">
        <v>37.304000000000002</v>
      </c>
      <c r="H1359">
        <v>9.7539999999999996</v>
      </c>
      <c r="I1359">
        <v>24.361000000000001</v>
      </c>
      <c r="J1359">
        <v>67.747</v>
      </c>
      <c r="K1359">
        <f t="shared" si="40"/>
        <v>0.3595878784300412</v>
      </c>
    </row>
    <row r="1360" spans="2:12" x14ac:dyDescent="0.2">
      <c r="B1360">
        <v>14</v>
      </c>
      <c r="C1360">
        <v>40.432000000000002</v>
      </c>
      <c r="D1360">
        <v>8.5739999999999998</v>
      </c>
      <c r="E1360">
        <v>4344</v>
      </c>
      <c r="F1360">
        <v>928</v>
      </c>
      <c r="G1360">
        <v>40.600999999999999</v>
      </c>
      <c r="H1360">
        <v>6.51</v>
      </c>
      <c r="I1360">
        <v>27.661000000000001</v>
      </c>
      <c r="J1360">
        <v>72.457999999999998</v>
      </c>
      <c r="K1360">
        <f t="shared" si="40"/>
        <v>0.38175218747412298</v>
      </c>
    </row>
    <row r="1361" spans="2:11" x14ac:dyDescent="0.2">
      <c r="B1361">
        <v>15</v>
      </c>
      <c r="C1361">
        <v>54.554000000000002</v>
      </c>
      <c r="D1361">
        <v>10.945</v>
      </c>
      <c r="E1361">
        <v>4544</v>
      </c>
      <c r="F1361">
        <v>712</v>
      </c>
      <c r="G1361">
        <v>167.73500000000001</v>
      </c>
      <c r="H1361">
        <v>6.51</v>
      </c>
      <c r="I1361">
        <v>31.183</v>
      </c>
      <c r="J1361">
        <v>61.92</v>
      </c>
      <c r="K1361">
        <f t="shared" si="40"/>
        <v>0.50360142118863049</v>
      </c>
    </row>
    <row r="1362" spans="2:11" x14ac:dyDescent="0.2">
      <c r="B1362">
        <v>16</v>
      </c>
      <c r="C1362">
        <v>18.716000000000001</v>
      </c>
      <c r="D1362">
        <v>5.7519999999999998</v>
      </c>
      <c r="E1362">
        <v>4584</v>
      </c>
      <c r="F1362">
        <v>736</v>
      </c>
      <c r="G1362">
        <v>165.964</v>
      </c>
      <c r="H1362">
        <v>4.4109999999999996</v>
      </c>
    </row>
    <row r="1363" spans="2:11" x14ac:dyDescent="0.2">
      <c r="B1363">
        <v>17</v>
      </c>
      <c r="C1363">
        <v>65.581000000000003</v>
      </c>
      <c r="D1363">
        <v>11.053000000000001</v>
      </c>
      <c r="E1363">
        <v>4520</v>
      </c>
      <c r="F1363">
        <v>800</v>
      </c>
      <c r="G1363">
        <v>157.751</v>
      </c>
      <c r="H1363">
        <v>7.9050000000000002</v>
      </c>
    </row>
    <row r="1364" spans="2:11" x14ac:dyDescent="0.2">
      <c r="B1364">
        <v>18</v>
      </c>
      <c r="C1364">
        <v>20.108000000000001</v>
      </c>
      <c r="D1364">
        <v>5.8259999999999996</v>
      </c>
      <c r="E1364">
        <v>4584</v>
      </c>
      <c r="F1364">
        <v>856</v>
      </c>
      <c r="G1364">
        <v>28.61</v>
      </c>
      <c r="H1364">
        <v>5.1150000000000002</v>
      </c>
    </row>
    <row r="1365" spans="2:11" x14ac:dyDescent="0.2">
      <c r="B1365">
        <v>19</v>
      </c>
      <c r="C1365">
        <v>75.081000000000003</v>
      </c>
      <c r="D1365">
        <v>10.974</v>
      </c>
      <c r="E1365">
        <v>1272</v>
      </c>
      <c r="F1365">
        <v>1136</v>
      </c>
      <c r="G1365">
        <v>36.384</v>
      </c>
      <c r="H1365">
        <v>9.3000000000000007</v>
      </c>
    </row>
    <row r="1366" spans="2:11" x14ac:dyDescent="0.2">
      <c r="B1366">
        <v>20</v>
      </c>
      <c r="C1366">
        <v>34.040999999999997</v>
      </c>
      <c r="D1366">
        <v>7.6689999999999996</v>
      </c>
      <c r="E1366">
        <v>1288</v>
      </c>
      <c r="F1366">
        <v>1072</v>
      </c>
      <c r="G1366">
        <v>14.036</v>
      </c>
      <c r="H1366">
        <v>5.9050000000000002</v>
      </c>
    </row>
    <row r="1367" spans="2:11" x14ac:dyDescent="0.2">
      <c r="B1367">
        <v>21</v>
      </c>
      <c r="C1367">
        <v>84.323999999999998</v>
      </c>
      <c r="D1367">
        <v>11.484</v>
      </c>
      <c r="E1367">
        <v>1256</v>
      </c>
      <c r="F1367">
        <v>1352</v>
      </c>
      <c r="G1367">
        <v>31.759</v>
      </c>
      <c r="H1367">
        <v>9.7650000000000006</v>
      </c>
    </row>
    <row r="1368" spans="2:11" x14ac:dyDescent="0.2">
      <c r="B1368">
        <v>22</v>
      </c>
      <c r="C1368">
        <v>33.729999999999997</v>
      </c>
      <c r="D1368">
        <v>7.7389999999999999</v>
      </c>
      <c r="E1368">
        <v>1288</v>
      </c>
      <c r="F1368">
        <v>1264</v>
      </c>
      <c r="G1368">
        <v>122.735</v>
      </c>
      <c r="H1368">
        <v>6.0449999999999999</v>
      </c>
    </row>
    <row r="1369" spans="2:11" x14ac:dyDescent="0.2">
      <c r="B1369">
        <v>23</v>
      </c>
      <c r="C1369">
        <v>77.622</v>
      </c>
      <c r="D1369">
        <v>11.55</v>
      </c>
      <c r="E1369">
        <v>1288</v>
      </c>
      <c r="F1369">
        <v>1728</v>
      </c>
      <c r="G1369">
        <v>49.899000000000001</v>
      </c>
      <c r="H1369">
        <v>9.5429999999999993</v>
      </c>
    </row>
    <row r="1370" spans="2:11" x14ac:dyDescent="0.2">
      <c r="B1370">
        <v>24</v>
      </c>
      <c r="C1370">
        <v>44.634999999999998</v>
      </c>
      <c r="D1370">
        <v>8.5359999999999996</v>
      </c>
      <c r="E1370">
        <v>1296</v>
      </c>
      <c r="F1370">
        <v>1680</v>
      </c>
      <c r="G1370">
        <v>29.358000000000001</v>
      </c>
      <c r="H1370">
        <v>7.44</v>
      </c>
    </row>
    <row r="1371" spans="2:11" x14ac:dyDescent="0.2">
      <c r="B1371">
        <v>25</v>
      </c>
      <c r="C1371">
        <v>67.747</v>
      </c>
      <c r="D1371">
        <v>11.055999999999999</v>
      </c>
      <c r="E1371">
        <v>3864</v>
      </c>
      <c r="F1371">
        <v>1488</v>
      </c>
      <c r="G1371">
        <v>131.42400000000001</v>
      </c>
      <c r="H1371">
        <v>8.6359999999999992</v>
      </c>
    </row>
    <row r="1372" spans="2:11" x14ac:dyDescent="0.2">
      <c r="B1372">
        <v>26</v>
      </c>
      <c r="C1372">
        <v>24.361000000000001</v>
      </c>
      <c r="D1372">
        <v>6.931</v>
      </c>
      <c r="E1372">
        <v>3896</v>
      </c>
      <c r="F1372">
        <v>1504</v>
      </c>
      <c r="G1372">
        <v>129.28899999999999</v>
      </c>
      <c r="H1372">
        <v>5.3639999999999999</v>
      </c>
    </row>
    <row r="1373" spans="2:11" x14ac:dyDescent="0.2">
      <c r="B1373">
        <v>27</v>
      </c>
      <c r="C1373">
        <v>72.457999999999998</v>
      </c>
      <c r="D1373">
        <v>11.227</v>
      </c>
      <c r="E1373">
        <v>4016</v>
      </c>
      <c r="F1373">
        <v>1536</v>
      </c>
      <c r="G1373">
        <v>124.38</v>
      </c>
      <c r="H1373">
        <v>8.9269999999999996</v>
      </c>
    </row>
    <row r="1374" spans="2:11" x14ac:dyDescent="0.2">
      <c r="B1374">
        <v>28</v>
      </c>
      <c r="C1374">
        <v>27.661000000000001</v>
      </c>
      <c r="D1374">
        <v>8.0719999999999992</v>
      </c>
      <c r="E1374">
        <v>4064</v>
      </c>
      <c r="F1374">
        <v>1544</v>
      </c>
      <c r="G1374">
        <v>115.017</v>
      </c>
      <c r="H1374">
        <v>5.4269999999999996</v>
      </c>
    </row>
    <row r="1375" spans="2:11" x14ac:dyDescent="0.2">
      <c r="B1375">
        <v>29</v>
      </c>
      <c r="C1375">
        <v>61.92</v>
      </c>
      <c r="D1375">
        <v>10.148</v>
      </c>
      <c r="E1375">
        <v>4024</v>
      </c>
      <c r="F1375">
        <v>1216</v>
      </c>
      <c r="G1375">
        <v>54.781999999999996</v>
      </c>
      <c r="H1375">
        <v>8.39</v>
      </c>
    </row>
    <row r="1376" spans="2:11" x14ac:dyDescent="0.2">
      <c r="B1376">
        <v>30</v>
      </c>
      <c r="C1376">
        <v>31.183</v>
      </c>
      <c r="D1376">
        <v>8.0719999999999992</v>
      </c>
      <c r="E1376">
        <v>4024</v>
      </c>
      <c r="F1376">
        <v>1184</v>
      </c>
      <c r="G1376">
        <v>25.016999999999999</v>
      </c>
      <c r="H1376">
        <v>5.5519999999999996</v>
      </c>
    </row>
    <row r="1378" spans="2:12" x14ac:dyDescent="0.2">
      <c r="B1378" s="5" t="s">
        <v>61</v>
      </c>
    </row>
    <row r="1379" spans="2:12" x14ac:dyDescent="0.2">
      <c r="B1379">
        <v>1</v>
      </c>
      <c r="C1379">
        <v>84.051000000000002</v>
      </c>
      <c r="D1379">
        <v>11.901</v>
      </c>
      <c r="E1379">
        <v>3000</v>
      </c>
      <c r="F1379">
        <v>3056</v>
      </c>
      <c r="G1379">
        <v>36.869999999999997</v>
      </c>
      <c r="H1379">
        <v>9.8879999999999999</v>
      </c>
      <c r="I1379">
        <v>43.697000000000003</v>
      </c>
      <c r="J1379">
        <v>84.051000000000002</v>
      </c>
      <c r="K1379">
        <f>I1379/J1379</f>
        <v>0.51988673543443864</v>
      </c>
      <c r="L1379">
        <f>MIN(I1379:I1393)</f>
        <v>32.534999999999997</v>
      </c>
    </row>
    <row r="1380" spans="2:12" x14ac:dyDescent="0.2">
      <c r="B1380">
        <v>2</v>
      </c>
      <c r="C1380">
        <v>43.697000000000003</v>
      </c>
      <c r="D1380">
        <v>8.4359999999999999</v>
      </c>
      <c r="E1380">
        <v>3080</v>
      </c>
      <c r="F1380">
        <v>3056</v>
      </c>
      <c r="G1380">
        <v>73.61</v>
      </c>
      <c r="H1380">
        <v>7.141</v>
      </c>
      <c r="I1380">
        <v>60.411000000000001</v>
      </c>
      <c r="J1380">
        <v>102.63500000000001</v>
      </c>
      <c r="K1380">
        <f t="shared" ref="K1380:K1393" si="41">I1380/J1380</f>
        <v>0.58860037998733372</v>
      </c>
      <c r="L1380">
        <f>MAX(J1379:J1393)</f>
        <v>103.414</v>
      </c>
    </row>
    <row r="1381" spans="2:12" x14ac:dyDescent="0.2">
      <c r="B1381">
        <v>3</v>
      </c>
      <c r="C1381">
        <v>102.63500000000001</v>
      </c>
      <c r="D1381">
        <v>12.862</v>
      </c>
      <c r="E1381">
        <v>3040</v>
      </c>
      <c r="F1381">
        <v>3240</v>
      </c>
      <c r="G1381">
        <v>38.991</v>
      </c>
      <c r="H1381">
        <v>10.785</v>
      </c>
      <c r="I1381">
        <v>32.534999999999997</v>
      </c>
      <c r="J1381">
        <v>58.654000000000003</v>
      </c>
      <c r="K1381">
        <f t="shared" si="41"/>
        <v>0.55469362703310932</v>
      </c>
      <c r="L1381">
        <f>AVERAGE(I1379:I1393)</f>
        <v>44.688400000000001</v>
      </c>
    </row>
    <row r="1382" spans="2:12" x14ac:dyDescent="0.2">
      <c r="B1382">
        <v>4</v>
      </c>
      <c r="C1382">
        <v>60.411000000000001</v>
      </c>
      <c r="D1382">
        <v>9.6389999999999993</v>
      </c>
      <c r="E1382">
        <v>3064</v>
      </c>
      <c r="F1382">
        <v>3216</v>
      </c>
      <c r="G1382">
        <v>57.094999999999999</v>
      </c>
      <c r="H1382">
        <v>8.5690000000000008</v>
      </c>
      <c r="I1382">
        <v>37.591999999999999</v>
      </c>
      <c r="J1382">
        <v>103.414</v>
      </c>
      <c r="K1382">
        <f t="shared" si="41"/>
        <v>0.36350977623919389</v>
      </c>
      <c r="L1382">
        <f>AVERAGE(J1379:J1393)</f>
        <v>87.415533333333329</v>
      </c>
    </row>
    <row r="1383" spans="2:12" x14ac:dyDescent="0.2">
      <c r="B1383">
        <v>5</v>
      </c>
      <c r="C1383">
        <v>58.654000000000003</v>
      </c>
      <c r="D1383">
        <v>10.221</v>
      </c>
      <c r="E1383">
        <v>3304</v>
      </c>
      <c r="F1383">
        <v>2888</v>
      </c>
      <c r="G1383">
        <v>117.759</v>
      </c>
      <c r="H1383">
        <v>7.742</v>
      </c>
      <c r="I1383">
        <v>41.146999999999998</v>
      </c>
      <c r="J1383">
        <v>73.781999999999996</v>
      </c>
      <c r="K1383">
        <f t="shared" si="41"/>
        <v>0.55768344582689544</v>
      </c>
    </row>
    <row r="1384" spans="2:12" x14ac:dyDescent="0.2">
      <c r="B1384">
        <v>6</v>
      </c>
      <c r="C1384">
        <v>32.534999999999997</v>
      </c>
      <c r="D1384">
        <v>8.8550000000000004</v>
      </c>
      <c r="E1384">
        <v>3304</v>
      </c>
      <c r="F1384">
        <v>2920</v>
      </c>
      <c r="G1384">
        <v>126.254</v>
      </c>
      <c r="H1384">
        <v>5.3220000000000001</v>
      </c>
      <c r="I1384">
        <v>48.697000000000003</v>
      </c>
      <c r="J1384">
        <v>72.55</v>
      </c>
      <c r="K1384">
        <f t="shared" si="41"/>
        <v>0.67121984838042736</v>
      </c>
    </row>
    <row r="1385" spans="2:12" x14ac:dyDescent="0.2">
      <c r="B1385">
        <v>7</v>
      </c>
      <c r="C1385">
        <v>103.414</v>
      </c>
      <c r="D1385">
        <v>13.278</v>
      </c>
      <c r="E1385">
        <v>3416</v>
      </c>
      <c r="F1385">
        <v>1832</v>
      </c>
      <c r="G1385">
        <v>104.53400000000001</v>
      </c>
      <c r="H1385">
        <v>10.473000000000001</v>
      </c>
      <c r="I1385">
        <v>44.716999999999999</v>
      </c>
      <c r="J1385">
        <v>82.521000000000001</v>
      </c>
      <c r="K1385">
        <f t="shared" si="41"/>
        <v>0.54188630772772994</v>
      </c>
    </row>
    <row r="1386" spans="2:12" x14ac:dyDescent="0.2">
      <c r="B1386">
        <v>8</v>
      </c>
      <c r="C1386">
        <v>37.591999999999999</v>
      </c>
      <c r="D1386">
        <v>9.8140000000000001</v>
      </c>
      <c r="E1386">
        <v>3392</v>
      </c>
      <c r="F1386">
        <v>1872</v>
      </c>
      <c r="G1386">
        <v>112.834</v>
      </c>
      <c r="H1386">
        <v>5.7130000000000001</v>
      </c>
      <c r="I1386">
        <v>42.832999999999998</v>
      </c>
      <c r="J1386">
        <v>92.081999999999994</v>
      </c>
      <c r="K1386">
        <f t="shared" si="41"/>
        <v>0.46516148650116201</v>
      </c>
    </row>
    <row r="1387" spans="2:12" x14ac:dyDescent="0.2">
      <c r="B1387">
        <v>9</v>
      </c>
      <c r="C1387">
        <v>73.781999999999996</v>
      </c>
      <c r="D1387">
        <v>10.452</v>
      </c>
      <c r="E1387">
        <v>3024</v>
      </c>
      <c r="F1387">
        <v>2048</v>
      </c>
      <c r="G1387">
        <v>120.069</v>
      </c>
      <c r="H1387">
        <v>9.5210000000000008</v>
      </c>
      <c r="I1387">
        <v>52.819000000000003</v>
      </c>
      <c r="J1387">
        <v>99.873000000000005</v>
      </c>
      <c r="K1387">
        <f t="shared" si="41"/>
        <v>0.52886165430096221</v>
      </c>
    </row>
    <row r="1388" spans="2:12" x14ac:dyDescent="0.2">
      <c r="B1388">
        <v>10</v>
      </c>
      <c r="C1388">
        <v>41.146999999999998</v>
      </c>
      <c r="D1388">
        <v>8.5820000000000007</v>
      </c>
      <c r="E1388">
        <v>3008</v>
      </c>
      <c r="F1388">
        <v>2080</v>
      </c>
      <c r="G1388">
        <v>123.69</v>
      </c>
      <c r="H1388">
        <v>7.141</v>
      </c>
      <c r="I1388">
        <v>45.368000000000002</v>
      </c>
      <c r="J1388">
        <v>97.054000000000002</v>
      </c>
      <c r="K1388">
        <f t="shared" si="41"/>
        <v>0.46745110969151193</v>
      </c>
    </row>
    <row r="1389" spans="2:12" x14ac:dyDescent="0.2">
      <c r="B1389">
        <v>11</v>
      </c>
      <c r="C1389">
        <v>72.55</v>
      </c>
      <c r="D1389">
        <v>10.866</v>
      </c>
      <c r="E1389">
        <v>3392</v>
      </c>
      <c r="F1389">
        <v>2120</v>
      </c>
      <c r="G1389">
        <v>118.81100000000001</v>
      </c>
      <c r="H1389">
        <v>9.3680000000000003</v>
      </c>
      <c r="I1389">
        <v>48.143999999999998</v>
      </c>
      <c r="J1389">
        <v>102.167</v>
      </c>
      <c r="K1389">
        <f t="shared" si="41"/>
        <v>0.47122847886303793</v>
      </c>
    </row>
    <row r="1390" spans="2:12" x14ac:dyDescent="0.2">
      <c r="B1390">
        <v>12</v>
      </c>
      <c r="C1390">
        <v>48.697000000000003</v>
      </c>
      <c r="D1390">
        <v>9.2430000000000003</v>
      </c>
      <c r="E1390">
        <v>3392</v>
      </c>
      <c r="F1390">
        <v>2128</v>
      </c>
      <c r="G1390">
        <v>124.509</v>
      </c>
      <c r="H1390">
        <v>7.2389999999999999</v>
      </c>
      <c r="I1390">
        <v>41.798999999999999</v>
      </c>
      <c r="J1390">
        <v>71.784999999999997</v>
      </c>
      <c r="K1390">
        <f t="shared" si="41"/>
        <v>0.58228042070070352</v>
      </c>
    </row>
    <row r="1391" spans="2:12" x14ac:dyDescent="0.2">
      <c r="B1391">
        <v>13</v>
      </c>
      <c r="C1391">
        <v>82.521000000000001</v>
      </c>
      <c r="D1391">
        <v>11.757999999999999</v>
      </c>
      <c r="E1391">
        <v>2344</v>
      </c>
      <c r="F1391">
        <v>704</v>
      </c>
      <c r="G1391">
        <v>121.759</v>
      </c>
      <c r="H1391">
        <v>9.7620000000000005</v>
      </c>
      <c r="I1391">
        <v>52.252000000000002</v>
      </c>
      <c r="J1391">
        <v>98.13</v>
      </c>
      <c r="K1391">
        <f t="shared" si="41"/>
        <v>0.53247732599612763</v>
      </c>
    </row>
    <row r="1392" spans="2:12" x14ac:dyDescent="0.2">
      <c r="B1392">
        <v>14</v>
      </c>
      <c r="C1392">
        <v>44.716999999999999</v>
      </c>
      <c r="D1392">
        <v>8.3279999999999994</v>
      </c>
      <c r="E1392">
        <v>2376</v>
      </c>
      <c r="F1392">
        <v>848</v>
      </c>
      <c r="G1392">
        <v>59.036000000000001</v>
      </c>
      <c r="H1392">
        <v>7.617</v>
      </c>
      <c r="I1392">
        <v>38.753999999999998</v>
      </c>
      <c r="J1392">
        <v>96.316999999999993</v>
      </c>
      <c r="K1392">
        <f t="shared" si="41"/>
        <v>0.40235887745673143</v>
      </c>
    </row>
    <row r="1393" spans="2:11" x14ac:dyDescent="0.2">
      <c r="B1393">
        <v>15</v>
      </c>
      <c r="C1393">
        <v>92.081999999999994</v>
      </c>
      <c r="D1393">
        <v>11.709</v>
      </c>
      <c r="E1393">
        <v>1952</v>
      </c>
      <c r="F1393">
        <v>1080</v>
      </c>
      <c r="G1393">
        <v>153.435</v>
      </c>
      <c r="H1393">
        <v>10.473000000000001</v>
      </c>
      <c r="I1393">
        <v>39.561</v>
      </c>
      <c r="J1393">
        <v>76.218000000000004</v>
      </c>
      <c r="K1393">
        <f t="shared" si="41"/>
        <v>0.51905061796426044</v>
      </c>
    </row>
    <row r="1394" spans="2:11" x14ac:dyDescent="0.2">
      <c r="B1394">
        <v>16</v>
      </c>
      <c r="C1394">
        <v>42.832999999999998</v>
      </c>
      <c r="D1394">
        <v>8.3140000000000001</v>
      </c>
      <c r="E1394">
        <v>2008</v>
      </c>
      <c r="F1394">
        <v>1176</v>
      </c>
      <c r="G1394">
        <v>66.370999999999995</v>
      </c>
      <c r="H1394">
        <v>7.141</v>
      </c>
    </row>
    <row r="1395" spans="2:11" x14ac:dyDescent="0.2">
      <c r="B1395">
        <v>17</v>
      </c>
      <c r="C1395">
        <v>99.873000000000005</v>
      </c>
      <c r="D1395">
        <v>12.862</v>
      </c>
      <c r="E1395">
        <v>2136</v>
      </c>
      <c r="F1395">
        <v>1880</v>
      </c>
      <c r="G1395">
        <v>51.009</v>
      </c>
      <c r="H1395">
        <v>10.473000000000001</v>
      </c>
    </row>
    <row r="1396" spans="2:11" x14ac:dyDescent="0.2">
      <c r="B1396">
        <v>18</v>
      </c>
      <c r="C1396">
        <v>52.819000000000003</v>
      </c>
      <c r="D1396">
        <v>9.3529999999999998</v>
      </c>
      <c r="E1396">
        <v>2168</v>
      </c>
      <c r="F1396">
        <v>1712</v>
      </c>
      <c r="G1396">
        <v>104.744</v>
      </c>
      <c r="H1396">
        <v>7.617</v>
      </c>
    </row>
    <row r="1397" spans="2:11" x14ac:dyDescent="0.2">
      <c r="B1397">
        <v>19</v>
      </c>
      <c r="C1397">
        <v>97.054000000000002</v>
      </c>
      <c r="D1397">
        <v>12.377000000000001</v>
      </c>
      <c r="E1397">
        <v>1624</v>
      </c>
      <c r="F1397">
        <v>1288</v>
      </c>
      <c r="G1397">
        <v>112.62</v>
      </c>
      <c r="H1397">
        <v>10.473000000000001</v>
      </c>
    </row>
    <row r="1398" spans="2:11" x14ac:dyDescent="0.2">
      <c r="B1398">
        <v>20</v>
      </c>
      <c r="C1398">
        <v>45.368000000000002</v>
      </c>
      <c r="D1398">
        <v>8.8550000000000004</v>
      </c>
      <c r="E1398">
        <v>1584</v>
      </c>
      <c r="F1398">
        <v>1352</v>
      </c>
      <c r="G1398">
        <v>143.74600000000001</v>
      </c>
      <c r="H1398">
        <v>7.141</v>
      </c>
    </row>
    <row r="1399" spans="2:11" x14ac:dyDescent="0.2">
      <c r="B1399">
        <v>21</v>
      </c>
      <c r="C1399">
        <v>102.167</v>
      </c>
      <c r="D1399">
        <v>12.568</v>
      </c>
      <c r="E1399">
        <v>1648</v>
      </c>
      <c r="F1399">
        <v>1152</v>
      </c>
      <c r="G1399">
        <v>142.696</v>
      </c>
      <c r="H1399">
        <v>11.223000000000001</v>
      </c>
    </row>
    <row r="1400" spans="2:11" x14ac:dyDescent="0.2">
      <c r="B1400">
        <v>22</v>
      </c>
      <c r="C1400">
        <v>48.143999999999998</v>
      </c>
      <c r="D1400">
        <v>8.9819999999999993</v>
      </c>
      <c r="E1400">
        <v>1704</v>
      </c>
      <c r="F1400">
        <v>1272</v>
      </c>
      <c r="G1400">
        <v>57.994999999999997</v>
      </c>
      <c r="H1400">
        <v>7.141</v>
      </c>
    </row>
    <row r="1401" spans="2:11" x14ac:dyDescent="0.2">
      <c r="B1401">
        <v>23</v>
      </c>
      <c r="C1401">
        <v>71.784999999999997</v>
      </c>
      <c r="D1401">
        <v>10.792999999999999</v>
      </c>
      <c r="E1401">
        <v>1680</v>
      </c>
      <c r="F1401">
        <v>1528</v>
      </c>
      <c r="G1401">
        <v>131.42400000000001</v>
      </c>
      <c r="H1401">
        <v>9.0449999999999999</v>
      </c>
    </row>
    <row r="1402" spans="2:11" x14ac:dyDescent="0.2">
      <c r="B1402">
        <v>24</v>
      </c>
      <c r="C1402">
        <v>41.798999999999999</v>
      </c>
      <c r="D1402">
        <v>8.1069999999999993</v>
      </c>
      <c r="E1402">
        <v>1712</v>
      </c>
      <c r="F1402">
        <v>1528</v>
      </c>
      <c r="G1402">
        <v>130.23599999999999</v>
      </c>
      <c r="H1402">
        <v>6.665</v>
      </c>
    </row>
    <row r="1403" spans="2:11" x14ac:dyDescent="0.2">
      <c r="B1403">
        <v>25</v>
      </c>
      <c r="C1403">
        <v>98.13</v>
      </c>
      <c r="D1403">
        <v>12.202</v>
      </c>
      <c r="E1403">
        <v>1896</v>
      </c>
      <c r="F1403">
        <v>2584</v>
      </c>
      <c r="G1403">
        <v>20.556000000000001</v>
      </c>
      <c r="H1403">
        <v>10.473000000000001</v>
      </c>
    </row>
    <row r="1404" spans="2:11" x14ac:dyDescent="0.2">
      <c r="B1404">
        <v>26</v>
      </c>
      <c r="C1404">
        <v>52.252000000000002</v>
      </c>
      <c r="D1404">
        <v>9.0950000000000006</v>
      </c>
      <c r="E1404">
        <v>1920</v>
      </c>
      <c r="F1404">
        <v>2480</v>
      </c>
      <c r="G1404">
        <v>137.12100000000001</v>
      </c>
      <c r="H1404">
        <v>7.9829999999999997</v>
      </c>
    </row>
    <row r="1405" spans="2:11" x14ac:dyDescent="0.2">
      <c r="B1405">
        <v>27</v>
      </c>
      <c r="C1405">
        <v>96.316999999999993</v>
      </c>
      <c r="D1405">
        <v>11.939</v>
      </c>
      <c r="E1405">
        <v>2008</v>
      </c>
      <c r="F1405">
        <v>2272</v>
      </c>
      <c r="G1405">
        <v>113.499</v>
      </c>
      <c r="H1405">
        <v>10.949</v>
      </c>
    </row>
    <row r="1406" spans="2:11" x14ac:dyDescent="0.2">
      <c r="B1406">
        <v>28</v>
      </c>
      <c r="C1406">
        <v>38.753999999999998</v>
      </c>
      <c r="D1406">
        <v>8.093</v>
      </c>
      <c r="E1406">
        <v>1976</v>
      </c>
      <c r="F1406">
        <v>2320</v>
      </c>
      <c r="G1406">
        <v>151.928</v>
      </c>
      <c r="H1406">
        <v>6.665</v>
      </c>
    </row>
    <row r="1407" spans="2:11" x14ac:dyDescent="0.2">
      <c r="B1407">
        <v>29</v>
      </c>
      <c r="C1407">
        <v>76.218000000000004</v>
      </c>
      <c r="D1407">
        <v>10.877000000000001</v>
      </c>
      <c r="E1407">
        <v>1776</v>
      </c>
      <c r="F1407">
        <v>2800</v>
      </c>
      <c r="G1407">
        <v>113.199</v>
      </c>
      <c r="H1407">
        <v>9.5150000000000006</v>
      </c>
    </row>
    <row r="1408" spans="2:11" x14ac:dyDescent="0.2">
      <c r="B1408">
        <v>30</v>
      </c>
      <c r="C1408">
        <v>39.561</v>
      </c>
      <c r="D1408">
        <v>8.093</v>
      </c>
      <c r="E1408">
        <v>1768</v>
      </c>
      <c r="F1408">
        <v>2848</v>
      </c>
      <c r="G1408">
        <v>151.928</v>
      </c>
      <c r="H1408">
        <v>7.0259999999999998</v>
      </c>
    </row>
    <row r="1410" spans="2:12" x14ac:dyDescent="0.2">
      <c r="B1410" s="3" t="s">
        <v>62</v>
      </c>
    </row>
    <row r="1411" spans="2:12" x14ac:dyDescent="0.2">
      <c r="B1411">
        <v>1</v>
      </c>
      <c r="C1411">
        <v>81.486000000000004</v>
      </c>
      <c r="D1411">
        <v>11.256</v>
      </c>
      <c r="E1411">
        <v>2328</v>
      </c>
      <c r="F1411">
        <v>656</v>
      </c>
      <c r="G1411">
        <v>128.29</v>
      </c>
      <c r="H1411">
        <v>9.7650000000000006</v>
      </c>
      <c r="I1411">
        <v>46.514000000000003</v>
      </c>
      <c r="J1411">
        <v>81.486000000000004</v>
      </c>
      <c r="K1411">
        <f>I1411/J1411</f>
        <v>0.57082198169010623</v>
      </c>
      <c r="L1411">
        <f>MIN(I1411:I1425)</f>
        <v>19.553999999999998</v>
      </c>
    </row>
    <row r="1412" spans="2:12" x14ac:dyDescent="0.2">
      <c r="B1412">
        <v>2</v>
      </c>
      <c r="C1412">
        <v>46.514000000000003</v>
      </c>
      <c r="D1412">
        <v>8.6869999999999994</v>
      </c>
      <c r="E1412">
        <v>2376</v>
      </c>
      <c r="F1412">
        <v>656</v>
      </c>
      <c r="G1412">
        <v>105.524</v>
      </c>
      <c r="H1412">
        <v>7.44</v>
      </c>
      <c r="I1412">
        <v>48.459000000000003</v>
      </c>
      <c r="J1412">
        <v>87.418999999999997</v>
      </c>
      <c r="K1412">
        <f t="shared" ref="K1412:K1425" si="42">I1412/J1412</f>
        <v>0.55433029432960801</v>
      </c>
      <c r="L1412">
        <f>MAX(J1411:J1425)</f>
        <v>87.418999999999997</v>
      </c>
    </row>
    <row r="1413" spans="2:12" x14ac:dyDescent="0.2">
      <c r="B1413">
        <v>3</v>
      </c>
      <c r="C1413">
        <v>87.418999999999997</v>
      </c>
      <c r="D1413">
        <v>11.882</v>
      </c>
      <c r="E1413">
        <v>2520</v>
      </c>
      <c r="F1413">
        <v>1152</v>
      </c>
      <c r="G1413">
        <v>149.42099999999999</v>
      </c>
      <c r="H1413">
        <v>10.23</v>
      </c>
      <c r="I1413">
        <v>36.203000000000003</v>
      </c>
      <c r="J1413">
        <v>61.5</v>
      </c>
      <c r="K1413">
        <f t="shared" si="42"/>
        <v>0.58866666666666667</v>
      </c>
      <c r="L1413">
        <f>AVERAGE(I1411:I1425)</f>
        <v>34.509066666666662</v>
      </c>
    </row>
    <row r="1414" spans="2:12" x14ac:dyDescent="0.2">
      <c r="B1414">
        <v>4</v>
      </c>
      <c r="C1414">
        <v>48.459000000000003</v>
      </c>
      <c r="D1414">
        <v>8.5739999999999998</v>
      </c>
      <c r="E1414">
        <v>2592</v>
      </c>
      <c r="F1414">
        <v>1160</v>
      </c>
      <c r="G1414">
        <v>102.529</v>
      </c>
      <c r="H1414">
        <v>7.44</v>
      </c>
      <c r="I1414">
        <v>41.634999999999998</v>
      </c>
      <c r="J1414">
        <v>80.149000000000001</v>
      </c>
      <c r="K1414">
        <f t="shared" si="42"/>
        <v>0.51946998714893511</v>
      </c>
      <c r="L1414">
        <f>AVERAGE(J1411:J1425)</f>
        <v>68.594466666666662</v>
      </c>
    </row>
    <row r="1415" spans="2:12" x14ac:dyDescent="0.2">
      <c r="B1415">
        <v>5</v>
      </c>
      <c r="C1415">
        <v>61.5</v>
      </c>
      <c r="D1415">
        <v>10.058999999999999</v>
      </c>
      <c r="E1415">
        <v>1984</v>
      </c>
      <c r="F1415">
        <v>1104</v>
      </c>
      <c r="G1415">
        <v>33.69</v>
      </c>
      <c r="H1415">
        <v>8.3699999999999992</v>
      </c>
      <c r="I1415">
        <v>24.527000000000001</v>
      </c>
      <c r="J1415">
        <v>50.878</v>
      </c>
      <c r="K1415">
        <f t="shared" si="42"/>
        <v>0.48207476708990138</v>
      </c>
    </row>
    <row r="1416" spans="2:12" x14ac:dyDescent="0.2">
      <c r="B1416">
        <v>6</v>
      </c>
      <c r="C1416">
        <v>36.203000000000003</v>
      </c>
      <c r="D1416">
        <v>8.24</v>
      </c>
      <c r="E1416">
        <v>2040</v>
      </c>
      <c r="F1416">
        <v>1000</v>
      </c>
      <c r="G1416">
        <v>106.39</v>
      </c>
      <c r="H1416">
        <v>5.58</v>
      </c>
      <c r="I1416">
        <v>39.661999999999999</v>
      </c>
      <c r="J1416">
        <v>79.635000000000005</v>
      </c>
      <c r="K1416">
        <f t="shared" si="42"/>
        <v>0.4980473409932818</v>
      </c>
    </row>
    <row r="1417" spans="2:12" x14ac:dyDescent="0.2">
      <c r="B1417">
        <v>7</v>
      </c>
      <c r="C1417">
        <v>80.149000000000001</v>
      </c>
      <c r="D1417">
        <v>11.625</v>
      </c>
      <c r="E1417">
        <v>2992</v>
      </c>
      <c r="F1417">
        <v>1464</v>
      </c>
      <c r="G1417">
        <v>36.869999999999997</v>
      </c>
      <c r="H1417">
        <v>9.7650000000000006</v>
      </c>
      <c r="I1417">
        <v>40.622</v>
      </c>
      <c r="J1417">
        <v>69.188999999999993</v>
      </c>
      <c r="K1417">
        <f t="shared" si="42"/>
        <v>0.58711644914654071</v>
      </c>
    </row>
    <row r="1418" spans="2:12" x14ac:dyDescent="0.2">
      <c r="B1418">
        <v>8</v>
      </c>
      <c r="C1418">
        <v>41.634999999999998</v>
      </c>
      <c r="D1418">
        <v>8.5489999999999995</v>
      </c>
      <c r="E1418">
        <v>3064</v>
      </c>
      <c r="F1418">
        <v>1472</v>
      </c>
      <c r="G1418">
        <v>67.62</v>
      </c>
      <c r="H1418">
        <v>6.51</v>
      </c>
      <c r="I1418">
        <v>30.702999999999999</v>
      </c>
      <c r="J1418">
        <v>63.350999999999999</v>
      </c>
      <c r="K1418">
        <f t="shared" si="42"/>
        <v>0.48464901895786966</v>
      </c>
    </row>
    <row r="1419" spans="2:12" x14ac:dyDescent="0.2">
      <c r="B1419">
        <v>9</v>
      </c>
      <c r="C1419">
        <v>50.878</v>
      </c>
      <c r="D1419">
        <v>9.1709999999999994</v>
      </c>
      <c r="E1419">
        <v>2584</v>
      </c>
      <c r="F1419">
        <v>1184</v>
      </c>
      <c r="G1419">
        <v>59.533999999999999</v>
      </c>
      <c r="H1419">
        <v>7.44</v>
      </c>
      <c r="I1419">
        <v>27.459</v>
      </c>
      <c r="J1419">
        <v>49.607999999999997</v>
      </c>
      <c r="K1419">
        <f t="shared" si="42"/>
        <v>0.55351959361393321</v>
      </c>
    </row>
    <row r="1420" spans="2:12" x14ac:dyDescent="0.2">
      <c r="B1420">
        <v>10</v>
      </c>
      <c r="C1420">
        <v>24.527000000000001</v>
      </c>
      <c r="D1420">
        <v>6.9130000000000003</v>
      </c>
      <c r="E1420">
        <v>2600</v>
      </c>
      <c r="F1420">
        <v>1064</v>
      </c>
      <c r="G1420">
        <v>109.654</v>
      </c>
      <c r="H1420">
        <v>4.6500000000000004</v>
      </c>
      <c r="I1420">
        <v>32.311</v>
      </c>
      <c r="J1420">
        <v>76.296999999999997</v>
      </c>
      <c r="K1420">
        <f t="shared" si="42"/>
        <v>0.42348978334665849</v>
      </c>
    </row>
    <row r="1421" spans="2:12" x14ac:dyDescent="0.2">
      <c r="B1421">
        <v>11</v>
      </c>
      <c r="C1421">
        <v>79.635000000000005</v>
      </c>
      <c r="D1421">
        <v>11.484</v>
      </c>
      <c r="E1421">
        <v>2032</v>
      </c>
      <c r="F1421">
        <v>1680</v>
      </c>
      <c r="G1421">
        <v>158.62899999999999</v>
      </c>
      <c r="H1421">
        <v>9.3000000000000007</v>
      </c>
      <c r="I1421">
        <v>37.5</v>
      </c>
      <c r="J1421">
        <v>64.561000000000007</v>
      </c>
      <c r="K1421">
        <f t="shared" si="42"/>
        <v>0.58084602159198273</v>
      </c>
    </row>
    <row r="1422" spans="2:12" x14ac:dyDescent="0.2">
      <c r="B1422">
        <v>12</v>
      </c>
      <c r="C1422">
        <v>39.661999999999999</v>
      </c>
      <c r="D1422">
        <v>8.5489999999999995</v>
      </c>
      <c r="E1422">
        <v>2048</v>
      </c>
      <c r="F1422">
        <v>1696</v>
      </c>
      <c r="G1422">
        <v>157.62</v>
      </c>
      <c r="H1422">
        <v>6.51</v>
      </c>
      <c r="I1422">
        <v>32.838000000000001</v>
      </c>
      <c r="J1422">
        <v>76.040999999999997</v>
      </c>
      <c r="K1422">
        <f t="shared" si="42"/>
        <v>0.43184597782775086</v>
      </c>
    </row>
    <row r="1423" spans="2:12" x14ac:dyDescent="0.2">
      <c r="B1423">
        <v>13</v>
      </c>
      <c r="C1423">
        <v>69.188999999999993</v>
      </c>
      <c r="D1423">
        <v>10.603</v>
      </c>
      <c r="E1423">
        <v>4328</v>
      </c>
      <c r="F1423">
        <v>2800</v>
      </c>
      <c r="G1423">
        <v>127.875</v>
      </c>
      <c r="H1423">
        <v>8.8350000000000009</v>
      </c>
      <c r="I1423">
        <v>32.554000000000002</v>
      </c>
      <c r="J1423">
        <v>71.492999999999995</v>
      </c>
      <c r="K1423">
        <f t="shared" si="42"/>
        <v>0.45534527855874007</v>
      </c>
    </row>
    <row r="1424" spans="2:12" x14ac:dyDescent="0.2">
      <c r="B1424">
        <v>14</v>
      </c>
      <c r="C1424">
        <v>40.622</v>
      </c>
      <c r="D1424">
        <v>8.4849999999999994</v>
      </c>
      <c r="E1424">
        <v>4384</v>
      </c>
      <c r="F1424">
        <v>2776</v>
      </c>
      <c r="G1424">
        <v>99.462000000000003</v>
      </c>
      <c r="H1424">
        <v>6.4459999999999997</v>
      </c>
      <c r="I1424">
        <v>19.553999999999998</v>
      </c>
      <c r="J1424">
        <v>56.459000000000003</v>
      </c>
      <c r="K1424">
        <f t="shared" si="42"/>
        <v>0.34633982181760209</v>
      </c>
    </row>
    <row r="1425" spans="2:11" x14ac:dyDescent="0.2">
      <c r="B1425">
        <v>15</v>
      </c>
      <c r="C1425">
        <v>63.350999999999999</v>
      </c>
      <c r="D1425">
        <v>10.038</v>
      </c>
      <c r="E1425">
        <v>4792</v>
      </c>
      <c r="F1425">
        <v>2224</v>
      </c>
      <c r="G1425">
        <v>103.392</v>
      </c>
      <c r="H1425">
        <v>8.3699999999999992</v>
      </c>
      <c r="I1425">
        <v>27.094999999999999</v>
      </c>
      <c r="J1425">
        <v>60.850999999999999</v>
      </c>
      <c r="K1425">
        <f t="shared" si="42"/>
        <v>0.4452679495817653</v>
      </c>
    </row>
    <row r="1426" spans="2:11" x14ac:dyDescent="0.2">
      <c r="B1426">
        <v>16</v>
      </c>
      <c r="C1426">
        <v>30.702999999999999</v>
      </c>
      <c r="D1426">
        <v>6.77</v>
      </c>
      <c r="E1426">
        <v>4808</v>
      </c>
      <c r="F1426">
        <v>2264</v>
      </c>
      <c r="G1426">
        <v>105.94499999999999</v>
      </c>
      <c r="H1426">
        <v>6.2389999999999999</v>
      </c>
    </row>
    <row r="1427" spans="2:11" x14ac:dyDescent="0.2">
      <c r="B1427">
        <v>17</v>
      </c>
      <c r="C1427">
        <v>49.607999999999997</v>
      </c>
      <c r="D1427">
        <v>8.9440000000000008</v>
      </c>
      <c r="E1427">
        <v>4688</v>
      </c>
      <c r="F1427">
        <v>1848</v>
      </c>
      <c r="G1427">
        <v>98.972999999999999</v>
      </c>
      <c r="H1427">
        <v>7.891</v>
      </c>
    </row>
    <row r="1428" spans="2:11" x14ac:dyDescent="0.2">
      <c r="B1428">
        <v>18</v>
      </c>
      <c r="C1428">
        <v>27.459</v>
      </c>
      <c r="D1428">
        <v>7.2190000000000003</v>
      </c>
      <c r="E1428">
        <v>4688</v>
      </c>
      <c r="F1428">
        <v>1864</v>
      </c>
      <c r="G1428">
        <v>104.931</v>
      </c>
      <c r="H1428">
        <v>5.58</v>
      </c>
    </row>
    <row r="1429" spans="2:11" x14ac:dyDescent="0.2">
      <c r="B1429">
        <v>19</v>
      </c>
      <c r="C1429">
        <v>76.296999999999997</v>
      </c>
      <c r="D1429">
        <v>10.974</v>
      </c>
      <c r="E1429">
        <v>1920</v>
      </c>
      <c r="F1429">
        <v>1600</v>
      </c>
      <c r="G1429">
        <v>53.616</v>
      </c>
      <c r="H1429">
        <v>9.5429999999999993</v>
      </c>
    </row>
    <row r="1430" spans="2:11" x14ac:dyDescent="0.2">
      <c r="B1430">
        <v>20</v>
      </c>
      <c r="C1430">
        <v>32.311</v>
      </c>
      <c r="D1430">
        <v>7.2779999999999996</v>
      </c>
      <c r="E1430">
        <v>1952</v>
      </c>
      <c r="F1430">
        <v>1464</v>
      </c>
      <c r="G1430">
        <v>116.565</v>
      </c>
      <c r="H1430">
        <v>6.4279999999999999</v>
      </c>
    </row>
    <row r="1431" spans="2:11" x14ac:dyDescent="0.2">
      <c r="B1431">
        <v>21</v>
      </c>
      <c r="C1431">
        <v>64.561000000000007</v>
      </c>
      <c r="D1431">
        <v>10.491</v>
      </c>
      <c r="E1431">
        <v>2352</v>
      </c>
      <c r="F1431">
        <v>1288</v>
      </c>
      <c r="G1431">
        <v>102.804</v>
      </c>
      <c r="H1431">
        <v>8.6379999999999999</v>
      </c>
    </row>
    <row r="1432" spans="2:11" x14ac:dyDescent="0.2">
      <c r="B1432">
        <v>22</v>
      </c>
      <c r="C1432">
        <v>37.5</v>
      </c>
      <c r="D1432">
        <v>8.24</v>
      </c>
      <c r="E1432">
        <v>2352</v>
      </c>
      <c r="F1432">
        <v>1304</v>
      </c>
      <c r="G1432">
        <v>106.39</v>
      </c>
      <c r="H1432">
        <v>6.0449999999999999</v>
      </c>
    </row>
    <row r="1433" spans="2:11" x14ac:dyDescent="0.2">
      <c r="B1433">
        <v>23</v>
      </c>
      <c r="C1433">
        <v>76.040999999999997</v>
      </c>
      <c r="D1433">
        <v>10.603</v>
      </c>
      <c r="E1433">
        <v>2072</v>
      </c>
      <c r="F1433">
        <v>1728</v>
      </c>
      <c r="G1433">
        <v>52.125</v>
      </c>
      <c r="H1433">
        <v>9.7650000000000006</v>
      </c>
    </row>
    <row r="1434" spans="2:11" x14ac:dyDescent="0.2">
      <c r="B1434">
        <v>24</v>
      </c>
      <c r="C1434">
        <v>32.838000000000001</v>
      </c>
      <c r="D1434">
        <v>8.5489999999999995</v>
      </c>
      <c r="E1434">
        <v>2072</v>
      </c>
      <c r="F1434">
        <v>1592</v>
      </c>
      <c r="G1434">
        <v>112.38</v>
      </c>
      <c r="H1434">
        <v>6.0449999999999999</v>
      </c>
    </row>
    <row r="1435" spans="2:11" x14ac:dyDescent="0.2">
      <c r="B1435">
        <v>25</v>
      </c>
      <c r="C1435">
        <v>71.492999999999995</v>
      </c>
      <c r="D1435">
        <v>11.053000000000001</v>
      </c>
      <c r="E1435">
        <v>3264</v>
      </c>
      <c r="F1435">
        <v>1480</v>
      </c>
      <c r="G1435">
        <v>104.621</v>
      </c>
      <c r="H1435">
        <v>8.3699999999999992</v>
      </c>
    </row>
    <row r="1436" spans="2:11" x14ac:dyDescent="0.2">
      <c r="B1436">
        <v>26</v>
      </c>
      <c r="C1436">
        <v>32.554000000000002</v>
      </c>
      <c r="D1436">
        <v>7.9459999999999997</v>
      </c>
      <c r="E1436">
        <v>3256</v>
      </c>
      <c r="F1436">
        <v>1520</v>
      </c>
      <c r="G1436">
        <v>110.556</v>
      </c>
      <c r="H1436">
        <v>5.58</v>
      </c>
    </row>
    <row r="1437" spans="2:11" x14ac:dyDescent="0.2">
      <c r="B1437">
        <v>27</v>
      </c>
      <c r="C1437">
        <v>56.459000000000003</v>
      </c>
      <c r="D1437">
        <v>9.5860000000000003</v>
      </c>
      <c r="E1437">
        <v>3360</v>
      </c>
      <c r="F1437">
        <v>1584</v>
      </c>
      <c r="G1437">
        <v>129.09399999999999</v>
      </c>
      <c r="H1437">
        <v>8.2200000000000006</v>
      </c>
    </row>
    <row r="1438" spans="2:11" x14ac:dyDescent="0.2">
      <c r="B1438">
        <v>28</v>
      </c>
      <c r="C1438">
        <v>19.553999999999998</v>
      </c>
      <c r="D1438">
        <v>6.4770000000000003</v>
      </c>
      <c r="E1438">
        <v>3384</v>
      </c>
      <c r="F1438">
        <v>1584</v>
      </c>
      <c r="G1438">
        <v>111.038</v>
      </c>
      <c r="H1438">
        <v>3.72</v>
      </c>
    </row>
    <row r="1439" spans="2:11" x14ac:dyDescent="0.2">
      <c r="B1439">
        <v>29</v>
      </c>
      <c r="C1439">
        <v>60.850999999999999</v>
      </c>
      <c r="D1439">
        <v>10.24</v>
      </c>
      <c r="E1439">
        <v>2824</v>
      </c>
      <c r="F1439">
        <v>1336</v>
      </c>
      <c r="G1439">
        <v>129.47200000000001</v>
      </c>
      <c r="H1439">
        <v>7.9960000000000004</v>
      </c>
    </row>
    <row r="1440" spans="2:11" x14ac:dyDescent="0.2">
      <c r="B1440">
        <v>30</v>
      </c>
      <c r="C1440">
        <v>27.094999999999999</v>
      </c>
      <c r="D1440">
        <v>7.6260000000000003</v>
      </c>
      <c r="E1440">
        <v>2856</v>
      </c>
      <c r="F1440">
        <v>1344</v>
      </c>
      <c r="G1440">
        <v>127.569</v>
      </c>
      <c r="H1440">
        <v>5.1260000000000003</v>
      </c>
    </row>
    <row r="1442" spans="2:12" x14ac:dyDescent="0.2">
      <c r="B1442" s="5" t="s">
        <v>63</v>
      </c>
    </row>
    <row r="1443" spans="2:12" x14ac:dyDescent="0.2">
      <c r="B1443">
        <v>1</v>
      </c>
      <c r="C1443">
        <v>89.417000000000002</v>
      </c>
      <c r="D1443">
        <v>11.994999999999999</v>
      </c>
      <c r="E1443">
        <v>2848</v>
      </c>
      <c r="F1443">
        <v>2072</v>
      </c>
      <c r="G1443">
        <v>26.565000000000001</v>
      </c>
      <c r="H1443">
        <v>10.241</v>
      </c>
      <c r="I1443">
        <v>32.713999999999999</v>
      </c>
      <c r="J1443">
        <v>89.417000000000002</v>
      </c>
      <c r="K1443">
        <f>I1443/J1443</f>
        <v>0.36585884115995837</v>
      </c>
      <c r="L1443">
        <f>MIN(I1443:I1457)</f>
        <v>32.713999999999999</v>
      </c>
    </row>
    <row r="1444" spans="2:12" x14ac:dyDescent="0.2">
      <c r="B1444">
        <v>2</v>
      </c>
      <c r="C1444">
        <v>32.713999999999999</v>
      </c>
      <c r="D1444">
        <v>7.7110000000000003</v>
      </c>
      <c r="E1444">
        <v>2888</v>
      </c>
      <c r="F1444">
        <v>1976</v>
      </c>
      <c r="G1444">
        <v>124.69499999999999</v>
      </c>
      <c r="H1444">
        <v>5.8520000000000003</v>
      </c>
      <c r="I1444">
        <v>43.058999999999997</v>
      </c>
      <c r="J1444">
        <v>78.581999999999994</v>
      </c>
      <c r="K1444">
        <f t="shared" ref="K1444:K1457" si="43">I1444/J1444</f>
        <v>0.54794991219363209</v>
      </c>
      <c r="L1444">
        <f>MAX(J1443:J1457)</f>
        <v>123.792</v>
      </c>
    </row>
    <row r="1445" spans="2:12" x14ac:dyDescent="0.2">
      <c r="B1445">
        <v>3</v>
      </c>
      <c r="C1445">
        <v>78.581999999999994</v>
      </c>
      <c r="D1445">
        <v>11.141999999999999</v>
      </c>
      <c r="E1445">
        <v>2952</v>
      </c>
      <c r="F1445">
        <v>2192</v>
      </c>
      <c r="G1445">
        <v>66.801000000000002</v>
      </c>
      <c r="H1445">
        <v>9.7530000000000001</v>
      </c>
      <c r="I1445">
        <v>35.061999999999998</v>
      </c>
      <c r="J1445">
        <v>71.923000000000002</v>
      </c>
      <c r="K1445">
        <f t="shared" si="43"/>
        <v>0.48749356951183903</v>
      </c>
      <c r="L1445">
        <f>AVERAGE(I1443:I1457)</f>
        <v>48.399200000000015</v>
      </c>
    </row>
    <row r="1446" spans="2:12" x14ac:dyDescent="0.2">
      <c r="B1446">
        <v>4</v>
      </c>
      <c r="C1446">
        <v>43.058999999999997</v>
      </c>
      <c r="D1446">
        <v>8.1750000000000007</v>
      </c>
      <c r="E1446">
        <v>2920</v>
      </c>
      <c r="F1446">
        <v>2120</v>
      </c>
      <c r="G1446">
        <v>17.353999999999999</v>
      </c>
      <c r="H1446">
        <v>6.827</v>
      </c>
      <c r="I1446">
        <v>43.890999999999998</v>
      </c>
      <c r="J1446">
        <v>121.89400000000001</v>
      </c>
      <c r="K1446">
        <f t="shared" si="43"/>
        <v>0.36007514725909395</v>
      </c>
      <c r="L1446">
        <f>AVERAGE(J1443:J1457)</f>
        <v>97.72420000000001</v>
      </c>
    </row>
    <row r="1447" spans="2:12" x14ac:dyDescent="0.2">
      <c r="B1447">
        <v>5</v>
      </c>
      <c r="C1447">
        <v>71.923000000000002</v>
      </c>
      <c r="D1447">
        <v>10.959</v>
      </c>
      <c r="E1447">
        <v>3056</v>
      </c>
      <c r="F1447">
        <v>1728</v>
      </c>
      <c r="G1447">
        <v>147.72399999999999</v>
      </c>
      <c r="H1447">
        <v>9.266</v>
      </c>
      <c r="I1447">
        <v>33.085999999999999</v>
      </c>
      <c r="J1447">
        <v>65.369</v>
      </c>
      <c r="K1447">
        <f t="shared" si="43"/>
        <v>0.50614205510257149</v>
      </c>
    </row>
    <row r="1448" spans="2:12" x14ac:dyDescent="0.2">
      <c r="B1448">
        <v>6</v>
      </c>
      <c r="C1448">
        <v>35.061999999999998</v>
      </c>
      <c r="D1448">
        <v>7.617</v>
      </c>
      <c r="E1448">
        <v>3080</v>
      </c>
      <c r="F1448">
        <v>1720</v>
      </c>
      <c r="G1448">
        <v>140.19399999999999</v>
      </c>
      <c r="H1448">
        <v>6.34</v>
      </c>
      <c r="I1448">
        <v>37.277000000000001</v>
      </c>
      <c r="J1448">
        <v>81.421000000000006</v>
      </c>
      <c r="K1448">
        <f t="shared" si="43"/>
        <v>0.45783028948305715</v>
      </c>
    </row>
    <row r="1449" spans="2:12" x14ac:dyDescent="0.2">
      <c r="B1449">
        <v>7</v>
      </c>
      <c r="C1449">
        <v>121.89400000000001</v>
      </c>
      <c r="D1449">
        <v>14.074999999999999</v>
      </c>
      <c r="E1449">
        <v>2576</v>
      </c>
      <c r="F1449">
        <v>1200</v>
      </c>
      <c r="G1449">
        <v>104.036</v>
      </c>
      <c r="H1449">
        <v>12.1</v>
      </c>
      <c r="I1449">
        <v>55.603000000000002</v>
      </c>
      <c r="J1449">
        <v>114.874</v>
      </c>
      <c r="K1449">
        <f t="shared" si="43"/>
        <v>0.48403468147709666</v>
      </c>
    </row>
    <row r="1450" spans="2:12" x14ac:dyDescent="0.2">
      <c r="B1450">
        <v>8</v>
      </c>
      <c r="C1450">
        <v>43.890999999999998</v>
      </c>
      <c r="D1450">
        <v>8.952</v>
      </c>
      <c r="E1450">
        <v>2560</v>
      </c>
      <c r="F1450">
        <v>1248</v>
      </c>
      <c r="G1450">
        <v>119.358</v>
      </c>
      <c r="H1450">
        <v>6.5519999999999996</v>
      </c>
      <c r="I1450">
        <v>66.272000000000006</v>
      </c>
      <c r="J1450">
        <v>104.095</v>
      </c>
      <c r="K1450">
        <f t="shared" si="43"/>
        <v>0.63664921465968594</v>
      </c>
    </row>
    <row r="1451" spans="2:12" x14ac:dyDescent="0.2">
      <c r="B1451">
        <v>9</v>
      </c>
      <c r="C1451">
        <v>65.369</v>
      </c>
      <c r="D1451">
        <v>10.904</v>
      </c>
      <c r="E1451">
        <v>2712</v>
      </c>
      <c r="F1451">
        <v>1160</v>
      </c>
      <c r="G1451">
        <v>79.694999999999993</v>
      </c>
      <c r="H1451">
        <v>8.173</v>
      </c>
      <c r="I1451">
        <v>67.331000000000003</v>
      </c>
      <c r="J1451">
        <v>123.792</v>
      </c>
      <c r="K1451">
        <f t="shared" si="43"/>
        <v>0.54390429106888982</v>
      </c>
    </row>
    <row r="1452" spans="2:12" x14ac:dyDescent="0.2">
      <c r="B1452">
        <v>10</v>
      </c>
      <c r="C1452">
        <v>33.085999999999999</v>
      </c>
      <c r="D1452">
        <v>7.9390000000000001</v>
      </c>
      <c r="E1452">
        <v>2728</v>
      </c>
      <c r="F1452">
        <v>1136</v>
      </c>
      <c r="G1452">
        <v>79.38</v>
      </c>
      <c r="H1452">
        <v>6.34</v>
      </c>
      <c r="I1452">
        <v>47.655000000000001</v>
      </c>
      <c r="J1452">
        <v>94.344999999999999</v>
      </c>
      <c r="K1452">
        <f t="shared" si="43"/>
        <v>0.50511420849011612</v>
      </c>
    </row>
    <row r="1453" spans="2:12" x14ac:dyDescent="0.2">
      <c r="B1453">
        <v>11</v>
      </c>
      <c r="C1453">
        <v>81.421000000000006</v>
      </c>
      <c r="D1453">
        <v>11.12</v>
      </c>
      <c r="E1453">
        <v>2368</v>
      </c>
      <c r="F1453">
        <v>1032</v>
      </c>
      <c r="G1453">
        <v>127.875</v>
      </c>
      <c r="H1453">
        <v>9.7530000000000001</v>
      </c>
      <c r="I1453">
        <v>53.552</v>
      </c>
      <c r="J1453">
        <v>96.894000000000005</v>
      </c>
      <c r="K1453">
        <f t="shared" si="43"/>
        <v>0.55268644085289076</v>
      </c>
    </row>
    <row r="1454" spans="2:12" x14ac:dyDescent="0.2">
      <c r="B1454">
        <v>12</v>
      </c>
      <c r="C1454">
        <v>37.277000000000001</v>
      </c>
      <c r="D1454">
        <v>8.0719999999999992</v>
      </c>
      <c r="E1454">
        <v>2400</v>
      </c>
      <c r="F1454">
        <v>1048</v>
      </c>
      <c r="G1454">
        <v>115.017</v>
      </c>
      <c r="H1454">
        <v>6.55</v>
      </c>
      <c r="I1454">
        <v>44.389000000000003</v>
      </c>
      <c r="J1454">
        <v>102.166</v>
      </c>
      <c r="K1454">
        <f t="shared" si="43"/>
        <v>0.43447918094082183</v>
      </c>
    </row>
    <row r="1455" spans="2:12" x14ac:dyDescent="0.2">
      <c r="B1455">
        <v>13</v>
      </c>
      <c r="C1455">
        <v>114.874</v>
      </c>
      <c r="D1455">
        <v>13.747999999999999</v>
      </c>
      <c r="E1455">
        <v>3182</v>
      </c>
      <c r="F1455">
        <v>2176</v>
      </c>
      <c r="G1455">
        <v>118.61</v>
      </c>
      <c r="H1455">
        <v>11.772</v>
      </c>
      <c r="I1455">
        <v>56.027000000000001</v>
      </c>
      <c r="J1455">
        <v>87.718999999999994</v>
      </c>
      <c r="K1455">
        <f t="shared" si="43"/>
        <v>0.63870997161390353</v>
      </c>
    </row>
    <row r="1456" spans="2:12" x14ac:dyDescent="0.2">
      <c r="B1456">
        <v>14</v>
      </c>
      <c r="C1456">
        <v>55.603000000000002</v>
      </c>
      <c r="D1456">
        <v>9.2309999999999999</v>
      </c>
      <c r="E1456">
        <v>3206</v>
      </c>
      <c r="F1456">
        <v>2206</v>
      </c>
      <c r="G1456">
        <v>123.69</v>
      </c>
      <c r="H1456">
        <v>8.4120000000000008</v>
      </c>
      <c r="I1456">
        <v>53.374000000000002</v>
      </c>
      <c r="J1456">
        <v>111.608</v>
      </c>
      <c r="K1456">
        <f t="shared" si="43"/>
        <v>0.47822736721381981</v>
      </c>
    </row>
    <row r="1457" spans="2:11" x14ac:dyDescent="0.2">
      <c r="B1457">
        <v>15</v>
      </c>
      <c r="C1457">
        <v>104.095</v>
      </c>
      <c r="D1457">
        <v>12.612</v>
      </c>
      <c r="E1457">
        <v>3326</v>
      </c>
      <c r="F1457">
        <v>2272</v>
      </c>
      <c r="G1457">
        <v>119.539</v>
      </c>
      <c r="H1457">
        <v>11.157999999999999</v>
      </c>
      <c r="I1457">
        <v>56.695999999999998</v>
      </c>
      <c r="J1457">
        <v>121.764</v>
      </c>
      <c r="K1457">
        <f t="shared" si="43"/>
        <v>0.46562202292960153</v>
      </c>
    </row>
    <row r="1458" spans="2:11" x14ac:dyDescent="0.2">
      <c r="B1458">
        <v>16</v>
      </c>
      <c r="C1458">
        <v>66.272000000000006</v>
      </c>
      <c r="D1458">
        <v>11.026999999999999</v>
      </c>
      <c r="E1458">
        <v>3392</v>
      </c>
      <c r="F1458">
        <v>2434</v>
      </c>
      <c r="G1458">
        <v>84.289000000000001</v>
      </c>
      <c r="H1458">
        <v>8.0459999999999994</v>
      </c>
    </row>
    <row r="1459" spans="2:11" x14ac:dyDescent="0.2">
      <c r="B1459">
        <v>17</v>
      </c>
      <c r="C1459">
        <v>123.792</v>
      </c>
      <c r="D1459">
        <v>13.709</v>
      </c>
      <c r="E1459">
        <v>2930</v>
      </c>
      <c r="F1459">
        <v>2536</v>
      </c>
      <c r="G1459">
        <v>43.918999999999997</v>
      </c>
      <c r="H1459">
        <v>12.241</v>
      </c>
    </row>
    <row r="1460" spans="2:11" x14ac:dyDescent="0.2">
      <c r="B1460">
        <v>18</v>
      </c>
      <c r="C1460">
        <v>67.331000000000003</v>
      </c>
      <c r="D1460">
        <v>10.188000000000001</v>
      </c>
      <c r="E1460">
        <v>2978</v>
      </c>
      <c r="F1460">
        <v>2530</v>
      </c>
      <c r="G1460">
        <v>68.962000000000003</v>
      </c>
      <c r="H1460">
        <v>8.7780000000000005</v>
      </c>
    </row>
    <row r="1461" spans="2:11" x14ac:dyDescent="0.2">
      <c r="B1461">
        <v>19</v>
      </c>
      <c r="C1461">
        <v>94.344999999999999</v>
      </c>
      <c r="D1461">
        <v>12.441000000000001</v>
      </c>
      <c r="E1461">
        <v>2996</v>
      </c>
      <c r="F1461">
        <v>1906</v>
      </c>
      <c r="G1461">
        <v>24.305</v>
      </c>
      <c r="H1461">
        <v>10.606999999999999</v>
      </c>
    </row>
    <row r="1462" spans="2:11" x14ac:dyDescent="0.2">
      <c r="B1462">
        <v>20</v>
      </c>
      <c r="C1462">
        <v>47.655000000000001</v>
      </c>
      <c r="D1462">
        <v>8.5380000000000003</v>
      </c>
      <c r="E1462">
        <v>3050</v>
      </c>
      <c r="F1462">
        <v>1918</v>
      </c>
      <c r="G1462">
        <v>43.264000000000003</v>
      </c>
      <c r="H1462">
        <v>7.681</v>
      </c>
    </row>
    <row r="1463" spans="2:11" x14ac:dyDescent="0.2">
      <c r="B1463">
        <v>21</v>
      </c>
      <c r="C1463">
        <v>96.894000000000005</v>
      </c>
      <c r="D1463">
        <v>12.295</v>
      </c>
      <c r="E1463">
        <v>2870</v>
      </c>
      <c r="F1463">
        <v>2176</v>
      </c>
      <c r="G1463">
        <v>67.248999999999995</v>
      </c>
      <c r="H1463">
        <v>10.826000000000001</v>
      </c>
    </row>
    <row r="1464" spans="2:11" x14ac:dyDescent="0.2">
      <c r="B1464">
        <v>22</v>
      </c>
      <c r="C1464">
        <v>53.552</v>
      </c>
      <c r="D1464">
        <v>10.632</v>
      </c>
      <c r="E1464">
        <v>2882</v>
      </c>
      <c r="F1464">
        <v>2158</v>
      </c>
      <c r="G1464">
        <v>86.055000000000007</v>
      </c>
      <c r="H1464">
        <v>7.1710000000000003</v>
      </c>
    </row>
    <row r="1465" spans="2:11" x14ac:dyDescent="0.2">
      <c r="B1465">
        <v>23</v>
      </c>
      <c r="C1465">
        <v>102.166</v>
      </c>
      <c r="D1465">
        <v>12.441000000000001</v>
      </c>
      <c r="E1465">
        <v>2882</v>
      </c>
      <c r="F1465">
        <v>1828</v>
      </c>
      <c r="G1465">
        <v>155.69499999999999</v>
      </c>
      <c r="H1465">
        <v>11.121</v>
      </c>
    </row>
    <row r="1466" spans="2:11" x14ac:dyDescent="0.2">
      <c r="B1466">
        <v>24</v>
      </c>
      <c r="C1466">
        <v>44.389000000000003</v>
      </c>
      <c r="D1466">
        <v>8.5619999999999994</v>
      </c>
      <c r="E1466">
        <v>2948</v>
      </c>
      <c r="F1466">
        <v>1804</v>
      </c>
      <c r="G1466">
        <v>109.983</v>
      </c>
      <c r="H1466">
        <v>6.9489999999999998</v>
      </c>
    </row>
    <row r="1467" spans="2:11" x14ac:dyDescent="0.2">
      <c r="B1467">
        <v>25</v>
      </c>
      <c r="C1467">
        <v>87.718999999999994</v>
      </c>
      <c r="D1467">
        <v>12.18</v>
      </c>
      <c r="E1467">
        <v>1892</v>
      </c>
      <c r="F1467">
        <v>1426</v>
      </c>
      <c r="G1467">
        <v>131.34800000000001</v>
      </c>
      <c r="H1467">
        <v>10.241</v>
      </c>
    </row>
    <row r="1468" spans="2:11" x14ac:dyDescent="0.2">
      <c r="B1468">
        <v>26</v>
      </c>
      <c r="C1468">
        <v>56.027000000000001</v>
      </c>
      <c r="D1468">
        <v>9.1440000000000001</v>
      </c>
      <c r="E1468">
        <v>1940</v>
      </c>
      <c r="F1468">
        <v>1432</v>
      </c>
      <c r="G1468">
        <v>106.26</v>
      </c>
      <c r="H1468">
        <v>8.0459999999999994</v>
      </c>
    </row>
    <row r="1469" spans="2:11" x14ac:dyDescent="0.2">
      <c r="B1469">
        <v>27</v>
      </c>
      <c r="C1469">
        <v>111.608</v>
      </c>
      <c r="D1469">
        <v>12.722</v>
      </c>
      <c r="E1469">
        <v>1916</v>
      </c>
      <c r="F1469">
        <v>1258</v>
      </c>
      <c r="G1469">
        <v>108.435</v>
      </c>
      <c r="H1469">
        <v>11.913</v>
      </c>
    </row>
    <row r="1470" spans="2:11" x14ac:dyDescent="0.2">
      <c r="B1470">
        <v>28</v>
      </c>
      <c r="C1470">
        <v>53.374000000000002</v>
      </c>
      <c r="D1470">
        <v>10.116</v>
      </c>
      <c r="E1470">
        <v>1916</v>
      </c>
      <c r="F1470">
        <v>1282</v>
      </c>
      <c r="G1470">
        <v>130.601</v>
      </c>
      <c r="H1470">
        <v>7.681</v>
      </c>
    </row>
    <row r="1471" spans="2:11" x14ac:dyDescent="0.2">
      <c r="B1471">
        <v>29</v>
      </c>
      <c r="C1471">
        <v>121.764</v>
      </c>
      <c r="D1471">
        <v>14.263999999999999</v>
      </c>
      <c r="E1471">
        <v>2054</v>
      </c>
      <c r="F1471">
        <v>1546</v>
      </c>
      <c r="G1471">
        <v>67.38</v>
      </c>
      <c r="H1471">
        <v>11.337999999999999</v>
      </c>
    </row>
    <row r="1472" spans="2:11" x14ac:dyDescent="0.2">
      <c r="B1472">
        <v>30</v>
      </c>
      <c r="C1472">
        <v>56.695999999999998</v>
      </c>
      <c r="D1472">
        <v>9.9019999999999992</v>
      </c>
      <c r="E1472">
        <v>2006</v>
      </c>
      <c r="F1472">
        <v>1438</v>
      </c>
      <c r="G1472">
        <v>4.2359999999999998</v>
      </c>
      <c r="H1472">
        <v>8.0169999999999995</v>
      </c>
    </row>
    <row r="1474" spans="2:12" x14ac:dyDescent="0.2">
      <c r="B1474" s="3" t="s">
        <v>64</v>
      </c>
    </row>
    <row r="1475" spans="2:12" x14ac:dyDescent="0.2">
      <c r="B1475">
        <v>1</v>
      </c>
      <c r="C1475">
        <v>98.007000000000005</v>
      </c>
      <c r="D1475">
        <v>12.436999999999999</v>
      </c>
      <c r="E1475">
        <v>3480</v>
      </c>
      <c r="F1475">
        <v>1840</v>
      </c>
      <c r="G1475">
        <v>115.56</v>
      </c>
      <c r="H1475">
        <v>10.731999999999999</v>
      </c>
      <c r="I1475">
        <v>44.155000000000001</v>
      </c>
      <c r="J1475">
        <v>98.007000000000005</v>
      </c>
      <c r="K1475">
        <f>I1475/J1475</f>
        <v>0.45052904384380704</v>
      </c>
      <c r="L1475">
        <f>MIN(I1475:I1489)</f>
        <v>38.369999999999997</v>
      </c>
    </row>
    <row r="1476" spans="2:12" x14ac:dyDescent="0.2">
      <c r="B1476">
        <v>2</v>
      </c>
      <c r="C1476">
        <v>44.155000000000001</v>
      </c>
      <c r="D1476">
        <v>8.1769999999999996</v>
      </c>
      <c r="E1476">
        <v>3520</v>
      </c>
      <c r="F1476">
        <v>1872</v>
      </c>
      <c r="G1476">
        <v>107.354</v>
      </c>
      <c r="H1476">
        <v>7.3170000000000002</v>
      </c>
      <c r="I1476">
        <v>38.905000000000001</v>
      </c>
      <c r="J1476">
        <v>76.382999999999996</v>
      </c>
      <c r="K1476">
        <f t="shared" ref="K1476:K1489" si="44">I1476/J1476</f>
        <v>0.50934108374900178</v>
      </c>
      <c r="L1476">
        <f>MAX(J1475:J1489)</f>
        <v>114.277</v>
      </c>
    </row>
    <row r="1477" spans="2:12" x14ac:dyDescent="0.2">
      <c r="B1477">
        <v>3</v>
      </c>
      <c r="C1477">
        <v>76.382999999999996</v>
      </c>
      <c r="D1477">
        <v>10.962</v>
      </c>
      <c r="E1477">
        <v>3840</v>
      </c>
      <c r="F1477">
        <v>2112</v>
      </c>
      <c r="G1477">
        <v>159.14599999999999</v>
      </c>
      <c r="H1477">
        <v>8.7799999999999994</v>
      </c>
      <c r="I1477">
        <v>43.857999999999997</v>
      </c>
      <c r="J1477">
        <v>88.206000000000003</v>
      </c>
      <c r="K1477">
        <f t="shared" si="44"/>
        <v>0.49722241117384297</v>
      </c>
      <c r="L1477">
        <f>AVERAGE(I1475:I1489)</f>
        <v>47.004266666666673</v>
      </c>
    </row>
    <row r="1478" spans="2:12" x14ac:dyDescent="0.2">
      <c r="B1478">
        <v>4</v>
      </c>
      <c r="C1478">
        <v>38.905000000000001</v>
      </c>
      <c r="D1478">
        <v>8.0449999999999999</v>
      </c>
      <c r="E1478">
        <v>3904</v>
      </c>
      <c r="F1478">
        <v>2088</v>
      </c>
      <c r="G1478">
        <v>104.036</v>
      </c>
      <c r="H1478">
        <v>7.024</v>
      </c>
      <c r="I1478">
        <v>56.052999999999997</v>
      </c>
      <c r="J1478">
        <v>103.64400000000001</v>
      </c>
      <c r="K1478">
        <f t="shared" si="44"/>
        <v>0.54082243062791857</v>
      </c>
      <c r="L1478">
        <f>AVERAGE(J1475:J1489)</f>
        <v>90.320266666666683</v>
      </c>
    </row>
    <row r="1479" spans="2:12" x14ac:dyDescent="0.2">
      <c r="B1479">
        <v>5</v>
      </c>
      <c r="C1479">
        <v>88.206000000000003</v>
      </c>
      <c r="D1479">
        <v>11.788</v>
      </c>
      <c r="E1479">
        <v>3000</v>
      </c>
      <c r="F1479">
        <v>2184</v>
      </c>
      <c r="G1479">
        <v>24.443999999999999</v>
      </c>
      <c r="H1479">
        <v>10.244</v>
      </c>
      <c r="I1479">
        <v>51.77</v>
      </c>
      <c r="J1479">
        <v>108.41800000000001</v>
      </c>
      <c r="K1479">
        <f t="shared" si="44"/>
        <v>0.47750373554206865</v>
      </c>
    </row>
    <row r="1480" spans="2:12" x14ac:dyDescent="0.2">
      <c r="B1480">
        <v>6</v>
      </c>
      <c r="C1480">
        <v>43.857999999999997</v>
      </c>
      <c r="D1480">
        <v>9.1649999999999991</v>
      </c>
      <c r="E1480">
        <v>3056</v>
      </c>
      <c r="F1480">
        <v>2080</v>
      </c>
      <c r="G1480">
        <v>115.20099999999999</v>
      </c>
      <c r="H1480">
        <v>6.8289999999999997</v>
      </c>
      <c r="I1480">
        <v>57.689</v>
      </c>
      <c r="J1480">
        <v>114.277</v>
      </c>
      <c r="K1480">
        <f t="shared" si="44"/>
        <v>0.50481724231472647</v>
      </c>
    </row>
    <row r="1481" spans="2:12" x14ac:dyDescent="0.2">
      <c r="B1481">
        <v>7</v>
      </c>
      <c r="C1481">
        <v>103.64400000000001</v>
      </c>
      <c r="D1481">
        <v>13.323</v>
      </c>
      <c r="E1481">
        <v>1320</v>
      </c>
      <c r="F1481">
        <v>1920</v>
      </c>
      <c r="G1481">
        <v>113.749</v>
      </c>
      <c r="H1481">
        <v>10.731999999999999</v>
      </c>
      <c r="I1481">
        <v>49.97</v>
      </c>
      <c r="J1481">
        <v>100.357</v>
      </c>
      <c r="K1481">
        <f t="shared" si="44"/>
        <v>0.49792241697141204</v>
      </c>
    </row>
    <row r="1482" spans="2:12" x14ac:dyDescent="0.2">
      <c r="B1482">
        <v>8</v>
      </c>
      <c r="C1482">
        <v>56.052999999999997</v>
      </c>
      <c r="D1482">
        <v>9.4710000000000001</v>
      </c>
      <c r="E1482">
        <v>1376</v>
      </c>
      <c r="F1482">
        <v>1960</v>
      </c>
      <c r="G1482">
        <v>101.889</v>
      </c>
      <c r="H1482">
        <v>8.0210000000000008</v>
      </c>
      <c r="I1482">
        <v>61.362000000000002</v>
      </c>
      <c r="J1482">
        <v>104.12</v>
      </c>
      <c r="K1482">
        <f t="shared" si="44"/>
        <v>0.58933922397233962</v>
      </c>
    </row>
    <row r="1483" spans="2:12" x14ac:dyDescent="0.2">
      <c r="B1483">
        <v>9</v>
      </c>
      <c r="C1483">
        <v>108.41800000000001</v>
      </c>
      <c r="D1483">
        <v>13.737</v>
      </c>
      <c r="E1483">
        <v>1280</v>
      </c>
      <c r="F1483">
        <v>1624</v>
      </c>
      <c r="G1483">
        <v>106.504</v>
      </c>
      <c r="H1483">
        <v>10.244</v>
      </c>
      <c r="I1483">
        <v>49.018000000000001</v>
      </c>
      <c r="J1483">
        <v>89.902000000000001</v>
      </c>
      <c r="K1483">
        <f t="shared" si="44"/>
        <v>0.54523814820582417</v>
      </c>
    </row>
    <row r="1484" spans="2:12" x14ac:dyDescent="0.2">
      <c r="B1484">
        <v>10</v>
      </c>
      <c r="C1484">
        <v>51.77</v>
      </c>
      <c r="D1484">
        <v>9.0739999999999998</v>
      </c>
      <c r="E1484">
        <v>1256</v>
      </c>
      <c r="F1484">
        <v>1776</v>
      </c>
      <c r="G1484">
        <v>36.253999999999998</v>
      </c>
      <c r="H1484">
        <v>7.8049999999999997</v>
      </c>
      <c r="I1484">
        <v>38.369999999999997</v>
      </c>
      <c r="J1484">
        <v>86.376999999999995</v>
      </c>
      <c r="K1484">
        <f t="shared" si="44"/>
        <v>0.44421547402665063</v>
      </c>
    </row>
    <row r="1485" spans="2:12" x14ac:dyDescent="0.2">
      <c r="B1485">
        <v>11</v>
      </c>
      <c r="C1485">
        <v>114.277</v>
      </c>
      <c r="D1485">
        <v>13.420999999999999</v>
      </c>
      <c r="E1485">
        <v>1416</v>
      </c>
      <c r="F1485">
        <v>1688</v>
      </c>
      <c r="G1485">
        <v>109.093</v>
      </c>
      <c r="H1485">
        <v>12.103999999999999</v>
      </c>
      <c r="I1485">
        <v>45.137</v>
      </c>
      <c r="J1485">
        <v>86.064999999999998</v>
      </c>
      <c r="K1485">
        <f t="shared" si="44"/>
        <v>0.52445244873061059</v>
      </c>
    </row>
    <row r="1486" spans="2:12" x14ac:dyDescent="0.2">
      <c r="B1486">
        <v>12</v>
      </c>
      <c r="C1486">
        <v>57.689</v>
      </c>
      <c r="D1486">
        <v>10.831</v>
      </c>
      <c r="E1486">
        <v>1384</v>
      </c>
      <c r="F1486">
        <v>1728</v>
      </c>
      <c r="G1486">
        <v>144.16200000000001</v>
      </c>
      <c r="H1486">
        <v>7.9020000000000001</v>
      </c>
      <c r="I1486">
        <v>46.534999999999997</v>
      </c>
      <c r="J1486">
        <v>84.756</v>
      </c>
      <c r="K1486">
        <f t="shared" si="44"/>
        <v>0.54904667516164041</v>
      </c>
    </row>
    <row r="1487" spans="2:12" x14ac:dyDescent="0.2">
      <c r="B1487">
        <v>13</v>
      </c>
      <c r="C1487">
        <v>100.357</v>
      </c>
      <c r="D1487">
        <v>12.961</v>
      </c>
      <c r="E1487">
        <v>3528</v>
      </c>
      <c r="F1487">
        <v>1192</v>
      </c>
      <c r="G1487">
        <v>70.200999999999993</v>
      </c>
      <c r="H1487">
        <v>10.824999999999999</v>
      </c>
      <c r="I1487">
        <v>39.01</v>
      </c>
      <c r="J1487">
        <v>70.716999999999999</v>
      </c>
      <c r="K1487">
        <f t="shared" si="44"/>
        <v>0.55163539177284104</v>
      </c>
    </row>
    <row r="1488" spans="2:12" x14ac:dyDescent="0.2">
      <c r="B1488">
        <v>14</v>
      </c>
      <c r="C1488">
        <v>49.97</v>
      </c>
      <c r="D1488">
        <v>9.2550000000000008</v>
      </c>
      <c r="E1488">
        <v>3544</v>
      </c>
      <c r="F1488">
        <v>1000</v>
      </c>
      <c r="G1488">
        <v>108.435</v>
      </c>
      <c r="H1488">
        <v>7.3170000000000002</v>
      </c>
      <c r="I1488">
        <v>39.642000000000003</v>
      </c>
      <c r="J1488">
        <v>68.932000000000002</v>
      </c>
      <c r="K1488">
        <f t="shared" si="44"/>
        <v>0.57508849300760168</v>
      </c>
    </row>
    <row r="1489" spans="2:11" x14ac:dyDescent="0.2">
      <c r="B1489">
        <v>15</v>
      </c>
      <c r="C1489">
        <v>104.12</v>
      </c>
      <c r="D1489">
        <v>13.589</v>
      </c>
      <c r="E1489">
        <v>3192</v>
      </c>
      <c r="F1489">
        <v>1512</v>
      </c>
      <c r="G1489">
        <v>68.962000000000003</v>
      </c>
      <c r="H1489">
        <v>10.428000000000001</v>
      </c>
      <c r="I1489">
        <v>43.59</v>
      </c>
      <c r="J1489">
        <v>74.643000000000001</v>
      </c>
      <c r="K1489">
        <f t="shared" si="44"/>
        <v>0.58397974357943816</v>
      </c>
    </row>
    <row r="1490" spans="2:11" x14ac:dyDescent="0.2">
      <c r="B1490">
        <v>16</v>
      </c>
      <c r="C1490">
        <v>61.362000000000002</v>
      </c>
      <c r="D1490">
        <v>10.055999999999999</v>
      </c>
      <c r="E1490">
        <v>3144</v>
      </c>
      <c r="F1490">
        <v>1368</v>
      </c>
      <c r="G1490">
        <v>140.90600000000001</v>
      </c>
      <c r="H1490">
        <v>8.6229999999999993</v>
      </c>
    </row>
    <row r="1491" spans="2:11" x14ac:dyDescent="0.2">
      <c r="B1491">
        <v>17</v>
      </c>
      <c r="C1491">
        <v>89.902000000000001</v>
      </c>
      <c r="D1491">
        <v>12.048</v>
      </c>
      <c r="E1491">
        <v>2936</v>
      </c>
      <c r="F1491">
        <v>1720</v>
      </c>
      <c r="G1491">
        <v>68.629000000000005</v>
      </c>
      <c r="H1491">
        <v>10.348000000000001</v>
      </c>
    </row>
    <row r="1492" spans="2:11" x14ac:dyDescent="0.2">
      <c r="B1492">
        <v>18</v>
      </c>
      <c r="C1492">
        <v>49.018000000000001</v>
      </c>
      <c r="D1492">
        <v>9.2550000000000008</v>
      </c>
      <c r="E1492">
        <v>2928</v>
      </c>
      <c r="F1492">
        <v>1528</v>
      </c>
      <c r="G1492">
        <v>108.435</v>
      </c>
      <c r="H1492">
        <v>7.0960000000000001</v>
      </c>
    </row>
    <row r="1493" spans="2:11" x14ac:dyDescent="0.2">
      <c r="B1493">
        <v>19</v>
      </c>
      <c r="C1493">
        <v>86.376999999999995</v>
      </c>
      <c r="D1493">
        <v>12.888</v>
      </c>
      <c r="E1493">
        <v>1984</v>
      </c>
      <c r="F1493">
        <v>2320</v>
      </c>
      <c r="G1493">
        <v>119.476</v>
      </c>
      <c r="H1493">
        <v>8.7799999999999994</v>
      </c>
    </row>
    <row r="1494" spans="2:11" x14ac:dyDescent="0.2">
      <c r="B1494">
        <v>20</v>
      </c>
      <c r="C1494">
        <v>38.369999999999997</v>
      </c>
      <c r="D1494">
        <v>8.5190000000000001</v>
      </c>
      <c r="E1494">
        <v>2040</v>
      </c>
      <c r="F1494">
        <v>2336</v>
      </c>
      <c r="G1494">
        <v>113.629</v>
      </c>
      <c r="H1494">
        <v>6.1459999999999999</v>
      </c>
    </row>
    <row r="1495" spans="2:11" x14ac:dyDescent="0.2">
      <c r="B1495">
        <v>21</v>
      </c>
      <c r="C1495">
        <v>86.064999999999998</v>
      </c>
      <c r="D1495">
        <v>12.048</v>
      </c>
      <c r="E1495">
        <v>2008</v>
      </c>
      <c r="F1495">
        <v>2096</v>
      </c>
      <c r="G1495">
        <v>21.370999999999999</v>
      </c>
      <c r="H1495">
        <v>9.6590000000000007</v>
      </c>
    </row>
    <row r="1496" spans="2:11" x14ac:dyDescent="0.2">
      <c r="B1496">
        <v>22</v>
      </c>
      <c r="C1496">
        <v>45.137</v>
      </c>
      <c r="D1496">
        <v>8.9550000000000001</v>
      </c>
      <c r="E1496">
        <v>2064</v>
      </c>
      <c r="F1496">
        <v>2008</v>
      </c>
      <c r="G1496">
        <v>119.358</v>
      </c>
      <c r="H1496">
        <v>7.3170000000000002</v>
      </c>
    </row>
    <row r="1497" spans="2:11" x14ac:dyDescent="0.2">
      <c r="B1497">
        <v>23</v>
      </c>
      <c r="C1497">
        <v>84.756</v>
      </c>
      <c r="D1497">
        <v>12.048</v>
      </c>
      <c r="E1497">
        <v>2104</v>
      </c>
      <c r="F1497">
        <v>2648</v>
      </c>
      <c r="G1497">
        <v>121.759</v>
      </c>
      <c r="H1497">
        <v>9.6579999999999995</v>
      </c>
    </row>
    <row r="1498" spans="2:11" x14ac:dyDescent="0.2">
      <c r="B1498">
        <v>24</v>
      </c>
      <c r="C1498">
        <v>46.534999999999997</v>
      </c>
      <c r="D1498">
        <v>9.2040000000000006</v>
      </c>
      <c r="E1498">
        <v>2128</v>
      </c>
      <c r="F1498">
        <v>2776</v>
      </c>
      <c r="G1498">
        <v>57.994999999999997</v>
      </c>
      <c r="H1498">
        <v>6.8289999999999997</v>
      </c>
    </row>
    <row r="1499" spans="2:11" x14ac:dyDescent="0.2">
      <c r="B1499">
        <v>25</v>
      </c>
      <c r="C1499">
        <v>70.716999999999999</v>
      </c>
      <c r="D1499">
        <v>10.962</v>
      </c>
      <c r="E1499">
        <v>2152</v>
      </c>
      <c r="F1499">
        <v>728</v>
      </c>
      <c r="G1499">
        <v>122.276</v>
      </c>
      <c r="H1499">
        <v>9.2680000000000007</v>
      </c>
    </row>
    <row r="1500" spans="2:11" x14ac:dyDescent="0.2">
      <c r="B1500">
        <v>26</v>
      </c>
      <c r="C1500">
        <v>39.01</v>
      </c>
      <c r="D1500">
        <v>8.1189999999999998</v>
      </c>
      <c r="E1500">
        <v>2168</v>
      </c>
      <c r="F1500">
        <v>768</v>
      </c>
      <c r="G1500">
        <v>122.735</v>
      </c>
      <c r="H1500">
        <v>6.5540000000000003</v>
      </c>
    </row>
    <row r="1501" spans="2:11" x14ac:dyDescent="0.2">
      <c r="B1501">
        <v>27</v>
      </c>
      <c r="C1501">
        <v>68.932000000000002</v>
      </c>
      <c r="D1501">
        <v>10.474</v>
      </c>
      <c r="E1501">
        <v>2256</v>
      </c>
      <c r="F1501">
        <v>928</v>
      </c>
      <c r="G1501">
        <v>117.759</v>
      </c>
      <c r="H1501">
        <v>8.7799999999999994</v>
      </c>
    </row>
    <row r="1502" spans="2:11" x14ac:dyDescent="0.2">
      <c r="B1502">
        <v>28</v>
      </c>
      <c r="C1502">
        <v>39.642000000000003</v>
      </c>
      <c r="D1502">
        <v>8.2929999999999993</v>
      </c>
      <c r="E1502">
        <v>2248</v>
      </c>
      <c r="F1502">
        <v>1032</v>
      </c>
      <c r="G1502">
        <v>28.071999999999999</v>
      </c>
      <c r="H1502">
        <v>6.5540000000000003</v>
      </c>
    </row>
    <row r="1503" spans="2:11" x14ac:dyDescent="0.2">
      <c r="B1503">
        <v>29</v>
      </c>
      <c r="C1503">
        <v>74.643000000000001</v>
      </c>
      <c r="D1503">
        <v>10.962</v>
      </c>
      <c r="E1503">
        <v>2376</v>
      </c>
      <c r="F1503">
        <v>1488</v>
      </c>
      <c r="G1503">
        <v>110.854</v>
      </c>
      <c r="H1503">
        <v>8.7799999999999994</v>
      </c>
    </row>
    <row r="1504" spans="2:11" x14ac:dyDescent="0.2">
      <c r="B1504">
        <v>30</v>
      </c>
      <c r="C1504">
        <v>43.59</v>
      </c>
      <c r="D1504">
        <v>8.6440000000000001</v>
      </c>
      <c r="E1504">
        <v>2392</v>
      </c>
      <c r="F1504">
        <v>1648</v>
      </c>
      <c r="G1504">
        <v>73.61</v>
      </c>
      <c r="H1504">
        <v>7.3170000000000002</v>
      </c>
    </row>
    <row r="1506" spans="2:12" x14ac:dyDescent="0.2">
      <c r="B1506" s="5" t="s">
        <v>65</v>
      </c>
    </row>
    <row r="1507" spans="2:12" x14ac:dyDescent="0.2">
      <c r="B1507">
        <v>1</v>
      </c>
      <c r="C1507">
        <v>70.777000000000001</v>
      </c>
      <c r="D1507">
        <v>10.701000000000001</v>
      </c>
      <c r="E1507">
        <v>2696</v>
      </c>
      <c r="F1507">
        <v>1912</v>
      </c>
      <c r="G1507">
        <v>147.72399999999999</v>
      </c>
      <c r="H1507">
        <v>9.048</v>
      </c>
      <c r="I1507">
        <v>46.811</v>
      </c>
      <c r="J1507">
        <v>70.777000000000001</v>
      </c>
      <c r="K1507">
        <f>I1507/J1507</f>
        <v>0.66138717379939815</v>
      </c>
      <c r="L1507">
        <f>MIN(I1507:I1521)</f>
        <v>22.024000000000001</v>
      </c>
    </row>
    <row r="1508" spans="2:12" x14ac:dyDescent="0.2">
      <c r="B1508">
        <v>2</v>
      </c>
      <c r="C1508">
        <v>46.811</v>
      </c>
      <c r="D1508">
        <v>8.8580000000000005</v>
      </c>
      <c r="E1508">
        <v>2544</v>
      </c>
      <c r="F1508">
        <v>2024</v>
      </c>
      <c r="G1508">
        <v>53.746000000000002</v>
      </c>
      <c r="H1508">
        <v>7.1429999999999998</v>
      </c>
      <c r="I1508">
        <v>56.59</v>
      </c>
      <c r="J1508">
        <v>88.209000000000003</v>
      </c>
      <c r="K1508">
        <f t="shared" ref="K1508:K1521" si="45">I1508/J1508</f>
        <v>0.64154451359838571</v>
      </c>
      <c r="L1508">
        <f>MAX(J1507:J1521)</f>
        <v>109.68</v>
      </c>
    </row>
    <row r="1509" spans="2:12" x14ac:dyDescent="0.2">
      <c r="B1509">
        <v>3</v>
      </c>
      <c r="C1509">
        <v>88.209000000000003</v>
      </c>
      <c r="D1509">
        <v>12.417999999999999</v>
      </c>
      <c r="E1509">
        <v>2616</v>
      </c>
      <c r="F1509">
        <v>1784</v>
      </c>
      <c r="G1509">
        <v>147.529</v>
      </c>
      <c r="H1509">
        <v>10</v>
      </c>
      <c r="I1509">
        <v>27.863</v>
      </c>
      <c r="J1509">
        <v>73.427000000000007</v>
      </c>
      <c r="K1509">
        <f t="shared" si="45"/>
        <v>0.37946531929671645</v>
      </c>
      <c r="L1509">
        <f>AVERAGE(I1507:I1521)</f>
        <v>43.310666666666656</v>
      </c>
    </row>
    <row r="1510" spans="2:12" x14ac:dyDescent="0.2">
      <c r="B1510">
        <v>4</v>
      </c>
      <c r="C1510">
        <v>56.59</v>
      </c>
      <c r="D1510">
        <v>10.010999999999999</v>
      </c>
      <c r="E1510">
        <v>2640</v>
      </c>
      <c r="F1510">
        <v>1808</v>
      </c>
      <c r="G1510">
        <v>154.654</v>
      </c>
      <c r="H1510">
        <v>7.9240000000000004</v>
      </c>
      <c r="I1510">
        <v>60.643000000000001</v>
      </c>
      <c r="J1510">
        <v>108.702</v>
      </c>
      <c r="K1510">
        <f t="shared" si="45"/>
        <v>0.55788301963165354</v>
      </c>
      <c r="L1510">
        <f>AVERAGE(J1507:J1521)</f>
        <v>86.059666666666672</v>
      </c>
    </row>
    <row r="1511" spans="2:12" x14ac:dyDescent="0.2">
      <c r="B1511">
        <v>5</v>
      </c>
      <c r="C1511">
        <v>73.427000000000007</v>
      </c>
      <c r="D1511">
        <v>10.648</v>
      </c>
      <c r="E1511">
        <v>2760</v>
      </c>
      <c r="F1511">
        <v>1848</v>
      </c>
      <c r="G1511">
        <v>100.30500000000001</v>
      </c>
      <c r="H1511">
        <v>9.4280000000000008</v>
      </c>
      <c r="I1511">
        <v>49.079000000000001</v>
      </c>
      <c r="J1511">
        <v>89.951999999999998</v>
      </c>
      <c r="K1511">
        <f t="shared" si="45"/>
        <v>0.54561321593738887</v>
      </c>
    </row>
    <row r="1512" spans="2:12" x14ac:dyDescent="0.2">
      <c r="B1512">
        <v>6</v>
      </c>
      <c r="C1512">
        <v>27.863</v>
      </c>
      <c r="D1512">
        <v>6.9329999999999998</v>
      </c>
      <c r="E1512">
        <v>2760</v>
      </c>
      <c r="F1512">
        <v>1872</v>
      </c>
      <c r="G1512">
        <v>105.94499999999999</v>
      </c>
      <c r="H1512">
        <v>5.7140000000000004</v>
      </c>
      <c r="I1512">
        <v>22.024000000000001</v>
      </c>
      <c r="J1512">
        <v>51.02</v>
      </c>
      <c r="K1512">
        <f t="shared" si="45"/>
        <v>0.43167385339082714</v>
      </c>
    </row>
    <row r="1513" spans="2:12" x14ac:dyDescent="0.2">
      <c r="B1513">
        <v>7</v>
      </c>
      <c r="C1513">
        <v>108.702</v>
      </c>
      <c r="D1513">
        <v>12.571999999999999</v>
      </c>
      <c r="E1513">
        <v>2808</v>
      </c>
      <c r="F1513">
        <v>1336</v>
      </c>
      <c r="G1513">
        <v>142.696</v>
      </c>
      <c r="H1513">
        <v>11.429</v>
      </c>
      <c r="I1513">
        <v>39.356999999999999</v>
      </c>
      <c r="J1513">
        <v>88.265000000000001</v>
      </c>
      <c r="K1513">
        <f t="shared" si="45"/>
        <v>0.44589588171982097</v>
      </c>
    </row>
    <row r="1514" spans="2:12" x14ac:dyDescent="0.2">
      <c r="B1514">
        <v>8</v>
      </c>
      <c r="C1514">
        <v>60.643000000000001</v>
      </c>
      <c r="D1514">
        <v>10.487</v>
      </c>
      <c r="E1514">
        <v>2880</v>
      </c>
      <c r="F1514">
        <v>1344</v>
      </c>
      <c r="G1514">
        <v>129.47200000000001</v>
      </c>
      <c r="H1514">
        <v>7.8289999999999997</v>
      </c>
      <c r="I1514">
        <v>55.329000000000001</v>
      </c>
      <c r="J1514">
        <v>109.68</v>
      </c>
      <c r="K1514">
        <f t="shared" si="45"/>
        <v>0.50445842450765865</v>
      </c>
    </row>
    <row r="1515" spans="2:12" x14ac:dyDescent="0.2">
      <c r="B1515">
        <v>9</v>
      </c>
      <c r="C1515">
        <v>89.951999999999998</v>
      </c>
      <c r="D1515">
        <v>12.499000000000001</v>
      </c>
      <c r="E1515">
        <v>2704</v>
      </c>
      <c r="F1515">
        <v>760</v>
      </c>
      <c r="G1515">
        <v>130.36500000000001</v>
      </c>
      <c r="H1515">
        <v>10.009</v>
      </c>
      <c r="I1515">
        <v>26.46</v>
      </c>
      <c r="J1515">
        <v>68.254000000000005</v>
      </c>
      <c r="K1515">
        <f t="shared" si="45"/>
        <v>0.3876695871304246</v>
      </c>
    </row>
    <row r="1516" spans="2:12" x14ac:dyDescent="0.2">
      <c r="B1516">
        <v>10</v>
      </c>
      <c r="C1516">
        <v>49.079000000000001</v>
      </c>
      <c r="D1516">
        <v>9.2460000000000004</v>
      </c>
      <c r="E1516">
        <v>2720</v>
      </c>
      <c r="F1516">
        <v>792</v>
      </c>
      <c r="G1516">
        <v>145.49100000000001</v>
      </c>
      <c r="H1516">
        <v>7.4080000000000004</v>
      </c>
      <c r="I1516">
        <v>51.417000000000002</v>
      </c>
      <c r="J1516">
        <v>105.116</v>
      </c>
      <c r="K1516">
        <f t="shared" si="45"/>
        <v>0.48914532516458009</v>
      </c>
    </row>
    <row r="1517" spans="2:12" x14ac:dyDescent="0.2">
      <c r="B1517">
        <v>11</v>
      </c>
      <c r="C1517">
        <v>51.02</v>
      </c>
      <c r="D1517">
        <v>9.3559999999999999</v>
      </c>
      <c r="E1517">
        <v>2936</v>
      </c>
      <c r="F1517">
        <v>1048</v>
      </c>
      <c r="G1517">
        <v>104.744</v>
      </c>
      <c r="H1517">
        <v>7.1429999999999998</v>
      </c>
      <c r="I1517">
        <v>52.451999999999998</v>
      </c>
      <c r="J1517">
        <v>101.81399999999999</v>
      </c>
      <c r="K1517">
        <f t="shared" si="45"/>
        <v>0.51517473039071249</v>
      </c>
    </row>
    <row r="1518" spans="2:12" x14ac:dyDescent="0.2">
      <c r="B1518">
        <v>12</v>
      </c>
      <c r="C1518">
        <v>22.024000000000001</v>
      </c>
      <c r="D1518">
        <v>5.89</v>
      </c>
      <c r="E1518">
        <v>2896</v>
      </c>
      <c r="F1518">
        <v>1112</v>
      </c>
      <c r="G1518">
        <v>165.964</v>
      </c>
      <c r="H1518">
        <v>5.2380000000000004</v>
      </c>
      <c r="I1518">
        <v>29.521000000000001</v>
      </c>
      <c r="J1518">
        <v>65.150000000000006</v>
      </c>
      <c r="K1518">
        <f t="shared" si="45"/>
        <v>0.45312356101304679</v>
      </c>
    </row>
    <row r="1519" spans="2:12" x14ac:dyDescent="0.2">
      <c r="B1519">
        <v>13</v>
      </c>
      <c r="C1519">
        <v>88.265000000000001</v>
      </c>
      <c r="D1519">
        <v>11.596</v>
      </c>
      <c r="E1519">
        <v>3240</v>
      </c>
      <c r="F1519">
        <v>2072</v>
      </c>
      <c r="G1519">
        <v>109.179</v>
      </c>
      <c r="H1519">
        <v>10.476000000000001</v>
      </c>
      <c r="I1519">
        <v>44.161000000000001</v>
      </c>
      <c r="J1519">
        <v>91.290999999999997</v>
      </c>
      <c r="K1519">
        <f t="shared" si="45"/>
        <v>0.48373881324555545</v>
      </c>
    </row>
    <row r="1520" spans="2:12" x14ac:dyDescent="0.2">
      <c r="B1520">
        <v>14</v>
      </c>
      <c r="C1520">
        <v>39.356999999999999</v>
      </c>
      <c r="D1520">
        <v>8.2200000000000006</v>
      </c>
      <c r="E1520">
        <v>3256</v>
      </c>
      <c r="F1520">
        <v>2096</v>
      </c>
      <c r="G1520">
        <v>100.008</v>
      </c>
      <c r="H1520">
        <v>7.0279999999999996</v>
      </c>
      <c r="I1520">
        <v>53.316000000000003</v>
      </c>
      <c r="J1520">
        <v>107.78100000000001</v>
      </c>
      <c r="K1520">
        <f t="shared" si="45"/>
        <v>0.49466974698694577</v>
      </c>
    </row>
    <row r="1521" spans="2:11" x14ac:dyDescent="0.2">
      <c r="B1521">
        <v>15</v>
      </c>
      <c r="C1521">
        <v>109.68</v>
      </c>
      <c r="D1521">
        <v>12.866</v>
      </c>
      <c r="E1521">
        <v>3160</v>
      </c>
      <c r="F1521">
        <v>2200</v>
      </c>
      <c r="G1521">
        <v>141.00899999999999</v>
      </c>
      <c r="H1521">
        <v>11.429</v>
      </c>
      <c r="I1521">
        <v>34.637</v>
      </c>
      <c r="J1521">
        <v>71.456999999999994</v>
      </c>
      <c r="K1521">
        <f t="shared" si="45"/>
        <v>0.48472507941839155</v>
      </c>
    </row>
    <row r="1522" spans="2:11" x14ac:dyDescent="0.2">
      <c r="B1522">
        <v>16</v>
      </c>
      <c r="C1522">
        <v>55.329000000000001</v>
      </c>
      <c r="D1522">
        <v>10.257</v>
      </c>
      <c r="E1522">
        <v>3208</v>
      </c>
      <c r="F1522">
        <v>2192</v>
      </c>
      <c r="G1522">
        <v>111.801</v>
      </c>
      <c r="H1522">
        <v>7.1429999999999998</v>
      </c>
    </row>
    <row r="1523" spans="2:11" x14ac:dyDescent="0.2">
      <c r="B1523">
        <v>17</v>
      </c>
      <c r="C1523">
        <v>68.254000000000005</v>
      </c>
      <c r="D1523">
        <v>10.444000000000001</v>
      </c>
      <c r="E1523">
        <v>3792</v>
      </c>
      <c r="F1523">
        <v>2568</v>
      </c>
      <c r="G1523">
        <v>155.77199999999999</v>
      </c>
      <c r="H1523">
        <v>9.048</v>
      </c>
    </row>
    <row r="1524" spans="2:11" x14ac:dyDescent="0.2">
      <c r="B1524">
        <v>18</v>
      </c>
      <c r="C1524">
        <v>26.46</v>
      </c>
      <c r="D1524">
        <v>6.4770000000000003</v>
      </c>
      <c r="E1524">
        <v>3848</v>
      </c>
      <c r="F1524">
        <v>2624</v>
      </c>
      <c r="G1524">
        <v>36.027000000000001</v>
      </c>
      <c r="H1524">
        <v>5.7140000000000004</v>
      </c>
    </row>
    <row r="1525" spans="2:11" x14ac:dyDescent="0.2">
      <c r="B1525">
        <v>19</v>
      </c>
      <c r="C1525">
        <v>105.116</v>
      </c>
      <c r="D1525">
        <v>12.821999999999999</v>
      </c>
      <c r="E1525">
        <v>1464</v>
      </c>
      <c r="F1525">
        <v>2200</v>
      </c>
      <c r="G1525">
        <v>111.801</v>
      </c>
      <c r="H1525">
        <v>11.429</v>
      </c>
    </row>
    <row r="1526" spans="2:11" x14ac:dyDescent="0.2">
      <c r="B1526">
        <v>20</v>
      </c>
      <c r="C1526">
        <v>51.417000000000002</v>
      </c>
      <c r="D1526">
        <v>9.6419999999999995</v>
      </c>
      <c r="E1526">
        <v>1416</v>
      </c>
      <c r="F1526">
        <v>2280</v>
      </c>
      <c r="G1526">
        <v>147.095</v>
      </c>
      <c r="H1526">
        <v>7.5279999999999996</v>
      </c>
    </row>
    <row r="1527" spans="2:11" x14ac:dyDescent="0.2">
      <c r="B1527">
        <v>21</v>
      </c>
      <c r="C1527">
        <v>101.81399999999999</v>
      </c>
      <c r="D1527">
        <v>12.243</v>
      </c>
      <c r="E1527">
        <v>1384</v>
      </c>
      <c r="F1527">
        <v>2496</v>
      </c>
      <c r="G1527">
        <v>76.504000000000005</v>
      </c>
      <c r="H1527">
        <v>11.112</v>
      </c>
    </row>
    <row r="1528" spans="2:11" x14ac:dyDescent="0.2">
      <c r="B1528">
        <v>22</v>
      </c>
      <c r="C1528">
        <v>52.451999999999998</v>
      </c>
      <c r="D1528">
        <v>9.1969999999999992</v>
      </c>
      <c r="E1528">
        <v>1352</v>
      </c>
      <c r="F1528">
        <v>2312</v>
      </c>
      <c r="G1528">
        <v>111.251</v>
      </c>
      <c r="H1528">
        <v>8.0809999999999995</v>
      </c>
    </row>
    <row r="1529" spans="2:11" x14ac:dyDescent="0.2">
      <c r="B1529">
        <v>23</v>
      </c>
      <c r="C1529">
        <v>65.150000000000006</v>
      </c>
      <c r="D1529">
        <v>10.701000000000001</v>
      </c>
      <c r="E1529">
        <v>1224</v>
      </c>
      <c r="F1529">
        <v>2256</v>
      </c>
      <c r="G1529">
        <v>147.72399999999999</v>
      </c>
      <c r="H1529">
        <v>8.3719999999999999</v>
      </c>
    </row>
    <row r="1530" spans="2:11" x14ac:dyDescent="0.2">
      <c r="B1530">
        <v>24</v>
      </c>
      <c r="C1530">
        <v>29.521000000000001</v>
      </c>
      <c r="D1530">
        <v>7.4379999999999997</v>
      </c>
      <c r="E1530">
        <v>1264</v>
      </c>
      <c r="F1530">
        <v>2280</v>
      </c>
      <c r="G1530">
        <v>129.80600000000001</v>
      </c>
      <c r="H1530">
        <v>5.7240000000000002</v>
      </c>
    </row>
    <row r="1531" spans="2:11" x14ac:dyDescent="0.2">
      <c r="B1531">
        <v>25</v>
      </c>
      <c r="C1531">
        <v>91.290999999999997</v>
      </c>
      <c r="D1531">
        <v>11.943</v>
      </c>
      <c r="E1531">
        <v>3128</v>
      </c>
      <c r="F1531">
        <v>1288</v>
      </c>
      <c r="G1531">
        <v>113.499</v>
      </c>
      <c r="H1531">
        <v>10.476000000000001</v>
      </c>
    </row>
    <row r="1532" spans="2:11" x14ac:dyDescent="0.2">
      <c r="B1532">
        <v>26</v>
      </c>
      <c r="C1532">
        <v>44.161000000000001</v>
      </c>
      <c r="D1532">
        <v>9.0350000000000001</v>
      </c>
      <c r="E1532">
        <v>3152</v>
      </c>
      <c r="F1532">
        <v>1304</v>
      </c>
      <c r="G1532">
        <v>108.435</v>
      </c>
      <c r="H1532">
        <v>6.6020000000000003</v>
      </c>
    </row>
    <row r="1533" spans="2:11" x14ac:dyDescent="0.2">
      <c r="B1533">
        <v>27</v>
      </c>
      <c r="C1533">
        <v>107.78100000000001</v>
      </c>
      <c r="D1533">
        <v>12.653</v>
      </c>
      <c r="E1533">
        <v>3368</v>
      </c>
      <c r="F1533">
        <v>1248</v>
      </c>
      <c r="G1533">
        <v>160.20099999999999</v>
      </c>
      <c r="H1533">
        <v>11.754</v>
      </c>
    </row>
    <row r="1534" spans="2:11" x14ac:dyDescent="0.2">
      <c r="B1534">
        <v>28</v>
      </c>
      <c r="C1534">
        <v>53.316000000000003</v>
      </c>
      <c r="D1534">
        <v>10.487</v>
      </c>
      <c r="E1534">
        <v>3400</v>
      </c>
      <c r="F1534">
        <v>1232</v>
      </c>
      <c r="G1534">
        <v>129.47200000000001</v>
      </c>
      <c r="H1534">
        <v>7.4080000000000004</v>
      </c>
    </row>
    <row r="1535" spans="2:11" x14ac:dyDescent="0.2">
      <c r="B1535">
        <v>29</v>
      </c>
      <c r="C1535">
        <v>71.456999999999994</v>
      </c>
      <c r="D1535">
        <v>10.743</v>
      </c>
      <c r="E1535">
        <v>3832</v>
      </c>
      <c r="F1535">
        <v>1344</v>
      </c>
      <c r="G1535">
        <v>102.804</v>
      </c>
      <c r="H1535">
        <v>8.5709999999999997</v>
      </c>
    </row>
    <row r="1536" spans="2:11" x14ac:dyDescent="0.2">
      <c r="B1536">
        <v>30</v>
      </c>
      <c r="C1536">
        <v>34.637</v>
      </c>
      <c r="D1536">
        <v>7.9249999999999998</v>
      </c>
      <c r="E1536">
        <v>3816</v>
      </c>
      <c r="F1536">
        <v>1368</v>
      </c>
      <c r="G1536">
        <v>122.735</v>
      </c>
      <c r="H1536">
        <v>6.3979999999999997</v>
      </c>
    </row>
    <row r="1538" spans="2:12" x14ac:dyDescent="0.2">
      <c r="B1538" s="3" t="s">
        <v>66</v>
      </c>
    </row>
    <row r="1539" spans="2:12" x14ac:dyDescent="0.2">
      <c r="B1539">
        <v>1</v>
      </c>
      <c r="C1539">
        <v>84.509</v>
      </c>
      <c r="D1539">
        <v>12.005000000000001</v>
      </c>
      <c r="E1539">
        <v>1472</v>
      </c>
      <c r="F1539">
        <v>1024</v>
      </c>
      <c r="G1539">
        <v>33.69</v>
      </c>
      <c r="H1539">
        <v>9.9540000000000006</v>
      </c>
      <c r="I1539">
        <v>40.625</v>
      </c>
      <c r="J1539">
        <v>84.509</v>
      </c>
      <c r="K1539">
        <f>I1539/J1539</f>
        <v>0.48071803003230423</v>
      </c>
      <c r="L1539">
        <f>MIN(I1539:I1553)</f>
        <v>28.562999999999999</v>
      </c>
    </row>
    <row r="1540" spans="2:12" x14ac:dyDescent="0.2">
      <c r="B1540">
        <v>2</v>
      </c>
      <c r="C1540">
        <v>40.625</v>
      </c>
      <c r="D1540">
        <v>8.5749999999999993</v>
      </c>
      <c r="E1540">
        <v>1472</v>
      </c>
      <c r="F1540">
        <v>976</v>
      </c>
      <c r="G1540">
        <v>19.440000000000001</v>
      </c>
      <c r="H1540">
        <v>6.6589999999999998</v>
      </c>
      <c r="I1540">
        <v>38.009</v>
      </c>
      <c r="J1540">
        <v>74.760000000000005</v>
      </c>
      <c r="K1540">
        <f t="shared" ref="K1540:K1553" si="46">I1540/J1540</f>
        <v>0.50841359015516319</v>
      </c>
      <c r="L1540">
        <f>MAX(J1539:J1553)</f>
        <v>92.322000000000003</v>
      </c>
    </row>
    <row r="1541" spans="2:12" x14ac:dyDescent="0.2">
      <c r="B1541">
        <v>3</v>
      </c>
      <c r="C1541">
        <v>74.760000000000005</v>
      </c>
      <c r="D1541">
        <v>10.847</v>
      </c>
      <c r="E1541">
        <v>1496</v>
      </c>
      <c r="F1541">
        <v>1312</v>
      </c>
      <c r="G1541">
        <v>142.125</v>
      </c>
      <c r="H1541">
        <v>9.5129999999999999</v>
      </c>
      <c r="I1541">
        <v>38.786999999999999</v>
      </c>
      <c r="J1541">
        <v>77.149000000000001</v>
      </c>
      <c r="K1541">
        <f t="shared" si="46"/>
        <v>0.50275441029695778</v>
      </c>
      <c r="L1541">
        <f>AVERAGE(I1539:I1553)</f>
        <v>38.078799999999994</v>
      </c>
    </row>
    <row r="1542" spans="2:12" x14ac:dyDescent="0.2">
      <c r="B1542">
        <v>4</v>
      </c>
      <c r="C1542">
        <v>38.009</v>
      </c>
      <c r="D1542">
        <v>7.8449999999999998</v>
      </c>
      <c r="E1542">
        <v>1560</v>
      </c>
      <c r="F1542">
        <v>1288</v>
      </c>
      <c r="G1542">
        <v>104.036</v>
      </c>
      <c r="H1542">
        <v>7.0629999999999997</v>
      </c>
      <c r="I1542">
        <v>41.911999999999999</v>
      </c>
      <c r="J1542">
        <v>88.179000000000002</v>
      </c>
      <c r="K1542">
        <f t="shared" si="46"/>
        <v>0.47530591183841958</v>
      </c>
      <c r="L1542">
        <f>AVERAGE(J1539:J1553)</f>
        <v>77.917133333333354</v>
      </c>
    </row>
    <row r="1543" spans="2:12" x14ac:dyDescent="0.2">
      <c r="B1543">
        <v>5</v>
      </c>
      <c r="C1543">
        <v>77.149000000000001</v>
      </c>
      <c r="D1543">
        <v>10.95</v>
      </c>
      <c r="E1543">
        <v>1344</v>
      </c>
      <c r="F1543">
        <v>1576</v>
      </c>
      <c r="G1543">
        <v>145.62</v>
      </c>
      <c r="H1543">
        <v>9.5129999999999999</v>
      </c>
      <c r="I1543">
        <v>33.06</v>
      </c>
      <c r="J1543">
        <v>78.662000000000006</v>
      </c>
      <c r="K1543">
        <f t="shared" si="46"/>
        <v>0.42027916910325186</v>
      </c>
    </row>
    <row r="1544" spans="2:12" x14ac:dyDescent="0.2">
      <c r="B1544">
        <v>6</v>
      </c>
      <c r="C1544">
        <v>38.786999999999999</v>
      </c>
      <c r="D1544">
        <v>8.7710000000000008</v>
      </c>
      <c r="E1544">
        <v>1360</v>
      </c>
      <c r="F1544">
        <v>1592</v>
      </c>
      <c r="G1544">
        <v>130.601</v>
      </c>
      <c r="H1544">
        <v>6.359</v>
      </c>
      <c r="I1544">
        <v>33.936999999999998</v>
      </c>
      <c r="J1544">
        <v>70.191999999999993</v>
      </c>
      <c r="K1544">
        <f t="shared" si="46"/>
        <v>0.48348814679735586</v>
      </c>
    </row>
    <row r="1545" spans="2:12" x14ac:dyDescent="0.2">
      <c r="B1545">
        <v>7</v>
      </c>
      <c r="C1545">
        <v>88.179000000000002</v>
      </c>
      <c r="D1545">
        <v>12.127000000000001</v>
      </c>
      <c r="E1545">
        <v>1648</v>
      </c>
      <c r="F1545">
        <v>1568</v>
      </c>
      <c r="G1545">
        <v>115.56</v>
      </c>
      <c r="H1545">
        <v>9.9890000000000008</v>
      </c>
      <c r="I1545">
        <v>40.921999999999997</v>
      </c>
      <c r="J1545">
        <v>80.543000000000006</v>
      </c>
      <c r="K1545">
        <f t="shared" si="46"/>
        <v>0.50807643122307333</v>
      </c>
    </row>
    <row r="1546" spans="2:12" x14ac:dyDescent="0.2">
      <c r="B1546">
        <v>8</v>
      </c>
      <c r="C1546">
        <v>41.911999999999999</v>
      </c>
      <c r="D1546">
        <v>8.7449999999999992</v>
      </c>
      <c r="E1546">
        <v>1664</v>
      </c>
      <c r="F1546">
        <v>1584</v>
      </c>
      <c r="G1546">
        <v>112.38</v>
      </c>
      <c r="H1546">
        <v>6.6589999999999998</v>
      </c>
      <c r="I1546">
        <v>31.024000000000001</v>
      </c>
      <c r="J1546">
        <v>69.167000000000002</v>
      </c>
      <c r="K1546">
        <f t="shared" si="46"/>
        <v>0.4485375974091691</v>
      </c>
    </row>
    <row r="1547" spans="2:12" x14ac:dyDescent="0.2">
      <c r="B1547">
        <v>9</v>
      </c>
      <c r="C1547">
        <v>78.662000000000006</v>
      </c>
      <c r="D1547">
        <v>10.847</v>
      </c>
      <c r="E1547">
        <v>1528</v>
      </c>
      <c r="F1547">
        <v>1640</v>
      </c>
      <c r="G1547">
        <v>105.255</v>
      </c>
      <c r="H1547">
        <v>9.9890000000000008</v>
      </c>
      <c r="I1547">
        <v>53.719000000000001</v>
      </c>
      <c r="J1547">
        <v>92.322000000000003</v>
      </c>
      <c r="K1547">
        <f t="shared" si="46"/>
        <v>0.58186564415848874</v>
      </c>
    </row>
    <row r="1548" spans="2:12" x14ac:dyDescent="0.2">
      <c r="B1548">
        <v>10</v>
      </c>
      <c r="C1548">
        <v>33.06</v>
      </c>
      <c r="D1548">
        <v>7.3840000000000003</v>
      </c>
      <c r="E1548">
        <v>1488</v>
      </c>
      <c r="F1548">
        <v>1696</v>
      </c>
      <c r="G1548">
        <v>165.06899999999999</v>
      </c>
      <c r="H1548">
        <v>6.1829999999999998</v>
      </c>
      <c r="I1548">
        <v>28.562999999999999</v>
      </c>
      <c r="J1548">
        <v>64.331000000000003</v>
      </c>
      <c r="K1548">
        <f t="shared" si="46"/>
        <v>0.44400055960578877</v>
      </c>
    </row>
    <row r="1549" spans="2:12" x14ac:dyDescent="0.2">
      <c r="B1549">
        <v>11</v>
      </c>
      <c r="C1549">
        <v>70.191999999999993</v>
      </c>
      <c r="D1549">
        <v>10.529</v>
      </c>
      <c r="E1549">
        <v>1648</v>
      </c>
      <c r="F1549">
        <v>1400</v>
      </c>
      <c r="G1549">
        <v>108.435</v>
      </c>
      <c r="H1549">
        <v>9.6300000000000008</v>
      </c>
      <c r="I1549">
        <v>35.350999999999999</v>
      </c>
      <c r="J1549">
        <v>64.281999999999996</v>
      </c>
      <c r="K1549">
        <f t="shared" si="46"/>
        <v>0.54993621853707109</v>
      </c>
    </row>
    <row r="1550" spans="2:12" x14ac:dyDescent="0.2">
      <c r="B1550">
        <v>12</v>
      </c>
      <c r="C1550">
        <v>33.936999999999998</v>
      </c>
      <c r="D1550">
        <v>8.1</v>
      </c>
      <c r="E1550">
        <v>1616</v>
      </c>
      <c r="F1550">
        <v>1440</v>
      </c>
      <c r="G1550">
        <v>130.23599999999999</v>
      </c>
      <c r="H1550">
        <v>6.0540000000000003</v>
      </c>
      <c r="I1550">
        <v>36.000999999999998</v>
      </c>
      <c r="J1550">
        <v>83.527000000000001</v>
      </c>
      <c r="K1550">
        <f t="shared" si="46"/>
        <v>0.43101033198845878</v>
      </c>
    </row>
    <row r="1551" spans="2:12" x14ac:dyDescent="0.2">
      <c r="B1551">
        <v>13</v>
      </c>
      <c r="C1551">
        <v>80.543000000000006</v>
      </c>
      <c r="D1551">
        <v>11.612</v>
      </c>
      <c r="E1551">
        <v>1584</v>
      </c>
      <c r="F1551">
        <v>1360</v>
      </c>
      <c r="G1551">
        <v>124.992</v>
      </c>
      <c r="H1551">
        <v>9.4489999999999998</v>
      </c>
      <c r="I1551">
        <v>47.100999999999999</v>
      </c>
      <c r="J1551">
        <v>90.073999999999998</v>
      </c>
      <c r="K1551">
        <f t="shared" si="46"/>
        <v>0.52291449252836553</v>
      </c>
    </row>
    <row r="1552" spans="2:12" x14ac:dyDescent="0.2">
      <c r="B1552">
        <v>14</v>
      </c>
      <c r="C1552">
        <v>40.921999999999997</v>
      </c>
      <c r="D1552">
        <v>8.9749999999999996</v>
      </c>
      <c r="E1552">
        <v>1616</v>
      </c>
      <c r="F1552">
        <v>1360</v>
      </c>
      <c r="G1552">
        <v>122.005</v>
      </c>
      <c r="H1552">
        <v>6.6589999999999998</v>
      </c>
      <c r="I1552">
        <v>31.800999999999998</v>
      </c>
      <c r="J1552">
        <v>74.207999999999998</v>
      </c>
      <c r="K1552">
        <f t="shared" si="46"/>
        <v>0.42853870202673566</v>
      </c>
    </row>
    <row r="1553" spans="2:11" x14ac:dyDescent="0.2">
      <c r="B1553">
        <v>15</v>
      </c>
      <c r="C1553">
        <v>69.167000000000002</v>
      </c>
      <c r="D1553">
        <v>10.443</v>
      </c>
      <c r="E1553">
        <v>1200</v>
      </c>
      <c r="F1553">
        <v>1088</v>
      </c>
      <c r="G1553">
        <v>120.069</v>
      </c>
      <c r="H1553">
        <v>9.5129999999999999</v>
      </c>
      <c r="I1553">
        <v>40.369999999999997</v>
      </c>
      <c r="J1553">
        <v>76.852000000000004</v>
      </c>
      <c r="K1553">
        <f t="shared" si="46"/>
        <v>0.52529537292458228</v>
      </c>
    </row>
    <row r="1554" spans="2:11" x14ac:dyDescent="0.2">
      <c r="B1554">
        <v>16</v>
      </c>
      <c r="C1554">
        <v>31.024000000000001</v>
      </c>
      <c r="D1554">
        <v>7.3840000000000003</v>
      </c>
      <c r="E1554">
        <v>1224</v>
      </c>
      <c r="F1554">
        <v>1112</v>
      </c>
      <c r="G1554">
        <v>104.931</v>
      </c>
      <c r="H1554">
        <v>6.1669999999999998</v>
      </c>
    </row>
    <row r="1555" spans="2:11" x14ac:dyDescent="0.2">
      <c r="B1555">
        <v>17</v>
      </c>
      <c r="C1555">
        <v>92.322000000000003</v>
      </c>
      <c r="D1555">
        <v>12.692</v>
      </c>
      <c r="E1555">
        <v>1696</v>
      </c>
      <c r="F1555">
        <v>1528</v>
      </c>
      <c r="G1555">
        <v>102.995</v>
      </c>
      <c r="H1555">
        <v>9.5129999999999999</v>
      </c>
    </row>
    <row r="1556" spans="2:11" x14ac:dyDescent="0.2">
      <c r="B1556">
        <v>18</v>
      </c>
      <c r="C1556">
        <v>53.719000000000001</v>
      </c>
      <c r="D1556">
        <v>9.6310000000000002</v>
      </c>
      <c r="E1556">
        <v>1704</v>
      </c>
      <c r="F1556">
        <v>1576</v>
      </c>
      <c r="G1556">
        <v>110.22499999999999</v>
      </c>
      <c r="H1556">
        <v>7.61</v>
      </c>
    </row>
    <row r="1557" spans="2:11" x14ac:dyDescent="0.2">
      <c r="B1557">
        <v>19</v>
      </c>
      <c r="C1557">
        <v>64.331000000000003</v>
      </c>
      <c r="D1557">
        <v>10.731</v>
      </c>
      <c r="E1557">
        <v>2272</v>
      </c>
      <c r="F1557">
        <v>1688</v>
      </c>
      <c r="G1557">
        <v>102.804</v>
      </c>
      <c r="H1557">
        <v>8.0860000000000003</v>
      </c>
    </row>
    <row r="1558" spans="2:11" x14ac:dyDescent="0.2">
      <c r="B1558">
        <v>20</v>
      </c>
      <c r="C1558">
        <v>28.562999999999999</v>
      </c>
      <c r="D1558">
        <v>7.8730000000000002</v>
      </c>
      <c r="E1558">
        <v>2248</v>
      </c>
      <c r="F1558">
        <v>1704</v>
      </c>
      <c r="G1558">
        <v>115.017</v>
      </c>
      <c r="H1558">
        <v>5.63</v>
      </c>
    </row>
    <row r="1559" spans="2:11" x14ac:dyDescent="0.2">
      <c r="B1559">
        <v>21</v>
      </c>
      <c r="C1559">
        <v>64.281999999999996</v>
      </c>
      <c r="D1559">
        <v>10.112</v>
      </c>
      <c r="E1559">
        <v>2048</v>
      </c>
      <c r="F1559">
        <v>1464</v>
      </c>
      <c r="G1559">
        <v>48.814</v>
      </c>
      <c r="H1559">
        <v>9.0370000000000008</v>
      </c>
    </row>
    <row r="1560" spans="2:11" x14ac:dyDescent="0.2">
      <c r="B1560">
        <v>22</v>
      </c>
      <c r="C1560">
        <v>35.350999999999999</v>
      </c>
      <c r="D1560">
        <v>7.9160000000000004</v>
      </c>
      <c r="E1560">
        <v>2072</v>
      </c>
      <c r="F1560">
        <v>1448</v>
      </c>
      <c r="G1560">
        <v>57.265000000000001</v>
      </c>
      <c r="H1560">
        <v>5.7080000000000002</v>
      </c>
    </row>
    <row r="1561" spans="2:11" x14ac:dyDescent="0.2">
      <c r="B1561">
        <v>23</v>
      </c>
      <c r="C1561">
        <v>83.527000000000001</v>
      </c>
      <c r="D1561">
        <v>12.005000000000001</v>
      </c>
      <c r="E1561">
        <v>1744</v>
      </c>
      <c r="F1561">
        <v>1808</v>
      </c>
      <c r="G1561">
        <v>33.69</v>
      </c>
      <c r="H1561">
        <v>9.7029999999999994</v>
      </c>
    </row>
    <row r="1562" spans="2:11" x14ac:dyDescent="0.2">
      <c r="B1562">
        <v>24</v>
      </c>
      <c r="C1562">
        <v>36.000999999999998</v>
      </c>
      <c r="D1562">
        <v>8.1829999999999998</v>
      </c>
      <c r="E1562">
        <v>1776</v>
      </c>
      <c r="F1562">
        <v>1784</v>
      </c>
      <c r="G1562">
        <v>35.537999999999997</v>
      </c>
      <c r="H1562">
        <v>6.39</v>
      </c>
    </row>
    <row r="1563" spans="2:11" x14ac:dyDescent="0.2">
      <c r="B1563">
        <v>25</v>
      </c>
      <c r="C1563">
        <v>90.073999999999998</v>
      </c>
      <c r="D1563">
        <v>12.154999999999999</v>
      </c>
      <c r="E1563">
        <v>3312</v>
      </c>
      <c r="F1563">
        <v>1336</v>
      </c>
      <c r="G1563">
        <v>120.57899999999999</v>
      </c>
      <c r="H1563">
        <v>9.9890000000000008</v>
      </c>
    </row>
    <row r="1564" spans="2:11" x14ac:dyDescent="0.2">
      <c r="B1564">
        <v>26</v>
      </c>
      <c r="C1564">
        <v>47.100999999999999</v>
      </c>
      <c r="D1564">
        <v>9.8059999999999992</v>
      </c>
      <c r="E1564">
        <v>3360</v>
      </c>
      <c r="F1564">
        <v>1480</v>
      </c>
      <c r="G1564">
        <v>67.165999999999997</v>
      </c>
      <c r="H1564">
        <v>7.0629999999999997</v>
      </c>
    </row>
    <row r="1565" spans="2:11" x14ac:dyDescent="0.2">
      <c r="B1565">
        <v>27</v>
      </c>
      <c r="C1565">
        <v>74.207999999999998</v>
      </c>
      <c r="D1565">
        <v>10.689</v>
      </c>
      <c r="E1565">
        <v>3360</v>
      </c>
      <c r="F1565">
        <v>1528</v>
      </c>
      <c r="G1565">
        <v>110.854</v>
      </c>
      <c r="H1565">
        <v>9.5129999999999999</v>
      </c>
    </row>
    <row r="1566" spans="2:11" x14ac:dyDescent="0.2">
      <c r="B1566">
        <v>28</v>
      </c>
      <c r="C1566">
        <v>31.800999999999998</v>
      </c>
      <c r="D1566">
        <v>7.6840000000000002</v>
      </c>
      <c r="E1566">
        <v>3368</v>
      </c>
      <c r="F1566">
        <v>1552</v>
      </c>
      <c r="G1566">
        <v>111.801</v>
      </c>
      <c r="H1566">
        <v>5.5650000000000004</v>
      </c>
    </row>
    <row r="1567" spans="2:11" x14ac:dyDescent="0.2">
      <c r="B1567">
        <v>29</v>
      </c>
      <c r="C1567">
        <v>76.852000000000004</v>
      </c>
      <c r="D1567">
        <v>11.135</v>
      </c>
      <c r="E1567">
        <v>3216</v>
      </c>
      <c r="F1567">
        <v>1624</v>
      </c>
      <c r="G1567">
        <v>160.017</v>
      </c>
      <c r="H1567">
        <v>9.4169999999999998</v>
      </c>
    </row>
    <row r="1568" spans="2:11" x14ac:dyDescent="0.2">
      <c r="B1568">
        <v>30</v>
      </c>
      <c r="C1568">
        <v>40.369999999999997</v>
      </c>
      <c r="D1568">
        <v>8.5749999999999993</v>
      </c>
      <c r="E1568">
        <v>3264</v>
      </c>
      <c r="F1568">
        <v>1608</v>
      </c>
      <c r="G1568">
        <v>123.69</v>
      </c>
      <c r="H1568">
        <v>6.3319999999999999</v>
      </c>
    </row>
    <row r="1570" spans="2:12" x14ac:dyDescent="0.2">
      <c r="B1570" s="5" t="s">
        <v>30</v>
      </c>
    </row>
    <row r="1571" spans="2:12" x14ac:dyDescent="0.2">
      <c r="B1571">
        <v>1</v>
      </c>
      <c r="C1571">
        <v>56.829000000000001</v>
      </c>
      <c r="D1571">
        <v>9.9540000000000006</v>
      </c>
      <c r="E1571">
        <v>1531</v>
      </c>
      <c r="F1571">
        <v>2540</v>
      </c>
      <c r="G1571">
        <v>81.822000000000003</v>
      </c>
      <c r="H1571">
        <v>8.407</v>
      </c>
      <c r="I1571">
        <v>47.121000000000002</v>
      </c>
      <c r="J1571">
        <v>56.829000000000001</v>
      </c>
      <c r="K1571" cm="1">
        <f t="array" ref="K1571:K1585">I1571:I1585/J1571:J1585</f>
        <v>0.82917172570342612</v>
      </c>
      <c r="L1571">
        <f>MIN(I1571:I1585)</f>
        <v>38.179000000000002</v>
      </c>
    </row>
    <row r="1572" spans="2:12" x14ac:dyDescent="0.2">
      <c r="B1572">
        <v>2</v>
      </c>
      <c r="C1572">
        <v>47.121000000000002</v>
      </c>
      <c r="D1572">
        <v>8.6649999999999991</v>
      </c>
      <c r="E1572">
        <v>1490</v>
      </c>
      <c r="F1572">
        <v>2421</v>
      </c>
      <c r="G1572">
        <v>139.69499999999999</v>
      </c>
      <c r="H1572">
        <v>7.4359999999999999</v>
      </c>
      <c r="I1572">
        <v>47.462000000000003</v>
      </c>
      <c r="J1572">
        <v>55.276000000000003</v>
      </c>
      <c r="K1572">
        <v>0.85863665967146685</v>
      </c>
      <c r="L1572">
        <f>MAX(J1571:J1585)</f>
        <v>91.412000000000006</v>
      </c>
    </row>
    <row r="1573" spans="2:12" x14ac:dyDescent="0.2">
      <c r="B1573">
        <v>3</v>
      </c>
      <c r="C1573">
        <v>55.276000000000003</v>
      </c>
      <c r="D1573">
        <v>9.4</v>
      </c>
      <c r="E1573">
        <v>1288</v>
      </c>
      <c r="F1573">
        <v>2077</v>
      </c>
      <c r="G1573">
        <v>148.60499999999999</v>
      </c>
      <c r="H1573">
        <v>8.1470000000000002</v>
      </c>
      <c r="I1573">
        <v>63.779000000000003</v>
      </c>
      <c r="J1573">
        <v>91.412000000000006</v>
      </c>
      <c r="K1573">
        <v>0.69770927230560542</v>
      </c>
      <c r="L1573">
        <f>AVERAGE(I1571:I1585)</f>
        <v>48.281266666666667</v>
      </c>
    </row>
    <row r="1574" spans="2:12" x14ac:dyDescent="0.2">
      <c r="B1574">
        <v>4</v>
      </c>
      <c r="C1574">
        <v>47.462000000000003</v>
      </c>
      <c r="D1574">
        <v>9.1</v>
      </c>
      <c r="E1574">
        <v>1312</v>
      </c>
      <c r="F1574">
        <v>2053</v>
      </c>
      <c r="G1574">
        <v>122.557</v>
      </c>
      <c r="H1574">
        <v>7.0209999999999999</v>
      </c>
      <c r="I1574">
        <v>62.238</v>
      </c>
      <c r="J1574">
        <v>82.495000000000005</v>
      </c>
      <c r="K1574">
        <v>0.7544457239832717</v>
      </c>
      <c r="L1574">
        <f>AVERAGE(J1571:J1585)</f>
        <v>62.080733333333335</v>
      </c>
    </row>
    <row r="1575" spans="2:12" x14ac:dyDescent="0.2">
      <c r="B1575">
        <v>5</v>
      </c>
      <c r="C1575">
        <v>91.412000000000006</v>
      </c>
      <c r="D1575">
        <v>14.653</v>
      </c>
      <c r="E1575">
        <v>884</v>
      </c>
      <c r="F1575">
        <v>2391</v>
      </c>
      <c r="G1575">
        <v>106.611</v>
      </c>
      <c r="H1575">
        <v>9.44</v>
      </c>
      <c r="I1575">
        <v>56.508000000000003</v>
      </c>
      <c r="J1575">
        <v>59.107999999999997</v>
      </c>
      <c r="K1575">
        <v>0.95601272247411528</v>
      </c>
    </row>
    <row r="1576" spans="2:12" x14ac:dyDescent="0.2">
      <c r="B1576">
        <v>6</v>
      </c>
      <c r="C1576">
        <v>63.779000000000003</v>
      </c>
      <c r="D1576">
        <v>10.394</v>
      </c>
      <c r="E1576">
        <v>896</v>
      </c>
      <c r="F1576">
        <v>2433</v>
      </c>
      <c r="G1576">
        <v>109.566</v>
      </c>
      <c r="H1576">
        <v>7.67</v>
      </c>
      <c r="I1576">
        <v>43.588000000000001</v>
      </c>
      <c r="J1576">
        <v>56.588000000000001</v>
      </c>
      <c r="K1576">
        <v>0.77026931504912699</v>
      </c>
    </row>
    <row r="1577" spans="2:12" x14ac:dyDescent="0.2">
      <c r="B1577">
        <v>7</v>
      </c>
      <c r="C1577">
        <v>82.495000000000005</v>
      </c>
      <c r="D1577">
        <v>12.423999999999999</v>
      </c>
      <c r="E1577">
        <v>2499</v>
      </c>
      <c r="F1577">
        <v>3311</v>
      </c>
      <c r="G1577">
        <v>111.44799999999999</v>
      </c>
      <c r="H1577">
        <v>10.500999999999999</v>
      </c>
      <c r="I1577">
        <v>49.512</v>
      </c>
      <c r="J1577">
        <v>69.286000000000001</v>
      </c>
      <c r="K1577">
        <v>0.71460323874953091</v>
      </c>
    </row>
    <row r="1578" spans="2:12" x14ac:dyDescent="0.2">
      <c r="B1578">
        <v>8</v>
      </c>
      <c r="C1578">
        <v>62.238</v>
      </c>
      <c r="D1578">
        <v>10.535</v>
      </c>
      <c r="E1578">
        <v>2528</v>
      </c>
      <c r="F1578">
        <v>3329</v>
      </c>
      <c r="G1578">
        <v>105.593</v>
      </c>
      <c r="H1578">
        <v>8.7319999999999993</v>
      </c>
      <c r="I1578">
        <v>38.366999999999997</v>
      </c>
      <c r="J1578">
        <v>56.591999999999999</v>
      </c>
      <c r="K1578">
        <v>0.67795801526717558</v>
      </c>
    </row>
    <row r="1579" spans="2:12" x14ac:dyDescent="0.2">
      <c r="B1579">
        <v>9</v>
      </c>
      <c r="C1579">
        <v>59.107999999999997</v>
      </c>
      <c r="D1579">
        <v>9.843</v>
      </c>
      <c r="E1579">
        <v>2742</v>
      </c>
      <c r="F1579">
        <v>3495</v>
      </c>
      <c r="G1579">
        <v>117.48699999999999</v>
      </c>
      <c r="H1579">
        <v>8.4369999999999994</v>
      </c>
      <c r="I1579">
        <v>38.472000000000001</v>
      </c>
      <c r="J1579">
        <v>44.337000000000003</v>
      </c>
      <c r="K1579">
        <v>0.86771770755802147</v>
      </c>
    </row>
    <row r="1580" spans="2:12" x14ac:dyDescent="0.2">
      <c r="B1580">
        <v>10</v>
      </c>
      <c r="C1580">
        <v>56.508000000000003</v>
      </c>
      <c r="D1580">
        <v>15.896000000000001</v>
      </c>
      <c r="E1580">
        <v>2629</v>
      </c>
      <c r="F1580">
        <v>3471</v>
      </c>
      <c r="G1580">
        <v>149.43700000000001</v>
      </c>
      <c r="H1580">
        <v>7.8310000000000004</v>
      </c>
      <c r="I1580">
        <v>39.936999999999998</v>
      </c>
      <c r="J1580">
        <v>46.564</v>
      </c>
      <c r="K1580">
        <v>0.85767975259857399</v>
      </c>
    </row>
    <row r="1581" spans="2:12" x14ac:dyDescent="0.2">
      <c r="B1581">
        <v>11</v>
      </c>
      <c r="C1581">
        <v>56.588000000000001</v>
      </c>
      <c r="D1581">
        <v>10</v>
      </c>
      <c r="E1581">
        <v>2415</v>
      </c>
      <c r="F1581">
        <v>3507</v>
      </c>
      <c r="G1581">
        <v>161.779</v>
      </c>
      <c r="H1581">
        <v>8.3689999999999998</v>
      </c>
      <c r="I1581">
        <v>38.179000000000002</v>
      </c>
      <c r="J1581">
        <v>50.545999999999999</v>
      </c>
      <c r="K1581">
        <v>0.75533177699521237</v>
      </c>
    </row>
    <row r="1582" spans="2:12" x14ac:dyDescent="0.2">
      <c r="B1582">
        <v>12</v>
      </c>
      <c r="C1582">
        <v>43.588000000000001</v>
      </c>
      <c r="D1582">
        <v>9.33</v>
      </c>
      <c r="E1582">
        <v>2421</v>
      </c>
      <c r="F1582">
        <v>3507</v>
      </c>
      <c r="G1582">
        <v>160.41900000000001</v>
      </c>
      <c r="H1582">
        <v>6.2530000000000001</v>
      </c>
      <c r="I1582">
        <v>47.162999999999997</v>
      </c>
      <c r="J1582">
        <v>66.533000000000001</v>
      </c>
      <c r="K1582">
        <v>0.70886627688515469</v>
      </c>
    </row>
    <row r="1583" spans="2:12" x14ac:dyDescent="0.2">
      <c r="B1583">
        <v>13</v>
      </c>
      <c r="C1583">
        <v>69.286000000000001</v>
      </c>
      <c r="D1583">
        <v>13.542</v>
      </c>
      <c r="E1583">
        <v>1626</v>
      </c>
      <c r="F1583">
        <v>2195</v>
      </c>
      <c r="G1583">
        <v>111.199</v>
      </c>
      <c r="H1583">
        <v>8.4369999999999994</v>
      </c>
      <c r="I1583">
        <v>44.984000000000002</v>
      </c>
      <c r="J1583">
        <v>67.061999999999998</v>
      </c>
      <c r="K1583">
        <v>0.6707822611911366</v>
      </c>
    </row>
    <row r="1584" spans="2:12" x14ac:dyDescent="0.2">
      <c r="B1584">
        <v>14</v>
      </c>
      <c r="C1584">
        <v>49.512</v>
      </c>
      <c r="D1584">
        <v>9.593</v>
      </c>
      <c r="E1584">
        <v>1656</v>
      </c>
      <c r="F1584">
        <v>2391</v>
      </c>
      <c r="G1584">
        <v>79.727000000000004</v>
      </c>
      <c r="H1584">
        <v>7.0209999999999999</v>
      </c>
      <c r="I1584">
        <v>64.194000000000003</v>
      </c>
      <c r="J1584">
        <v>76.605999999999995</v>
      </c>
      <c r="K1584">
        <v>0.83797613763934953</v>
      </c>
    </row>
    <row r="1585" spans="2:11" x14ac:dyDescent="0.2">
      <c r="B1585">
        <v>15</v>
      </c>
      <c r="C1585">
        <v>56.591999999999999</v>
      </c>
      <c r="D1585">
        <v>9.4169999999999998</v>
      </c>
      <c r="E1585">
        <v>1169</v>
      </c>
      <c r="F1585">
        <v>2201</v>
      </c>
      <c r="G1585">
        <v>74.745000000000005</v>
      </c>
      <c r="H1585">
        <v>8.3780000000000001</v>
      </c>
      <c r="I1585">
        <v>42.715000000000003</v>
      </c>
      <c r="J1585">
        <v>51.976999999999997</v>
      </c>
      <c r="K1585">
        <v>0.8218057987186641</v>
      </c>
    </row>
    <row r="1586" spans="2:11" x14ac:dyDescent="0.2">
      <c r="B1586">
        <v>16</v>
      </c>
      <c r="C1586">
        <v>38.366999999999997</v>
      </c>
      <c r="D1586">
        <v>7.7770000000000001</v>
      </c>
      <c r="E1586">
        <v>1151</v>
      </c>
      <c r="F1586">
        <v>2166</v>
      </c>
      <c r="G1586">
        <v>35.74</v>
      </c>
      <c r="H1586">
        <v>6.9619999999999997</v>
      </c>
    </row>
    <row r="1587" spans="2:11" x14ac:dyDescent="0.2">
      <c r="B1587">
        <v>17</v>
      </c>
      <c r="C1587">
        <v>44.337000000000003</v>
      </c>
      <c r="D1587">
        <v>9.2560000000000002</v>
      </c>
      <c r="E1587">
        <v>1329</v>
      </c>
      <c r="F1587">
        <v>1988</v>
      </c>
      <c r="G1587">
        <v>101.023</v>
      </c>
      <c r="H1587">
        <v>6.6669999999999998</v>
      </c>
    </row>
    <row r="1588" spans="2:11" x14ac:dyDescent="0.2">
      <c r="B1588">
        <v>18</v>
      </c>
      <c r="C1588">
        <v>38.472000000000001</v>
      </c>
      <c r="D1588">
        <v>8.6999999999999993</v>
      </c>
      <c r="E1588">
        <v>1323</v>
      </c>
      <c r="F1588">
        <v>2148</v>
      </c>
      <c r="G1588">
        <v>75.87</v>
      </c>
      <c r="H1588">
        <v>5.9589999999999996</v>
      </c>
    </row>
    <row r="1589" spans="2:11" x14ac:dyDescent="0.2">
      <c r="B1589">
        <v>19</v>
      </c>
      <c r="C1589">
        <v>46.564</v>
      </c>
      <c r="D1589">
        <v>9.4019999999999992</v>
      </c>
      <c r="E1589">
        <v>3763</v>
      </c>
      <c r="F1589">
        <v>645</v>
      </c>
      <c r="G1589">
        <v>104.908</v>
      </c>
      <c r="H1589">
        <v>7.0209999999999999</v>
      </c>
    </row>
    <row r="1590" spans="2:11" x14ac:dyDescent="0.2">
      <c r="B1590">
        <v>20</v>
      </c>
      <c r="C1590">
        <v>39.936999999999998</v>
      </c>
      <c r="D1590">
        <v>8.5449999999999999</v>
      </c>
      <c r="E1590">
        <v>3757</v>
      </c>
      <c r="F1590">
        <v>656</v>
      </c>
      <c r="G1590">
        <v>108.935</v>
      </c>
      <c r="H1590">
        <v>6.5940000000000003</v>
      </c>
    </row>
    <row r="1591" spans="2:11" x14ac:dyDescent="0.2">
      <c r="B1591">
        <v>21</v>
      </c>
      <c r="C1591">
        <v>50.545999999999999</v>
      </c>
      <c r="D1591">
        <v>9.2949999999999999</v>
      </c>
      <c r="E1591">
        <v>3424</v>
      </c>
      <c r="F1591">
        <v>645</v>
      </c>
      <c r="G1591">
        <v>110.045</v>
      </c>
      <c r="H1591">
        <v>7.6760000000000002</v>
      </c>
    </row>
    <row r="1592" spans="2:11" x14ac:dyDescent="0.2">
      <c r="B1592">
        <v>22</v>
      </c>
      <c r="C1592">
        <v>38.179000000000002</v>
      </c>
      <c r="D1592">
        <v>8.1159999999999997</v>
      </c>
      <c r="E1592">
        <v>3418</v>
      </c>
      <c r="F1592">
        <v>787</v>
      </c>
      <c r="G1592">
        <v>72.224000000000004</v>
      </c>
      <c r="H1592">
        <v>6.3129999999999997</v>
      </c>
    </row>
    <row r="1593" spans="2:11" x14ac:dyDescent="0.2">
      <c r="B1593">
        <v>23</v>
      </c>
      <c r="C1593">
        <v>66.533000000000001</v>
      </c>
      <c r="D1593">
        <v>10.432</v>
      </c>
      <c r="E1593">
        <v>3140</v>
      </c>
      <c r="F1593">
        <v>502</v>
      </c>
      <c r="G1593">
        <v>103.408</v>
      </c>
      <c r="H1593">
        <v>8.8729999999999993</v>
      </c>
    </row>
    <row r="1594" spans="2:11" x14ac:dyDescent="0.2">
      <c r="B1594">
        <v>24</v>
      </c>
      <c r="C1594">
        <v>47.162999999999997</v>
      </c>
      <c r="D1594">
        <v>9.1489999999999991</v>
      </c>
      <c r="E1594">
        <v>3092</v>
      </c>
      <c r="F1594">
        <v>639</v>
      </c>
      <c r="G1594">
        <v>32.357999999999997</v>
      </c>
      <c r="H1594">
        <v>7.67</v>
      </c>
    </row>
    <row r="1595" spans="2:11" x14ac:dyDescent="0.2">
      <c r="B1595">
        <v>25</v>
      </c>
      <c r="C1595">
        <v>67.061999999999998</v>
      </c>
      <c r="D1595">
        <v>11.464</v>
      </c>
      <c r="E1595">
        <v>1383</v>
      </c>
      <c r="F1595">
        <v>1735</v>
      </c>
      <c r="G1595">
        <v>121.318</v>
      </c>
      <c r="H1595">
        <v>8.7319999999999993</v>
      </c>
    </row>
    <row r="1596" spans="2:11" x14ac:dyDescent="0.2">
      <c r="B1596">
        <v>26</v>
      </c>
      <c r="C1596">
        <v>44.984000000000002</v>
      </c>
      <c r="D1596">
        <v>8.2720000000000002</v>
      </c>
      <c r="E1596">
        <v>1395</v>
      </c>
      <c r="F1596">
        <v>1794</v>
      </c>
      <c r="G1596">
        <v>126.298</v>
      </c>
      <c r="H1596">
        <v>7.3159999999999998</v>
      </c>
    </row>
    <row r="1597" spans="2:11" x14ac:dyDescent="0.2">
      <c r="B1597">
        <v>27</v>
      </c>
      <c r="C1597">
        <v>76.605999999999995</v>
      </c>
      <c r="D1597">
        <v>12.51</v>
      </c>
      <c r="E1597">
        <v>748</v>
      </c>
      <c r="F1597">
        <v>1753</v>
      </c>
      <c r="G1597">
        <v>144.21100000000001</v>
      </c>
      <c r="H1597">
        <v>9.9260000000000002</v>
      </c>
    </row>
    <row r="1598" spans="2:11" x14ac:dyDescent="0.2">
      <c r="B1598">
        <v>28</v>
      </c>
      <c r="C1598">
        <v>64.194000000000003</v>
      </c>
      <c r="D1598">
        <v>10.441000000000001</v>
      </c>
      <c r="E1598">
        <v>777</v>
      </c>
      <c r="F1598">
        <v>1770</v>
      </c>
      <c r="G1598">
        <v>132.25200000000001</v>
      </c>
      <c r="H1598">
        <v>8.3780000000000001</v>
      </c>
    </row>
    <row r="1599" spans="2:11" x14ac:dyDescent="0.2">
      <c r="B1599">
        <v>29</v>
      </c>
      <c r="C1599">
        <v>51.976999999999997</v>
      </c>
      <c r="D1599">
        <v>8.9420000000000002</v>
      </c>
      <c r="E1599">
        <v>1525</v>
      </c>
      <c r="F1599">
        <v>1770</v>
      </c>
      <c r="G1599">
        <v>138.209</v>
      </c>
      <c r="H1599">
        <v>7.9459999999999997</v>
      </c>
    </row>
    <row r="1600" spans="2:11" x14ac:dyDescent="0.2">
      <c r="B1600">
        <v>30</v>
      </c>
      <c r="C1600">
        <v>42.715000000000003</v>
      </c>
      <c r="D1600">
        <v>8.4860000000000007</v>
      </c>
      <c r="E1600">
        <v>1525</v>
      </c>
      <c r="F1600">
        <v>1765</v>
      </c>
      <c r="G1600">
        <v>141.77600000000001</v>
      </c>
      <c r="H1600">
        <v>7.0439999999999996</v>
      </c>
    </row>
    <row r="1602" spans="2:12" x14ac:dyDescent="0.2">
      <c r="B1602" s="3" t="s">
        <v>36</v>
      </c>
    </row>
    <row r="1603" spans="2:12" x14ac:dyDescent="0.2">
      <c r="B1603">
        <v>1</v>
      </c>
      <c r="C1603">
        <v>66.539000000000001</v>
      </c>
      <c r="D1603">
        <v>10.191000000000001</v>
      </c>
      <c r="E1603">
        <v>1824</v>
      </c>
      <c r="F1603">
        <v>2872</v>
      </c>
      <c r="G1603">
        <v>127.405</v>
      </c>
      <c r="H1603">
        <v>9.0229999999999997</v>
      </c>
      <c r="I1603">
        <v>42.56</v>
      </c>
      <c r="J1603">
        <v>66.539000000000001</v>
      </c>
      <c r="K1603" cm="1">
        <f t="array" ref="K1603:K1617">I1603:I1617/J1603:J1617</f>
        <v>0.63962488164835662</v>
      </c>
      <c r="L1603">
        <f>MIN(I1603:I1617)</f>
        <v>42.56</v>
      </c>
    </row>
    <row r="1604" spans="2:12" x14ac:dyDescent="0.2">
      <c r="B1604">
        <v>2</v>
      </c>
      <c r="C1604">
        <v>42.56</v>
      </c>
      <c r="D1604">
        <v>8.7550000000000008</v>
      </c>
      <c r="E1604">
        <v>1824</v>
      </c>
      <c r="F1604">
        <v>2888</v>
      </c>
      <c r="G1604">
        <v>112.38</v>
      </c>
      <c r="H1604">
        <v>6.6669999999999998</v>
      </c>
      <c r="I1604">
        <v>47.109000000000002</v>
      </c>
      <c r="J1604">
        <v>61.436999999999998</v>
      </c>
      <c r="K1604">
        <v>0.76678548757263543</v>
      </c>
      <c r="L1604">
        <f>MAX(J1603:J1617)</f>
        <v>98.108000000000004</v>
      </c>
    </row>
    <row r="1605" spans="2:12" x14ac:dyDescent="0.2">
      <c r="B1605">
        <v>3</v>
      </c>
      <c r="C1605">
        <v>61.436999999999998</v>
      </c>
      <c r="D1605">
        <v>10.994</v>
      </c>
      <c r="E1605">
        <v>1800</v>
      </c>
      <c r="F1605">
        <v>3048</v>
      </c>
      <c r="G1605">
        <v>107.65</v>
      </c>
      <c r="H1605">
        <v>7.68</v>
      </c>
      <c r="I1605">
        <v>43.92</v>
      </c>
      <c r="J1605">
        <v>58.624000000000002</v>
      </c>
      <c r="K1605">
        <v>0.7491812227074236</v>
      </c>
      <c r="L1605">
        <f>AVERAGE(I1603:I1617)</f>
        <v>57.115999999999993</v>
      </c>
    </row>
    <row r="1606" spans="2:12" x14ac:dyDescent="0.2">
      <c r="B1606">
        <v>4</v>
      </c>
      <c r="C1606">
        <v>47.109000000000002</v>
      </c>
      <c r="D1606">
        <v>8.5850000000000009</v>
      </c>
      <c r="E1606">
        <v>1792</v>
      </c>
      <c r="F1606">
        <v>3088</v>
      </c>
      <c r="G1606">
        <v>146.31</v>
      </c>
      <c r="H1606">
        <v>7.6189999999999998</v>
      </c>
      <c r="I1606">
        <v>69.132999999999996</v>
      </c>
      <c r="J1606">
        <v>98.108000000000004</v>
      </c>
      <c r="K1606">
        <v>0.70466220899416965</v>
      </c>
      <c r="L1606">
        <f>AVERAGE(J1603:J1617)</f>
        <v>75.835733333333337</v>
      </c>
    </row>
    <row r="1607" spans="2:12" x14ac:dyDescent="0.2">
      <c r="B1607">
        <v>5</v>
      </c>
      <c r="C1607">
        <v>58.624000000000002</v>
      </c>
      <c r="D1607">
        <v>10.302</v>
      </c>
      <c r="E1607">
        <v>1992</v>
      </c>
      <c r="F1607">
        <v>3536</v>
      </c>
      <c r="G1607">
        <v>123.69</v>
      </c>
      <c r="H1607">
        <v>8.5709999999999997</v>
      </c>
      <c r="I1607">
        <v>43.637</v>
      </c>
      <c r="J1607">
        <v>65.462000000000003</v>
      </c>
      <c r="K1607">
        <v>0.66660047050197058</v>
      </c>
    </row>
    <row r="1608" spans="2:12" x14ac:dyDescent="0.2">
      <c r="B1608">
        <v>6</v>
      </c>
      <c r="C1608">
        <v>43.92</v>
      </c>
      <c r="D1608">
        <v>9.0510000000000002</v>
      </c>
      <c r="E1608">
        <v>2000</v>
      </c>
      <c r="F1608">
        <v>3560</v>
      </c>
      <c r="G1608">
        <v>125.36199999999999</v>
      </c>
      <c r="H1608">
        <v>7.1429999999999998</v>
      </c>
      <c r="I1608">
        <v>58.929000000000002</v>
      </c>
      <c r="J1608">
        <v>69.94</v>
      </c>
      <c r="K1608">
        <v>0.84256505576208185</v>
      </c>
    </row>
    <row r="1609" spans="2:12" x14ac:dyDescent="0.2">
      <c r="B1609">
        <v>7</v>
      </c>
      <c r="C1609">
        <v>98.108000000000004</v>
      </c>
      <c r="D1609">
        <v>12.936</v>
      </c>
      <c r="E1609">
        <v>2328</v>
      </c>
      <c r="F1609">
        <v>1888</v>
      </c>
      <c r="G1609">
        <v>96.34</v>
      </c>
      <c r="H1609">
        <v>10.476000000000001</v>
      </c>
      <c r="I1609">
        <v>72.456000000000003</v>
      </c>
      <c r="J1609">
        <v>81.703999999999994</v>
      </c>
      <c r="K1609">
        <v>0.88681092724958399</v>
      </c>
    </row>
    <row r="1610" spans="2:12" x14ac:dyDescent="0.2">
      <c r="B1610">
        <v>8</v>
      </c>
      <c r="C1610">
        <v>69.132999999999996</v>
      </c>
      <c r="D1610">
        <v>11.147</v>
      </c>
      <c r="E1610">
        <v>2296</v>
      </c>
      <c r="F1610">
        <v>1912</v>
      </c>
      <c r="G1610">
        <v>109.983</v>
      </c>
      <c r="H1610">
        <v>8.0950000000000006</v>
      </c>
      <c r="I1610">
        <v>47.137</v>
      </c>
      <c r="J1610">
        <v>65.858999999999995</v>
      </c>
      <c r="K1610">
        <v>0.71572602074128067</v>
      </c>
    </row>
    <row r="1611" spans="2:12" x14ac:dyDescent="0.2">
      <c r="B1611">
        <v>9</v>
      </c>
      <c r="C1611">
        <v>65.462000000000003</v>
      </c>
      <c r="D1611">
        <v>10.795999999999999</v>
      </c>
      <c r="E1611">
        <v>2640</v>
      </c>
      <c r="F1611">
        <v>2520</v>
      </c>
      <c r="G1611">
        <v>138.57599999999999</v>
      </c>
      <c r="H1611">
        <v>8.5709999999999997</v>
      </c>
      <c r="I1611">
        <v>54.875</v>
      </c>
      <c r="J1611">
        <v>77.352999999999994</v>
      </c>
      <c r="K1611">
        <v>0.70941010691246631</v>
      </c>
    </row>
    <row r="1612" spans="2:12" x14ac:dyDescent="0.2">
      <c r="B1612">
        <v>10</v>
      </c>
      <c r="C1612">
        <v>43.637</v>
      </c>
      <c r="D1612">
        <v>8.5850000000000009</v>
      </c>
      <c r="E1612">
        <v>2704</v>
      </c>
      <c r="F1612">
        <v>2640</v>
      </c>
      <c r="G1612">
        <v>70.56</v>
      </c>
      <c r="H1612">
        <v>7.1429999999999998</v>
      </c>
      <c r="I1612">
        <v>63.591000000000001</v>
      </c>
      <c r="J1612">
        <v>88.725999999999999</v>
      </c>
      <c r="K1612">
        <v>0.71671212496900571</v>
      </c>
    </row>
    <row r="1613" spans="2:12" x14ac:dyDescent="0.2">
      <c r="B1613">
        <v>11</v>
      </c>
      <c r="C1613">
        <v>69.94</v>
      </c>
      <c r="D1613">
        <v>10.541</v>
      </c>
      <c r="E1613">
        <v>2856</v>
      </c>
      <c r="F1613">
        <v>1880</v>
      </c>
      <c r="G1613">
        <v>108.435</v>
      </c>
      <c r="H1613">
        <v>8.5709999999999997</v>
      </c>
      <c r="I1613">
        <v>69.685000000000002</v>
      </c>
      <c r="J1613">
        <v>87.945999999999998</v>
      </c>
      <c r="K1613">
        <v>0.79236122165874523</v>
      </c>
    </row>
    <row r="1614" spans="2:12" x14ac:dyDescent="0.2">
      <c r="B1614">
        <v>12</v>
      </c>
      <c r="C1614">
        <v>58.929000000000002</v>
      </c>
      <c r="D1614">
        <v>9.6419999999999995</v>
      </c>
      <c r="E1614">
        <v>2816</v>
      </c>
      <c r="F1614">
        <v>1920</v>
      </c>
      <c r="G1614">
        <v>147.095</v>
      </c>
      <c r="H1614">
        <v>8.5530000000000008</v>
      </c>
      <c r="I1614">
        <v>54.011000000000003</v>
      </c>
      <c r="J1614">
        <v>77.197000000000003</v>
      </c>
      <c r="K1614">
        <v>0.69965154086298686</v>
      </c>
    </row>
    <row r="1615" spans="2:12" x14ac:dyDescent="0.2">
      <c r="B1615">
        <v>13</v>
      </c>
      <c r="C1615">
        <v>81.703999999999994</v>
      </c>
      <c r="D1615">
        <v>13.170999999999999</v>
      </c>
      <c r="E1615">
        <v>3704</v>
      </c>
      <c r="F1615">
        <v>3288</v>
      </c>
      <c r="G1615">
        <v>130.601</v>
      </c>
      <c r="H1615">
        <v>10</v>
      </c>
      <c r="I1615">
        <v>67.941999999999993</v>
      </c>
      <c r="J1615">
        <v>91.546000000000006</v>
      </c>
      <c r="K1615">
        <v>0.74216241015445772</v>
      </c>
    </row>
    <row r="1616" spans="2:12" x14ac:dyDescent="0.2">
      <c r="B1616">
        <v>14</v>
      </c>
      <c r="C1616">
        <v>72.456000000000003</v>
      </c>
      <c r="D1616">
        <v>10.743</v>
      </c>
      <c r="E1616">
        <v>3720</v>
      </c>
      <c r="F1616">
        <v>3360</v>
      </c>
      <c r="G1616">
        <v>167.196</v>
      </c>
      <c r="H1616">
        <v>8.5709999999999997</v>
      </c>
      <c r="I1616">
        <v>65.519000000000005</v>
      </c>
      <c r="J1616">
        <v>77.593999999999994</v>
      </c>
      <c r="K1616">
        <v>0.84438229760033001</v>
      </c>
    </row>
    <row r="1617" spans="2:11" x14ac:dyDescent="0.2">
      <c r="B1617">
        <v>15</v>
      </c>
      <c r="C1617">
        <v>65.858999999999995</v>
      </c>
      <c r="D1617">
        <v>10.302</v>
      </c>
      <c r="E1617">
        <v>3624</v>
      </c>
      <c r="F1617">
        <v>3040</v>
      </c>
      <c r="G1617">
        <v>146.31</v>
      </c>
      <c r="H1617">
        <v>9.3360000000000003</v>
      </c>
      <c r="I1617">
        <v>56.235999999999997</v>
      </c>
      <c r="J1617">
        <v>69.501000000000005</v>
      </c>
      <c r="K1617">
        <v>0.80913943684263523</v>
      </c>
    </row>
    <row r="1618" spans="2:11" x14ac:dyDescent="0.2">
      <c r="B1618">
        <v>16</v>
      </c>
      <c r="C1618">
        <v>47.137</v>
      </c>
      <c r="D1618">
        <v>8.7810000000000006</v>
      </c>
      <c r="E1618">
        <v>3624</v>
      </c>
      <c r="F1618">
        <v>3056</v>
      </c>
      <c r="G1618">
        <v>139.399</v>
      </c>
      <c r="H1618">
        <v>7.1429999999999998</v>
      </c>
    </row>
    <row r="1619" spans="2:11" x14ac:dyDescent="0.2">
      <c r="B1619">
        <v>17</v>
      </c>
      <c r="C1619">
        <v>77.352999999999994</v>
      </c>
      <c r="D1619">
        <v>11.289</v>
      </c>
      <c r="E1619">
        <v>3408</v>
      </c>
      <c r="F1619">
        <v>3320</v>
      </c>
      <c r="G1619">
        <v>117.646</v>
      </c>
      <c r="H1619">
        <v>10</v>
      </c>
    </row>
    <row r="1620" spans="2:11" x14ac:dyDescent="0.2">
      <c r="B1620">
        <v>18</v>
      </c>
      <c r="C1620">
        <v>54.875</v>
      </c>
      <c r="D1620">
        <v>9.8170000000000002</v>
      </c>
      <c r="E1620">
        <v>3392</v>
      </c>
      <c r="F1620">
        <v>3472</v>
      </c>
      <c r="G1620">
        <v>50.905999999999999</v>
      </c>
      <c r="H1620">
        <v>8.0950000000000006</v>
      </c>
    </row>
    <row r="1621" spans="2:11" x14ac:dyDescent="0.2">
      <c r="B1621">
        <v>19</v>
      </c>
      <c r="C1621">
        <v>88.725999999999999</v>
      </c>
      <c r="D1621">
        <v>12.019</v>
      </c>
      <c r="E1621">
        <v>4440</v>
      </c>
      <c r="F1621">
        <v>1048</v>
      </c>
      <c r="G1621">
        <v>33.69</v>
      </c>
      <c r="H1621">
        <v>10.609</v>
      </c>
    </row>
    <row r="1622" spans="2:11" x14ac:dyDescent="0.2">
      <c r="B1622">
        <v>20</v>
      </c>
      <c r="C1622">
        <v>63.591000000000001</v>
      </c>
      <c r="D1622">
        <v>10.124000000000001</v>
      </c>
      <c r="E1622">
        <v>4448</v>
      </c>
      <c r="F1622">
        <v>960</v>
      </c>
      <c r="G1622">
        <v>131.18600000000001</v>
      </c>
      <c r="H1622">
        <v>8.5709999999999997</v>
      </c>
    </row>
    <row r="1623" spans="2:11" x14ac:dyDescent="0.2">
      <c r="B1623">
        <v>21</v>
      </c>
      <c r="C1623">
        <v>87.945999999999998</v>
      </c>
      <c r="D1623">
        <v>12.019</v>
      </c>
      <c r="E1623">
        <v>4680</v>
      </c>
      <c r="F1623">
        <v>1080</v>
      </c>
      <c r="G1623">
        <v>33.69</v>
      </c>
      <c r="H1623">
        <v>10.334</v>
      </c>
    </row>
    <row r="1624" spans="2:11" x14ac:dyDescent="0.2">
      <c r="B1624">
        <v>22</v>
      </c>
      <c r="C1624">
        <v>69.685000000000002</v>
      </c>
      <c r="D1624">
        <v>10.859</v>
      </c>
      <c r="E1624">
        <v>4712</v>
      </c>
      <c r="F1624">
        <v>952</v>
      </c>
      <c r="G1624">
        <v>127.875</v>
      </c>
      <c r="H1624">
        <v>8.5709999999999997</v>
      </c>
    </row>
    <row r="1625" spans="2:11" x14ac:dyDescent="0.2">
      <c r="B1625">
        <v>23</v>
      </c>
      <c r="C1625">
        <v>77.197000000000003</v>
      </c>
      <c r="D1625">
        <v>11.448</v>
      </c>
      <c r="E1625">
        <v>4776</v>
      </c>
      <c r="F1625">
        <v>1360</v>
      </c>
      <c r="G1625">
        <v>45</v>
      </c>
      <c r="H1625">
        <v>9.048</v>
      </c>
    </row>
    <row r="1626" spans="2:11" x14ac:dyDescent="0.2">
      <c r="B1626">
        <v>24</v>
      </c>
      <c r="C1626">
        <v>54.011000000000003</v>
      </c>
      <c r="D1626">
        <v>9.6419999999999995</v>
      </c>
      <c r="E1626">
        <v>4792</v>
      </c>
      <c r="F1626">
        <v>1224</v>
      </c>
      <c r="G1626">
        <v>122.905</v>
      </c>
      <c r="H1626">
        <v>8.0950000000000006</v>
      </c>
    </row>
    <row r="1627" spans="2:11" x14ac:dyDescent="0.2">
      <c r="B1627">
        <v>25</v>
      </c>
      <c r="C1627">
        <v>91.546000000000006</v>
      </c>
      <c r="D1627">
        <v>12.571999999999999</v>
      </c>
      <c r="E1627">
        <v>1560</v>
      </c>
      <c r="F1627">
        <v>2344</v>
      </c>
      <c r="G1627">
        <v>114.624</v>
      </c>
      <c r="H1627">
        <v>10.952</v>
      </c>
    </row>
    <row r="1628" spans="2:11" x14ac:dyDescent="0.2">
      <c r="B1628">
        <v>26</v>
      </c>
      <c r="C1628">
        <v>67.941999999999993</v>
      </c>
      <c r="D1628">
        <v>10.302</v>
      </c>
      <c r="E1628">
        <v>1528</v>
      </c>
      <c r="F1628">
        <v>2416</v>
      </c>
      <c r="G1628">
        <v>146.31</v>
      </c>
      <c r="H1628">
        <v>9.048</v>
      </c>
    </row>
    <row r="1629" spans="2:11" x14ac:dyDescent="0.2">
      <c r="B1629">
        <v>27</v>
      </c>
      <c r="C1629">
        <v>77.593999999999994</v>
      </c>
      <c r="D1629">
        <v>10.88</v>
      </c>
      <c r="E1629">
        <v>1320</v>
      </c>
      <c r="F1629">
        <v>2808</v>
      </c>
      <c r="G1629">
        <v>23.199000000000002</v>
      </c>
      <c r="H1629">
        <v>10</v>
      </c>
    </row>
    <row r="1630" spans="2:11" x14ac:dyDescent="0.2">
      <c r="B1630">
        <v>28</v>
      </c>
      <c r="C1630">
        <v>65.519000000000005</v>
      </c>
      <c r="D1630">
        <v>10.962999999999999</v>
      </c>
      <c r="E1630">
        <v>1344</v>
      </c>
      <c r="F1630">
        <v>2832</v>
      </c>
      <c r="G1630">
        <v>34.380000000000003</v>
      </c>
      <c r="H1630">
        <v>8.4179999999999993</v>
      </c>
    </row>
    <row r="1631" spans="2:11" x14ac:dyDescent="0.2">
      <c r="B1631">
        <v>29</v>
      </c>
      <c r="C1631">
        <v>69.501000000000005</v>
      </c>
      <c r="D1631">
        <v>11.208</v>
      </c>
      <c r="E1631">
        <v>1176</v>
      </c>
      <c r="F1631">
        <v>2432</v>
      </c>
      <c r="G1631">
        <v>102.265</v>
      </c>
      <c r="H1631">
        <v>8.5709999999999997</v>
      </c>
    </row>
    <row r="1632" spans="2:11" x14ac:dyDescent="0.2">
      <c r="B1632">
        <v>30</v>
      </c>
      <c r="C1632">
        <v>56.235999999999997</v>
      </c>
      <c r="D1632">
        <v>9.8049999999999997</v>
      </c>
      <c r="E1632">
        <v>1112</v>
      </c>
      <c r="F1632">
        <v>2488</v>
      </c>
      <c r="G1632">
        <v>150.94499999999999</v>
      </c>
      <c r="H1632">
        <v>8.0559999999999992</v>
      </c>
    </row>
    <row r="1634" spans="2:12" x14ac:dyDescent="0.2">
      <c r="B1634" s="5" t="s">
        <v>29</v>
      </c>
    </row>
    <row r="1635" spans="2:12" x14ac:dyDescent="0.2">
      <c r="B1635">
        <v>1</v>
      </c>
      <c r="C1635">
        <v>69.957999999999998</v>
      </c>
      <c r="D1635">
        <v>10.507999999999999</v>
      </c>
      <c r="E1635">
        <v>1288</v>
      </c>
      <c r="F1635">
        <v>2296</v>
      </c>
      <c r="G1635">
        <v>111.801</v>
      </c>
      <c r="H1635">
        <v>9.2680000000000007</v>
      </c>
      <c r="I1635">
        <v>44.259</v>
      </c>
      <c r="J1635">
        <v>69.957999999999998</v>
      </c>
      <c r="K1635" cm="1">
        <f t="array" ref="K1635:K1649">I1635:I1649/J1635:J1649</f>
        <v>0.63265101918293831</v>
      </c>
      <c r="L1635">
        <f>MIN(I1635:I1649)</f>
        <v>35.692999999999998</v>
      </c>
    </row>
    <row r="1636" spans="2:12" x14ac:dyDescent="0.2">
      <c r="B1636">
        <v>2</v>
      </c>
      <c r="C1636">
        <v>44.259</v>
      </c>
      <c r="D1636">
        <v>8.7940000000000005</v>
      </c>
      <c r="E1636">
        <v>1256</v>
      </c>
      <c r="F1636">
        <v>2384</v>
      </c>
      <c r="G1636">
        <v>19.440000000000001</v>
      </c>
      <c r="H1636">
        <v>6.8289999999999997</v>
      </c>
      <c r="I1636">
        <v>65.198999999999998</v>
      </c>
      <c r="J1636">
        <v>90.988</v>
      </c>
      <c r="K1636">
        <v>0.71656701982679027</v>
      </c>
      <c r="L1636">
        <f>MAX(J1635:J1649)</f>
        <v>110.938</v>
      </c>
    </row>
    <row r="1637" spans="2:12" x14ac:dyDescent="0.2">
      <c r="B1637">
        <v>3</v>
      </c>
      <c r="C1637">
        <v>90.988</v>
      </c>
      <c r="D1637">
        <v>12.664</v>
      </c>
      <c r="E1637">
        <v>1336</v>
      </c>
      <c r="F1637">
        <v>2592</v>
      </c>
      <c r="G1637">
        <v>105.642</v>
      </c>
      <c r="H1637">
        <v>9.2680000000000007</v>
      </c>
      <c r="I1637">
        <v>86.867999999999995</v>
      </c>
      <c r="J1637">
        <v>110.938</v>
      </c>
      <c r="K1637">
        <v>0.78303196379959972</v>
      </c>
      <c r="L1637">
        <f>AVERAGE(I1635:I1649)</f>
        <v>60.017733333333339</v>
      </c>
    </row>
    <row r="1638" spans="2:12" x14ac:dyDescent="0.2">
      <c r="B1638">
        <v>4</v>
      </c>
      <c r="C1638">
        <v>65.198999999999998</v>
      </c>
      <c r="D1638">
        <v>10.055999999999999</v>
      </c>
      <c r="E1638">
        <v>1336</v>
      </c>
      <c r="F1638">
        <v>2752</v>
      </c>
      <c r="G1638">
        <v>67.165999999999997</v>
      </c>
      <c r="H1638">
        <v>9.0730000000000004</v>
      </c>
      <c r="I1638">
        <v>55.094000000000001</v>
      </c>
      <c r="J1638">
        <v>60.061</v>
      </c>
      <c r="K1638">
        <v>0.91730074424335262</v>
      </c>
      <c r="L1638">
        <f>AVERAGE(J1635:J1649)</f>
        <v>78.558999999999997</v>
      </c>
    </row>
    <row r="1639" spans="2:12" x14ac:dyDescent="0.2">
      <c r="B1639">
        <v>5</v>
      </c>
      <c r="C1639">
        <v>110.938</v>
      </c>
      <c r="D1639">
        <v>16.236999999999998</v>
      </c>
      <c r="E1639">
        <v>944</v>
      </c>
      <c r="F1639">
        <v>2312</v>
      </c>
      <c r="G1639">
        <v>122.735</v>
      </c>
      <c r="H1639">
        <v>11.22</v>
      </c>
      <c r="I1639">
        <v>55.918999999999997</v>
      </c>
      <c r="J1639">
        <v>65.942999999999998</v>
      </c>
      <c r="K1639">
        <v>0.84798993069772377</v>
      </c>
    </row>
    <row r="1640" spans="2:12" x14ac:dyDescent="0.2">
      <c r="B1640">
        <v>6</v>
      </c>
      <c r="C1640">
        <v>86.867999999999995</v>
      </c>
      <c r="D1640">
        <v>14.618</v>
      </c>
      <c r="E1640">
        <v>984</v>
      </c>
      <c r="F1640">
        <v>2296</v>
      </c>
      <c r="G1640">
        <v>115.71</v>
      </c>
      <c r="H1640">
        <v>9.7560000000000002</v>
      </c>
      <c r="I1640">
        <v>40.920999999999999</v>
      </c>
      <c r="J1640">
        <v>62.82</v>
      </c>
      <c r="K1640">
        <v>0.65140082776185926</v>
      </c>
    </row>
    <row r="1641" spans="2:12" x14ac:dyDescent="0.2">
      <c r="B1641">
        <v>7</v>
      </c>
      <c r="C1641">
        <v>60.061</v>
      </c>
      <c r="D1641">
        <v>11.124000000000001</v>
      </c>
      <c r="E1641">
        <v>2080</v>
      </c>
      <c r="F1641">
        <v>960</v>
      </c>
      <c r="G1641">
        <v>105.255</v>
      </c>
      <c r="H1641">
        <v>7.8049999999999997</v>
      </c>
      <c r="I1641">
        <v>54.728999999999999</v>
      </c>
      <c r="J1641">
        <v>65.125</v>
      </c>
      <c r="K1641">
        <v>0.84036852207293666</v>
      </c>
    </row>
    <row r="1642" spans="2:12" x14ac:dyDescent="0.2">
      <c r="B1642">
        <v>8</v>
      </c>
      <c r="C1642">
        <v>55.094000000000001</v>
      </c>
      <c r="D1642">
        <v>10.055999999999999</v>
      </c>
      <c r="E1642">
        <v>2088</v>
      </c>
      <c r="F1642">
        <v>984</v>
      </c>
      <c r="G1642">
        <v>112.834</v>
      </c>
      <c r="H1642">
        <v>8.282</v>
      </c>
      <c r="I1642">
        <v>35.692999999999998</v>
      </c>
      <c r="J1642">
        <v>46.296999999999997</v>
      </c>
      <c r="K1642">
        <v>0.77095708145236197</v>
      </c>
    </row>
    <row r="1643" spans="2:12" x14ac:dyDescent="0.2">
      <c r="B1643">
        <v>9</v>
      </c>
      <c r="C1643">
        <v>65.942999999999998</v>
      </c>
      <c r="D1643">
        <v>10.055999999999999</v>
      </c>
      <c r="E1643">
        <v>2056</v>
      </c>
      <c r="F1643">
        <v>1312</v>
      </c>
      <c r="G1643">
        <v>104.036</v>
      </c>
      <c r="H1643">
        <v>8.7799999999999994</v>
      </c>
      <c r="I1643">
        <v>60.47</v>
      </c>
      <c r="J1643">
        <v>76.204999999999998</v>
      </c>
      <c r="K1643">
        <v>0.79351748572928282</v>
      </c>
    </row>
    <row r="1644" spans="2:12" x14ac:dyDescent="0.2">
      <c r="B1644">
        <v>10</v>
      </c>
      <c r="C1644">
        <v>55.918999999999997</v>
      </c>
      <c r="D1644">
        <v>9.8770000000000007</v>
      </c>
      <c r="E1644">
        <v>2056</v>
      </c>
      <c r="F1644">
        <v>1320</v>
      </c>
      <c r="G1644">
        <v>122.905</v>
      </c>
      <c r="H1644">
        <v>8.2780000000000005</v>
      </c>
      <c r="I1644">
        <v>74.478999999999999</v>
      </c>
      <c r="J1644">
        <v>93.308000000000007</v>
      </c>
      <c r="K1644">
        <v>0.7982059416127234</v>
      </c>
    </row>
    <row r="1645" spans="2:12" x14ac:dyDescent="0.2">
      <c r="B1645">
        <v>11</v>
      </c>
      <c r="C1645">
        <v>62.82</v>
      </c>
      <c r="D1645">
        <v>9.7189999999999994</v>
      </c>
      <c r="E1645">
        <v>2312</v>
      </c>
      <c r="F1645">
        <v>1512</v>
      </c>
      <c r="G1645">
        <v>17.526</v>
      </c>
      <c r="H1645">
        <v>8.7799999999999994</v>
      </c>
      <c r="I1645">
        <v>86.688999999999993</v>
      </c>
      <c r="J1645">
        <v>101.532</v>
      </c>
      <c r="K1645">
        <v>0.85380963637079932</v>
      </c>
    </row>
    <row r="1646" spans="2:12" x14ac:dyDescent="0.2">
      <c r="B1646">
        <v>12</v>
      </c>
      <c r="C1646">
        <v>40.920999999999999</v>
      </c>
      <c r="D1646">
        <v>8.3930000000000007</v>
      </c>
      <c r="E1646">
        <v>2352</v>
      </c>
      <c r="F1646">
        <v>1424</v>
      </c>
      <c r="G1646">
        <v>125.538</v>
      </c>
      <c r="H1646">
        <v>6.7770000000000001</v>
      </c>
      <c r="I1646">
        <v>57.57</v>
      </c>
      <c r="J1646">
        <v>82.86</v>
      </c>
      <c r="K1646">
        <v>0.69478638667632153</v>
      </c>
    </row>
    <row r="1647" spans="2:12" x14ac:dyDescent="0.2">
      <c r="B1647">
        <v>13</v>
      </c>
      <c r="C1647">
        <v>65.125</v>
      </c>
      <c r="D1647">
        <v>10.507999999999999</v>
      </c>
      <c r="E1647">
        <v>4424</v>
      </c>
      <c r="F1647">
        <v>2640</v>
      </c>
      <c r="G1647">
        <v>21.800999999999998</v>
      </c>
      <c r="H1647">
        <v>8.2929999999999993</v>
      </c>
      <c r="I1647">
        <v>54.594999999999999</v>
      </c>
      <c r="J1647">
        <v>82.837999999999994</v>
      </c>
      <c r="K1647">
        <v>0.65905743740795286</v>
      </c>
    </row>
    <row r="1648" spans="2:12" x14ac:dyDescent="0.2">
      <c r="B1648">
        <v>14</v>
      </c>
      <c r="C1648">
        <v>54.728999999999999</v>
      </c>
      <c r="D1648">
        <v>9.6829999999999998</v>
      </c>
      <c r="E1648">
        <v>4440</v>
      </c>
      <c r="F1648">
        <v>2656</v>
      </c>
      <c r="G1648">
        <v>40.914000000000001</v>
      </c>
      <c r="H1648">
        <v>7.8049999999999997</v>
      </c>
      <c r="I1648">
        <v>62.24</v>
      </c>
      <c r="J1648">
        <v>82.123999999999995</v>
      </c>
      <c r="K1648">
        <v>0.75787833032974539</v>
      </c>
    </row>
    <row r="1649" spans="2:11" x14ac:dyDescent="0.2">
      <c r="B1649">
        <v>15</v>
      </c>
      <c r="C1649">
        <v>46.296999999999997</v>
      </c>
      <c r="D1649">
        <v>9.2550000000000008</v>
      </c>
      <c r="E1649">
        <v>4272</v>
      </c>
      <c r="F1649">
        <v>2824</v>
      </c>
      <c r="G1649">
        <v>18.434999999999999</v>
      </c>
      <c r="H1649">
        <v>6.8289999999999997</v>
      </c>
      <c r="I1649">
        <v>65.540999999999997</v>
      </c>
      <c r="J1649">
        <v>87.388000000000005</v>
      </c>
      <c r="K1649">
        <v>0.74999999999999989</v>
      </c>
    </row>
    <row r="1650" spans="2:11" x14ac:dyDescent="0.2">
      <c r="B1650">
        <v>16</v>
      </c>
      <c r="C1650">
        <v>35.692999999999998</v>
      </c>
      <c r="D1650">
        <v>8.0449999999999999</v>
      </c>
      <c r="E1650">
        <v>4272</v>
      </c>
      <c r="F1650">
        <v>2784</v>
      </c>
      <c r="G1650">
        <v>165.964</v>
      </c>
      <c r="H1650">
        <v>5.7969999999999997</v>
      </c>
    </row>
    <row r="1651" spans="2:11" x14ac:dyDescent="0.2">
      <c r="B1651">
        <v>17</v>
      </c>
      <c r="C1651">
        <v>76.204999999999998</v>
      </c>
      <c r="D1651">
        <v>11.315</v>
      </c>
      <c r="E1651">
        <v>4208</v>
      </c>
      <c r="F1651">
        <v>2360</v>
      </c>
      <c r="G1651">
        <v>97.430999999999997</v>
      </c>
      <c r="H1651">
        <v>9.8170000000000002</v>
      </c>
    </row>
    <row r="1652" spans="2:11" x14ac:dyDescent="0.2">
      <c r="B1652">
        <v>18</v>
      </c>
      <c r="C1652">
        <v>60.47</v>
      </c>
      <c r="D1652">
        <v>10.151</v>
      </c>
      <c r="E1652">
        <v>4184</v>
      </c>
      <c r="F1652">
        <v>2384</v>
      </c>
      <c r="G1652">
        <v>125.218</v>
      </c>
      <c r="H1652">
        <v>8.2929999999999993</v>
      </c>
    </row>
    <row r="1653" spans="2:11" x14ac:dyDescent="0.2">
      <c r="B1653">
        <v>19</v>
      </c>
      <c r="C1653">
        <v>93.308000000000007</v>
      </c>
      <c r="D1653">
        <v>12.195</v>
      </c>
      <c r="E1653">
        <v>2968</v>
      </c>
      <c r="F1653">
        <v>2960</v>
      </c>
      <c r="G1653">
        <v>126.87</v>
      </c>
      <c r="H1653">
        <v>10.731999999999999</v>
      </c>
    </row>
    <row r="1654" spans="2:11" x14ac:dyDescent="0.2">
      <c r="B1654">
        <v>20</v>
      </c>
      <c r="C1654">
        <v>74.478999999999999</v>
      </c>
      <c r="D1654">
        <v>11.377000000000001</v>
      </c>
      <c r="E1654">
        <v>2968</v>
      </c>
      <c r="F1654">
        <v>2984</v>
      </c>
      <c r="G1654">
        <v>149.036</v>
      </c>
      <c r="H1654">
        <v>9.0779999999999994</v>
      </c>
    </row>
    <row r="1655" spans="2:11" x14ac:dyDescent="0.2">
      <c r="B1655">
        <v>21</v>
      </c>
      <c r="C1655">
        <v>101.532</v>
      </c>
      <c r="D1655">
        <v>12.914999999999999</v>
      </c>
      <c r="E1655">
        <v>3200</v>
      </c>
      <c r="F1655">
        <v>3160</v>
      </c>
      <c r="G1655">
        <v>79.114000000000004</v>
      </c>
      <c r="H1655">
        <v>11.038</v>
      </c>
    </row>
    <row r="1656" spans="2:11" x14ac:dyDescent="0.2">
      <c r="B1656">
        <v>22</v>
      </c>
      <c r="C1656">
        <v>86.688999999999993</v>
      </c>
      <c r="D1656">
        <v>12.589</v>
      </c>
      <c r="E1656">
        <v>3160</v>
      </c>
      <c r="F1656">
        <v>3136</v>
      </c>
      <c r="G1656">
        <v>35.537999999999997</v>
      </c>
      <c r="H1656">
        <v>10.244</v>
      </c>
    </row>
    <row r="1657" spans="2:11" x14ac:dyDescent="0.2">
      <c r="B1657">
        <v>23</v>
      </c>
      <c r="C1657">
        <v>82.86</v>
      </c>
      <c r="D1657">
        <v>11.879</v>
      </c>
      <c r="E1657">
        <v>3144</v>
      </c>
      <c r="F1657">
        <v>3528</v>
      </c>
      <c r="G1657">
        <v>19.178999999999998</v>
      </c>
      <c r="H1657">
        <v>10.244</v>
      </c>
    </row>
    <row r="1658" spans="2:11" x14ac:dyDescent="0.2">
      <c r="B1658">
        <v>24</v>
      </c>
      <c r="C1658">
        <v>57.57</v>
      </c>
      <c r="D1658">
        <v>9.6829999999999998</v>
      </c>
      <c r="E1658">
        <v>3152</v>
      </c>
      <c r="F1658">
        <v>3552</v>
      </c>
      <c r="G1658">
        <v>40.914000000000001</v>
      </c>
      <c r="H1658">
        <v>8.2929999999999993</v>
      </c>
    </row>
    <row r="1659" spans="2:11" x14ac:dyDescent="0.2">
      <c r="B1659">
        <v>25</v>
      </c>
      <c r="C1659">
        <v>82.837999999999994</v>
      </c>
      <c r="D1659">
        <v>11.909000000000001</v>
      </c>
      <c r="E1659">
        <v>1472</v>
      </c>
      <c r="F1659">
        <v>1968</v>
      </c>
      <c r="G1659">
        <v>55.008000000000003</v>
      </c>
      <c r="H1659">
        <v>9.6620000000000008</v>
      </c>
    </row>
    <row r="1660" spans="2:11" x14ac:dyDescent="0.2">
      <c r="B1660">
        <v>26</v>
      </c>
      <c r="C1660">
        <v>54.594999999999999</v>
      </c>
      <c r="D1660">
        <v>9.9489999999999998</v>
      </c>
      <c r="E1660">
        <v>1496</v>
      </c>
      <c r="F1660">
        <v>1776</v>
      </c>
      <c r="G1660">
        <v>101.31</v>
      </c>
      <c r="H1660">
        <v>7.3170000000000002</v>
      </c>
    </row>
    <row r="1661" spans="2:11" x14ac:dyDescent="0.2">
      <c r="B1661">
        <v>27</v>
      </c>
      <c r="C1661">
        <v>82.123999999999995</v>
      </c>
      <c r="D1661">
        <v>12.436999999999999</v>
      </c>
      <c r="E1661">
        <v>1344</v>
      </c>
      <c r="F1661">
        <v>2064</v>
      </c>
      <c r="G1661">
        <v>154.44</v>
      </c>
      <c r="H1661">
        <v>9.5990000000000002</v>
      </c>
    </row>
    <row r="1662" spans="2:11" x14ac:dyDescent="0.2">
      <c r="B1662">
        <v>28</v>
      </c>
      <c r="C1662">
        <v>62.24</v>
      </c>
      <c r="D1662">
        <v>9.8770000000000007</v>
      </c>
      <c r="E1662">
        <v>1376</v>
      </c>
      <c r="F1662">
        <v>2064</v>
      </c>
      <c r="G1662">
        <v>147.095</v>
      </c>
      <c r="H1662">
        <v>8.7799999999999994</v>
      </c>
    </row>
    <row r="1663" spans="2:11" x14ac:dyDescent="0.2">
      <c r="B1663">
        <v>29</v>
      </c>
      <c r="C1663">
        <v>87.388000000000005</v>
      </c>
      <c r="D1663">
        <v>11.635999999999999</v>
      </c>
      <c r="E1663">
        <v>1256</v>
      </c>
      <c r="F1663">
        <v>2768</v>
      </c>
      <c r="G1663">
        <v>56.975999999999999</v>
      </c>
      <c r="H1663">
        <v>10.348000000000001</v>
      </c>
    </row>
    <row r="1664" spans="2:11" x14ac:dyDescent="0.2">
      <c r="B1664">
        <v>30</v>
      </c>
      <c r="C1664">
        <v>65.540999999999997</v>
      </c>
      <c r="D1664">
        <v>10.348000000000001</v>
      </c>
      <c r="E1664">
        <v>1312</v>
      </c>
      <c r="F1664">
        <v>2608</v>
      </c>
      <c r="G1664">
        <v>98.13</v>
      </c>
      <c r="H1664">
        <v>8.7799999999999994</v>
      </c>
    </row>
    <row r="1666" spans="2:12" x14ac:dyDescent="0.2">
      <c r="B1666" s="3" t="s">
        <v>67</v>
      </c>
    </row>
    <row r="1667" spans="2:12" x14ac:dyDescent="0.2">
      <c r="B1667">
        <v>1</v>
      </c>
      <c r="C1667">
        <v>84.334000000000003</v>
      </c>
      <c r="D1667">
        <v>12.433</v>
      </c>
      <c r="E1667">
        <v>2504</v>
      </c>
      <c r="F1667">
        <v>2056</v>
      </c>
      <c r="G1667">
        <v>115.56</v>
      </c>
      <c r="H1667">
        <v>9.7530000000000001</v>
      </c>
      <c r="I1667">
        <v>59.215000000000003</v>
      </c>
      <c r="J1667">
        <v>84.334000000000003</v>
      </c>
      <c r="K1667" cm="1">
        <f t="array" ref="K1667:K1681">I1667:I1681/J1667:J1681</f>
        <v>0.70214859961581333</v>
      </c>
      <c r="L1667">
        <f>MIN(I1667:I1681)</f>
        <v>39.335999999999999</v>
      </c>
    </row>
    <row r="1668" spans="2:12" x14ac:dyDescent="0.2">
      <c r="B1668">
        <v>2</v>
      </c>
      <c r="C1668">
        <v>59.215000000000003</v>
      </c>
      <c r="D1668">
        <v>10.053000000000001</v>
      </c>
      <c r="E1668">
        <v>2536</v>
      </c>
      <c r="F1668">
        <v>2080</v>
      </c>
      <c r="G1668">
        <v>104.036</v>
      </c>
      <c r="H1668">
        <v>8.2899999999999991</v>
      </c>
      <c r="I1668">
        <v>76.716999999999999</v>
      </c>
      <c r="J1668">
        <v>88.355000000000004</v>
      </c>
      <c r="K1668">
        <v>0.86828136494822017</v>
      </c>
      <c r="L1668">
        <f>MAX(J1667:J1681)</f>
        <v>126.66500000000001</v>
      </c>
    </row>
    <row r="1669" spans="2:12" x14ac:dyDescent="0.2">
      <c r="B1669">
        <v>3</v>
      </c>
      <c r="C1669">
        <v>88.355000000000004</v>
      </c>
      <c r="D1669">
        <v>12.462</v>
      </c>
      <c r="E1669">
        <v>1992</v>
      </c>
      <c r="F1669">
        <v>1896</v>
      </c>
      <c r="G1669">
        <v>30.579000000000001</v>
      </c>
      <c r="H1669">
        <v>9.7530000000000001</v>
      </c>
      <c r="I1669">
        <v>112.916</v>
      </c>
      <c r="J1669">
        <v>126.66500000000001</v>
      </c>
      <c r="K1669">
        <v>0.89145383491888042</v>
      </c>
      <c r="L1669">
        <f>AVERAGE(I1667:I1681)</f>
        <v>60.513799999999996</v>
      </c>
    </row>
    <row r="1670" spans="2:12" x14ac:dyDescent="0.2">
      <c r="B1670">
        <v>4</v>
      </c>
      <c r="C1670">
        <v>76.716999999999999</v>
      </c>
      <c r="D1670">
        <v>12.433</v>
      </c>
      <c r="E1670">
        <v>1992</v>
      </c>
      <c r="F1670">
        <v>1880</v>
      </c>
      <c r="G1670">
        <v>25.56</v>
      </c>
      <c r="H1670">
        <v>8.7780000000000005</v>
      </c>
      <c r="I1670">
        <v>39.335999999999999</v>
      </c>
      <c r="J1670">
        <v>56.83</v>
      </c>
      <c r="K1670">
        <v>0.69216962871722676</v>
      </c>
      <c r="L1670">
        <f>AVERAGE(J1667:J1681)</f>
        <v>77.857733333333329</v>
      </c>
    </row>
    <row r="1671" spans="2:12" x14ac:dyDescent="0.2">
      <c r="B1671">
        <v>5</v>
      </c>
      <c r="C1671">
        <v>126.66500000000001</v>
      </c>
      <c r="D1671">
        <v>13.879</v>
      </c>
      <c r="E1671">
        <v>2328</v>
      </c>
      <c r="F1671">
        <v>2424</v>
      </c>
      <c r="G1671">
        <v>108.435</v>
      </c>
      <c r="H1671">
        <v>12.191000000000001</v>
      </c>
      <c r="I1671">
        <v>49.033999999999999</v>
      </c>
      <c r="J1671">
        <v>65.22</v>
      </c>
      <c r="K1671">
        <v>0.75182459368291932</v>
      </c>
    </row>
    <row r="1672" spans="2:12" x14ac:dyDescent="0.2">
      <c r="B1672">
        <v>6</v>
      </c>
      <c r="C1672">
        <v>112.916</v>
      </c>
      <c r="D1672">
        <v>14.066000000000001</v>
      </c>
      <c r="E1672">
        <v>2312</v>
      </c>
      <c r="F1672">
        <v>2632</v>
      </c>
      <c r="G1672">
        <v>56.31</v>
      </c>
      <c r="H1672">
        <v>11.500999999999999</v>
      </c>
      <c r="I1672">
        <v>42.643000000000001</v>
      </c>
      <c r="J1672">
        <v>62.677999999999997</v>
      </c>
      <c r="K1672">
        <v>0.68035036216854405</v>
      </c>
    </row>
    <row r="1673" spans="2:12" x14ac:dyDescent="0.2">
      <c r="B1673">
        <v>7</v>
      </c>
      <c r="C1673">
        <v>56.83</v>
      </c>
      <c r="D1673">
        <v>9.6180000000000003</v>
      </c>
      <c r="E1673">
        <v>4112</v>
      </c>
      <c r="F1673">
        <v>3072</v>
      </c>
      <c r="G1673">
        <v>30.466000000000001</v>
      </c>
      <c r="H1673">
        <v>8.6189999999999998</v>
      </c>
      <c r="I1673">
        <v>59.155999999999999</v>
      </c>
      <c r="J1673">
        <v>81.406000000000006</v>
      </c>
      <c r="K1673">
        <v>0.72667862319730725</v>
      </c>
    </row>
    <row r="1674" spans="2:12" x14ac:dyDescent="0.2">
      <c r="B1674">
        <v>8</v>
      </c>
      <c r="C1674">
        <v>39.335999999999999</v>
      </c>
      <c r="D1674">
        <v>8.7910000000000004</v>
      </c>
      <c r="E1674">
        <v>4128</v>
      </c>
      <c r="F1674">
        <v>2992</v>
      </c>
      <c r="G1674">
        <v>146.31</v>
      </c>
      <c r="H1674">
        <v>6.2069999999999999</v>
      </c>
      <c r="I1674">
        <v>48.41</v>
      </c>
      <c r="J1674">
        <v>60.055</v>
      </c>
      <c r="K1674">
        <v>0.80609441345433352</v>
      </c>
    </row>
    <row r="1675" spans="2:12" x14ac:dyDescent="0.2">
      <c r="B1675">
        <v>9</v>
      </c>
      <c r="C1675">
        <v>65.22</v>
      </c>
      <c r="D1675">
        <v>9.9459999999999997</v>
      </c>
      <c r="E1675">
        <v>4160</v>
      </c>
      <c r="F1675">
        <v>2960</v>
      </c>
      <c r="G1675">
        <v>11.31</v>
      </c>
      <c r="H1675">
        <v>9.16</v>
      </c>
      <c r="I1675">
        <v>59.006999999999998</v>
      </c>
      <c r="J1675">
        <v>65.843999999999994</v>
      </c>
      <c r="K1675">
        <v>0.8961636595589576</v>
      </c>
    </row>
    <row r="1676" spans="2:12" x14ac:dyDescent="0.2">
      <c r="B1676">
        <v>10</v>
      </c>
      <c r="C1676">
        <v>49.033999999999999</v>
      </c>
      <c r="D1676">
        <v>8.7910000000000004</v>
      </c>
      <c r="E1676">
        <v>4200</v>
      </c>
      <c r="F1676">
        <v>2992</v>
      </c>
      <c r="G1676">
        <v>70.56</v>
      </c>
      <c r="H1676">
        <v>7.8029999999999999</v>
      </c>
      <c r="I1676">
        <v>61.014000000000003</v>
      </c>
      <c r="J1676">
        <v>83.531999999999996</v>
      </c>
      <c r="K1676">
        <v>0.73042666283579949</v>
      </c>
    </row>
    <row r="1677" spans="2:12" x14ac:dyDescent="0.2">
      <c r="B1677">
        <v>11</v>
      </c>
      <c r="C1677">
        <v>62.677999999999997</v>
      </c>
      <c r="D1677">
        <v>10.053000000000001</v>
      </c>
      <c r="E1677">
        <v>4472</v>
      </c>
      <c r="F1677">
        <v>3000</v>
      </c>
      <c r="G1677">
        <v>14.036</v>
      </c>
      <c r="H1677">
        <v>8.7780000000000005</v>
      </c>
      <c r="I1677">
        <v>41.884999999999998</v>
      </c>
      <c r="J1677">
        <v>58.249000000000002</v>
      </c>
      <c r="K1677">
        <v>0.71906813850881557</v>
      </c>
    </row>
    <row r="1678" spans="2:12" x14ac:dyDescent="0.2">
      <c r="B1678">
        <v>12</v>
      </c>
      <c r="C1678">
        <v>42.643000000000001</v>
      </c>
      <c r="D1678">
        <v>8.5310000000000006</v>
      </c>
      <c r="E1678">
        <v>4488</v>
      </c>
      <c r="F1678">
        <v>2936</v>
      </c>
      <c r="G1678">
        <v>149.036</v>
      </c>
      <c r="H1678">
        <v>6.6109999999999998</v>
      </c>
      <c r="I1678">
        <v>60.404000000000003</v>
      </c>
      <c r="J1678">
        <v>82.787999999999997</v>
      </c>
      <c r="K1678">
        <v>0.72962265062569465</v>
      </c>
    </row>
    <row r="1679" spans="2:12" x14ac:dyDescent="0.2">
      <c r="B1679">
        <v>13</v>
      </c>
      <c r="C1679">
        <v>81.406000000000006</v>
      </c>
      <c r="D1679">
        <v>11.592000000000001</v>
      </c>
      <c r="E1679">
        <v>3048</v>
      </c>
      <c r="F1679">
        <v>3000</v>
      </c>
      <c r="G1679">
        <v>157.751</v>
      </c>
      <c r="H1679">
        <v>9.7530000000000001</v>
      </c>
      <c r="I1679">
        <v>50.177999999999997</v>
      </c>
      <c r="J1679">
        <v>64.706999999999994</v>
      </c>
      <c r="K1679">
        <v>0.77546478742639902</v>
      </c>
    </row>
    <row r="1680" spans="2:12" x14ac:dyDescent="0.2">
      <c r="B1680">
        <v>14</v>
      </c>
      <c r="C1680">
        <v>59.155999999999999</v>
      </c>
      <c r="D1680">
        <v>9.8740000000000006</v>
      </c>
      <c r="E1680">
        <v>3072</v>
      </c>
      <c r="F1680">
        <v>3000</v>
      </c>
      <c r="G1680">
        <v>159.77500000000001</v>
      </c>
      <c r="H1680">
        <v>7.8029999999999999</v>
      </c>
      <c r="I1680">
        <v>61.042999999999999</v>
      </c>
      <c r="J1680">
        <v>65.234999999999999</v>
      </c>
      <c r="K1680">
        <v>0.93574001686211394</v>
      </c>
    </row>
    <row r="1681" spans="2:11" x14ac:dyDescent="0.2">
      <c r="B1681">
        <v>15</v>
      </c>
      <c r="C1681">
        <v>60.055</v>
      </c>
      <c r="D1681">
        <v>10.053000000000001</v>
      </c>
      <c r="E1681">
        <v>3896</v>
      </c>
      <c r="F1681">
        <v>3088</v>
      </c>
      <c r="G1681">
        <v>112.834</v>
      </c>
      <c r="H1681">
        <v>8.6560000000000006</v>
      </c>
      <c r="I1681">
        <v>86.748999999999995</v>
      </c>
      <c r="J1681">
        <v>121.968</v>
      </c>
      <c r="K1681">
        <v>0.71124393283484189</v>
      </c>
    </row>
    <row r="1682" spans="2:11" x14ac:dyDescent="0.2">
      <c r="B1682">
        <v>16</v>
      </c>
      <c r="C1682">
        <v>48.41</v>
      </c>
      <c r="D1682">
        <v>8.7910000000000004</v>
      </c>
      <c r="E1682">
        <v>3896</v>
      </c>
      <c r="F1682">
        <v>3120</v>
      </c>
      <c r="G1682">
        <v>123.69</v>
      </c>
      <c r="H1682">
        <v>7.3150000000000004</v>
      </c>
    </row>
    <row r="1683" spans="2:11" x14ac:dyDescent="0.2">
      <c r="B1683">
        <v>17</v>
      </c>
      <c r="C1683">
        <v>65.843999999999994</v>
      </c>
      <c r="D1683">
        <v>10.505000000000001</v>
      </c>
      <c r="E1683">
        <v>3648</v>
      </c>
      <c r="F1683">
        <v>2944</v>
      </c>
      <c r="G1683">
        <v>158.19900000000001</v>
      </c>
      <c r="H1683">
        <v>8.7780000000000005</v>
      </c>
    </row>
    <row r="1684" spans="2:11" x14ac:dyDescent="0.2">
      <c r="B1684">
        <v>18</v>
      </c>
      <c r="C1684">
        <v>59.006999999999998</v>
      </c>
      <c r="D1684">
        <v>10.287000000000001</v>
      </c>
      <c r="E1684">
        <v>3680</v>
      </c>
      <c r="F1684">
        <v>3032</v>
      </c>
      <c r="G1684">
        <v>31.43</v>
      </c>
      <c r="H1684">
        <v>7.8029999999999999</v>
      </c>
    </row>
    <row r="1685" spans="2:11" x14ac:dyDescent="0.2">
      <c r="B1685">
        <v>19</v>
      </c>
      <c r="C1685">
        <v>83.531999999999996</v>
      </c>
      <c r="D1685">
        <v>11.509</v>
      </c>
      <c r="E1685">
        <v>2568</v>
      </c>
      <c r="F1685">
        <v>3152</v>
      </c>
      <c r="G1685">
        <v>126.384</v>
      </c>
      <c r="H1685">
        <v>9.266</v>
      </c>
    </row>
    <row r="1686" spans="2:11" x14ac:dyDescent="0.2">
      <c r="B1686">
        <v>20</v>
      </c>
      <c r="C1686">
        <v>61.014000000000003</v>
      </c>
      <c r="D1686">
        <v>9.6180000000000003</v>
      </c>
      <c r="E1686">
        <v>2576</v>
      </c>
      <c r="F1686">
        <v>3288</v>
      </c>
      <c r="G1686">
        <v>59.533999999999999</v>
      </c>
      <c r="H1686">
        <v>8.2899999999999991</v>
      </c>
    </row>
    <row r="1687" spans="2:11" x14ac:dyDescent="0.2">
      <c r="B1687">
        <v>21</v>
      </c>
      <c r="C1687">
        <v>58.249000000000002</v>
      </c>
      <c r="D1687">
        <v>9.7530000000000001</v>
      </c>
      <c r="E1687">
        <v>2712</v>
      </c>
      <c r="F1687">
        <v>3128</v>
      </c>
      <c r="G1687">
        <v>36.869999999999997</v>
      </c>
      <c r="H1687">
        <v>7.8029999999999999</v>
      </c>
    </row>
    <row r="1688" spans="2:11" x14ac:dyDescent="0.2">
      <c r="B1688">
        <v>22</v>
      </c>
      <c r="C1688">
        <v>41.884999999999998</v>
      </c>
      <c r="D1688">
        <v>8.6829999999999998</v>
      </c>
      <c r="E1688">
        <v>2744</v>
      </c>
      <c r="F1688">
        <v>3016</v>
      </c>
      <c r="G1688">
        <v>128.15700000000001</v>
      </c>
      <c r="H1688">
        <v>6.9790000000000001</v>
      </c>
    </row>
    <row r="1689" spans="2:11" x14ac:dyDescent="0.2">
      <c r="B1689">
        <v>23</v>
      </c>
      <c r="C1689">
        <v>82.787999999999997</v>
      </c>
      <c r="D1689">
        <v>11.426</v>
      </c>
      <c r="E1689">
        <v>2656</v>
      </c>
      <c r="F1689">
        <v>3344</v>
      </c>
      <c r="G1689">
        <v>129.80600000000001</v>
      </c>
      <c r="H1689">
        <v>9.7530000000000001</v>
      </c>
    </row>
    <row r="1690" spans="2:11" x14ac:dyDescent="0.2">
      <c r="B1690">
        <v>24</v>
      </c>
      <c r="C1690">
        <v>60.404000000000003</v>
      </c>
      <c r="D1690">
        <v>10.252000000000001</v>
      </c>
      <c r="E1690">
        <v>2672</v>
      </c>
      <c r="F1690">
        <v>3336</v>
      </c>
      <c r="G1690">
        <v>115.346</v>
      </c>
      <c r="H1690">
        <v>7.8029999999999999</v>
      </c>
    </row>
    <row r="1691" spans="2:11" x14ac:dyDescent="0.2">
      <c r="B1691">
        <v>25</v>
      </c>
      <c r="C1691">
        <v>64.706999999999994</v>
      </c>
      <c r="D1691">
        <v>10.651</v>
      </c>
      <c r="E1691">
        <v>3264</v>
      </c>
      <c r="F1691">
        <v>1784</v>
      </c>
      <c r="G1691">
        <v>15.945</v>
      </c>
      <c r="H1691">
        <v>9.41</v>
      </c>
    </row>
    <row r="1692" spans="2:11" x14ac:dyDescent="0.2">
      <c r="B1692">
        <v>26</v>
      </c>
      <c r="C1692">
        <v>50.177999999999997</v>
      </c>
      <c r="D1692">
        <v>10.287000000000001</v>
      </c>
      <c r="E1692">
        <v>3288</v>
      </c>
      <c r="F1692">
        <v>1792</v>
      </c>
      <c r="G1692">
        <v>31.43</v>
      </c>
      <c r="H1692">
        <v>6.9790000000000001</v>
      </c>
    </row>
    <row r="1693" spans="2:11" x14ac:dyDescent="0.2">
      <c r="B1693">
        <v>27</v>
      </c>
      <c r="C1693">
        <v>65.234999999999999</v>
      </c>
      <c r="D1693">
        <v>10.252000000000001</v>
      </c>
      <c r="E1693">
        <v>3496</v>
      </c>
      <c r="F1693">
        <v>2000</v>
      </c>
      <c r="G1693">
        <v>25.346</v>
      </c>
      <c r="H1693">
        <v>8.8710000000000004</v>
      </c>
    </row>
    <row r="1694" spans="2:11" x14ac:dyDescent="0.2">
      <c r="B1694">
        <v>28</v>
      </c>
      <c r="C1694">
        <v>61.042999999999999</v>
      </c>
      <c r="D1694">
        <v>10.695</v>
      </c>
      <c r="E1694">
        <v>3496</v>
      </c>
      <c r="F1694">
        <v>2008</v>
      </c>
      <c r="G1694">
        <v>24.228000000000002</v>
      </c>
      <c r="H1694">
        <v>8.2899999999999991</v>
      </c>
    </row>
    <row r="1695" spans="2:11" x14ac:dyDescent="0.2">
      <c r="B1695">
        <v>29</v>
      </c>
      <c r="C1695">
        <v>121.968</v>
      </c>
      <c r="D1695">
        <v>13.585000000000001</v>
      </c>
      <c r="E1695">
        <v>3136</v>
      </c>
      <c r="F1695">
        <v>1880</v>
      </c>
      <c r="G1695">
        <v>21.038</v>
      </c>
      <c r="H1695">
        <v>11.704000000000001</v>
      </c>
    </row>
    <row r="1696" spans="2:11" x14ac:dyDescent="0.2">
      <c r="B1696">
        <v>30</v>
      </c>
      <c r="C1696">
        <v>86.748999999999995</v>
      </c>
      <c r="D1696">
        <v>12.044</v>
      </c>
      <c r="E1696">
        <v>3176</v>
      </c>
      <c r="F1696">
        <v>1920</v>
      </c>
      <c r="G1696">
        <v>58.241</v>
      </c>
      <c r="H1696">
        <v>9.7530000000000001</v>
      </c>
    </row>
    <row r="1698" spans="2:12" x14ac:dyDescent="0.2">
      <c r="B1698" s="5" t="s">
        <v>68</v>
      </c>
    </row>
    <row r="1699" spans="2:12" x14ac:dyDescent="0.2">
      <c r="B1699">
        <v>1</v>
      </c>
      <c r="C1699">
        <v>71.168000000000006</v>
      </c>
      <c r="D1699">
        <v>10.561</v>
      </c>
      <c r="E1699">
        <v>3784</v>
      </c>
      <c r="F1699">
        <v>1648</v>
      </c>
      <c r="G1699">
        <v>54.161999999999999</v>
      </c>
      <c r="H1699">
        <v>9.0370000000000008</v>
      </c>
      <c r="I1699">
        <v>51.031999999999996</v>
      </c>
      <c r="J1699">
        <v>71.168000000000006</v>
      </c>
      <c r="K1699" cm="1">
        <f t="array" ref="K1699:K1713">I1699:I1713/J1699:J1713</f>
        <v>0.71706384892086317</v>
      </c>
      <c r="L1699">
        <f>MIN(I1699:I1713)</f>
        <v>36.878</v>
      </c>
    </row>
    <row r="1700" spans="2:12" x14ac:dyDescent="0.2">
      <c r="B1700">
        <v>2</v>
      </c>
      <c r="C1700">
        <v>51.031999999999996</v>
      </c>
      <c r="D1700">
        <v>9.8059999999999992</v>
      </c>
      <c r="E1700">
        <v>3768</v>
      </c>
      <c r="F1700">
        <v>1624</v>
      </c>
      <c r="G1700">
        <v>39.094000000000001</v>
      </c>
      <c r="H1700">
        <v>7.399</v>
      </c>
      <c r="I1700">
        <v>66.516000000000005</v>
      </c>
      <c r="J1700">
        <v>79.61</v>
      </c>
      <c r="K1700">
        <v>0.83552317548046739</v>
      </c>
      <c r="L1700">
        <f>MAX(J1699:J1713)</f>
        <v>80.245999999999995</v>
      </c>
    </row>
    <row r="1701" spans="2:12" x14ac:dyDescent="0.2">
      <c r="B1701">
        <v>3</v>
      </c>
      <c r="C1701">
        <v>79.61</v>
      </c>
      <c r="D1701">
        <v>11.305999999999999</v>
      </c>
      <c r="E1701">
        <v>3440</v>
      </c>
      <c r="F1701">
        <v>1568</v>
      </c>
      <c r="G1701">
        <v>104.621</v>
      </c>
      <c r="H1701">
        <v>9.5129999999999999</v>
      </c>
      <c r="I1701">
        <v>59.743000000000002</v>
      </c>
      <c r="J1701">
        <v>73.953999999999994</v>
      </c>
      <c r="K1701">
        <v>0.80784000865402827</v>
      </c>
      <c r="L1701">
        <f>AVERAGE(I1699:I1713)</f>
        <v>52.689599999999999</v>
      </c>
    </row>
    <row r="1702" spans="2:12" x14ac:dyDescent="0.2">
      <c r="B1702">
        <v>4</v>
      </c>
      <c r="C1702">
        <v>66.516000000000005</v>
      </c>
      <c r="D1702">
        <v>10.079000000000001</v>
      </c>
      <c r="E1702">
        <v>3392</v>
      </c>
      <c r="F1702">
        <v>1688</v>
      </c>
      <c r="G1702">
        <v>19.29</v>
      </c>
      <c r="H1702">
        <v>9.0809999999999995</v>
      </c>
      <c r="I1702">
        <v>46.238999999999997</v>
      </c>
      <c r="J1702">
        <v>70.007999999999996</v>
      </c>
      <c r="K1702">
        <v>0.66048165923894409</v>
      </c>
      <c r="L1702">
        <f>AVERAGE(J1699:J1713)</f>
        <v>67.373666666666665</v>
      </c>
    </row>
    <row r="1703" spans="2:12" x14ac:dyDescent="0.2">
      <c r="B1703">
        <v>5</v>
      </c>
      <c r="C1703">
        <v>73.953999999999994</v>
      </c>
      <c r="D1703">
        <v>10.689</v>
      </c>
      <c r="E1703">
        <v>3056</v>
      </c>
      <c r="F1703">
        <v>1432</v>
      </c>
      <c r="G1703">
        <v>159.14599999999999</v>
      </c>
      <c r="H1703">
        <v>9.0370000000000008</v>
      </c>
      <c r="I1703">
        <v>46.96</v>
      </c>
      <c r="J1703">
        <v>62.768999999999998</v>
      </c>
      <c r="K1703">
        <v>0.74814000541668657</v>
      </c>
    </row>
    <row r="1704" spans="2:12" x14ac:dyDescent="0.2">
      <c r="B1704">
        <v>6</v>
      </c>
      <c r="C1704">
        <v>59.743000000000002</v>
      </c>
      <c r="D1704">
        <v>10.475</v>
      </c>
      <c r="E1704">
        <v>3088</v>
      </c>
      <c r="F1704">
        <v>1544</v>
      </c>
      <c r="G1704">
        <v>50.527999999999999</v>
      </c>
      <c r="H1704">
        <v>8.0860000000000003</v>
      </c>
      <c r="I1704">
        <v>62.966999999999999</v>
      </c>
      <c r="J1704">
        <v>80.245999999999995</v>
      </c>
      <c r="K1704">
        <v>0.78467462552650602</v>
      </c>
    </row>
    <row r="1705" spans="2:12" x14ac:dyDescent="0.2">
      <c r="B1705">
        <v>7</v>
      </c>
      <c r="C1705">
        <v>70.007999999999996</v>
      </c>
      <c r="D1705">
        <v>10.29</v>
      </c>
      <c r="E1705">
        <v>3416</v>
      </c>
      <c r="F1705">
        <v>3360</v>
      </c>
      <c r="G1705">
        <v>33.69</v>
      </c>
      <c r="H1705">
        <v>9.0370000000000008</v>
      </c>
      <c r="I1705">
        <v>48.445</v>
      </c>
      <c r="J1705">
        <v>58.343000000000004</v>
      </c>
      <c r="K1705">
        <v>0.83034811374115147</v>
      </c>
    </row>
    <row r="1706" spans="2:12" x14ac:dyDescent="0.2">
      <c r="B1706">
        <v>8</v>
      </c>
      <c r="C1706">
        <v>46.238999999999997</v>
      </c>
      <c r="D1706">
        <v>8.7449999999999992</v>
      </c>
      <c r="E1706">
        <v>3472</v>
      </c>
      <c r="F1706">
        <v>3384</v>
      </c>
      <c r="G1706">
        <v>67.62</v>
      </c>
      <c r="H1706">
        <v>7.1349999999999998</v>
      </c>
      <c r="I1706">
        <v>64.183000000000007</v>
      </c>
      <c r="J1706">
        <v>69.739999999999995</v>
      </c>
      <c r="K1706">
        <v>0.92031832520791523</v>
      </c>
    </row>
    <row r="1707" spans="2:12" x14ac:dyDescent="0.2">
      <c r="B1707">
        <v>9</v>
      </c>
      <c r="C1707">
        <v>62.768999999999998</v>
      </c>
      <c r="D1707">
        <v>10.212999999999999</v>
      </c>
      <c r="E1707">
        <v>3656</v>
      </c>
      <c r="F1707">
        <v>3096</v>
      </c>
      <c r="G1707">
        <v>117.759</v>
      </c>
      <c r="H1707">
        <v>8.0860000000000003</v>
      </c>
      <c r="I1707">
        <v>61.707999999999998</v>
      </c>
      <c r="J1707">
        <v>72.326999999999998</v>
      </c>
      <c r="K1707">
        <v>0.85318069324042201</v>
      </c>
    </row>
    <row r="1708" spans="2:12" x14ac:dyDescent="0.2">
      <c r="B1708">
        <v>10</v>
      </c>
      <c r="C1708">
        <v>46.96</v>
      </c>
      <c r="D1708">
        <v>8.5090000000000003</v>
      </c>
      <c r="E1708">
        <v>3648</v>
      </c>
      <c r="F1708">
        <v>3120</v>
      </c>
      <c r="G1708">
        <v>116.565</v>
      </c>
      <c r="H1708">
        <v>7.61</v>
      </c>
      <c r="I1708">
        <v>41.954000000000001</v>
      </c>
      <c r="J1708">
        <v>58.569000000000003</v>
      </c>
      <c r="K1708">
        <v>0.7163175058478034</v>
      </c>
    </row>
    <row r="1709" spans="2:12" x14ac:dyDescent="0.2">
      <c r="B1709">
        <v>11</v>
      </c>
      <c r="C1709">
        <v>80.245999999999995</v>
      </c>
      <c r="D1709">
        <v>12.005000000000001</v>
      </c>
      <c r="E1709">
        <v>3784</v>
      </c>
      <c r="F1709">
        <v>3304</v>
      </c>
      <c r="G1709">
        <v>56.31</v>
      </c>
      <c r="H1709">
        <v>9.4169999999999998</v>
      </c>
      <c r="I1709">
        <v>39.593000000000004</v>
      </c>
      <c r="J1709">
        <v>59.219000000000001</v>
      </c>
      <c r="K1709">
        <v>0.66858609567875182</v>
      </c>
    </row>
    <row r="1710" spans="2:12" x14ac:dyDescent="0.2">
      <c r="B1710">
        <v>12</v>
      </c>
      <c r="C1710">
        <v>62.966999999999999</v>
      </c>
      <c r="D1710">
        <v>10.443</v>
      </c>
      <c r="E1710">
        <v>3768</v>
      </c>
      <c r="F1710">
        <v>3248</v>
      </c>
      <c r="G1710">
        <v>30.068999999999999</v>
      </c>
      <c r="H1710">
        <v>8.657</v>
      </c>
      <c r="I1710">
        <v>36.878</v>
      </c>
      <c r="J1710">
        <v>53.719000000000001</v>
      </c>
      <c r="K1710">
        <v>0.68649825946127063</v>
      </c>
    </row>
    <row r="1711" spans="2:12" x14ac:dyDescent="0.2">
      <c r="B1711">
        <v>13</v>
      </c>
      <c r="C1711">
        <v>58.343000000000004</v>
      </c>
      <c r="D1711">
        <v>10.432</v>
      </c>
      <c r="E1711">
        <v>2560</v>
      </c>
      <c r="F1711">
        <v>1352</v>
      </c>
      <c r="G1711">
        <v>43.152000000000001</v>
      </c>
      <c r="H1711">
        <v>8.2829999999999995</v>
      </c>
      <c r="I1711">
        <v>53.845999999999997</v>
      </c>
      <c r="J1711">
        <v>59.884</v>
      </c>
      <c r="K1711">
        <v>0.89917173201522937</v>
      </c>
    </row>
    <row r="1712" spans="2:12" x14ac:dyDescent="0.2">
      <c r="B1712">
        <v>14</v>
      </c>
      <c r="C1712">
        <v>48.445</v>
      </c>
      <c r="D1712">
        <v>9.4169999999999998</v>
      </c>
      <c r="E1712">
        <v>2568</v>
      </c>
      <c r="F1712">
        <v>1232</v>
      </c>
      <c r="G1712">
        <v>135</v>
      </c>
      <c r="H1712">
        <v>7.1349999999999998</v>
      </c>
      <c r="I1712">
        <v>52.39</v>
      </c>
      <c r="J1712">
        <v>74.334999999999994</v>
      </c>
      <c r="K1712">
        <v>0.70478240398197356</v>
      </c>
    </row>
    <row r="1713" spans="2:11" x14ac:dyDescent="0.2">
      <c r="B1713">
        <v>15</v>
      </c>
      <c r="C1713">
        <v>69.739999999999995</v>
      </c>
      <c r="D1713">
        <v>11.573</v>
      </c>
      <c r="E1713">
        <v>2712</v>
      </c>
      <c r="F1713">
        <v>1304</v>
      </c>
      <c r="G1713">
        <v>80.537999999999997</v>
      </c>
      <c r="H1713">
        <v>9.0250000000000004</v>
      </c>
      <c r="I1713">
        <v>57.89</v>
      </c>
      <c r="J1713">
        <v>66.713999999999999</v>
      </c>
      <c r="K1713">
        <v>0.86773390892466351</v>
      </c>
    </row>
    <row r="1714" spans="2:11" x14ac:dyDescent="0.2">
      <c r="B1714">
        <v>16</v>
      </c>
      <c r="C1714">
        <v>64.183000000000007</v>
      </c>
      <c r="D1714">
        <v>10.246</v>
      </c>
      <c r="E1714">
        <v>2688</v>
      </c>
      <c r="F1714">
        <v>1136</v>
      </c>
      <c r="G1714">
        <v>111.801</v>
      </c>
      <c r="H1714">
        <v>8.5619999999999994</v>
      </c>
    </row>
    <row r="1715" spans="2:11" x14ac:dyDescent="0.2">
      <c r="B1715">
        <v>17</v>
      </c>
      <c r="C1715">
        <v>72.326999999999998</v>
      </c>
      <c r="D1715">
        <v>10.689</v>
      </c>
      <c r="E1715">
        <v>2912</v>
      </c>
      <c r="F1715">
        <v>1184</v>
      </c>
      <c r="G1715">
        <v>57.723999999999997</v>
      </c>
      <c r="H1715">
        <v>9.4169999999999998</v>
      </c>
    </row>
    <row r="1716" spans="2:11" x14ac:dyDescent="0.2">
      <c r="B1716">
        <v>18</v>
      </c>
      <c r="C1716">
        <v>61.707999999999998</v>
      </c>
      <c r="D1716">
        <v>10.212999999999999</v>
      </c>
      <c r="E1716">
        <v>2920</v>
      </c>
      <c r="F1716">
        <v>1032</v>
      </c>
      <c r="G1716">
        <v>117.759</v>
      </c>
      <c r="H1716">
        <v>8.0860000000000003</v>
      </c>
    </row>
    <row r="1717" spans="2:11" x14ac:dyDescent="0.2">
      <c r="B1717">
        <v>19</v>
      </c>
      <c r="C1717">
        <v>58.569000000000003</v>
      </c>
      <c r="D1717">
        <v>9.5719999999999992</v>
      </c>
      <c r="E1717">
        <v>3568</v>
      </c>
      <c r="F1717">
        <v>1032</v>
      </c>
      <c r="G1717">
        <v>26.565000000000001</v>
      </c>
      <c r="H1717">
        <v>8.5619999999999994</v>
      </c>
    </row>
    <row r="1718" spans="2:11" x14ac:dyDescent="0.2">
      <c r="B1718">
        <v>20</v>
      </c>
      <c r="C1718">
        <v>41.954000000000001</v>
      </c>
      <c r="D1718">
        <v>8.1</v>
      </c>
      <c r="E1718">
        <v>3576</v>
      </c>
      <c r="F1718">
        <v>1056</v>
      </c>
      <c r="G1718">
        <v>40.235999999999997</v>
      </c>
      <c r="H1718">
        <v>7.1349999999999998</v>
      </c>
    </row>
    <row r="1719" spans="2:11" x14ac:dyDescent="0.2">
      <c r="B1719">
        <v>21</v>
      </c>
      <c r="C1719">
        <v>59.219000000000001</v>
      </c>
      <c r="D1719">
        <v>10.29</v>
      </c>
      <c r="E1719">
        <v>3056</v>
      </c>
      <c r="F1719">
        <v>1104</v>
      </c>
      <c r="G1719">
        <v>146.31</v>
      </c>
      <c r="H1719">
        <v>7.87</v>
      </c>
    </row>
    <row r="1720" spans="2:11" x14ac:dyDescent="0.2">
      <c r="B1720">
        <v>22</v>
      </c>
      <c r="C1720">
        <v>39.593000000000004</v>
      </c>
      <c r="D1720">
        <v>8.1829999999999998</v>
      </c>
      <c r="E1720">
        <v>3080</v>
      </c>
      <c r="F1720">
        <v>1200</v>
      </c>
      <c r="G1720">
        <v>35.537999999999997</v>
      </c>
      <c r="H1720">
        <v>6.8070000000000004</v>
      </c>
    </row>
    <row r="1721" spans="2:11" x14ac:dyDescent="0.2">
      <c r="B1721">
        <v>23</v>
      </c>
      <c r="C1721">
        <v>53.719000000000001</v>
      </c>
      <c r="D1721">
        <v>10.29</v>
      </c>
      <c r="E1721">
        <v>3712</v>
      </c>
      <c r="F1721">
        <v>1176</v>
      </c>
      <c r="G1721">
        <v>33.69</v>
      </c>
      <c r="H1721">
        <v>7.61</v>
      </c>
    </row>
    <row r="1722" spans="2:11" x14ac:dyDescent="0.2">
      <c r="B1722">
        <v>24</v>
      </c>
      <c r="C1722">
        <v>36.878</v>
      </c>
      <c r="D1722">
        <v>7.67</v>
      </c>
      <c r="E1722">
        <v>3720</v>
      </c>
      <c r="F1722">
        <v>1104</v>
      </c>
      <c r="G1722">
        <v>150.255</v>
      </c>
      <c r="H1722">
        <v>6.6589999999999998</v>
      </c>
    </row>
    <row r="1723" spans="2:11" x14ac:dyDescent="0.2">
      <c r="B1723">
        <v>25</v>
      </c>
      <c r="C1723">
        <v>59.884</v>
      </c>
      <c r="D1723">
        <v>9.8059999999999992</v>
      </c>
      <c r="E1723">
        <v>2608</v>
      </c>
      <c r="F1723">
        <v>2544</v>
      </c>
      <c r="G1723">
        <v>50.905999999999999</v>
      </c>
      <c r="H1723">
        <v>8.9339999999999993</v>
      </c>
    </row>
    <row r="1724" spans="2:11" x14ac:dyDescent="0.2">
      <c r="B1724">
        <v>26</v>
      </c>
      <c r="C1724">
        <v>53.845999999999997</v>
      </c>
      <c r="D1724">
        <v>9.8059999999999992</v>
      </c>
      <c r="E1724">
        <v>2608</v>
      </c>
      <c r="F1724">
        <v>2544</v>
      </c>
      <c r="G1724">
        <v>50.905999999999999</v>
      </c>
      <c r="H1724">
        <v>7.61</v>
      </c>
    </row>
    <row r="1725" spans="2:11" x14ac:dyDescent="0.2">
      <c r="B1725">
        <v>27</v>
      </c>
      <c r="C1725">
        <v>74.334999999999994</v>
      </c>
      <c r="D1725">
        <v>11.504</v>
      </c>
      <c r="E1725">
        <v>2400</v>
      </c>
      <c r="F1725">
        <v>2648</v>
      </c>
      <c r="G1725">
        <v>29.745000000000001</v>
      </c>
      <c r="H1725">
        <v>9.4169999999999998</v>
      </c>
    </row>
    <row r="1726" spans="2:11" x14ac:dyDescent="0.2">
      <c r="B1726">
        <v>28</v>
      </c>
      <c r="C1726">
        <v>52.39</v>
      </c>
      <c r="D1726">
        <v>9.0869999999999997</v>
      </c>
      <c r="E1726">
        <v>2424</v>
      </c>
      <c r="F1726">
        <v>2648</v>
      </c>
      <c r="G1726">
        <v>42.878999999999998</v>
      </c>
      <c r="H1726">
        <v>8.0860000000000003</v>
      </c>
    </row>
    <row r="1727" spans="2:11" x14ac:dyDescent="0.2">
      <c r="B1727">
        <v>29</v>
      </c>
      <c r="C1727">
        <v>66.713999999999999</v>
      </c>
      <c r="D1727">
        <v>10.561</v>
      </c>
      <c r="E1727">
        <v>2728</v>
      </c>
      <c r="F1727">
        <v>2448</v>
      </c>
      <c r="G1727">
        <v>54.161999999999999</v>
      </c>
      <c r="H1727">
        <v>8.952</v>
      </c>
    </row>
    <row r="1728" spans="2:11" x14ac:dyDescent="0.2">
      <c r="B1728">
        <v>30</v>
      </c>
      <c r="C1728">
        <v>57.89</v>
      </c>
      <c r="D1728">
        <v>9.5719999999999992</v>
      </c>
      <c r="E1728">
        <v>2696</v>
      </c>
      <c r="F1728">
        <v>2392</v>
      </c>
      <c r="G1728">
        <v>26.565000000000001</v>
      </c>
      <c r="H1728">
        <v>8.2959999999999994</v>
      </c>
    </row>
    <row r="1730" spans="2:12" x14ac:dyDescent="0.2">
      <c r="B1730" s="3" t="s">
        <v>69</v>
      </c>
    </row>
    <row r="1731" spans="2:12" x14ac:dyDescent="0.2">
      <c r="B1731">
        <v>1</v>
      </c>
      <c r="C1731">
        <v>43.454000000000001</v>
      </c>
      <c r="D1731">
        <v>8.1920000000000002</v>
      </c>
      <c r="E1731">
        <v>4508</v>
      </c>
      <c r="F1731">
        <v>1776</v>
      </c>
      <c r="G1731">
        <v>118.072</v>
      </c>
      <c r="H1731">
        <v>7.4669999999999996</v>
      </c>
      <c r="I1731">
        <v>34.942</v>
      </c>
      <c r="J1731">
        <v>43.454000000000001</v>
      </c>
      <c r="K1731">
        <f>I1731/J1731</f>
        <v>0.80411469600036822</v>
      </c>
      <c r="L1731">
        <f>MIN(I1731:I1745)</f>
        <v>18.977</v>
      </c>
    </row>
    <row r="1732" spans="2:12" x14ac:dyDescent="0.2">
      <c r="B1732">
        <v>2</v>
      </c>
      <c r="C1732">
        <v>34.942</v>
      </c>
      <c r="D1732">
        <v>8.1959999999999997</v>
      </c>
      <c r="E1732">
        <v>4536</v>
      </c>
      <c r="F1732">
        <v>1888</v>
      </c>
      <c r="G1732">
        <v>65.694999999999993</v>
      </c>
      <c r="H1732">
        <v>5.7930000000000001</v>
      </c>
      <c r="I1732">
        <v>44.993000000000002</v>
      </c>
      <c r="J1732">
        <v>92.38</v>
      </c>
      <c r="K1732">
        <f t="shared" ref="K1732:K1745" si="47">I1732/J1732</f>
        <v>0.48704264992422608</v>
      </c>
      <c r="L1732">
        <f>MAX(J1731:J1745)</f>
        <v>103.81699999999999</v>
      </c>
    </row>
    <row r="1733" spans="2:12" x14ac:dyDescent="0.2">
      <c r="B1733">
        <v>3</v>
      </c>
      <c r="C1733">
        <v>92.38</v>
      </c>
      <c r="D1733">
        <v>12.272</v>
      </c>
      <c r="E1733">
        <v>4172</v>
      </c>
      <c r="F1733">
        <v>2164</v>
      </c>
      <c r="G1733">
        <v>133.40899999999999</v>
      </c>
      <c r="H1733">
        <v>10.222</v>
      </c>
      <c r="I1733">
        <v>27.881</v>
      </c>
      <c r="J1733">
        <v>60.094000000000001</v>
      </c>
      <c r="K1733">
        <f t="shared" si="47"/>
        <v>0.46395646819982028</v>
      </c>
      <c r="L1733">
        <f>AVERAGE(I1731:I1745)</f>
        <v>33.099266666666672</v>
      </c>
    </row>
    <row r="1734" spans="2:12" x14ac:dyDescent="0.2">
      <c r="B1734">
        <v>4</v>
      </c>
      <c r="C1734">
        <v>44.993000000000002</v>
      </c>
      <c r="D1734">
        <v>8.6509999999999998</v>
      </c>
      <c r="E1734">
        <v>4156</v>
      </c>
      <c r="F1734">
        <v>2208</v>
      </c>
      <c r="G1734">
        <v>167.125</v>
      </c>
      <c r="H1734">
        <v>6.9870000000000001</v>
      </c>
      <c r="I1734">
        <v>43.505000000000003</v>
      </c>
      <c r="J1734">
        <v>102.46</v>
      </c>
      <c r="K1734">
        <f t="shared" si="47"/>
        <v>0.42460472379465164</v>
      </c>
      <c r="L1734">
        <f>AVERAGE(J1731:J1745)</f>
        <v>69.007133333333329</v>
      </c>
    </row>
    <row r="1735" spans="2:12" x14ac:dyDescent="0.2">
      <c r="B1735">
        <v>5</v>
      </c>
      <c r="C1735">
        <v>60.094000000000001</v>
      </c>
      <c r="D1735">
        <v>10.211</v>
      </c>
      <c r="E1735">
        <v>4720</v>
      </c>
      <c r="F1735">
        <v>2068</v>
      </c>
      <c r="G1735">
        <v>70.709999999999994</v>
      </c>
      <c r="H1735">
        <v>7.71</v>
      </c>
      <c r="I1735">
        <v>32.198999999999998</v>
      </c>
      <c r="J1735">
        <v>72.691999999999993</v>
      </c>
      <c r="K1735">
        <f t="shared" si="47"/>
        <v>0.44295108127441812</v>
      </c>
    </row>
    <row r="1736" spans="2:12" x14ac:dyDescent="0.2">
      <c r="B1736">
        <v>6</v>
      </c>
      <c r="C1736">
        <v>27.881</v>
      </c>
      <c r="D1736">
        <v>7.0250000000000004</v>
      </c>
      <c r="E1736">
        <v>4716</v>
      </c>
      <c r="F1736">
        <v>2024</v>
      </c>
      <c r="G1736">
        <v>59.036000000000001</v>
      </c>
      <c r="H1736">
        <v>4.819</v>
      </c>
      <c r="I1736">
        <v>28.933</v>
      </c>
      <c r="J1736">
        <v>70.116</v>
      </c>
      <c r="K1736">
        <f t="shared" si="47"/>
        <v>0.41264476011181472</v>
      </c>
    </row>
    <row r="1737" spans="2:12" x14ac:dyDescent="0.2">
      <c r="B1737">
        <v>7</v>
      </c>
      <c r="C1737">
        <v>102.46</v>
      </c>
      <c r="D1737">
        <v>12.624000000000001</v>
      </c>
      <c r="E1737">
        <v>1440</v>
      </c>
      <c r="F1737">
        <v>1692</v>
      </c>
      <c r="G1737">
        <v>156.37100000000001</v>
      </c>
      <c r="H1737">
        <v>10.789</v>
      </c>
      <c r="I1737">
        <v>18.977</v>
      </c>
      <c r="J1737">
        <v>52.496000000000002</v>
      </c>
      <c r="K1737">
        <f t="shared" si="47"/>
        <v>0.36149420908259677</v>
      </c>
    </row>
    <row r="1738" spans="2:12" x14ac:dyDescent="0.2">
      <c r="B1738">
        <v>8</v>
      </c>
      <c r="C1738">
        <v>43.505000000000003</v>
      </c>
      <c r="D1738">
        <v>8.7609999999999992</v>
      </c>
      <c r="E1738">
        <v>1444</v>
      </c>
      <c r="F1738">
        <v>1696</v>
      </c>
      <c r="G1738">
        <v>148.49600000000001</v>
      </c>
      <c r="H1738">
        <v>6.8209999999999997</v>
      </c>
      <c r="I1738">
        <v>40.594999999999999</v>
      </c>
      <c r="J1738">
        <v>63.128</v>
      </c>
      <c r="K1738">
        <f t="shared" si="47"/>
        <v>0.64305854771258397</v>
      </c>
    </row>
    <row r="1739" spans="2:12" x14ac:dyDescent="0.2">
      <c r="B1739">
        <v>9</v>
      </c>
      <c r="C1739">
        <v>72.691999999999993</v>
      </c>
      <c r="D1739">
        <v>11.036</v>
      </c>
      <c r="E1739">
        <v>1552</v>
      </c>
      <c r="F1739">
        <v>1420</v>
      </c>
      <c r="G1739">
        <v>143.881</v>
      </c>
      <c r="H1739">
        <v>8.6739999999999995</v>
      </c>
      <c r="I1739">
        <v>29.542999999999999</v>
      </c>
      <c r="J1739">
        <v>50.689</v>
      </c>
      <c r="K1739">
        <f t="shared" si="47"/>
        <v>0.58282862159442872</v>
      </c>
    </row>
    <row r="1740" spans="2:12" x14ac:dyDescent="0.2">
      <c r="B1740">
        <v>10</v>
      </c>
      <c r="C1740">
        <v>32.198999999999998</v>
      </c>
      <c r="D1740">
        <v>7.5620000000000003</v>
      </c>
      <c r="E1740">
        <v>1564</v>
      </c>
      <c r="F1740">
        <v>1444</v>
      </c>
      <c r="G1740">
        <v>157.52099999999999</v>
      </c>
      <c r="H1740">
        <v>6.0609999999999999</v>
      </c>
      <c r="I1740">
        <v>23.433</v>
      </c>
      <c r="J1740">
        <v>57.423999999999999</v>
      </c>
      <c r="K1740">
        <f t="shared" si="47"/>
        <v>0.40806979660072445</v>
      </c>
    </row>
    <row r="1741" spans="2:12" x14ac:dyDescent="0.2">
      <c r="B1741">
        <v>11</v>
      </c>
      <c r="C1741">
        <v>70.116</v>
      </c>
      <c r="D1741">
        <v>10.313000000000001</v>
      </c>
      <c r="E1741">
        <v>1584</v>
      </c>
      <c r="F1741">
        <v>1092</v>
      </c>
      <c r="G1741">
        <v>37.405000000000001</v>
      </c>
      <c r="H1741">
        <v>9.2100000000000009</v>
      </c>
      <c r="I1741">
        <v>32.546999999999997</v>
      </c>
      <c r="J1741">
        <v>64.317999999999998</v>
      </c>
      <c r="K1741">
        <f t="shared" si="47"/>
        <v>0.50603252588699899</v>
      </c>
    </row>
    <row r="1742" spans="2:12" x14ac:dyDescent="0.2">
      <c r="B1742">
        <v>12</v>
      </c>
      <c r="C1742">
        <v>28.933</v>
      </c>
      <c r="D1742">
        <v>7.0039999999999996</v>
      </c>
      <c r="E1742">
        <v>1596</v>
      </c>
      <c r="F1742">
        <v>1088</v>
      </c>
      <c r="G1742">
        <v>26.565000000000001</v>
      </c>
      <c r="H1742">
        <v>5.7210000000000001</v>
      </c>
      <c r="I1742">
        <v>28.295000000000002</v>
      </c>
      <c r="J1742">
        <v>66.153999999999996</v>
      </c>
      <c r="K1742">
        <f t="shared" si="47"/>
        <v>0.42771412159506611</v>
      </c>
    </row>
    <row r="1743" spans="2:12" x14ac:dyDescent="0.2">
      <c r="B1743">
        <v>13</v>
      </c>
      <c r="C1743">
        <v>52.496000000000002</v>
      </c>
      <c r="D1743">
        <v>9.3010000000000002</v>
      </c>
      <c r="E1743">
        <v>1400</v>
      </c>
      <c r="F1743">
        <v>2012</v>
      </c>
      <c r="G1743">
        <v>163.44300000000001</v>
      </c>
      <c r="H1743">
        <v>8.2059999999999995</v>
      </c>
      <c r="I1743">
        <v>33.36</v>
      </c>
      <c r="J1743">
        <v>74.927000000000007</v>
      </c>
      <c r="K1743">
        <f t="shared" si="47"/>
        <v>0.44523336047085826</v>
      </c>
    </row>
    <row r="1744" spans="2:12" x14ac:dyDescent="0.2">
      <c r="B1744">
        <v>14</v>
      </c>
      <c r="C1744">
        <v>18.977</v>
      </c>
      <c r="D1744">
        <v>6.1950000000000003</v>
      </c>
      <c r="E1744">
        <v>1432</v>
      </c>
      <c r="F1744">
        <v>2020</v>
      </c>
      <c r="G1744">
        <v>166.50399999999999</v>
      </c>
      <c r="H1744">
        <v>4.633</v>
      </c>
      <c r="I1744">
        <v>43.774000000000001</v>
      </c>
      <c r="J1744">
        <v>103.81699999999999</v>
      </c>
      <c r="K1744">
        <f t="shared" si="47"/>
        <v>0.42164578055617097</v>
      </c>
    </row>
    <row r="1745" spans="2:11" x14ac:dyDescent="0.2">
      <c r="B1745">
        <v>15</v>
      </c>
      <c r="C1745">
        <v>63.128</v>
      </c>
      <c r="D1745">
        <v>10.087999999999999</v>
      </c>
      <c r="E1745">
        <v>1196</v>
      </c>
      <c r="F1745">
        <v>1880</v>
      </c>
      <c r="G1745">
        <v>40.155999999999999</v>
      </c>
      <c r="H1745">
        <v>8.4580000000000002</v>
      </c>
      <c r="I1745">
        <v>33.512</v>
      </c>
      <c r="J1745">
        <v>60.957999999999998</v>
      </c>
      <c r="K1745">
        <f t="shared" si="47"/>
        <v>0.54975556940844517</v>
      </c>
    </row>
    <row r="1746" spans="2:11" x14ac:dyDescent="0.2">
      <c r="B1746">
        <v>16</v>
      </c>
      <c r="C1746">
        <v>40.594999999999999</v>
      </c>
      <c r="D1746">
        <v>7.9550000000000001</v>
      </c>
      <c r="E1746">
        <v>1208</v>
      </c>
      <c r="F1746">
        <v>1868</v>
      </c>
      <c r="G1746">
        <v>35.134</v>
      </c>
      <c r="H1746">
        <v>6.6710000000000003</v>
      </c>
    </row>
    <row r="1747" spans="2:11" x14ac:dyDescent="0.2">
      <c r="B1747">
        <v>17</v>
      </c>
      <c r="C1747">
        <v>50.689</v>
      </c>
      <c r="D1747">
        <v>9.5960000000000001</v>
      </c>
      <c r="E1747">
        <v>1516</v>
      </c>
      <c r="F1747">
        <v>2040</v>
      </c>
      <c r="G1747">
        <v>151.50399999999999</v>
      </c>
      <c r="H1747">
        <v>7.05</v>
      </c>
    </row>
    <row r="1748" spans="2:11" x14ac:dyDescent="0.2">
      <c r="B1748">
        <v>18</v>
      </c>
      <c r="C1748">
        <v>29.542999999999999</v>
      </c>
      <c r="D1748">
        <v>7.2320000000000002</v>
      </c>
      <c r="E1748">
        <v>1548</v>
      </c>
      <c r="F1748">
        <v>2036</v>
      </c>
      <c r="G1748">
        <v>150.018</v>
      </c>
      <c r="H1748">
        <v>5.3010000000000002</v>
      </c>
    </row>
    <row r="1749" spans="2:11" x14ac:dyDescent="0.2">
      <c r="B1749">
        <v>19</v>
      </c>
      <c r="C1749">
        <v>57.423999999999999</v>
      </c>
      <c r="D1749">
        <v>10.131</v>
      </c>
      <c r="E1749">
        <v>3080</v>
      </c>
      <c r="F1749">
        <v>3120</v>
      </c>
      <c r="G1749">
        <v>154.654</v>
      </c>
      <c r="H1749">
        <v>8.4329999999999998</v>
      </c>
    </row>
    <row r="1750" spans="2:11" x14ac:dyDescent="0.2">
      <c r="B1750">
        <v>20</v>
      </c>
      <c r="C1750">
        <v>23.433</v>
      </c>
      <c r="D1750">
        <v>6.819</v>
      </c>
      <c r="E1750">
        <v>3096</v>
      </c>
      <c r="F1750">
        <v>3120</v>
      </c>
      <c r="G1750">
        <v>147.995</v>
      </c>
      <c r="H1750">
        <v>4.5860000000000003</v>
      </c>
    </row>
    <row r="1751" spans="2:11" x14ac:dyDescent="0.2">
      <c r="B1751">
        <v>21</v>
      </c>
      <c r="C1751">
        <v>64.317999999999998</v>
      </c>
      <c r="D1751">
        <v>9.9339999999999993</v>
      </c>
      <c r="E1751">
        <v>3160</v>
      </c>
      <c r="F1751">
        <v>3660</v>
      </c>
      <c r="G1751">
        <v>50.905999999999999</v>
      </c>
      <c r="H1751">
        <v>8.8130000000000006</v>
      </c>
    </row>
    <row r="1752" spans="2:11" x14ac:dyDescent="0.2">
      <c r="B1752">
        <v>22</v>
      </c>
      <c r="C1752">
        <v>32.546999999999997</v>
      </c>
      <c r="D1752">
        <v>6.9</v>
      </c>
      <c r="E1752">
        <v>3192</v>
      </c>
      <c r="F1752">
        <v>3556</v>
      </c>
      <c r="G1752">
        <v>114.77500000000001</v>
      </c>
      <c r="H1752">
        <v>6.2649999999999997</v>
      </c>
    </row>
    <row r="1753" spans="2:11" x14ac:dyDescent="0.2">
      <c r="B1753">
        <v>23</v>
      </c>
      <c r="C1753">
        <v>66.153999999999996</v>
      </c>
      <c r="D1753">
        <v>10.349</v>
      </c>
      <c r="E1753">
        <v>2932</v>
      </c>
      <c r="F1753">
        <v>3212</v>
      </c>
      <c r="G1753">
        <v>155.22499999999999</v>
      </c>
      <c r="H1753">
        <v>8.1920000000000002</v>
      </c>
    </row>
    <row r="1754" spans="2:11" x14ac:dyDescent="0.2">
      <c r="B1754">
        <v>24</v>
      </c>
      <c r="C1754">
        <v>28.295000000000002</v>
      </c>
      <c r="D1754">
        <v>6.8529999999999998</v>
      </c>
      <c r="E1754">
        <v>2952</v>
      </c>
      <c r="F1754">
        <v>3232</v>
      </c>
      <c r="G1754">
        <v>169.875</v>
      </c>
      <c r="H1754">
        <v>5.3010000000000002</v>
      </c>
    </row>
    <row r="1755" spans="2:11" x14ac:dyDescent="0.2">
      <c r="B1755">
        <v>25</v>
      </c>
      <c r="C1755">
        <v>74.927000000000007</v>
      </c>
      <c r="D1755">
        <v>11.057</v>
      </c>
      <c r="E1755">
        <v>2880</v>
      </c>
      <c r="F1755">
        <v>3404</v>
      </c>
      <c r="G1755">
        <v>101.31</v>
      </c>
      <c r="H1755">
        <v>8.4329999999999998</v>
      </c>
    </row>
    <row r="1756" spans="2:11" x14ac:dyDescent="0.2">
      <c r="B1756">
        <v>26</v>
      </c>
      <c r="C1756">
        <v>33.36</v>
      </c>
      <c r="D1756">
        <v>8.0090000000000003</v>
      </c>
      <c r="E1756">
        <v>2872</v>
      </c>
      <c r="F1756">
        <v>3432</v>
      </c>
      <c r="G1756">
        <v>133.78100000000001</v>
      </c>
      <c r="H1756">
        <v>5.5830000000000002</v>
      </c>
    </row>
    <row r="1757" spans="2:11" x14ac:dyDescent="0.2">
      <c r="B1757">
        <v>27</v>
      </c>
      <c r="C1757">
        <v>103.81699999999999</v>
      </c>
      <c r="D1757">
        <v>12.942</v>
      </c>
      <c r="E1757">
        <v>2720</v>
      </c>
      <c r="F1757">
        <v>2884</v>
      </c>
      <c r="G1757">
        <v>151.04900000000001</v>
      </c>
      <c r="H1757">
        <v>11.395</v>
      </c>
    </row>
    <row r="1758" spans="2:11" x14ac:dyDescent="0.2">
      <c r="B1758">
        <v>28</v>
      </c>
      <c r="C1758">
        <v>43.774000000000001</v>
      </c>
      <c r="D1758">
        <v>8.4060000000000006</v>
      </c>
      <c r="E1758">
        <v>2776</v>
      </c>
      <c r="F1758">
        <v>2884</v>
      </c>
      <c r="G1758">
        <v>117.3</v>
      </c>
      <c r="H1758">
        <v>7.2050000000000001</v>
      </c>
    </row>
    <row r="1759" spans="2:11" x14ac:dyDescent="0.2">
      <c r="B1759">
        <v>29</v>
      </c>
      <c r="C1759">
        <v>60.957999999999998</v>
      </c>
      <c r="D1759">
        <v>9.4459999999999997</v>
      </c>
      <c r="E1759">
        <v>2784</v>
      </c>
      <c r="F1759">
        <v>3048</v>
      </c>
      <c r="G1759">
        <v>142.25299999999999</v>
      </c>
      <c r="H1759">
        <v>8.6379999999999999</v>
      </c>
    </row>
    <row r="1760" spans="2:11" x14ac:dyDescent="0.2">
      <c r="B1760">
        <v>30</v>
      </c>
      <c r="C1760">
        <v>33.512</v>
      </c>
      <c r="D1760">
        <v>7.8040000000000003</v>
      </c>
      <c r="E1760">
        <v>2792</v>
      </c>
      <c r="F1760">
        <v>3084</v>
      </c>
      <c r="G1760">
        <v>171.119</v>
      </c>
      <c r="H1760">
        <v>5.5419999999999998</v>
      </c>
    </row>
    <row r="1762" spans="2:12" x14ac:dyDescent="0.2">
      <c r="B1762" s="5" t="s">
        <v>70</v>
      </c>
    </row>
    <row r="1763" spans="2:12" x14ac:dyDescent="0.2">
      <c r="B1763">
        <v>1</v>
      </c>
      <c r="C1763">
        <v>66.135000000000005</v>
      </c>
      <c r="D1763">
        <v>10.372999999999999</v>
      </c>
      <c r="E1763">
        <v>3824</v>
      </c>
      <c r="F1763">
        <v>2512</v>
      </c>
      <c r="G1763">
        <v>148.13399999999999</v>
      </c>
      <c r="H1763">
        <v>8.3770000000000007</v>
      </c>
      <c r="I1763">
        <v>26.672000000000001</v>
      </c>
      <c r="J1763">
        <v>66.135000000000005</v>
      </c>
      <c r="K1763">
        <f>I1763/J1763</f>
        <v>0.40329628789597033</v>
      </c>
      <c r="L1763">
        <f>MIN(I1763:I1777)</f>
        <v>25.34</v>
      </c>
    </row>
    <row r="1764" spans="2:12" x14ac:dyDescent="0.2">
      <c r="B1764">
        <v>2</v>
      </c>
      <c r="C1764">
        <v>26.672000000000001</v>
      </c>
      <c r="D1764">
        <v>6.8680000000000003</v>
      </c>
      <c r="E1764">
        <v>3844</v>
      </c>
      <c r="F1764">
        <v>2528</v>
      </c>
      <c r="G1764">
        <v>146.31</v>
      </c>
      <c r="H1764">
        <v>5</v>
      </c>
      <c r="I1764">
        <v>27.87</v>
      </c>
      <c r="J1764">
        <v>56.448</v>
      </c>
      <c r="K1764">
        <f t="shared" ref="K1764:K1777" si="48">I1764/J1764</f>
        <v>0.49372874149659868</v>
      </c>
      <c r="L1764">
        <f>MAX(J1763:J1777)</f>
        <v>98.271000000000001</v>
      </c>
    </row>
    <row r="1765" spans="2:12" x14ac:dyDescent="0.2">
      <c r="B1765">
        <v>3</v>
      </c>
      <c r="C1765">
        <v>56.448</v>
      </c>
      <c r="D1765">
        <v>10.191000000000001</v>
      </c>
      <c r="E1765">
        <v>3220</v>
      </c>
      <c r="F1765">
        <v>1872</v>
      </c>
      <c r="G1765">
        <v>52.594999999999999</v>
      </c>
      <c r="H1765">
        <v>7.83</v>
      </c>
      <c r="I1765">
        <v>46.875</v>
      </c>
      <c r="J1765">
        <v>78.606999999999999</v>
      </c>
      <c r="K1765">
        <f t="shared" si="48"/>
        <v>0.59632093833882482</v>
      </c>
      <c r="L1765">
        <f>AVERAGE(I1763:I1777)</f>
        <v>34.509599999999999</v>
      </c>
    </row>
    <row r="1766" spans="2:12" x14ac:dyDescent="0.2">
      <c r="B1766">
        <v>4</v>
      </c>
      <c r="C1766">
        <v>27.87</v>
      </c>
      <c r="D1766">
        <v>6.8220000000000001</v>
      </c>
      <c r="E1766">
        <v>3232</v>
      </c>
      <c r="F1766">
        <v>1848</v>
      </c>
      <c r="G1766">
        <v>60.750999999999998</v>
      </c>
      <c r="H1766">
        <v>5.556</v>
      </c>
      <c r="I1766">
        <v>38.030999999999999</v>
      </c>
      <c r="J1766">
        <v>58.255000000000003</v>
      </c>
      <c r="K1766">
        <f t="shared" si="48"/>
        <v>0.65283666638056814</v>
      </c>
      <c r="L1766">
        <f>AVERAGE(J1763:J1777)</f>
        <v>66.407133333333334</v>
      </c>
    </row>
    <row r="1767" spans="2:12" x14ac:dyDescent="0.2">
      <c r="B1767">
        <v>5</v>
      </c>
      <c r="C1767">
        <v>78.606999999999999</v>
      </c>
      <c r="D1767">
        <v>11.16</v>
      </c>
      <c r="E1767">
        <v>3224</v>
      </c>
      <c r="F1767">
        <v>1888</v>
      </c>
      <c r="G1767">
        <v>146.31</v>
      </c>
      <c r="H1767">
        <v>9.7430000000000003</v>
      </c>
      <c r="I1767">
        <v>39.874000000000002</v>
      </c>
      <c r="J1767">
        <v>66.644999999999996</v>
      </c>
      <c r="K1767">
        <f t="shared" si="48"/>
        <v>0.59830444894590751</v>
      </c>
    </row>
    <row r="1768" spans="2:12" x14ac:dyDescent="0.2">
      <c r="B1768">
        <v>6</v>
      </c>
      <c r="C1768">
        <v>46.875</v>
      </c>
      <c r="D1768">
        <v>8.4179999999999993</v>
      </c>
      <c r="E1768">
        <v>3296</v>
      </c>
      <c r="F1768">
        <v>1868</v>
      </c>
      <c r="G1768">
        <v>98.13</v>
      </c>
      <c r="H1768">
        <v>7.5759999999999996</v>
      </c>
      <c r="I1768">
        <v>28.614000000000001</v>
      </c>
      <c r="J1768">
        <v>69.358999999999995</v>
      </c>
      <c r="K1768">
        <f t="shared" si="48"/>
        <v>0.41254920053633998</v>
      </c>
    </row>
    <row r="1769" spans="2:12" x14ac:dyDescent="0.2">
      <c r="B1769">
        <v>7</v>
      </c>
      <c r="C1769">
        <v>58.255000000000003</v>
      </c>
      <c r="D1769">
        <v>8.9849999999999994</v>
      </c>
      <c r="E1769">
        <v>1464</v>
      </c>
      <c r="F1769">
        <v>2912</v>
      </c>
      <c r="G1769">
        <v>122.005</v>
      </c>
      <c r="H1769">
        <v>8.3330000000000002</v>
      </c>
      <c r="I1769">
        <v>47.555</v>
      </c>
      <c r="J1769">
        <v>98.271000000000001</v>
      </c>
      <c r="K1769">
        <f t="shared" si="48"/>
        <v>0.48391692360920313</v>
      </c>
    </row>
    <row r="1770" spans="2:12" x14ac:dyDescent="0.2">
      <c r="B1770">
        <v>8</v>
      </c>
      <c r="C1770">
        <v>38.030999999999999</v>
      </c>
      <c r="D1770">
        <v>7.915</v>
      </c>
      <c r="E1770">
        <v>1456</v>
      </c>
      <c r="F1770">
        <v>2952</v>
      </c>
      <c r="G1770">
        <v>158.839</v>
      </c>
      <c r="H1770">
        <v>6.4290000000000003</v>
      </c>
      <c r="I1770">
        <v>32.043999999999997</v>
      </c>
      <c r="J1770">
        <v>71.817999999999998</v>
      </c>
      <c r="K1770">
        <f t="shared" si="48"/>
        <v>0.44618340805926088</v>
      </c>
    </row>
    <row r="1771" spans="2:12" x14ac:dyDescent="0.2">
      <c r="B1771">
        <v>9</v>
      </c>
      <c r="C1771">
        <v>66.644999999999996</v>
      </c>
      <c r="D1771">
        <v>10.337</v>
      </c>
      <c r="E1771">
        <v>1220</v>
      </c>
      <c r="F1771">
        <v>3276</v>
      </c>
      <c r="G1771">
        <v>141.54599999999999</v>
      </c>
      <c r="H1771">
        <v>8.81</v>
      </c>
      <c r="I1771">
        <v>43.325000000000003</v>
      </c>
      <c r="J1771">
        <v>74.694999999999993</v>
      </c>
      <c r="K1771">
        <f t="shared" si="48"/>
        <v>0.58002543677622342</v>
      </c>
    </row>
    <row r="1772" spans="2:12" x14ac:dyDescent="0.2">
      <c r="B1772">
        <v>10</v>
      </c>
      <c r="C1772">
        <v>39.874000000000002</v>
      </c>
      <c r="D1772">
        <v>8.3330000000000002</v>
      </c>
      <c r="E1772">
        <v>1236</v>
      </c>
      <c r="F1772">
        <v>3292</v>
      </c>
      <c r="G1772">
        <v>143.13</v>
      </c>
      <c r="H1772">
        <v>6.431</v>
      </c>
      <c r="I1772">
        <v>25.347000000000001</v>
      </c>
      <c r="J1772">
        <v>44.344999999999999</v>
      </c>
      <c r="K1772">
        <f t="shared" si="48"/>
        <v>0.57158642462509868</v>
      </c>
    </row>
    <row r="1773" spans="2:12" x14ac:dyDescent="0.2">
      <c r="B1773">
        <v>11</v>
      </c>
      <c r="C1773">
        <v>69.358999999999995</v>
      </c>
      <c r="D1773">
        <v>11.099</v>
      </c>
      <c r="E1773">
        <v>1668</v>
      </c>
      <c r="F1773">
        <v>3156</v>
      </c>
      <c r="G1773">
        <v>54.604999999999997</v>
      </c>
      <c r="H1773">
        <v>8.5190000000000001</v>
      </c>
      <c r="I1773">
        <v>41.106999999999999</v>
      </c>
      <c r="J1773">
        <v>72.647000000000006</v>
      </c>
      <c r="K1773">
        <f t="shared" si="48"/>
        <v>0.56584580230429327</v>
      </c>
    </row>
    <row r="1774" spans="2:12" x14ac:dyDescent="0.2">
      <c r="B1774">
        <v>12</v>
      </c>
      <c r="C1774">
        <v>28.614000000000001</v>
      </c>
      <c r="D1774">
        <v>7.0309999999999997</v>
      </c>
      <c r="E1774">
        <v>1708</v>
      </c>
      <c r="F1774">
        <v>3120</v>
      </c>
      <c r="G1774">
        <v>61.698999999999998</v>
      </c>
      <c r="H1774">
        <v>5.7140000000000004</v>
      </c>
      <c r="I1774">
        <v>36.118000000000002</v>
      </c>
      <c r="J1774">
        <v>75.495999999999995</v>
      </c>
      <c r="K1774">
        <f t="shared" si="48"/>
        <v>0.47840945215640568</v>
      </c>
    </row>
    <row r="1775" spans="2:12" x14ac:dyDescent="0.2">
      <c r="B1775">
        <v>13</v>
      </c>
      <c r="C1775">
        <v>98.271000000000001</v>
      </c>
      <c r="D1775">
        <v>13.436999999999999</v>
      </c>
      <c r="E1775">
        <v>1900</v>
      </c>
      <c r="F1775">
        <v>2272</v>
      </c>
      <c r="G1775">
        <v>150.255</v>
      </c>
      <c r="H1775">
        <v>9.6999999999999993</v>
      </c>
      <c r="I1775">
        <v>32.085999999999999</v>
      </c>
      <c r="J1775">
        <v>63.648000000000003</v>
      </c>
      <c r="K1775">
        <f t="shared" si="48"/>
        <v>0.5041163901458019</v>
      </c>
    </row>
    <row r="1776" spans="2:12" x14ac:dyDescent="0.2">
      <c r="B1776">
        <v>14</v>
      </c>
      <c r="C1776">
        <v>47.555</v>
      </c>
      <c r="D1776">
        <v>9.0350000000000001</v>
      </c>
      <c r="E1776">
        <v>1932</v>
      </c>
      <c r="F1776">
        <v>2312</v>
      </c>
      <c r="G1776">
        <v>161.565</v>
      </c>
      <c r="H1776">
        <v>6.9050000000000002</v>
      </c>
      <c r="I1776">
        <v>25.34</v>
      </c>
      <c r="J1776">
        <v>42.524000000000001</v>
      </c>
      <c r="K1776">
        <f t="shared" si="48"/>
        <v>0.59589878656758533</v>
      </c>
    </row>
    <row r="1777" spans="2:11" x14ac:dyDescent="0.2">
      <c r="B1777">
        <v>15</v>
      </c>
      <c r="C1777">
        <v>71.817999999999998</v>
      </c>
      <c r="D1777">
        <v>10.696</v>
      </c>
      <c r="E1777">
        <v>2044</v>
      </c>
      <c r="F1777">
        <v>1764</v>
      </c>
      <c r="G1777">
        <v>163.179</v>
      </c>
      <c r="H1777">
        <v>9.2669999999999995</v>
      </c>
      <c r="I1777">
        <v>26.786000000000001</v>
      </c>
      <c r="J1777">
        <v>57.213999999999999</v>
      </c>
      <c r="K1777">
        <f t="shared" si="48"/>
        <v>0.4681721257034992</v>
      </c>
    </row>
    <row r="1778" spans="2:11" x14ac:dyDescent="0.2">
      <c r="B1778">
        <v>16</v>
      </c>
      <c r="C1778">
        <v>32.043999999999997</v>
      </c>
      <c r="D1778">
        <v>7.1980000000000004</v>
      </c>
      <c r="E1778">
        <v>2080</v>
      </c>
      <c r="F1778">
        <v>1828</v>
      </c>
      <c r="G1778">
        <v>34.216000000000001</v>
      </c>
      <c r="H1778">
        <v>5.7140000000000004</v>
      </c>
    </row>
    <row r="1779" spans="2:11" x14ac:dyDescent="0.2">
      <c r="B1779">
        <v>17</v>
      </c>
      <c r="C1779">
        <v>74.694999999999993</v>
      </c>
      <c r="D1779">
        <v>11.16</v>
      </c>
      <c r="E1779">
        <v>1904</v>
      </c>
      <c r="F1779">
        <v>1920</v>
      </c>
      <c r="G1779">
        <v>33.69</v>
      </c>
      <c r="H1779">
        <v>9.032</v>
      </c>
    </row>
    <row r="1780" spans="2:11" x14ac:dyDescent="0.2">
      <c r="B1780">
        <v>18</v>
      </c>
      <c r="C1780">
        <v>43.325000000000003</v>
      </c>
      <c r="D1780">
        <v>9.0660000000000007</v>
      </c>
      <c r="E1780">
        <v>1912</v>
      </c>
      <c r="F1780">
        <v>1808</v>
      </c>
      <c r="G1780">
        <v>156.80099999999999</v>
      </c>
      <c r="H1780">
        <v>6.6669999999999998</v>
      </c>
    </row>
    <row r="1781" spans="2:11" x14ac:dyDescent="0.2">
      <c r="B1781">
        <v>19</v>
      </c>
      <c r="C1781">
        <v>44.344999999999999</v>
      </c>
      <c r="D1781">
        <v>8.3879999999999999</v>
      </c>
      <c r="E1781">
        <v>3488</v>
      </c>
      <c r="F1781">
        <v>2728</v>
      </c>
      <c r="G1781">
        <v>34.591999999999999</v>
      </c>
      <c r="H1781">
        <v>7.2389999999999999</v>
      </c>
    </row>
    <row r="1782" spans="2:11" x14ac:dyDescent="0.2">
      <c r="B1782">
        <v>20</v>
      </c>
      <c r="C1782">
        <v>25.347000000000001</v>
      </c>
      <c r="D1782">
        <v>7.1029999999999998</v>
      </c>
      <c r="E1782">
        <v>3500</v>
      </c>
      <c r="F1782">
        <v>2736</v>
      </c>
      <c r="G1782">
        <v>39.56</v>
      </c>
      <c r="H1782">
        <v>5.2380000000000004</v>
      </c>
    </row>
    <row r="1783" spans="2:11" x14ac:dyDescent="0.2">
      <c r="B1783">
        <v>21</v>
      </c>
      <c r="C1783">
        <v>72.647000000000006</v>
      </c>
      <c r="D1783">
        <v>10.821999999999999</v>
      </c>
      <c r="E1783">
        <v>3656</v>
      </c>
      <c r="F1783">
        <v>2552</v>
      </c>
      <c r="G1783">
        <v>129.64400000000001</v>
      </c>
      <c r="H1783">
        <v>9.202</v>
      </c>
    </row>
    <row r="1784" spans="2:11" x14ac:dyDescent="0.2">
      <c r="B1784">
        <v>22</v>
      </c>
      <c r="C1784">
        <v>41.106999999999999</v>
      </c>
      <c r="D1784">
        <v>7.8860000000000001</v>
      </c>
      <c r="E1784">
        <v>3664</v>
      </c>
      <c r="F1784">
        <v>2592</v>
      </c>
      <c r="G1784">
        <v>151.113</v>
      </c>
      <c r="H1784">
        <v>6.883</v>
      </c>
    </row>
    <row r="1785" spans="2:11" x14ac:dyDescent="0.2">
      <c r="B1785">
        <v>23</v>
      </c>
      <c r="C1785">
        <v>75.495999999999995</v>
      </c>
      <c r="D1785">
        <v>10.795999999999999</v>
      </c>
      <c r="E1785">
        <v>3916</v>
      </c>
      <c r="F1785">
        <v>2544</v>
      </c>
      <c r="G1785">
        <v>48.576000000000001</v>
      </c>
      <c r="H1785">
        <v>8.9369999999999994</v>
      </c>
    </row>
    <row r="1786" spans="2:11" x14ac:dyDescent="0.2">
      <c r="B1786">
        <v>24</v>
      </c>
      <c r="C1786">
        <v>36.118000000000002</v>
      </c>
      <c r="D1786">
        <v>7.4539999999999997</v>
      </c>
      <c r="E1786">
        <v>3968</v>
      </c>
      <c r="F1786">
        <v>2528</v>
      </c>
      <c r="G1786">
        <v>63.435000000000002</v>
      </c>
      <c r="H1786">
        <v>6.6669999999999998</v>
      </c>
    </row>
    <row r="1787" spans="2:11" x14ac:dyDescent="0.2">
      <c r="B1787">
        <v>25</v>
      </c>
      <c r="C1787">
        <v>63.648000000000003</v>
      </c>
      <c r="D1787">
        <v>9.8659999999999997</v>
      </c>
      <c r="E1787">
        <v>996</v>
      </c>
      <c r="F1787">
        <v>2084</v>
      </c>
      <c r="G1787">
        <v>160.25299999999999</v>
      </c>
      <c r="H1787">
        <v>8.4329999999999998</v>
      </c>
    </row>
    <row r="1788" spans="2:11" x14ac:dyDescent="0.2">
      <c r="B1788">
        <v>26</v>
      </c>
      <c r="C1788">
        <v>32.085999999999999</v>
      </c>
      <c r="D1788">
        <v>7.7519999999999998</v>
      </c>
      <c r="E1788">
        <v>1056</v>
      </c>
      <c r="F1788">
        <v>2176</v>
      </c>
      <c r="G1788">
        <v>42.51</v>
      </c>
      <c r="H1788">
        <v>6.1719999999999997</v>
      </c>
    </row>
    <row r="1789" spans="2:11" x14ac:dyDescent="0.2">
      <c r="B1789">
        <v>27</v>
      </c>
      <c r="C1789">
        <v>42.524000000000001</v>
      </c>
      <c r="D1789">
        <v>8.5250000000000004</v>
      </c>
      <c r="E1789">
        <v>892</v>
      </c>
      <c r="F1789">
        <v>1868</v>
      </c>
      <c r="G1789">
        <v>125.91</v>
      </c>
      <c r="H1789">
        <v>6.8949999999999996</v>
      </c>
    </row>
    <row r="1790" spans="2:11" x14ac:dyDescent="0.2">
      <c r="B1790">
        <v>28</v>
      </c>
      <c r="C1790">
        <v>25.34</v>
      </c>
      <c r="D1790">
        <v>6.7389999999999999</v>
      </c>
      <c r="E1790">
        <v>888</v>
      </c>
      <c r="F1790">
        <v>1892</v>
      </c>
      <c r="G1790">
        <v>147.995</v>
      </c>
      <c r="H1790">
        <v>5.2380000000000004</v>
      </c>
    </row>
    <row r="1791" spans="2:11" x14ac:dyDescent="0.2">
      <c r="B1791">
        <v>29</v>
      </c>
      <c r="C1791">
        <v>57.213999999999999</v>
      </c>
      <c r="D1791">
        <v>10.003</v>
      </c>
      <c r="E1791">
        <v>1116</v>
      </c>
      <c r="F1791">
        <v>1724</v>
      </c>
      <c r="G1791">
        <v>141.76599999999999</v>
      </c>
      <c r="H1791">
        <v>7.8449999999999998</v>
      </c>
    </row>
    <row r="1792" spans="2:11" x14ac:dyDescent="0.2">
      <c r="B1792">
        <v>30</v>
      </c>
      <c r="C1792">
        <v>26.786000000000001</v>
      </c>
      <c r="D1792">
        <v>6.585</v>
      </c>
      <c r="E1792">
        <v>1120</v>
      </c>
      <c r="F1792">
        <v>1784</v>
      </c>
      <c r="G1792">
        <v>12.529</v>
      </c>
      <c r="H1792">
        <v>5.6909999999999998</v>
      </c>
    </row>
    <row r="1794" spans="2:12" x14ac:dyDescent="0.2">
      <c r="B1794" s="3" t="s">
        <v>71</v>
      </c>
    </row>
    <row r="1795" spans="2:12" x14ac:dyDescent="0.2">
      <c r="B1795">
        <v>1</v>
      </c>
      <c r="C1795">
        <v>77.834000000000003</v>
      </c>
      <c r="D1795">
        <v>10.788</v>
      </c>
      <c r="E1795">
        <v>1504</v>
      </c>
      <c r="F1795">
        <v>1152</v>
      </c>
      <c r="G1795">
        <v>157.964</v>
      </c>
      <c r="H1795">
        <v>9.2810000000000006</v>
      </c>
      <c r="I1795">
        <v>39.030999999999999</v>
      </c>
      <c r="J1795">
        <v>77.834000000000003</v>
      </c>
      <c r="K1795">
        <f>I1795/J1795</f>
        <v>0.50146465554898889</v>
      </c>
      <c r="L1795">
        <f>MIN(I1795:I1809)</f>
        <v>27.911999999999999</v>
      </c>
    </row>
    <row r="1796" spans="2:12" x14ac:dyDescent="0.2">
      <c r="B1796">
        <v>2</v>
      </c>
      <c r="C1796">
        <v>39.030999999999999</v>
      </c>
      <c r="D1796">
        <v>8.0990000000000002</v>
      </c>
      <c r="E1796">
        <v>1528</v>
      </c>
      <c r="F1796">
        <v>1168</v>
      </c>
      <c r="G1796">
        <v>155.69499999999999</v>
      </c>
      <c r="H1796">
        <v>6.19</v>
      </c>
      <c r="I1796">
        <v>33.786999999999999</v>
      </c>
      <c r="J1796">
        <v>50.22</v>
      </c>
      <c r="K1796">
        <f t="shared" ref="K1796:K1809" si="49">I1796/J1796</f>
        <v>0.67277976901632819</v>
      </c>
      <c r="L1796">
        <f>MAX(J1795:J1809)</f>
        <v>107.901</v>
      </c>
    </row>
    <row r="1797" spans="2:12" x14ac:dyDescent="0.2">
      <c r="B1797">
        <v>3</v>
      </c>
      <c r="C1797">
        <v>50.22</v>
      </c>
      <c r="D1797">
        <v>8.8130000000000006</v>
      </c>
      <c r="E1797">
        <v>1700</v>
      </c>
      <c r="F1797">
        <v>964</v>
      </c>
      <c r="G1797">
        <v>128.41800000000001</v>
      </c>
      <c r="H1797">
        <v>7.8570000000000002</v>
      </c>
      <c r="I1797">
        <v>33.9</v>
      </c>
      <c r="J1797">
        <v>76.531000000000006</v>
      </c>
      <c r="K1797">
        <f t="shared" si="49"/>
        <v>0.4429577556807045</v>
      </c>
      <c r="L1797">
        <f>AVERAGE(I1795:I1809)</f>
        <v>40.931600000000003</v>
      </c>
    </row>
    <row r="1798" spans="2:12" x14ac:dyDescent="0.2">
      <c r="B1798">
        <v>4</v>
      </c>
      <c r="C1798">
        <v>33.786999999999999</v>
      </c>
      <c r="D1798">
        <v>7.4539999999999997</v>
      </c>
      <c r="E1798">
        <v>1688</v>
      </c>
      <c r="F1798">
        <v>996</v>
      </c>
      <c r="G1798">
        <v>153.435</v>
      </c>
      <c r="H1798">
        <v>6.19</v>
      </c>
      <c r="I1798">
        <v>32.625</v>
      </c>
      <c r="J1798">
        <v>67.233999999999995</v>
      </c>
      <c r="K1798">
        <f t="shared" si="49"/>
        <v>0.48524556028200022</v>
      </c>
      <c r="L1798">
        <f>AVERAGE(J1795:J1809)</f>
        <v>75.161533333333338</v>
      </c>
    </row>
    <row r="1799" spans="2:12" x14ac:dyDescent="0.2">
      <c r="B1799">
        <v>5</v>
      </c>
      <c r="C1799">
        <v>76.531000000000006</v>
      </c>
      <c r="D1799">
        <v>11.448</v>
      </c>
      <c r="E1799">
        <v>1304</v>
      </c>
      <c r="F1799">
        <v>804</v>
      </c>
      <c r="G1799">
        <v>163.072</v>
      </c>
      <c r="H1799">
        <v>9.0649999999999995</v>
      </c>
      <c r="I1799">
        <v>48.42</v>
      </c>
      <c r="J1799">
        <v>97.448999999999998</v>
      </c>
      <c r="K1799">
        <f t="shared" si="49"/>
        <v>0.49687528861250502</v>
      </c>
    </row>
    <row r="1800" spans="2:12" x14ac:dyDescent="0.2">
      <c r="B1800">
        <v>6</v>
      </c>
      <c r="C1800">
        <v>33.9</v>
      </c>
      <c r="D1800">
        <v>8.1929999999999996</v>
      </c>
      <c r="E1800">
        <v>1348</v>
      </c>
      <c r="F1800">
        <v>788</v>
      </c>
      <c r="G1800">
        <v>144.46199999999999</v>
      </c>
      <c r="H1800">
        <v>5.6429999999999998</v>
      </c>
      <c r="I1800">
        <v>47.066000000000003</v>
      </c>
      <c r="J1800">
        <v>76.076999999999998</v>
      </c>
      <c r="K1800">
        <f t="shared" si="49"/>
        <v>0.61866267071519654</v>
      </c>
    </row>
    <row r="1801" spans="2:12" x14ac:dyDescent="0.2">
      <c r="B1801">
        <v>7</v>
      </c>
      <c r="C1801">
        <v>67.233999999999995</v>
      </c>
      <c r="D1801">
        <v>9.923</v>
      </c>
      <c r="E1801">
        <v>2528</v>
      </c>
      <c r="F1801">
        <v>1308</v>
      </c>
      <c r="G1801">
        <v>149.744</v>
      </c>
      <c r="H1801">
        <v>9.048</v>
      </c>
      <c r="I1801">
        <v>31.314</v>
      </c>
      <c r="J1801">
        <v>70.599000000000004</v>
      </c>
      <c r="K1801">
        <f t="shared" si="49"/>
        <v>0.44354735902774822</v>
      </c>
    </row>
    <row r="1802" spans="2:12" x14ac:dyDescent="0.2">
      <c r="B1802">
        <v>8</v>
      </c>
      <c r="C1802">
        <v>32.625</v>
      </c>
      <c r="D1802">
        <v>7.2690000000000001</v>
      </c>
      <c r="E1802">
        <v>2580</v>
      </c>
      <c r="F1802">
        <v>1300</v>
      </c>
      <c r="G1802">
        <v>121.608</v>
      </c>
      <c r="H1802">
        <v>6.2519999999999998</v>
      </c>
      <c r="I1802">
        <v>50.014000000000003</v>
      </c>
      <c r="J1802">
        <v>77.635999999999996</v>
      </c>
      <c r="K1802">
        <f t="shared" si="49"/>
        <v>0.6442114482971818</v>
      </c>
    </row>
    <row r="1803" spans="2:12" x14ac:dyDescent="0.2">
      <c r="B1803">
        <v>9</v>
      </c>
      <c r="C1803">
        <v>97.448999999999998</v>
      </c>
      <c r="D1803">
        <v>12.7</v>
      </c>
      <c r="E1803">
        <v>1992</v>
      </c>
      <c r="F1803">
        <v>648</v>
      </c>
      <c r="G1803">
        <v>120.411</v>
      </c>
      <c r="H1803">
        <v>10.943</v>
      </c>
      <c r="I1803">
        <v>60.75</v>
      </c>
      <c r="J1803">
        <v>107.901</v>
      </c>
      <c r="K1803">
        <f t="shared" si="49"/>
        <v>0.56301609808991582</v>
      </c>
    </row>
    <row r="1804" spans="2:12" x14ac:dyDescent="0.2">
      <c r="B1804">
        <v>10</v>
      </c>
      <c r="C1804">
        <v>48.42</v>
      </c>
      <c r="D1804">
        <v>8.7609999999999992</v>
      </c>
      <c r="E1804">
        <v>2000</v>
      </c>
      <c r="F1804">
        <v>680</v>
      </c>
      <c r="G1804">
        <v>132.797</v>
      </c>
      <c r="H1804">
        <v>7.2569999999999997</v>
      </c>
      <c r="I1804">
        <v>52.494</v>
      </c>
      <c r="J1804">
        <v>87.245000000000005</v>
      </c>
      <c r="K1804">
        <f t="shared" si="49"/>
        <v>0.60168491031004634</v>
      </c>
    </row>
    <row r="1805" spans="2:12" x14ac:dyDescent="0.2">
      <c r="B1805">
        <v>11</v>
      </c>
      <c r="C1805">
        <v>76.076999999999998</v>
      </c>
      <c r="D1805">
        <v>10.701000000000001</v>
      </c>
      <c r="E1805">
        <v>2372</v>
      </c>
      <c r="F1805">
        <v>1704</v>
      </c>
      <c r="G1805">
        <v>159.14599999999999</v>
      </c>
      <c r="H1805">
        <v>9.048</v>
      </c>
      <c r="I1805">
        <v>36.911999999999999</v>
      </c>
      <c r="J1805">
        <v>64.427000000000007</v>
      </c>
      <c r="K1805">
        <f t="shared" si="49"/>
        <v>0.5729274993403386</v>
      </c>
    </row>
    <row r="1806" spans="2:12" x14ac:dyDescent="0.2">
      <c r="B1806">
        <v>12</v>
      </c>
      <c r="C1806">
        <v>47.066000000000003</v>
      </c>
      <c r="D1806">
        <v>9.1470000000000002</v>
      </c>
      <c r="E1806">
        <v>2400</v>
      </c>
      <c r="F1806">
        <v>1792</v>
      </c>
      <c r="G1806">
        <v>38.659999999999997</v>
      </c>
      <c r="H1806">
        <v>6.6669999999999998</v>
      </c>
      <c r="I1806">
        <v>34.424999999999997</v>
      </c>
      <c r="J1806">
        <v>71.953000000000003</v>
      </c>
      <c r="K1806">
        <f t="shared" si="49"/>
        <v>0.47843731324614674</v>
      </c>
    </row>
    <row r="1807" spans="2:12" x14ac:dyDescent="0.2">
      <c r="B1807">
        <v>13</v>
      </c>
      <c r="C1807">
        <v>70.599000000000004</v>
      </c>
      <c r="D1807">
        <v>10.573</v>
      </c>
      <c r="E1807">
        <v>1112</v>
      </c>
      <c r="F1807">
        <v>2148</v>
      </c>
      <c r="G1807">
        <v>35.838000000000001</v>
      </c>
      <c r="H1807">
        <v>9.048</v>
      </c>
      <c r="I1807">
        <v>35.040999999999997</v>
      </c>
      <c r="J1807">
        <v>66.185000000000002</v>
      </c>
      <c r="K1807">
        <f t="shared" si="49"/>
        <v>0.52944020548462634</v>
      </c>
    </row>
    <row r="1808" spans="2:12" x14ac:dyDescent="0.2">
      <c r="B1808">
        <v>14</v>
      </c>
      <c r="C1808">
        <v>31.314</v>
      </c>
      <c r="D1808">
        <v>7.0670000000000002</v>
      </c>
      <c r="E1808">
        <v>1148</v>
      </c>
      <c r="F1808">
        <v>2140</v>
      </c>
      <c r="G1808">
        <v>57.381</v>
      </c>
      <c r="H1808">
        <v>5.7140000000000004</v>
      </c>
      <c r="I1808">
        <v>50.283000000000001</v>
      </c>
      <c r="J1808">
        <v>84.084000000000003</v>
      </c>
      <c r="K1808">
        <f t="shared" si="49"/>
        <v>0.59800913372341946</v>
      </c>
    </row>
    <row r="1809" spans="2:11" x14ac:dyDescent="0.2">
      <c r="B1809">
        <v>15</v>
      </c>
      <c r="C1809">
        <v>77.635999999999996</v>
      </c>
      <c r="D1809">
        <v>11.193</v>
      </c>
      <c r="E1809">
        <v>908</v>
      </c>
      <c r="F1809">
        <v>2160</v>
      </c>
      <c r="G1809">
        <v>150.709</v>
      </c>
      <c r="H1809">
        <v>9.048</v>
      </c>
      <c r="I1809">
        <v>27.911999999999999</v>
      </c>
      <c r="J1809">
        <v>52.048000000000002</v>
      </c>
      <c r="K1809">
        <f t="shared" si="49"/>
        <v>0.53627420842299411</v>
      </c>
    </row>
    <row r="1810" spans="2:11" x14ac:dyDescent="0.2">
      <c r="B1810">
        <v>16</v>
      </c>
      <c r="C1810">
        <v>50.014000000000003</v>
      </c>
      <c r="D1810">
        <v>9.3339999999999996</v>
      </c>
      <c r="E1810">
        <v>936</v>
      </c>
      <c r="F1810">
        <v>2140</v>
      </c>
      <c r="G1810">
        <v>142.25299999999999</v>
      </c>
      <c r="H1810">
        <v>7.1340000000000003</v>
      </c>
    </row>
    <row r="1811" spans="2:11" x14ac:dyDescent="0.2">
      <c r="B1811">
        <v>17</v>
      </c>
      <c r="C1811">
        <v>107.901</v>
      </c>
      <c r="D1811">
        <v>12.675000000000001</v>
      </c>
      <c r="E1811">
        <v>1644</v>
      </c>
      <c r="F1811">
        <v>2448</v>
      </c>
      <c r="G1811">
        <v>61.991</v>
      </c>
      <c r="H1811">
        <v>11.425000000000001</v>
      </c>
    </row>
    <row r="1812" spans="2:11" x14ac:dyDescent="0.2">
      <c r="B1812">
        <v>18</v>
      </c>
      <c r="C1812">
        <v>60.75</v>
      </c>
      <c r="D1812">
        <v>10.170999999999999</v>
      </c>
      <c r="E1812">
        <v>1624</v>
      </c>
      <c r="F1812">
        <v>2280</v>
      </c>
      <c r="G1812">
        <v>122.574</v>
      </c>
      <c r="H1812">
        <v>8.0950000000000006</v>
      </c>
    </row>
    <row r="1813" spans="2:11" x14ac:dyDescent="0.2">
      <c r="B1813">
        <v>19</v>
      </c>
      <c r="C1813">
        <v>87.245000000000005</v>
      </c>
      <c r="D1813">
        <v>11.359</v>
      </c>
      <c r="E1813">
        <v>3232</v>
      </c>
      <c r="F1813">
        <v>1856</v>
      </c>
      <c r="G1813">
        <v>56.975999999999999</v>
      </c>
      <c r="H1813">
        <v>10.238</v>
      </c>
    </row>
    <row r="1814" spans="2:11" x14ac:dyDescent="0.2">
      <c r="B1814">
        <v>20</v>
      </c>
      <c r="C1814">
        <v>52.494</v>
      </c>
      <c r="D1814">
        <v>9.0980000000000008</v>
      </c>
      <c r="E1814">
        <v>3220</v>
      </c>
      <c r="F1814">
        <v>1808</v>
      </c>
      <c r="G1814">
        <v>42.878999999999998</v>
      </c>
      <c r="H1814">
        <v>7.8570000000000002</v>
      </c>
    </row>
    <row r="1815" spans="2:11" x14ac:dyDescent="0.2">
      <c r="B1815">
        <v>21</v>
      </c>
      <c r="C1815">
        <v>64.427000000000007</v>
      </c>
      <c r="D1815">
        <v>9.718</v>
      </c>
      <c r="E1815">
        <v>2912</v>
      </c>
      <c r="F1815">
        <v>1848</v>
      </c>
      <c r="G1815">
        <v>149.036</v>
      </c>
      <c r="H1815">
        <v>8.5640000000000001</v>
      </c>
    </row>
    <row r="1816" spans="2:11" x14ac:dyDescent="0.2">
      <c r="B1816">
        <v>22</v>
      </c>
      <c r="C1816">
        <v>36.911999999999999</v>
      </c>
      <c r="D1816">
        <v>8.1370000000000005</v>
      </c>
      <c r="E1816">
        <v>2916</v>
      </c>
      <c r="F1816">
        <v>1860</v>
      </c>
      <c r="G1816">
        <v>159.44399999999999</v>
      </c>
      <c r="H1816">
        <v>6.19</v>
      </c>
    </row>
    <row r="1817" spans="2:11" x14ac:dyDescent="0.2">
      <c r="B1817">
        <v>23</v>
      </c>
      <c r="C1817">
        <v>71.953000000000003</v>
      </c>
      <c r="D1817">
        <v>10.525</v>
      </c>
      <c r="E1817">
        <v>3420</v>
      </c>
      <c r="F1817">
        <v>1836</v>
      </c>
      <c r="G1817">
        <v>142.352</v>
      </c>
      <c r="H1817">
        <v>9.048</v>
      </c>
    </row>
    <row r="1818" spans="2:11" x14ac:dyDescent="0.2">
      <c r="B1818">
        <v>24</v>
      </c>
      <c r="C1818">
        <v>34.424999999999997</v>
      </c>
      <c r="D1818">
        <v>8.2650000000000006</v>
      </c>
      <c r="E1818">
        <v>3428</v>
      </c>
      <c r="F1818">
        <v>1852</v>
      </c>
      <c r="G1818">
        <v>138.50399999999999</v>
      </c>
      <c r="H1818">
        <v>5.9870000000000001</v>
      </c>
    </row>
    <row r="1819" spans="2:11" x14ac:dyDescent="0.2">
      <c r="B1819">
        <v>25</v>
      </c>
      <c r="C1819">
        <v>66.185000000000002</v>
      </c>
      <c r="D1819">
        <v>9.9090000000000007</v>
      </c>
      <c r="E1819">
        <v>2548</v>
      </c>
      <c r="F1819">
        <v>3112</v>
      </c>
      <c r="G1819">
        <v>125.218</v>
      </c>
      <c r="H1819">
        <v>8.9510000000000005</v>
      </c>
    </row>
    <row r="1820" spans="2:11" x14ac:dyDescent="0.2">
      <c r="B1820">
        <v>26</v>
      </c>
      <c r="C1820">
        <v>35.040999999999997</v>
      </c>
      <c r="D1820">
        <v>7.5670000000000002</v>
      </c>
      <c r="E1820">
        <v>2600</v>
      </c>
      <c r="F1820">
        <v>3116</v>
      </c>
      <c r="G1820">
        <v>102.724</v>
      </c>
      <c r="H1820">
        <v>6.3890000000000002</v>
      </c>
    </row>
    <row r="1821" spans="2:11" x14ac:dyDescent="0.2">
      <c r="B1821">
        <v>27</v>
      </c>
      <c r="C1821">
        <v>84.084000000000003</v>
      </c>
      <c r="D1821">
        <v>11.193</v>
      </c>
      <c r="E1821">
        <v>1664</v>
      </c>
      <c r="F1821">
        <v>3132</v>
      </c>
      <c r="G1821">
        <v>29.291</v>
      </c>
      <c r="H1821">
        <v>9.99</v>
      </c>
    </row>
    <row r="1822" spans="2:11" x14ac:dyDescent="0.2">
      <c r="B1822">
        <v>28</v>
      </c>
      <c r="C1822">
        <v>50.283000000000001</v>
      </c>
      <c r="D1822">
        <v>9.452</v>
      </c>
      <c r="E1822">
        <v>1692</v>
      </c>
      <c r="F1822">
        <v>3152</v>
      </c>
      <c r="G1822">
        <v>49.085999999999999</v>
      </c>
      <c r="H1822">
        <v>7.3159999999999998</v>
      </c>
    </row>
    <row r="1823" spans="2:11" x14ac:dyDescent="0.2">
      <c r="B1823">
        <v>29</v>
      </c>
      <c r="C1823">
        <v>52.048000000000002</v>
      </c>
      <c r="D1823">
        <v>9.298</v>
      </c>
      <c r="E1823">
        <v>2128</v>
      </c>
      <c r="F1823">
        <v>3044</v>
      </c>
      <c r="G1823">
        <v>39.805999999999997</v>
      </c>
      <c r="H1823">
        <v>7.3470000000000004</v>
      </c>
    </row>
    <row r="1824" spans="2:11" x14ac:dyDescent="0.2">
      <c r="B1824">
        <v>30</v>
      </c>
      <c r="C1824">
        <v>27.911999999999999</v>
      </c>
      <c r="D1824">
        <v>7.0030000000000001</v>
      </c>
      <c r="E1824">
        <v>2176</v>
      </c>
      <c r="F1824">
        <v>3052</v>
      </c>
      <c r="G1824">
        <v>72.180999999999997</v>
      </c>
      <c r="H1824">
        <v>5.8150000000000004</v>
      </c>
    </row>
    <row r="1826" spans="2:12" x14ac:dyDescent="0.2">
      <c r="B1826" s="7" t="s">
        <v>72</v>
      </c>
    </row>
    <row r="1827" spans="2:12" x14ac:dyDescent="0.2">
      <c r="B1827">
        <v>1</v>
      </c>
      <c r="C1827">
        <v>85.933000000000007</v>
      </c>
      <c r="D1827">
        <v>11.387</v>
      </c>
      <c r="E1827">
        <v>740</v>
      </c>
      <c r="F1827">
        <v>968</v>
      </c>
      <c r="G1827">
        <v>46.735999999999997</v>
      </c>
      <c r="H1827">
        <v>9.9990000000000006</v>
      </c>
      <c r="I1827">
        <v>47.77</v>
      </c>
      <c r="J1827">
        <v>85.933000000000007</v>
      </c>
      <c r="K1827">
        <f>I1827/J1827</f>
        <v>0.55589819976027832</v>
      </c>
      <c r="L1827">
        <f>MIN(I1827:I1841)</f>
        <v>30.154</v>
      </c>
    </row>
    <row r="1828" spans="2:12" x14ac:dyDescent="0.2">
      <c r="B1828">
        <v>2</v>
      </c>
      <c r="C1828">
        <v>47.77</v>
      </c>
      <c r="D1828">
        <v>8.8780000000000001</v>
      </c>
      <c r="E1828">
        <v>732</v>
      </c>
      <c r="F1828">
        <v>868</v>
      </c>
      <c r="G1828">
        <v>159.07499999999999</v>
      </c>
      <c r="H1828">
        <v>7.0730000000000004</v>
      </c>
      <c r="I1828">
        <v>55.494</v>
      </c>
      <c r="J1828">
        <v>97.352999999999994</v>
      </c>
      <c r="K1828">
        <f t="shared" ref="K1828:K1841" si="50">I1828/J1828</f>
        <v>0.57002865859295559</v>
      </c>
      <c r="L1828">
        <f>MAX(J1827:J1841)</f>
        <v>110.87</v>
      </c>
    </row>
    <row r="1829" spans="2:12" x14ac:dyDescent="0.2">
      <c r="B1829">
        <v>3</v>
      </c>
      <c r="C1829">
        <v>97.352999999999994</v>
      </c>
      <c r="D1829">
        <v>11.96</v>
      </c>
      <c r="E1829">
        <v>560</v>
      </c>
      <c r="F1829">
        <v>900</v>
      </c>
      <c r="G1829">
        <v>159.71700000000001</v>
      </c>
      <c r="H1829">
        <v>10.884</v>
      </c>
      <c r="I1829">
        <v>70.134</v>
      </c>
      <c r="J1829">
        <v>110.87</v>
      </c>
      <c r="K1829">
        <f t="shared" si="50"/>
        <v>0.63257869576982051</v>
      </c>
      <c r="L1829">
        <f>AVERAGE(I1827:I1841)</f>
        <v>43.360000000000007</v>
      </c>
    </row>
    <row r="1830" spans="2:12" x14ac:dyDescent="0.2">
      <c r="B1830">
        <v>4</v>
      </c>
      <c r="C1830">
        <v>55.494</v>
      </c>
      <c r="D1830">
        <v>9.5239999999999991</v>
      </c>
      <c r="E1830">
        <v>600</v>
      </c>
      <c r="F1830">
        <v>868</v>
      </c>
      <c r="G1830">
        <v>129.80600000000001</v>
      </c>
      <c r="H1830">
        <v>8.0709999999999997</v>
      </c>
      <c r="I1830">
        <v>30.154</v>
      </c>
      <c r="J1830">
        <v>55.561999999999998</v>
      </c>
      <c r="K1830">
        <f t="shared" si="50"/>
        <v>0.5427090457506929</v>
      </c>
      <c r="L1830">
        <f>AVERAGE(J1827:J1841)</f>
        <v>83.286133333333325</v>
      </c>
    </row>
    <row r="1831" spans="2:12" x14ac:dyDescent="0.2">
      <c r="B1831">
        <v>5</v>
      </c>
      <c r="C1831">
        <v>110.87</v>
      </c>
      <c r="D1831">
        <v>13.002000000000001</v>
      </c>
      <c r="E1831">
        <v>724</v>
      </c>
      <c r="F1831">
        <v>1576</v>
      </c>
      <c r="G1831">
        <v>156.80099999999999</v>
      </c>
      <c r="H1831">
        <v>11.288</v>
      </c>
      <c r="I1831">
        <v>49.128999999999998</v>
      </c>
      <c r="J1831">
        <v>78.361999999999995</v>
      </c>
      <c r="K1831">
        <f t="shared" si="50"/>
        <v>0.62694928664403671</v>
      </c>
    </row>
    <row r="1832" spans="2:12" x14ac:dyDescent="0.2">
      <c r="B1832">
        <v>6</v>
      </c>
      <c r="C1832">
        <v>70.134</v>
      </c>
      <c r="D1832">
        <v>10.589</v>
      </c>
      <c r="E1832">
        <v>736</v>
      </c>
      <c r="F1832">
        <v>1584</v>
      </c>
      <c r="G1832">
        <v>172.05699999999999</v>
      </c>
      <c r="H1832">
        <v>8.7319999999999993</v>
      </c>
      <c r="I1832">
        <v>55.3</v>
      </c>
      <c r="J1832">
        <v>85.915000000000006</v>
      </c>
      <c r="K1832">
        <f t="shared" si="50"/>
        <v>0.64365943083279975</v>
      </c>
    </row>
    <row r="1833" spans="2:12" x14ac:dyDescent="0.2">
      <c r="B1833">
        <v>7</v>
      </c>
      <c r="C1833">
        <v>55.561999999999998</v>
      </c>
      <c r="D1833">
        <v>9.1869999999999994</v>
      </c>
      <c r="E1833">
        <v>2756</v>
      </c>
      <c r="F1833">
        <v>572</v>
      </c>
      <c r="G1833">
        <v>148.78200000000001</v>
      </c>
      <c r="H1833">
        <v>8.1649999999999991</v>
      </c>
      <c r="I1833">
        <v>40.64</v>
      </c>
      <c r="J1833">
        <v>89.534999999999997</v>
      </c>
      <c r="K1833">
        <f t="shared" si="50"/>
        <v>0.4539007092198582</v>
      </c>
    </row>
    <row r="1834" spans="2:12" x14ac:dyDescent="0.2">
      <c r="B1834">
        <v>8</v>
      </c>
      <c r="C1834">
        <v>30.154</v>
      </c>
      <c r="D1834">
        <v>7.1420000000000003</v>
      </c>
      <c r="E1834">
        <v>2784</v>
      </c>
      <c r="F1834">
        <v>568</v>
      </c>
      <c r="G1834">
        <v>143.13</v>
      </c>
      <c r="H1834">
        <v>5.7140000000000004</v>
      </c>
      <c r="I1834">
        <v>35.362000000000002</v>
      </c>
      <c r="J1834">
        <v>74.876000000000005</v>
      </c>
      <c r="K1834">
        <f t="shared" si="50"/>
        <v>0.4722741599444415</v>
      </c>
    </row>
    <row r="1835" spans="2:12" x14ac:dyDescent="0.2">
      <c r="B1835">
        <v>9</v>
      </c>
      <c r="C1835">
        <v>78.361999999999995</v>
      </c>
      <c r="D1835">
        <v>11.381</v>
      </c>
      <c r="E1835">
        <v>2628</v>
      </c>
      <c r="F1835">
        <v>820</v>
      </c>
      <c r="G1835">
        <v>142.65100000000001</v>
      </c>
      <c r="H1835">
        <v>8.9749999999999996</v>
      </c>
      <c r="I1835">
        <v>35.603000000000002</v>
      </c>
      <c r="J1835">
        <v>72.304000000000002</v>
      </c>
      <c r="K1835">
        <f t="shared" si="50"/>
        <v>0.49240705908386811</v>
      </c>
    </row>
    <row r="1836" spans="2:12" x14ac:dyDescent="0.2">
      <c r="B1836">
        <v>10</v>
      </c>
      <c r="C1836">
        <v>49.128999999999998</v>
      </c>
      <c r="D1836">
        <v>9.19</v>
      </c>
      <c r="E1836">
        <v>2628</v>
      </c>
      <c r="F1836">
        <v>844</v>
      </c>
      <c r="G1836">
        <v>163.44300000000001</v>
      </c>
      <c r="H1836">
        <v>7.0979999999999999</v>
      </c>
      <c r="I1836">
        <v>39.640999999999998</v>
      </c>
      <c r="J1836">
        <v>82.004000000000005</v>
      </c>
      <c r="K1836">
        <f t="shared" si="50"/>
        <v>0.48340324862201839</v>
      </c>
    </row>
    <row r="1837" spans="2:12" x14ac:dyDescent="0.2">
      <c r="B1837">
        <v>11</v>
      </c>
      <c r="C1837">
        <v>85.915000000000006</v>
      </c>
      <c r="D1837">
        <v>12.494</v>
      </c>
      <c r="E1837">
        <v>2188</v>
      </c>
      <c r="F1837">
        <v>1300</v>
      </c>
      <c r="G1837">
        <v>149.036</v>
      </c>
      <c r="H1837">
        <v>9.0470000000000006</v>
      </c>
      <c r="I1837">
        <v>38.508000000000003</v>
      </c>
      <c r="J1837">
        <v>69.986999999999995</v>
      </c>
      <c r="K1837">
        <f t="shared" si="50"/>
        <v>0.55021646877277219</v>
      </c>
    </row>
    <row r="1838" spans="2:12" x14ac:dyDescent="0.2">
      <c r="B1838">
        <v>12</v>
      </c>
      <c r="C1838">
        <v>55.3</v>
      </c>
      <c r="D1838">
        <v>10.861000000000001</v>
      </c>
      <c r="E1838">
        <v>2220</v>
      </c>
      <c r="F1838">
        <v>1316</v>
      </c>
      <c r="G1838">
        <v>153.99700000000001</v>
      </c>
      <c r="H1838">
        <v>6.9649999999999999</v>
      </c>
      <c r="I1838">
        <v>33.165999999999997</v>
      </c>
      <c r="J1838">
        <v>65.084000000000003</v>
      </c>
      <c r="K1838">
        <f t="shared" si="50"/>
        <v>0.50958760985802953</v>
      </c>
    </row>
    <row r="1839" spans="2:12" x14ac:dyDescent="0.2">
      <c r="B1839">
        <v>13</v>
      </c>
      <c r="C1839">
        <v>89.534999999999997</v>
      </c>
      <c r="D1839">
        <v>12.010999999999999</v>
      </c>
      <c r="E1839">
        <v>2488</v>
      </c>
      <c r="F1839">
        <v>1800</v>
      </c>
      <c r="G1839">
        <v>76.239000000000004</v>
      </c>
      <c r="H1839">
        <v>9.8930000000000007</v>
      </c>
      <c r="I1839">
        <v>32.5</v>
      </c>
      <c r="J1839">
        <v>82.066999999999993</v>
      </c>
      <c r="K1839">
        <f t="shared" si="50"/>
        <v>0.39601788782336389</v>
      </c>
    </row>
    <row r="1840" spans="2:12" x14ac:dyDescent="0.2">
      <c r="B1840">
        <v>14</v>
      </c>
      <c r="C1840">
        <v>40.64</v>
      </c>
      <c r="D1840">
        <v>8.2539999999999996</v>
      </c>
      <c r="E1840">
        <v>2488</v>
      </c>
      <c r="F1840">
        <v>1764</v>
      </c>
      <c r="G1840">
        <v>56.768000000000001</v>
      </c>
      <c r="H1840">
        <v>6.9039999999999999</v>
      </c>
      <c r="I1840">
        <v>41.392000000000003</v>
      </c>
      <c r="J1840">
        <v>105.03</v>
      </c>
      <c r="K1840">
        <f t="shared" si="50"/>
        <v>0.39409692468818436</v>
      </c>
    </row>
    <row r="1841" spans="2:11" x14ac:dyDescent="0.2">
      <c r="B1841">
        <v>15</v>
      </c>
      <c r="C1841">
        <v>74.876000000000005</v>
      </c>
      <c r="D1841">
        <v>11.371</v>
      </c>
      <c r="E1841">
        <v>2528</v>
      </c>
      <c r="F1841">
        <v>1604</v>
      </c>
      <c r="G1841">
        <v>160.42699999999999</v>
      </c>
      <c r="H1841">
        <v>8.5860000000000003</v>
      </c>
      <c r="I1841">
        <v>45.606999999999999</v>
      </c>
      <c r="J1841">
        <v>94.41</v>
      </c>
      <c r="K1841">
        <f t="shared" si="50"/>
        <v>0.48307382692511386</v>
      </c>
    </row>
    <row r="1842" spans="2:11" x14ac:dyDescent="0.2">
      <c r="B1842">
        <v>16</v>
      </c>
      <c r="C1842">
        <v>35.362000000000002</v>
      </c>
      <c r="D1842">
        <v>7.476</v>
      </c>
      <c r="E1842">
        <v>2576</v>
      </c>
      <c r="F1842">
        <v>1608</v>
      </c>
      <c r="G1842">
        <v>142.76499999999999</v>
      </c>
      <c r="H1842">
        <v>6.141</v>
      </c>
    </row>
    <row r="1843" spans="2:11" x14ac:dyDescent="0.2">
      <c r="B1843">
        <v>17</v>
      </c>
      <c r="C1843">
        <v>72.304000000000002</v>
      </c>
      <c r="D1843">
        <v>10.904999999999999</v>
      </c>
      <c r="E1843">
        <v>3100</v>
      </c>
      <c r="F1843">
        <v>1820</v>
      </c>
      <c r="G1843">
        <v>143.881</v>
      </c>
      <c r="H1843">
        <v>8.7509999999999994</v>
      </c>
    </row>
    <row r="1844" spans="2:11" x14ac:dyDescent="0.2">
      <c r="B1844">
        <v>18</v>
      </c>
      <c r="C1844">
        <v>35.603000000000002</v>
      </c>
      <c r="D1844">
        <v>7.5289999999999999</v>
      </c>
      <c r="E1844">
        <v>3112</v>
      </c>
      <c r="F1844">
        <v>1852</v>
      </c>
      <c r="G1844">
        <v>145.30500000000001</v>
      </c>
      <c r="H1844">
        <v>6.5869999999999997</v>
      </c>
    </row>
    <row r="1845" spans="2:11" x14ac:dyDescent="0.2">
      <c r="B1845">
        <v>19</v>
      </c>
      <c r="C1845">
        <v>82.004000000000005</v>
      </c>
      <c r="D1845">
        <v>11.956</v>
      </c>
      <c r="E1845">
        <v>2996</v>
      </c>
      <c r="F1845">
        <v>2292</v>
      </c>
      <c r="G1845">
        <v>12.653</v>
      </c>
      <c r="H1845">
        <v>9.0139999999999993</v>
      </c>
    </row>
    <row r="1846" spans="2:11" x14ac:dyDescent="0.2">
      <c r="B1846">
        <v>20</v>
      </c>
      <c r="C1846">
        <v>39.640999999999998</v>
      </c>
      <c r="D1846">
        <v>8.0030000000000001</v>
      </c>
      <c r="E1846">
        <v>3040</v>
      </c>
      <c r="F1846">
        <v>2232</v>
      </c>
      <c r="G1846">
        <v>149.62100000000001</v>
      </c>
      <c r="H1846">
        <v>6.6619999999999999</v>
      </c>
    </row>
    <row r="1847" spans="2:11" x14ac:dyDescent="0.2">
      <c r="B1847">
        <v>21</v>
      </c>
      <c r="C1847">
        <v>69.986999999999995</v>
      </c>
      <c r="D1847">
        <v>11.159000000000001</v>
      </c>
      <c r="E1847">
        <v>2936</v>
      </c>
      <c r="F1847">
        <v>2628</v>
      </c>
      <c r="G1847">
        <v>123.69</v>
      </c>
      <c r="H1847">
        <v>8.5709999999999997</v>
      </c>
    </row>
    <row r="1848" spans="2:11" x14ac:dyDescent="0.2">
      <c r="B1848">
        <v>22</v>
      </c>
      <c r="C1848">
        <v>38.508000000000003</v>
      </c>
      <c r="D1848">
        <v>7.9569999999999999</v>
      </c>
      <c r="E1848">
        <v>2948</v>
      </c>
      <c r="F1848">
        <v>2644</v>
      </c>
      <c r="G1848">
        <v>128.928</v>
      </c>
      <c r="H1848">
        <v>6.9039999999999999</v>
      </c>
    </row>
    <row r="1849" spans="2:11" x14ac:dyDescent="0.2">
      <c r="B1849">
        <v>23</v>
      </c>
      <c r="C1849">
        <v>65.084000000000003</v>
      </c>
      <c r="D1849">
        <v>10.106</v>
      </c>
      <c r="E1849">
        <v>2092</v>
      </c>
      <c r="F1849">
        <v>1812</v>
      </c>
      <c r="G1849">
        <v>133.09100000000001</v>
      </c>
      <c r="H1849">
        <v>8.907</v>
      </c>
    </row>
    <row r="1850" spans="2:11" x14ac:dyDescent="0.2">
      <c r="B1850">
        <v>24</v>
      </c>
      <c r="C1850">
        <v>33.165999999999997</v>
      </c>
      <c r="D1850">
        <v>6.9409999999999998</v>
      </c>
      <c r="E1850">
        <v>2148</v>
      </c>
      <c r="F1850">
        <v>1924</v>
      </c>
      <c r="G1850">
        <v>67.834000000000003</v>
      </c>
      <c r="H1850">
        <v>6.4279999999999999</v>
      </c>
    </row>
    <row r="1851" spans="2:11" x14ac:dyDescent="0.2">
      <c r="B1851">
        <v>25</v>
      </c>
      <c r="C1851">
        <v>82.066999999999993</v>
      </c>
      <c r="D1851">
        <v>11.842000000000001</v>
      </c>
      <c r="E1851">
        <v>3344</v>
      </c>
      <c r="F1851">
        <v>1548</v>
      </c>
      <c r="G1851">
        <v>149.82599999999999</v>
      </c>
      <c r="H1851">
        <v>9.2639999999999993</v>
      </c>
    </row>
    <row r="1852" spans="2:11" x14ac:dyDescent="0.2">
      <c r="B1852">
        <v>26</v>
      </c>
      <c r="C1852">
        <v>32.5</v>
      </c>
      <c r="D1852">
        <v>7.05</v>
      </c>
      <c r="E1852">
        <v>3356</v>
      </c>
      <c r="F1852">
        <v>1576</v>
      </c>
      <c r="G1852">
        <v>11.689</v>
      </c>
      <c r="H1852">
        <v>6.3769999999999998</v>
      </c>
    </row>
    <row r="1853" spans="2:11" x14ac:dyDescent="0.2">
      <c r="B1853">
        <v>27</v>
      </c>
      <c r="C1853">
        <v>105.03</v>
      </c>
      <c r="D1853">
        <v>12.318</v>
      </c>
      <c r="E1853">
        <v>3096</v>
      </c>
      <c r="F1853">
        <v>784</v>
      </c>
      <c r="G1853">
        <v>41.082000000000001</v>
      </c>
      <c r="H1853">
        <v>11.349</v>
      </c>
    </row>
    <row r="1854" spans="2:11" x14ac:dyDescent="0.2">
      <c r="B1854">
        <v>28</v>
      </c>
      <c r="C1854">
        <v>41.392000000000003</v>
      </c>
      <c r="D1854">
        <v>8.2919999999999998</v>
      </c>
      <c r="E1854">
        <v>3088</v>
      </c>
      <c r="F1854">
        <v>772</v>
      </c>
      <c r="G1854">
        <v>50.826000000000001</v>
      </c>
      <c r="H1854">
        <v>7.1420000000000003</v>
      </c>
    </row>
    <row r="1855" spans="2:11" x14ac:dyDescent="0.2">
      <c r="B1855">
        <v>29</v>
      </c>
      <c r="C1855">
        <v>94.41</v>
      </c>
      <c r="D1855">
        <v>12.512</v>
      </c>
      <c r="E1855">
        <v>3152</v>
      </c>
      <c r="F1855">
        <v>1232</v>
      </c>
      <c r="G1855">
        <v>158.80600000000001</v>
      </c>
      <c r="H1855">
        <v>9.3940000000000001</v>
      </c>
    </row>
    <row r="1856" spans="2:11" x14ac:dyDescent="0.2">
      <c r="B1856">
        <v>30</v>
      </c>
      <c r="C1856">
        <v>45.606999999999999</v>
      </c>
      <c r="D1856">
        <v>8.3160000000000007</v>
      </c>
      <c r="E1856">
        <v>3212</v>
      </c>
      <c r="F1856">
        <v>1252</v>
      </c>
      <c r="G1856">
        <v>166.75899999999999</v>
      </c>
      <c r="H1856">
        <v>7.4009999999999998</v>
      </c>
    </row>
    <row r="1858" spans="2:12" x14ac:dyDescent="0.2">
      <c r="B1858" s="8" t="s">
        <v>73</v>
      </c>
    </row>
    <row r="1859" spans="2:12" x14ac:dyDescent="0.2">
      <c r="B1859">
        <v>1</v>
      </c>
      <c r="C1859">
        <v>184.90100000000001</v>
      </c>
      <c r="D1859">
        <v>17.341999999999999</v>
      </c>
      <c r="E1859">
        <v>3098</v>
      </c>
      <c r="F1859">
        <v>1270</v>
      </c>
      <c r="G1859">
        <v>156.59</v>
      </c>
      <c r="H1859">
        <v>14.512</v>
      </c>
      <c r="I1859">
        <v>76.48</v>
      </c>
      <c r="J1859">
        <v>184.90100000000001</v>
      </c>
      <c r="K1859">
        <f>I1859/J1859</f>
        <v>0.41362675161302537</v>
      </c>
      <c r="L1859">
        <f>MIN(I1859:I1873)</f>
        <v>35.445999999999998</v>
      </c>
    </row>
    <row r="1860" spans="2:12" x14ac:dyDescent="0.2">
      <c r="B1860">
        <v>2</v>
      </c>
      <c r="C1860">
        <v>76.48</v>
      </c>
      <c r="D1860">
        <v>10.79</v>
      </c>
      <c r="E1860">
        <v>3145</v>
      </c>
      <c r="F1860">
        <v>1318</v>
      </c>
      <c r="G1860">
        <v>140.733</v>
      </c>
      <c r="H1860">
        <v>9.0239999999999991</v>
      </c>
      <c r="I1860">
        <v>80.503</v>
      </c>
      <c r="J1860">
        <v>149.405</v>
      </c>
      <c r="K1860">
        <f t="shared" ref="K1860:K1873" si="51">I1860/J1860</f>
        <v>0.53882400187410062</v>
      </c>
      <c r="L1860">
        <f>MAX(J1859:J1873)</f>
        <v>184.90100000000001</v>
      </c>
    </row>
    <row r="1861" spans="2:12" x14ac:dyDescent="0.2">
      <c r="B1861">
        <v>3</v>
      </c>
      <c r="C1861">
        <v>149.405</v>
      </c>
      <c r="D1861">
        <v>15.358000000000001</v>
      </c>
      <c r="E1861">
        <v>3187</v>
      </c>
      <c r="F1861">
        <v>1697</v>
      </c>
      <c r="G1861">
        <v>46.930999999999997</v>
      </c>
      <c r="H1861">
        <v>13.337999999999999</v>
      </c>
      <c r="I1861">
        <v>56.030999999999999</v>
      </c>
      <c r="J1861">
        <v>105.373</v>
      </c>
      <c r="K1861">
        <f t="shared" si="51"/>
        <v>0.53173962969641175</v>
      </c>
      <c r="L1861">
        <f>AVERAGE(I1859:I1873)</f>
        <v>59.225333333333339</v>
      </c>
    </row>
    <row r="1862" spans="2:12" x14ac:dyDescent="0.2">
      <c r="B1862">
        <v>4</v>
      </c>
      <c r="C1862">
        <v>80.503</v>
      </c>
      <c r="D1862">
        <v>11.976000000000001</v>
      </c>
      <c r="E1862">
        <v>3181</v>
      </c>
      <c r="F1862">
        <v>1579</v>
      </c>
      <c r="G1862">
        <v>155.001</v>
      </c>
      <c r="H1862">
        <v>10.122</v>
      </c>
      <c r="I1862">
        <v>35.445999999999998</v>
      </c>
      <c r="J1862">
        <v>74.227999999999994</v>
      </c>
      <c r="K1862">
        <f t="shared" si="51"/>
        <v>0.47752869537101905</v>
      </c>
      <c r="L1862">
        <f>AVERAGE(J1859:J1873)</f>
        <v>123.90633333333334</v>
      </c>
    </row>
    <row r="1863" spans="2:12" x14ac:dyDescent="0.2">
      <c r="B1863">
        <v>5</v>
      </c>
      <c r="C1863">
        <v>105.373</v>
      </c>
      <c r="D1863">
        <v>12.894</v>
      </c>
      <c r="E1863">
        <v>2884</v>
      </c>
      <c r="F1863">
        <v>1169</v>
      </c>
      <c r="G1863">
        <v>128.279</v>
      </c>
      <c r="H1863">
        <v>10.853999999999999</v>
      </c>
      <c r="I1863">
        <v>48.052</v>
      </c>
      <c r="J1863">
        <v>88.555000000000007</v>
      </c>
      <c r="K1863">
        <f t="shared" si="51"/>
        <v>0.54262322850206079</v>
      </c>
    </row>
    <row r="1864" spans="2:12" x14ac:dyDescent="0.2">
      <c r="B1864">
        <v>6</v>
      </c>
      <c r="C1864">
        <v>56.030999999999999</v>
      </c>
      <c r="D1864">
        <v>10.675000000000001</v>
      </c>
      <c r="E1864">
        <v>2902</v>
      </c>
      <c r="F1864">
        <v>1300</v>
      </c>
      <c r="G1864">
        <v>54.767000000000003</v>
      </c>
      <c r="H1864">
        <v>7.2389999999999999</v>
      </c>
      <c r="I1864">
        <v>44.688000000000002</v>
      </c>
      <c r="J1864">
        <v>97.557000000000002</v>
      </c>
      <c r="K1864">
        <f t="shared" si="51"/>
        <v>0.45807066637965499</v>
      </c>
    </row>
    <row r="1865" spans="2:12" x14ac:dyDescent="0.2">
      <c r="B1865">
        <v>7</v>
      </c>
      <c r="C1865">
        <v>74.227999999999994</v>
      </c>
      <c r="D1865">
        <v>11.205</v>
      </c>
      <c r="E1865">
        <v>4752</v>
      </c>
      <c r="F1865">
        <v>512</v>
      </c>
      <c r="G1865">
        <v>102.265</v>
      </c>
      <c r="H1865">
        <v>8.8070000000000004</v>
      </c>
      <c r="I1865">
        <v>71.381</v>
      </c>
      <c r="J1865">
        <v>137.40799999999999</v>
      </c>
      <c r="K1865">
        <f t="shared" si="51"/>
        <v>0.51948212622263634</v>
      </c>
    </row>
    <row r="1866" spans="2:12" x14ac:dyDescent="0.2">
      <c r="B1866">
        <v>8</v>
      </c>
      <c r="C1866">
        <v>35.445999999999998</v>
      </c>
      <c r="D1866">
        <v>8.0860000000000003</v>
      </c>
      <c r="E1866">
        <v>4732</v>
      </c>
      <c r="F1866">
        <v>564</v>
      </c>
      <c r="G1866">
        <v>137.386</v>
      </c>
      <c r="H1866">
        <v>5.8029999999999999</v>
      </c>
      <c r="I1866">
        <v>70.453000000000003</v>
      </c>
      <c r="J1866">
        <v>116.622</v>
      </c>
      <c r="K1866">
        <f t="shared" si="51"/>
        <v>0.60411414655896833</v>
      </c>
    </row>
    <row r="1867" spans="2:12" x14ac:dyDescent="0.2">
      <c r="B1867">
        <v>9</v>
      </c>
      <c r="C1867">
        <v>88.555000000000007</v>
      </c>
      <c r="D1867">
        <v>12.253</v>
      </c>
      <c r="E1867">
        <v>4436</v>
      </c>
      <c r="F1867">
        <v>1164</v>
      </c>
      <c r="G1867">
        <v>150.94499999999999</v>
      </c>
      <c r="H1867">
        <v>9.8140000000000001</v>
      </c>
      <c r="I1867">
        <v>56.926000000000002</v>
      </c>
      <c r="J1867">
        <v>119.71</v>
      </c>
      <c r="K1867">
        <f t="shared" si="51"/>
        <v>0.47553253696433051</v>
      </c>
    </row>
    <row r="1868" spans="2:12" x14ac:dyDescent="0.2">
      <c r="B1868">
        <v>10</v>
      </c>
      <c r="C1868">
        <v>48.052</v>
      </c>
      <c r="D1868">
        <v>8.6639999999999997</v>
      </c>
      <c r="E1868">
        <v>4480</v>
      </c>
      <c r="F1868">
        <v>1180</v>
      </c>
      <c r="G1868">
        <v>159.07499999999999</v>
      </c>
      <c r="H1868">
        <v>7.3789999999999996</v>
      </c>
      <c r="I1868">
        <v>42.527999999999999</v>
      </c>
      <c r="J1868">
        <v>92.712000000000003</v>
      </c>
      <c r="K1868">
        <f t="shared" si="51"/>
        <v>0.45871084649236343</v>
      </c>
    </row>
    <row r="1869" spans="2:12" x14ac:dyDescent="0.2">
      <c r="B1869">
        <v>11</v>
      </c>
      <c r="C1869">
        <v>97.557000000000002</v>
      </c>
      <c r="D1869">
        <v>11.951000000000001</v>
      </c>
      <c r="E1869">
        <v>4196</v>
      </c>
      <c r="F1869">
        <v>1008</v>
      </c>
      <c r="G1869">
        <v>134.19300000000001</v>
      </c>
      <c r="H1869">
        <v>10.711</v>
      </c>
      <c r="I1869">
        <v>46.579000000000001</v>
      </c>
      <c r="J1869">
        <v>122.28</v>
      </c>
      <c r="K1869">
        <f t="shared" si="51"/>
        <v>0.38092083742230948</v>
      </c>
    </row>
    <row r="1870" spans="2:12" x14ac:dyDescent="0.2">
      <c r="B1870">
        <v>12</v>
      </c>
      <c r="C1870">
        <v>44.688000000000002</v>
      </c>
      <c r="D1870">
        <v>9.2829999999999995</v>
      </c>
      <c r="E1870">
        <v>4192</v>
      </c>
      <c r="F1870">
        <v>1052</v>
      </c>
      <c r="G1870">
        <v>157.38</v>
      </c>
      <c r="H1870">
        <v>6.9219999999999997</v>
      </c>
      <c r="I1870">
        <v>65.403999999999996</v>
      </c>
      <c r="J1870">
        <v>133.51300000000001</v>
      </c>
      <c r="K1870">
        <f t="shared" si="51"/>
        <v>0.48986990030933314</v>
      </c>
    </row>
    <row r="1871" spans="2:12" x14ac:dyDescent="0.2">
      <c r="B1871">
        <v>13</v>
      </c>
      <c r="C1871">
        <v>137.40799999999999</v>
      </c>
      <c r="D1871">
        <v>16.927</v>
      </c>
      <c r="E1871">
        <v>4260</v>
      </c>
      <c r="F1871">
        <v>2804</v>
      </c>
      <c r="G1871">
        <v>115.84399999999999</v>
      </c>
      <c r="H1871">
        <v>10.965999999999999</v>
      </c>
      <c r="I1871">
        <v>39.341000000000001</v>
      </c>
      <c r="J1871">
        <v>164.09299999999999</v>
      </c>
      <c r="K1871">
        <f t="shared" si="51"/>
        <v>0.2397481915742902</v>
      </c>
    </row>
    <row r="1872" spans="2:12" x14ac:dyDescent="0.2">
      <c r="B1872">
        <v>14</v>
      </c>
      <c r="C1872">
        <v>71.381</v>
      </c>
      <c r="D1872">
        <v>12.138999999999999</v>
      </c>
      <c r="E1872">
        <v>4252</v>
      </c>
      <c r="F1872">
        <v>2860</v>
      </c>
      <c r="G1872">
        <v>118.072</v>
      </c>
      <c r="H1872">
        <v>8.0009999999999994</v>
      </c>
      <c r="I1872">
        <v>84.156999999999996</v>
      </c>
      <c r="J1872">
        <v>159.363</v>
      </c>
      <c r="K1872">
        <f t="shared" si="51"/>
        <v>0.528083683163595</v>
      </c>
    </row>
    <row r="1873" spans="2:11" x14ac:dyDescent="0.2">
      <c r="B1873">
        <v>15</v>
      </c>
      <c r="C1873">
        <v>116.622</v>
      </c>
      <c r="D1873">
        <v>13.949</v>
      </c>
      <c r="E1873">
        <v>4084</v>
      </c>
      <c r="F1873">
        <v>2536</v>
      </c>
      <c r="G1873">
        <v>126.67400000000001</v>
      </c>
      <c r="H1873">
        <v>11.675000000000001</v>
      </c>
      <c r="I1873">
        <v>70.411000000000001</v>
      </c>
      <c r="J1873">
        <v>112.875</v>
      </c>
      <c r="K1873">
        <f t="shared" si="51"/>
        <v>0.62379623477297896</v>
      </c>
    </row>
    <row r="1874" spans="2:11" x14ac:dyDescent="0.2">
      <c r="B1874">
        <v>16</v>
      </c>
      <c r="C1874">
        <v>70.453000000000003</v>
      </c>
      <c r="D1874">
        <v>10.391999999999999</v>
      </c>
      <c r="E1874">
        <v>4108</v>
      </c>
      <c r="F1874">
        <v>2568</v>
      </c>
      <c r="G1874">
        <v>159.905</v>
      </c>
      <c r="H1874">
        <v>8.8070000000000004</v>
      </c>
    </row>
    <row r="1875" spans="2:11" x14ac:dyDescent="0.2">
      <c r="B1875">
        <v>17</v>
      </c>
      <c r="C1875">
        <v>119.71</v>
      </c>
      <c r="D1875">
        <v>13.167</v>
      </c>
      <c r="E1875">
        <v>4152</v>
      </c>
      <c r="F1875">
        <v>2848</v>
      </c>
      <c r="G1875">
        <v>40.600999999999999</v>
      </c>
      <c r="H1875">
        <v>11.901</v>
      </c>
    </row>
    <row r="1876" spans="2:11" x14ac:dyDescent="0.2">
      <c r="B1876">
        <v>18</v>
      </c>
      <c r="C1876">
        <v>56.926000000000002</v>
      </c>
      <c r="D1876">
        <v>9.92</v>
      </c>
      <c r="E1876">
        <v>4152</v>
      </c>
      <c r="F1876">
        <v>2740</v>
      </c>
      <c r="G1876">
        <v>149.744</v>
      </c>
      <c r="H1876">
        <v>7.617</v>
      </c>
    </row>
    <row r="1877" spans="2:11" x14ac:dyDescent="0.2">
      <c r="B1877">
        <v>19</v>
      </c>
      <c r="C1877">
        <v>92.712000000000003</v>
      </c>
      <c r="D1877">
        <v>14.815</v>
      </c>
      <c r="E1877">
        <v>1880</v>
      </c>
      <c r="F1877">
        <v>1492</v>
      </c>
      <c r="G1877">
        <v>113.682</v>
      </c>
      <c r="H1877">
        <v>8.5690000000000008</v>
      </c>
    </row>
    <row r="1878" spans="2:11" x14ac:dyDescent="0.2">
      <c r="B1878">
        <v>20</v>
      </c>
      <c r="C1878">
        <v>42.527999999999999</v>
      </c>
      <c r="D1878">
        <v>8.4529999999999994</v>
      </c>
      <c r="E1878">
        <v>1892</v>
      </c>
      <c r="F1878">
        <v>1568</v>
      </c>
      <c r="G1878">
        <v>122.34699999999999</v>
      </c>
      <c r="H1878">
        <v>7.141</v>
      </c>
    </row>
    <row r="1879" spans="2:11" x14ac:dyDescent="0.2">
      <c r="B1879">
        <v>21</v>
      </c>
      <c r="C1879">
        <v>122.28</v>
      </c>
      <c r="D1879">
        <v>14.29</v>
      </c>
      <c r="E1879">
        <v>2224</v>
      </c>
      <c r="F1879">
        <v>1168</v>
      </c>
      <c r="G1879">
        <v>150.018</v>
      </c>
      <c r="H1879">
        <v>11.425000000000001</v>
      </c>
    </row>
    <row r="1880" spans="2:11" x14ac:dyDescent="0.2">
      <c r="B1880">
        <v>22</v>
      </c>
      <c r="C1880">
        <v>46.579000000000001</v>
      </c>
      <c r="D1880">
        <v>9.1880000000000006</v>
      </c>
      <c r="E1880">
        <v>2276</v>
      </c>
      <c r="F1880">
        <v>1156</v>
      </c>
      <c r="G1880">
        <v>126.57299999999999</v>
      </c>
      <c r="H1880">
        <v>6.665</v>
      </c>
    </row>
    <row r="1881" spans="2:11" x14ac:dyDescent="0.2">
      <c r="B1881">
        <v>23</v>
      </c>
      <c r="C1881">
        <v>133.51300000000001</v>
      </c>
      <c r="D1881">
        <v>14.897</v>
      </c>
      <c r="E1881">
        <v>2936</v>
      </c>
      <c r="F1881">
        <v>476</v>
      </c>
      <c r="G1881">
        <v>102.926</v>
      </c>
      <c r="H1881">
        <v>11.734</v>
      </c>
    </row>
    <row r="1882" spans="2:11" x14ac:dyDescent="0.2">
      <c r="B1882">
        <v>24</v>
      </c>
      <c r="C1882">
        <v>65.403999999999996</v>
      </c>
      <c r="D1882">
        <v>9.92</v>
      </c>
      <c r="E1882">
        <v>2856</v>
      </c>
      <c r="F1882">
        <v>568</v>
      </c>
      <c r="G1882">
        <v>149.744</v>
      </c>
      <c r="H1882">
        <v>8.8070000000000004</v>
      </c>
    </row>
    <row r="1883" spans="2:11" x14ac:dyDescent="0.2">
      <c r="B1883">
        <v>25</v>
      </c>
      <c r="C1883">
        <v>164.09299999999999</v>
      </c>
      <c r="D1883">
        <v>17.533000000000001</v>
      </c>
      <c r="E1883">
        <v>1712</v>
      </c>
      <c r="F1883">
        <v>2560</v>
      </c>
      <c r="G1883">
        <v>138.30199999999999</v>
      </c>
      <c r="H1883">
        <v>13.005000000000001</v>
      </c>
    </row>
    <row r="1884" spans="2:11" x14ac:dyDescent="0.2">
      <c r="B1884">
        <v>26</v>
      </c>
      <c r="C1884">
        <v>39.341000000000001</v>
      </c>
      <c r="D1884">
        <v>7.7969999999999997</v>
      </c>
      <c r="E1884">
        <v>1812</v>
      </c>
      <c r="F1884">
        <v>2584</v>
      </c>
      <c r="G1884">
        <v>121.264</v>
      </c>
      <c r="H1884">
        <v>6.9009999999999998</v>
      </c>
    </row>
    <row r="1885" spans="2:11" x14ac:dyDescent="0.2">
      <c r="B1885">
        <v>27</v>
      </c>
      <c r="C1885">
        <v>159.363</v>
      </c>
      <c r="D1885">
        <v>15.33</v>
      </c>
      <c r="E1885">
        <v>2416</v>
      </c>
      <c r="F1885">
        <v>2232</v>
      </c>
      <c r="G1885">
        <v>143.84200000000001</v>
      </c>
      <c r="H1885">
        <v>13.805999999999999</v>
      </c>
    </row>
    <row r="1886" spans="2:11" x14ac:dyDescent="0.2">
      <c r="B1886">
        <v>28</v>
      </c>
      <c r="C1886">
        <v>84.156999999999996</v>
      </c>
      <c r="D1886">
        <v>11.316000000000001</v>
      </c>
      <c r="E1886">
        <v>2512</v>
      </c>
      <c r="F1886">
        <v>2400</v>
      </c>
      <c r="G1886">
        <v>75.379000000000005</v>
      </c>
      <c r="H1886">
        <v>9.9969999999999999</v>
      </c>
    </row>
    <row r="1887" spans="2:11" x14ac:dyDescent="0.2">
      <c r="B1887">
        <v>29</v>
      </c>
      <c r="C1887">
        <v>112.875</v>
      </c>
      <c r="D1887">
        <v>13.865</v>
      </c>
      <c r="E1887">
        <v>2244</v>
      </c>
      <c r="F1887">
        <v>2168</v>
      </c>
      <c r="G1887">
        <v>145.49100000000001</v>
      </c>
      <c r="H1887">
        <v>9.5210000000000008</v>
      </c>
    </row>
    <row r="1888" spans="2:11" x14ac:dyDescent="0.2">
      <c r="B1888">
        <v>30</v>
      </c>
      <c r="C1888">
        <v>70.411000000000001</v>
      </c>
      <c r="D1888">
        <v>10.538</v>
      </c>
      <c r="E1888">
        <v>2336</v>
      </c>
      <c r="F1888">
        <v>2136</v>
      </c>
      <c r="G1888">
        <v>108.435</v>
      </c>
      <c r="H1888">
        <v>9.1549999999999994</v>
      </c>
    </row>
    <row r="1890" spans="2:12" x14ac:dyDescent="0.2">
      <c r="B1890" s="7" t="s">
        <v>74</v>
      </c>
    </row>
    <row r="1891" spans="2:12" x14ac:dyDescent="0.2">
      <c r="B1891">
        <v>1</v>
      </c>
      <c r="C1891">
        <v>98.578000000000003</v>
      </c>
      <c r="D1891">
        <v>12.74</v>
      </c>
      <c r="E1891">
        <v>1656</v>
      </c>
      <c r="F1891">
        <v>2148</v>
      </c>
      <c r="G1891">
        <v>15.35</v>
      </c>
      <c r="H1891">
        <v>9.8770000000000007</v>
      </c>
      <c r="I1891">
        <v>54.628</v>
      </c>
      <c r="J1891">
        <v>98.578000000000003</v>
      </c>
      <c r="K1891">
        <f>I1891/J1891</f>
        <v>0.55416015743877944</v>
      </c>
      <c r="L1891">
        <f>MIN(I1891:I1905)</f>
        <v>36.043999999999997</v>
      </c>
    </row>
    <row r="1892" spans="2:12" x14ac:dyDescent="0.2">
      <c r="B1892">
        <v>2</v>
      </c>
      <c r="C1892">
        <v>54.628</v>
      </c>
      <c r="D1892">
        <v>9.2710000000000008</v>
      </c>
      <c r="E1892">
        <v>1736</v>
      </c>
      <c r="F1892">
        <v>2092</v>
      </c>
      <c r="G1892">
        <v>114.56699999999999</v>
      </c>
      <c r="H1892">
        <v>8.0060000000000002</v>
      </c>
      <c r="I1892">
        <v>41.811</v>
      </c>
      <c r="J1892">
        <v>77.426000000000002</v>
      </c>
      <c r="K1892">
        <f t="shared" ref="K1892:K1905" si="52">I1892/J1892</f>
        <v>0.54001239893575803</v>
      </c>
      <c r="L1892">
        <f>MAX(J1891:J1905)</f>
        <v>133.59899999999999</v>
      </c>
    </row>
    <row r="1893" spans="2:12" x14ac:dyDescent="0.2">
      <c r="B1893">
        <v>3</v>
      </c>
      <c r="C1893">
        <v>77.426000000000002</v>
      </c>
      <c r="D1893">
        <v>12.563000000000001</v>
      </c>
      <c r="E1893">
        <v>1556</v>
      </c>
      <c r="F1893">
        <v>2116</v>
      </c>
      <c r="G1893">
        <v>122.471</v>
      </c>
      <c r="H1893">
        <v>8.5169999999999995</v>
      </c>
      <c r="I1893">
        <v>43.710999999999999</v>
      </c>
      <c r="J1893">
        <v>102.11799999999999</v>
      </c>
      <c r="K1893">
        <f t="shared" si="52"/>
        <v>0.42804402749760084</v>
      </c>
      <c r="L1893">
        <f>AVERAGE(I1891:I1905)</f>
        <v>50.733133333333321</v>
      </c>
    </row>
    <row r="1894" spans="2:12" x14ac:dyDescent="0.2">
      <c r="B1894">
        <v>4</v>
      </c>
      <c r="C1894">
        <v>41.811</v>
      </c>
      <c r="D1894">
        <v>8.18</v>
      </c>
      <c r="E1894">
        <v>1576</v>
      </c>
      <c r="F1894">
        <v>2200</v>
      </c>
      <c r="G1894">
        <v>166.37299999999999</v>
      </c>
      <c r="H1894">
        <v>7.13</v>
      </c>
      <c r="I1894">
        <v>64.239000000000004</v>
      </c>
      <c r="J1894">
        <v>133.59899999999999</v>
      </c>
      <c r="K1894">
        <f t="shared" si="52"/>
        <v>0.48083443738351345</v>
      </c>
      <c r="L1894">
        <f>AVERAGE(J1891:J1905)</f>
        <v>103.94113333333334</v>
      </c>
    </row>
    <row r="1895" spans="2:12" x14ac:dyDescent="0.2">
      <c r="B1895">
        <v>5</v>
      </c>
      <c r="C1895">
        <v>102.11799999999999</v>
      </c>
      <c r="D1895">
        <v>12.804</v>
      </c>
      <c r="E1895">
        <v>1792</v>
      </c>
      <c r="F1895">
        <v>1888</v>
      </c>
      <c r="G1895">
        <v>78.055999999999997</v>
      </c>
      <c r="H1895">
        <v>10.118</v>
      </c>
      <c r="I1895">
        <v>43.109000000000002</v>
      </c>
      <c r="J1895">
        <v>101.821</v>
      </c>
      <c r="K1895">
        <f t="shared" si="52"/>
        <v>0.42338024572534155</v>
      </c>
    </row>
    <row r="1896" spans="2:12" x14ac:dyDescent="0.2">
      <c r="B1896">
        <v>6</v>
      </c>
      <c r="C1896">
        <v>43.710999999999999</v>
      </c>
      <c r="D1896">
        <v>8.1509999999999998</v>
      </c>
      <c r="E1896">
        <v>1732</v>
      </c>
      <c r="F1896">
        <v>1736</v>
      </c>
      <c r="G1896">
        <v>145.84</v>
      </c>
      <c r="H1896">
        <v>6.9859999999999998</v>
      </c>
      <c r="I1896">
        <v>36.841999999999999</v>
      </c>
      <c r="J1896">
        <v>86.653000000000006</v>
      </c>
      <c r="K1896">
        <f t="shared" si="52"/>
        <v>0.42516704557257101</v>
      </c>
    </row>
    <row r="1897" spans="2:12" x14ac:dyDescent="0.2">
      <c r="B1897">
        <v>7</v>
      </c>
      <c r="C1897">
        <v>133.59899999999999</v>
      </c>
      <c r="D1897">
        <v>15.128</v>
      </c>
      <c r="E1897">
        <v>3728</v>
      </c>
      <c r="F1897">
        <v>3180</v>
      </c>
      <c r="G1897">
        <v>37.234999999999999</v>
      </c>
      <c r="H1897">
        <v>12.471</v>
      </c>
      <c r="I1897">
        <v>58.951000000000001</v>
      </c>
      <c r="J1897">
        <v>112.179</v>
      </c>
      <c r="K1897">
        <f t="shared" si="52"/>
        <v>0.52550833935050234</v>
      </c>
    </row>
    <row r="1898" spans="2:12" x14ac:dyDescent="0.2">
      <c r="B1898">
        <v>8</v>
      </c>
      <c r="C1898">
        <v>64.239000000000004</v>
      </c>
      <c r="D1898">
        <v>10.154999999999999</v>
      </c>
      <c r="E1898">
        <v>3772</v>
      </c>
      <c r="F1898">
        <v>3036</v>
      </c>
      <c r="G1898">
        <v>112.306</v>
      </c>
      <c r="H1898">
        <v>8.5939999999999994</v>
      </c>
      <c r="I1898">
        <v>61.750999999999998</v>
      </c>
      <c r="J1898">
        <v>116.89400000000001</v>
      </c>
      <c r="K1898">
        <f t="shared" si="52"/>
        <v>0.52826492377709711</v>
      </c>
    </row>
    <row r="1899" spans="2:12" x14ac:dyDescent="0.2">
      <c r="B1899">
        <v>9</v>
      </c>
      <c r="C1899">
        <v>101.821</v>
      </c>
      <c r="D1899">
        <v>12.507999999999999</v>
      </c>
      <c r="E1899">
        <v>3392</v>
      </c>
      <c r="F1899">
        <v>3068</v>
      </c>
      <c r="G1899">
        <v>74.358000000000004</v>
      </c>
      <c r="H1899">
        <v>10.949</v>
      </c>
      <c r="I1899">
        <v>50.695999999999998</v>
      </c>
      <c r="J1899">
        <v>102.807</v>
      </c>
      <c r="K1899">
        <f t="shared" si="52"/>
        <v>0.49311817288706017</v>
      </c>
    </row>
    <row r="1900" spans="2:12" x14ac:dyDescent="0.2">
      <c r="B1900">
        <v>10</v>
      </c>
      <c r="C1900">
        <v>43.109000000000002</v>
      </c>
      <c r="D1900">
        <v>8.2959999999999994</v>
      </c>
      <c r="E1900">
        <v>3400</v>
      </c>
      <c r="F1900">
        <v>2892</v>
      </c>
      <c r="G1900">
        <v>115.821</v>
      </c>
      <c r="H1900">
        <v>7.3120000000000003</v>
      </c>
      <c r="I1900">
        <v>45.902000000000001</v>
      </c>
      <c r="J1900">
        <v>110.46</v>
      </c>
      <c r="K1900">
        <f t="shared" si="52"/>
        <v>0.41555314140865474</v>
      </c>
    </row>
    <row r="1901" spans="2:12" x14ac:dyDescent="0.2">
      <c r="B1901">
        <v>11</v>
      </c>
      <c r="C1901">
        <v>86.653000000000006</v>
      </c>
      <c r="D1901">
        <v>12.028</v>
      </c>
      <c r="E1901">
        <v>3972</v>
      </c>
      <c r="F1901">
        <v>3352</v>
      </c>
      <c r="G1901">
        <v>147.26499999999999</v>
      </c>
      <c r="H1901">
        <v>9.7550000000000008</v>
      </c>
      <c r="I1901">
        <v>60.524999999999999</v>
      </c>
      <c r="J1901">
        <v>121.914</v>
      </c>
      <c r="K1901">
        <f t="shared" si="52"/>
        <v>0.49645651852945516</v>
      </c>
    </row>
    <row r="1902" spans="2:12" x14ac:dyDescent="0.2">
      <c r="B1902">
        <v>12</v>
      </c>
      <c r="C1902">
        <v>36.841999999999999</v>
      </c>
      <c r="D1902">
        <v>7.5640000000000001</v>
      </c>
      <c r="E1902">
        <v>3996</v>
      </c>
      <c r="F1902">
        <v>3372</v>
      </c>
      <c r="G1902">
        <v>127.235</v>
      </c>
      <c r="H1902">
        <v>6.5880000000000001</v>
      </c>
      <c r="I1902">
        <v>48.136000000000003</v>
      </c>
      <c r="J1902">
        <v>91.236999999999995</v>
      </c>
      <c r="K1902">
        <f t="shared" si="52"/>
        <v>0.527592972149457</v>
      </c>
    </row>
    <row r="1903" spans="2:12" x14ac:dyDescent="0.2">
      <c r="B1903">
        <v>13</v>
      </c>
      <c r="C1903">
        <v>112.179</v>
      </c>
      <c r="D1903">
        <v>13.882</v>
      </c>
      <c r="E1903">
        <v>1020</v>
      </c>
      <c r="F1903">
        <v>1236</v>
      </c>
      <c r="G1903">
        <v>141.34</v>
      </c>
      <c r="H1903">
        <v>10.561</v>
      </c>
      <c r="I1903">
        <v>53.640999999999998</v>
      </c>
      <c r="J1903">
        <v>130.21199999999999</v>
      </c>
      <c r="K1903">
        <f t="shared" si="52"/>
        <v>0.41195127945197063</v>
      </c>
    </row>
    <row r="1904" spans="2:12" x14ac:dyDescent="0.2">
      <c r="B1904">
        <v>14</v>
      </c>
      <c r="C1904">
        <v>58.951000000000001</v>
      </c>
      <c r="D1904">
        <v>10.025</v>
      </c>
      <c r="E1904">
        <v>1044</v>
      </c>
      <c r="F1904">
        <v>1232</v>
      </c>
      <c r="G1904">
        <v>125.218</v>
      </c>
      <c r="H1904">
        <v>8.19</v>
      </c>
      <c r="I1904">
        <v>36.043999999999997</v>
      </c>
      <c r="J1904">
        <v>81.981999999999999</v>
      </c>
      <c r="K1904">
        <f t="shared" si="52"/>
        <v>0.43965748578956354</v>
      </c>
    </row>
    <row r="1905" spans="2:11" x14ac:dyDescent="0.2">
      <c r="B1905">
        <v>15</v>
      </c>
      <c r="C1905">
        <v>116.89400000000001</v>
      </c>
      <c r="D1905">
        <v>14.361000000000001</v>
      </c>
      <c r="E1905">
        <v>844</v>
      </c>
      <c r="F1905">
        <v>1432</v>
      </c>
      <c r="G1905">
        <v>157.30600000000001</v>
      </c>
      <c r="H1905">
        <v>10.715999999999999</v>
      </c>
      <c r="I1905">
        <v>61.011000000000003</v>
      </c>
      <c r="J1905">
        <v>91.236999999999995</v>
      </c>
      <c r="K1905">
        <f t="shared" si="52"/>
        <v>0.66870896675690794</v>
      </c>
    </row>
    <row r="1906" spans="2:11" x14ac:dyDescent="0.2">
      <c r="B1906">
        <v>16</v>
      </c>
      <c r="C1906">
        <v>61.750999999999998</v>
      </c>
      <c r="D1906">
        <v>9.8089999999999993</v>
      </c>
      <c r="E1906">
        <v>896</v>
      </c>
      <c r="F1906">
        <v>1464</v>
      </c>
      <c r="G1906">
        <v>155.32300000000001</v>
      </c>
      <c r="H1906">
        <v>8.3529999999999998</v>
      </c>
    </row>
    <row r="1907" spans="2:11" x14ac:dyDescent="0.2">
      <c r="B1907">
        <v>17</v>
      </c>
      <c r="C1907">
        <v>102.807</v>
      </c>
      <c r="D1907">
        <v>15.907999999999999</v>
      </c>
      <c r="E1907">
        <v>1480</v>
      </c>
      <c r="F1907">
        <v>1524</v>
      </c>
      <c r="G1907">
        <v>122.005</v>
      </c>
      <c r="H1907">
        <v>8.5109999999999992</v>
      </c>
    </row>
    <row r="1908" spans="2:11" x14ac:dyDescent="0.2">
      <c r="B1908">
        <v>18</v>
      </c>
      <c r="C1908">
        <v>50.695999999999998</v>
      </c>
      <c r="D1908">
        <v>8.8209999999999997</v>
      </c>
      <c r="E1908">
        <v>1488</v>
      </c>
      <c r="F1908">
        <v>1576</v>
      </c>
      <c r="G1908">
        <v>145.00800000000001</v>
      </c>
      <c r="H1908">
        <v>7.6130000000000004</v>
      </c>
    </row>
    <row r="1909" spans="2:11" x14ac:dyDescent="0.2">
      <c r="B1909">
        <v>19</v>
      </c>
      <c r="C1909">
        <v>110.46</v>
      </c>
      <c r="D1909">
        <v>13.179</v>
      </c>
      <c r="E1909">
        <v>1300</v>
      </c>
      <c r="F1909">
        <v>2580</v>
      </c>
      <c r="G1909">
        <v>161.89599999999999</v>
      </c>
      <c r="H1909">
        <v>11.427</v>
      </c>
    </row>
    <row r="1910" spans="2:11" x14ac:dyDescent="0.2">
      <c r="B1910">
        <v>20</v>
      </c>
      <c r="C1910">
        <v>45.902000000000001</v>
      </c>
      <c r="D1910">
        <v>8.5779999999999994</v>
      </c>
      <c r="E1910">
        <v>1364</v>
      </c>
      <c r="F1910">
        <v>2536</v>
      </c>
      <c r="G1910">
        <v>128.15700000000001</v>
      </c>
      <c r="H1910">
        <v>7.1539999999999999</v>
      </c>
    </row>
    <row r="1911" spans="2:11" x14ac:dyDescent="0.2">
      <c r="B1911">
        <v>21</v>
      </c>
      <c r="C1911">
        <v>121.914</v>
      </c>
      <c r="D1911">
        <v>13.144</v>
      </c>
      <c r="E1911">
        <v>1412</v>
      </c>
      <c r="F1911">
        <v>2780</v>
      </c>
      <c r="G1911">
        <v>138.715</v>
      </c>
      <c r="H1911">
        <v>12.045</v>
      </c>
    </row>
    <row r="1912" spans="2:11" x14ac:dyDescent="0.2">
      <c r="B1912">
        <v>22</v>
      </c>
      <c r="C1912">
        <v>60.524999999999999</v>
      </c>
      <c r="D1912">
        <v>10.403</v>
      </c>
      <c r="E1912">
        <v>1432</v>
      </c>
      <c r="F1912">
        <v>2796</v>
      </c>
      <c r="G1912">
        <v>132.184</v>
      </c>
      <c r="H1912">
        <v>8.2949999999999999</v>
      </c>
    </row>
    <row r="1913" spans="2:11" x14ac:dyDescent="0.2">
      <c r="B1913">
        <v>23</v>
      </c>
      <c r="C1913">
        <v>91.236999999999995</v>
      </c>
      <c r="D1913">
        <v>13.443</v>
      </c>
      <c r="E1913">
        <v>1212</v>
      </c>
      <c r="F1913">
        <v>2824</v>
      </c>
      <c r="G1913">
        <v>126.254</v>
      </c>
      <c r="H1913">
        <v>10.236000000000001</v>
      </c>
    </row>
    <row r="1914" spans="2:11" x14ac:dyDescent="0.2">
      <c r="B1914">
        <v>24</v>
      </c>
      <c r="C1914">
        <v>48.136000000000003</v>
      </c>
      <c r="D1914">
        <v>9.3079999999999998</v>
      </c>
      <c r="E1914">
        <v>1280</v>
      </c>
      <c r="F1914">
        <v>2840</v>
      </c>
      <c r="G1914">
        <v>100.437</v>
      </c>
      <c r="H1914">
        <v>7.2370000000000001</v>
      </c>
    </row>
    <row r="1915" spans="2:11" x14ac:dyDescent="0.2">
      <c r="B1915">
        <v>25</v>
      </c>
      <c r="C1915">
        <v>130.21199999999999</v>
      </c>
      <c r="D1915">
        <v>15.275</v>
      </c>
      <c r="E1915">
        <v>1096</v>
      </c>
      <c r="F1915">
        <v>2380</v>
      </c>
      <c r="G1915">
        <v>142.04599999999999</v>
      </c>
      <c r="H1915">
        <v>11.977</v>
      </c>
    </row>
    <row r="1916" spans="2:11" x14ac:dyDescent="0.2">
      <c r="B1916">
        <v>26</v>
      </c>
      <c r="C1916">
        <v>53.640999999999998</v>
      </c>
      <c r="D1916">
        <v>9.6419999999999995</v>
      </c>
      <c r="E1916">
        <v>1208</v>
      </c>
      <c r="F1916">
        <v>2392</v>
      </c>
      <c r="G1916">
        <v>102.995</v>
      </c>
      <c r="H1916">
        <v>7.7089999999999996</v>
      </c>
    </row>
    <row r="1917" spans="2:11" x14ac:dyDescent="0.2">
      <c r="B1917">
        <v>27</v>
      </c>
      <c r="C1917">
        <v>81.981999999999999</v>
      </c>
      <c r="D1917">
        <v>11.363</v>
      </c>
      <c r="E1917">
        <v>1368</v>
      </c>
      <c r="F1917">
        <v>2448</v>
      </c>
      <c r="G1917">
        <v>158.875</v>
      </c>
      <c r="H1917">
        <v>9.8770000000000007</v>
      </c>
    </row>
    <row r="1918" spans="2:11" x14ac:dyDescent="0.2">
      <c r="B1918">
        <v>28</v>
      </c>
      <c r="C1918">
        <v>36.043999999999997</v>
      </c>
      <c r="D1918">
        <v>8.1940000000000008</v>
      </c>
      <c r="E1918">
        <v>1412</v>
      </c>
      <c r="F1918">
        <v>2448</v>
      </c>
      <c r="G1918">
        <v>114.30500000000001</v>
      </c>
      <c r="H1918">
        <v>5.7240000000000002</v>
      </c>
    </row>
    <row r="1919" spans="2:11" x14ac:dyDescent="0.2">
      <c r="B1919">
        <v>29</v>
      </c>
      <c r="C1919">
        <v>91.236999999999995</v>
      </c>
      <c r="D1919">
        <v>12.074</v>
      </c>
      <c r="E1919">
        <v>1100</v>
      </c>
      <c r="F1919">
        <v>2656</v>
      </c>
      <c r="G1919">
        <v>28.61</v>
      </c>
      <c r="H1919">
        <v>10.118</v>
      </c>
    </row>
    <row r="1920" spans="2:11" x14ac:dyDescent="0.2">
      <c r="B1920">
        <v>30</v>
      </c>
      <c r="C1920">
        <v>61.011000000000003</v>
      </c>
      <c r="D1920">
        <v>9.9819999999999993</v>
      </c>
      <c r="E1920">
        <v>1124</v>
      </c>
      <c r="F1920">
        <v>2580</v>
      </c>
      <c r="G1920">
        <v>171.67400000000001</v>
      </c>
      <c r="H1920">
        <v>8.1389999999999993</v>
      </c>
    </row>
    <row r="1922" spans="2:12" x14ac:dyDescent="0.2">
      <c r="B1922" s="8" t="s">
        <v>75</v>
      </c>
    </row>
    <row r="1923" spans="2:12" x14ac:dyDescent="0.2">
      <c r="B1923">
        <v>1</v>
      </c>
      <c r="C1923">
        <v>107.551</v>
      </c>
      <c r="D1923">
        <v>14.157999999999999</v>
      </c>
      <c r="E1923">
        <v>3560</v>
      </c>
      <c r="F1923">
        <v>2908</v>
      </c>
      <c r="G1923">
        <v>122.4</v>
      </c>
      <c r="H1923">
        <v>10.587</v>
      </c>
      <c r="I1923">
        <v>77.930000000000007</v>
      </c>
      <c r="J1923">
        <v>107.551</v>
      </c>
      <c r="K1923">
        <f>I1923/J1923</f>
        <v>0.72458647525360065</v>
      </c>
      <c r="L1923">
        <f>MIN(I1923:I1937)</f>
        <v>26.027000000000001</v>
      </c>
    </row>
    <row r="1924" spans="2:12" x14ac:dyDescent="0.2">
      <c r="B1924">
        <v>2</v>
      </c>
      <c r="C1924">
        <v>77.930000000000007</v>
      </c>
      <c r="D1924">
        <v>11.994</v>
      </c>
      <c r="E1924">
        <v>3648</v>
      </c>
      <c r="F1924">
        <v>3128</v>
      </c>
      <c r="G1924">
        <v>77.828999999999994</v>
      </c>
      <c r="H1924">
        <v>8.2759999999999998</v>
      </c>
      <c r="I1924">
        <v>41.148000000000003</v>
      </c>
      <c r="J1924">
        <v>78.432000000000002</v>
      </c>
      <c r="K1924">
        <f t="shared" ref="K1924:K1937" si="53">I1924/J1924</f>
        <v>0.52463280293757653</v>
      </c>
      <c r="L1924">
        <f>MAX(J1923:J1937)</f>
        <v>143.751</v>
      </c>
    </row>
    <row r="1925" spans="2:12" x14ac:dyDescent="0.2">
      <c r="B1925">
        <v>3</v>
      </c>
      <c r="C1925">
        <v>78.432000000000002</v>
      </c>
      <c r="D1925">
        <v>11.414</v>
      </c>
      <c r="E1925">
        <v>3024</v>
      </c>
      <c r="F1925">
        <v>2580</v>
      </c>
      <c r="G1925">
        <v>152.40299999999999</v>
      </c>
      <c r="H1925">
        <v>9.3239999999999998</v>
      </c>
      <c r="I1925">
        <v>59.247999999999998</v>
      </c>
      <c r="J1925">
        <v>112.459</v>
      </c>
      <c r="K1925">
        <f t="shared" si="53"/>
        <v>0.52684089312549454</v>
      </c>
      <c r="L1925">
        <f>AVERAGE(I1923:I1937)</f>
        <v>50.768933333333344</v>
      </c>
    </row>
    <row r="1926" spans="2:12" x14ac:dyDescent="0.2">
      <c r="B1926">
        <v>4</v>
      </c>
      <c r="C1926">
        <v>41.148000000000003</v>
      </c>
      <c r="D1926">
        <v>8.2409999999999997</v>
      </c>
      <c r="E1926">
        <v>3084</v>
      </c>
      <c r="F1926">
        <v>2560</v>
      </c>
      <c r="G1926">
        <v>120.14100000000001</v>
      </c>
      <c r="H1926">
        <v>6.6669999999999998</v>
      </c>
      <c r="I1926">
        <v>56.116999999999997</v>
      </c>
      <c r="J1926">
        <v>115.748</v>
      </c>
      <c r="K1926">
        <f t="shared" si="53"/>
        <v>0.48482047205999235</v>
      </c>
      <c r="L1926">
        <f>AVERAGE(J1923:J1937)</f>
        <v>97.897199999999984</v>
      </c>
    </row>
    <row r="1927" spans="2:12" x14ac:dyDescent="0.2">
      <c r="B1927">
        <v>5</v>
      </c>
      <c r="C1927">
        <v>112.459</v>
      </c>
      <c r="D1927">
        <v>13.618</v>
      </c>
      <c r="E1927">
        <v>3240</v>
      </c>
      <c r="F1927">
        <v>2712</v>
      </c>
      <c r="G1927">
        <v>68.198999999999998</v>
      </c>
      <c r="H1927">
        <v>10.805</v>
      </c>
      <c r="I1927">
        <v>43.52</v>
      </c>
      <c r="J1927">
        <v>95.870999999999995</v>
      </c>
      <c r="K1927">
        <f t="shared" si="53"/>
        <v>0.45394331966913881</v>
      </c>
    </row>
    <row r="1928" spans="2:12" x14ac:dyDescent="0.2">
      <c r="B1928">
        <v>6</v>
      </c>
      <c r="C1928">
        <v>59.247999999999998</v>
      </c>
      <c r="D1928">
        <v>10.076000000000001</v>
      </c>
      <c r="E1928">
        <v>3240</v>
      </c>
      <c r="F1928">
        <v>2672</v>
      </c>
      <c r="G1928">
        <v>55.222000000000001</v>
      </c>
      <c r="H1928">
        <v>7.8620000000000001</v>
      </c>
      <c r="I1928">
        <v>89.198999999999998</v>
      </c>
      <c r="J1928">
        <v>143.751</v>
      </c>
      <c r="K1928">
        <f t="shared" si="53"/>
        <v>0.62051046601414939</v>
      </c>
    </row>
    <row r="1929" spans="2:12" x14ac:dyDescent="0.2">
      <c r="B1929">
        <v>7</v>
      </c>
      <c r="C1929">
        <v>115.748</v>
      </c>
      <c r="D1929">
        <v>13.27</v>
      </c>
      <c r="E1929">
        <v>708</v>
      </c>
      <c r="F1929">
        <v>2368</v>
      </c>
      <c r="G1929">
        <v>14.036</v>
      </c>
      <c r="H1929">
        <v>11.401</v>
      </c>
      <c r="I1929">
        <v>50.462000000000003</v>
      </c>
      <c r="J1929">
        <v>89.040999999999997</v>
      </c>
      <c r="K1929">
        <f t="shared" si="53"/>
        <v>0.56672768724520173</v>
      </c>
    </row>
    <row r="1930" spans="2:12" x14ac:dyDescent="0.2">
      <c r="B1930">
        <v>8</v>
      </c>
      <c r="C1930">
        <v>56.116999999999997</v>
      </c>
      <c r="D1930">
        <v>10.118</v>
      </c>
      <c r="E1930">
        <v>776</v>
      </c>
      <c r="F1930">
        <v>2248</v>
      </c>
      <c r="G1930">
        <v>111.318</v>
      </c>
      <c r="H1930">
        <v>7.2569999999999997</v>
      </c>
      <c r="I1930">
        <v>36.834000000000003</v>
      </c>
      <c r="J1930">
        <v>86.299000000000007</v>
      </c>
      <c r="K1930">
        <f t="shared" si="53"/>
        <v>0.42681838723507803</v>
      </c>
    </row>
    <row r="1931" spans="2:12" x14ac:dyDescent="0.2">
      <c r="B1931">
        <v>9</v>
      </c>
      <c r="C1931">
        <v>95.870999999999995</v>
      </c>
      <c r="D1931">
        <v>12</v>
      </c>
      <c r="E1931">
        <v>1144</v>
      </c>
      <c r="F1931">
        <v>2148</v>
      </c>
      <c r="G1931">
        <v>53.569000000000003</v>
      </c>
      <c r="H1931">
        <v>10.115</v>
      </c>
      <c r="I1931">
        <v>51.064</v>
      </c>
      <c r="J1931">
        <v>94.120999999999995</v>
      </c>
      <c r="K1931">
        <f t="shared" si="53"/>
        <v>0.54253567216667908</v>
      </c>
    </row>
    <row r="1932" spans="2:12" x14ac:dyDescent="0.2">
      <c r="B1932">
        <v>10</v>
      </c>
      <c r="C1932">
        <v>43.52</v>
      </c>
      <c r="D1932">
        <v>8.4779999999999998</v>
      </c>
      <c r="E1932">
        <v>1168</v>
      </c>
      <c r="F1932">
        <v>2024</v>
      </c>
      <c r="G1932">
        <v>130.601</v>
      </c>
      <c r="H1932">
        <v>6.7619999999999996</v>
      </c>
      <c r="I1932">
        <v>37.851999999999997</v>
      </c>
      <c r="J1932">
        <v>79.456000000000003</v>
      </c>
      <c r="K1932">
        <f t="shared" si="53"/>
        <v>0.47638944824808693</v>
      </c>
    </row>
    <row r="1933" spans="2:12" x14ac:dyDescent="0.2">
      <c r="B1933">
        <v>11</v>
      </c>
      <c r="C1933">
        <v>143.751</v>
      </c>
      <c r="D1933">
        <v>15.484</v>
      </c>
      <c r="E1933">
        <v>1592</v>
      </c>
      <c r="F1933">
        <v>2168</v>
      </c>
      <c r="G1933">
        <v>71.834000000000003</v>
      </c>
      <c r="H1933">
        <v>12.571</v>
      </c>
      <c r="I1933">
        <v>28.055</v>
      </c>
      <c r="J1933">
        <v>68.298000000000002</v>
      </c>
      <c r="K1933">
        <f t="shared" si="53"/>
        <v>0.4107733755014788</v>
      </c>
    </row>
    <row r="1934" spans="2:12" x14ac:dyDescent="0.2">
      <c r="B1934">
        <v>12</v>
      </c>
      <c r="C1934">
        <v>89.198999999999998</v>
      </c>
      <c r="D1934">
        <v>12.441000000000001</v>
      </c>
      <c r="E1934">
        <v>1588</v>
      </c>
      <c r="F1934">
        <v>1924</v>
      </c>
      <c r="G1934">
        <v>106.09099999999999</v>
      </c>
      <c r="H1934">
        <v>9.8849999999999998</v>
      </c>
      <c r="I1934">
        <v>66.667000000000002</v>
      </c>
      <c r="J1934">
        <v>132.977</v>
      </c>
      <c r="K1934">
        <f t="shared" si="53"/>
        <v>0.50134233739669265</v>
      </c>
    </row>
    <row r="1935" spans="2:12" x14ac:dyDescent="0.2">
      <c r="B1935">
        <v>13</v>
      </c>
      <c r="C1935">
        <v>89.040999999999997</v>
      </c>
      <c r="D1935">
        <v>12.047000000000001</v>
      </c>
      <c r="E1935">
        <v>2092</v>
      </c>
      <c r="F1935">
        <v>3296</v>
      </c>
      <c r="G1935">
        <v>48.094000000000001</v>
      </c>
      <c r="H1935">
        <v>9.9909999999999997</v>
      </c>
      <c r="I1935">
        <v>51.228999999999999</v>
      </c>
      <c r="J1935">
        <v>97.331000000000003</v>
      </c>
      <c r="K1935">
        <f t="shared" si="53"/>
        <v>0.52633796015657908</v>
      </c>
    </row>
    <row r="1936" spans="2:12" x14ac:dyDescent="0.2">
      <c r="B1936">
        <v>14</v>
      </c>
      <c r="C1936">
        <v>50.462000000000003</v>
      </c>
      <c r="D1936">
        <v>9.4250000000000007</v>
      </c>
      <c r="E1936">
        <v>2156</v>
      </c>
      <c r="F1936">
        <v>3124</v>
      </c>
      <c r="G1936">
        <v>102.68</v>
      </c>
      <c r="H1936">
        <v>7.2060000000000004</v>
      </c>
      <c r="I1936">
        <v>46.182000000000002</v>
      </c>
      <c r="J1936">
        <v>107.379</v>
      </c>
      <c r="K1936">
        <f t="shared" si="53"/>
        <v>0.43008409465537956</v>
      </c>
    </row>
    <row r="1937" spans="2:11" x14ac:dyDescent="0.2">
      <c r="B1937">
        <v>15</v>
      </c>
      <c r="C1937">
        <v>86.299000000000007</v>
      </c>
      <c r="D1937">
        <v>11.865</v>
      </c>
      <c r="E1937">
        <v>1820</v>
      </c>
      <c r="F1937">
        <v>3408</v>
      </c>
      <c r="G1937">
        <v>144.46199999999999</v>
      </c>
      <c r="H1937">
        <v>9.6549999999999994</v>
      </c>
      <c r="I1937">
        <v>26.027000000000001</v>
      </c>
      <c r="J1937">
        <v>59.744</v>
      </c>
      <c r="K1937">
        <f t="shared" si="53"/>
        <v>0.43564207284413498</v>
      </c>
    </row>
    <row r="1938" spans="2:11" x14ac:dyDescent="0.2">
      <c r="B1938">
        <v>16</v>
      </c>
      <c r="C1938">
        <v>36.834000000000003</v>
      </c>
      <c r="D1938">
        <v>7.6520000000000001</v>
      </c>
      <c r="E1938">
        <v>1848</v>
      </c>
      <c r="F1938">
        <v>3420</v>
      </c>
      <c r="G1938">
        <v>147.26499999999999</v>
      </c>
      <c r="H1938">
        <v>6.5019999999999998</v>
      </c>
    </row>
    <row r="1939" spans="2:11" x14ac:dyDescent="0.2">
      <c r="B1939">
        <v>17</v>
      </c>
      <c r="C1939">
        <v>94.120999999999995</v>
      </c>
      <c r="D1939">
        <v>12.827999999999999</v>
      </c>
      <c r="E1939">
        <v>2200</v>
      </c>
      <c r="F1939">
        <v>3264</v>
      </c>
      <c r="G1939">
        <v>143.74600000000001</v>
      </c>
      <c r="H1939">
        <v>9.5489999999999995</v>
      </c>
    </row>
    <row r="1940" spans="2:11" x14ac:dyDescent="0.2">
      <c r="B1940">
        <v>18</v>
      </c>
      <c r="C1940">
        <v>51.064</v>
      </c>
      <c r="D1940">
        <v>9.2780000000000005</v>
      </c>
      <c r="E1940">
        <v>2212</v>
      </c>
      <c r="F1940">
        <v>3284</v>
      </c>
      <c r="G1940">
        <v>131.98699999999999</v>
      </c>
      <c r="H1940">
        <v>7.5640000000000001</v>
      </c>
    </row>
    <row r="1941" spans="2:11" x14ac:dyDescent="0.2">
      <c r="B1941">
        <v>19</v>
      </c>
      <c r="C1941">
        <v>79.456000000000003</v>
      </c>
      <c r="D1941">
        <v>11.816000000000001</v>
      </c>
      <c r="E1941">
        <v>3080</v>
      </c>
      <c r="F1941">
        <v>2904</v>
      </c>
      <c r="G1941">
        <v>52.906999999999996</v>
      </c>
      <c r="H1941">
        <v>9.3529999999999998</v>
      </c>
    </row>
    <row r="1942" spans="2:11" x14ac:dyDescent="0.2">
      <c r="B1942">
        <v>20</v>
      </c>
      <c r="C1942">
        <v>37.851999999999997</v>
      </c>
      <c r="D1942">
        <v>7.5060000000000002</v>
      </c>
      <c r="E1942">
        <v>3084</v>
      </c>
      <c r="F1942">
        <v>2872</v>
      </c>
      <c r="G1942">
        <v>27.35</v>
      </c>
      <c r="H1942">
        <v>6.6669999999999998</v>
      </c>
    </row>
    <row r="1943" spans="2:11" x14ac:dyDescent="0.2">
      <c r="B1943">
        <v>21</v>
      </c>
      <c r="C1943">
        <v>68.298000000000002</v>
      </c>
      <c r="D1943">
        <v>10.281000000000001</v>
      </c>
      <c r="E1943">
        <v>3340</v>
      </c>
      <c r="F1943">
        <v>2404</v>
      </c>
      <c r="G1943">
        <v>100.30500000000001</v>
      </c>
      <c r="H1943">
        <v>8.9659999999999993</v>
      </c>
    </row>
    <row r="1944" spans="2:11" x14ac:dyDescent="0.2">
      <c r="B1944">
        <v>22</v>
      </c>
      <c r="C1944">
        <v>28.055</v>
      </c>
      <c r="D1944">
        <v>6.7610000000000001</v>
      </c>
      <c r="E1944">
        <v>3356</v>
      </c>
      <c r="F1944">
        <v>2528</v>
      </c>
      <c r="G1944">
        <v>72.180999999999997</v>
      </c>
      <c r="H1944">
        <v>5.2869999999999999</v>
      </c>
    </row>
    <row r="1945" spans="2:11" x14ac:dyDescent="0.2">
      <c r="B1945">
        <v>23</v>
      </c>
      <c r="C1945">
        <v>132.977</v>
      </c>
      <c r="D1945">
        <v>14.031000000000001</v>
      </c>
      <c r="E1945">
        <v>3324</v>
      </c>
      <c r="F1945">
        <v>2232</v>
      </c>
      <c r="G1945">
        <v>145.00800000000001</v>
      </c>
      <c r="H1945">
        <v>12.433</v>
      </c>
    </row>
    <row r="1946" spans="2:11" x14ac:dyDescent="0.2">
      <c r="B1946">
        <v>24</v>
      </c>
      <c r="C1946">
        <v>66.667000000000002</v>
      </c>
      <c r="D1946">
        <v>9.7590000000000003</v>
      </c>
      <c r="E1946">
        <v>3340</v>
      </c>
      <c r="F1946">
        <v>2324</v>
      </c>
      <c r="G1946">
        <v>15.018000000000001</v>
      </c>
      <c r="H1946">
        <v>8.94</v>
      </c>
    </row>
    <row r="1947" spans="2:11" x14ac:dyDescent="0.2">
      <c r="B1947">
        <v>25</v>
      </c>
      <c r="C1947">
        <v>97.331000000000003</v>
      </c>
      <c r="D1947">
        <v>12.114000000000001</v>
      </c>
      <c r="E1947">
        <v>3716</v>
      </c>
      <c r="F1947">
        <v>1876</v>
      </c>
      <c r="G1947">
        <v>33.389000000000003</v>
      </c>
      <c r="H1947">
        <v>10.943</v>
      </c>
    </row>
    <row r="1948" spans="2:11" x14ac:dyDescent="0.2">
      <c r="B1948">
        <v>26</v>
      </c>
      <c r="C1948">
        <v>51.228999999999999</v>
      </c>
      <c r="D1948">
        <v>9.1609999999999996</v>
      </c>
      <c r="E1948">
        <v>3812</v>
      </c>
      <c r="F1948">
        <v>1900</v>
      </c>
      <c r="G1948">
        <v>72.474000000000004</v>
      </c>
      <c r="H1948">
        <v>7.3559999999999999</v>
      </c>
    </row>
    <row r="1949" spans="2:11" x14ac:dyDescent="0.2">
      <c r="B1949">
        <v>27</v>
      </c>
      <c r="C1949">
        <v>107.379</v>
      </c>
      <c r="D1949">
        <v>12.943</v>
      </c>
      <c r="E1949">
        <v>3548</v>
      </c>
      <c r="F1949">
        <v>2244</v>
      </c>
      <c r="G1949">
        <v>70.278000000000006</v>
      </c>
      <c r="H1949">
        <v>11.034000000000001</v>
      </c>
    </row>
    <row r="1950" spans="2:11" x14ac:dyDescent="0.2">
      <c r="B1950">
        <v>28</v>
      </c>
      <c r="C1950">
        <v>46.182000000000002</v>
      </c>
      <c r="D1950">
        <v>9.048</v>
      </c>
      <c r="E1950">
        <v>3540</v>
      </c>
      <c r="F1950">
        <v>2072</v>
      </c>
      <c r="G1950">
        <v>117.21599999999999</v>
      </c>
      <c r="H1950">
        <v>7.1260000000000003</v>
      </c>
    </row>
    <row r="1951" spans="2:11" x14ac:dyDescent="0.2">
      <c r="B1951">
        <v>29</v>
      </c>
      <c r="C1951">
        <v>59.744</v>
      </c>
      <c r="D1951">
        <v>10.099</v>
      </c>
      <c r="E1951">
        <v>3340</v>
      </c>
      <c r="F1951">
        <v>1924</v>
      </c>
      <c r="G1951">
        <v>131.309</v>
      </c>
      <c r="H1951">
        <v>7.8159999999999998</v>
      </c>
    </row>
    <row r="1952" spans="2:11" x14ac:dyDescent="0.2">
      <c r="B1952">
        <v>30</v>
      </c>
      <c r="C1952">
        <v>26.027000000000001</v>
      </c>
      <c r="D1952">
        <v>6.4779999999999998</v>
      </c>
      <c r="E1952">
        <v>3384</v>
      </c>
      <c r="F1952">
        <v>1960</v>
      </c>
      <c r="G1952">
        <v>117.474</v>
      </c>
      <c r="H1952">
        <v>5.3639999999999999</v>
      </c>
    </row>
    <row r="1954" spans="2:12" x14ac:dyDescent="0.2">
      <c r="B1954" s="7" t="s">
        <v>76</v>
      </c>
    </row>
    <row r="1955" spans="2:12" x14ac:dyDescent="0.2">
      <c r="B1955">
        <v>1</v>
      </c>
      <c r="C1955">
        <v>135.529</v>
      </c>
      <c r="D1955">
        <v>14.398999999999999</v>
      </c>
      <c r="E1955">
        <v>2356</v>
      </c>
      <c r="F1955">
        <v>1720</v>
      </c>
      <c r="G1955">
        <v>153.869</v>
      </c>
      <c r="H1955">
        <v>12.683</v>
      </c>
      <c r="I1955">
        <v>78.346000000000004</v>
      </c>
      <c r="J1955">
        <v>135.529</v>
      </c>
      <c r="K1955">
        <f>I1955/J1955</f>
        <v>0.57807554102811953</v>
      </c>
      <c r="L1955">
        <f>MIN(I1955:I1969)</f>
        <v>39.069000000000003</v>
      </c>
    </row>
    <row r="1956" spans="2:12" x14ac:dyDescent="0.2">
      <c r="B1956">
        <v>2</v>
      </c>
      <c r="C1956">
        <v>78.346000000000004</v>
      </c>
      <c r="D1956">
        <v>11.432</v>
      </c>
      <c r="E1956">
        <v>2432</v>
      </c>
      <c r="F1956">
        <v>1704</v>
      </c>
      <c r="G1956">
        <v>123.69</v>
      </c>
      <c r="H1956">
        <v>9.0239999999999991</v>
      </c>
      <c r="I1956">
        <v>72.516000000000005</v>
      </c>
      <c r="J1956">
        <v>155.50299999999999</v>
      </c>
      <c r="K1956">
        <f t="shared" ref="K1956:K1969" si="54">I1956/J1956</f>
        <v>0.46633183925712052</v>
      </c>
      <c r="L1956">
        <f>MAX(J1955:J1969)</f>
        <v>155.50299999999999</v>
      </c>
    </row>
    <row r="1957" spans="2:12" x14ac:dyDescent="0.2">
      <c r="B1957">
        <v>3</v>
      </c>
      <c r="C1957">
        <v>155.50299999999999</v>
      </c>
      <c r="D1957">
        <v>16.045999999999999</v>
      </c>
      <c r="E1957">
        <v>2324</v>
      </c>
      <c r="F1957">
        <v>1912</v>
      </c>
      <c r="G1957">
        <v>109.53700000000001</v>
      </c>
      <c r="H1957">
        <v>13.176</v>
      </c>
      <c r="I1957">
        <v>97.144999999999996</v>
      </c>
      <c r="J1957">
        <v>137.06899999999999</v>
      </c>
      <c r="K1957">
        <f t="shared" si="54"/>
        <v>0.7087306393130467</v>
      </c>
      <c r="L1957">
        <f>AVERAGE(I1955:I1969)</f>
        <v>62.559466666666665</v>
      </c>
    </row>
    <row r="1958" spans="2:12" x14ac:dyDescent="0.2">
      <c r="B1958">
        <v>4</v>
      </c>
      <c r="C1958">
        <v>72.516000000000005</v>
      </c>
      <c r="D1958">
        <v>12.234</v>
      </c>
      <c r="E1958">
        <v>2400</v>
      </c>
      <c r="F1958">
        <v>2156</v>
      </c>
      <c r="G1958">
        <v>85.426000000000002</v>
      </c>
      <c r="H1958">
        <v>8.4190000000000005</v>
      </c>
      <c r="I1958">
        <v>49.747</v>
      </c>
      <c r="J1958">
        <v>147.65</v>
      </c>
      <c r="K1958">
        <f t="shared" si="54"/>
        <v>0.33692516085336943</v>
      </c>
      <c r="L1958">
        <f>AVERAGE(J1955:J1969)</f>
        <v>122.50439999999999</v>
      </c>
    </row>
    <row r="1959" spans="2:12" x14ac:dyDescent="0.2">
      <c r="B1959">
        <v>5</v>
      </c>
      <c r="C1959">
        <v>137.06899999999999</v>
      </c>
      <c r="D1959">
        <v>14.316000000000001</v>
      </c>
      <c r="E1959">
        <v>2080</v>
      </c>
      <c r="F1959">
        <v>1920</v>
      </c>
      <c r="G1959">
        <v>76.200999999999993</v>
      </c>
      <c r="H1959">
        <v>12.217000000000001</v>
      </c>
      <c r="I1959">
        <v>66.626999999999995</v>
      </c>
      <c r="J1959">
        <v>123.364</v>
      </c>
      <c r="K1959">
        <f t="shared" si="54"/>
        <v>0.54008462760610865</v>
      </c>
    </row>
    <row r="1960" spans="2:12" x14ac:dyDescent="0.2">
      <c r="B1960">
        <v>6</v>
      </c>
      <c r="C1960">
        <v>97.144999999999996</v>
      </c>
      <c r="D1960">
        <v>13.836</v>
      </c>
      <c r="E1960">
        <v>2048</v>
      </c>
      <c r="F1960">
        <v>1732</v>
      </c>
      <c r="G1960">
        <v>139.28899999999999</v>
      </c>
      <c r="H1960">
        <v>9.7889999999999997</v>
      </c>
      <c r="I1960">
        <v>39.069000000000003</v>
      </c>
      <c r="J1960">
        <v>92.043000000000006</v>
      </c>
      <c r="K1960">
        <f t="shared" si="54"/>
        <v>0.42446465239073045</v>
      </c>
    </row>
    <row r="1961" spans="2:12" x14ac:dyDescent="0.2">
      <c r="B1961">
        <v>7</v>
      </c>
      <c r="C1961">
        <v>147.65</v>
      </c>
      <c r="D1961">
        <v>14.741</v>
      </c>
      <c r="E1961">
        <v>1744</v>
      </c>
      <c r="F1961">
        <v>1624</v>
      </c>
      <c r="G1961">
        <v>141.04400000000001</v>
      </c>
      <c r="H1961">
        <v>13.211</v>
      </c>
      <c r="I1961">
        <v>62.567</v>
      </c>
      <c r="J1961">
        <v>111.02</v>
      </c>
      <c r="K1961">
        <f t="shared" si="54"/>
        <v>0.56356512340118903</v>
      </c>
    </row>
    <row r="1962" spans="2:12" x14ac:dyDescent="0.2">
      <c r="B1962">
        <v>8</v>
      </c>
      <c r="C1962">
        <v>49.747</v>
      </c>
      <c r="D1962">
        <v>8.7940000000000005</v>
      </c>
      <c r="E1962">
        <v>1780</v>
      </c>
      <c r="F1962">
        <v>1624</v>
      </c>
      <c r="G1962">
        <v>123.69</v>
      </c>
      <c r="H1962">
        <v>7.5609999999999999</v>
      </c>
      <c r="I1962">
        <v>55.256999999999998</v>
      </c>
      <c r="J1962">
        <v>99.792000000000002</v>
      </c>
      <c r="K1962">
        <f t="shared" si="54"/>
        <v>0.55372174122174123</v>
      </c>
    </row>
    <row r="1963" spans="2:12" x14ac:dyDescent="0.2">
      <c r="B1963">
        <v>9</v>
      </c>
      <c r="C1963">
        <v>123.364</v>
      </c>
      <c r="D1963">
        <v>15.026999999999999</v>
      </c>
      <c r="E1963">
        <v>1992</v>
      </c>
      <c r="F1963">
        <v>1656</v>
      </c>
      <c r="G1963">
        <v>125.754</v>
      </c>
      <c r="H1963">
        <v>10.865</v>
      </c>
      <c r="I1963">
        <v>70.686999999999998</v>
      </c>
      <c r="J1963">
        <v>131.57300000000001</v>
      </c>
      <c r="K1963">
        <f t="shared" si="54"/>
        <v>0.53724548349585399</v>
      </c>
    </row>
    <row r="1964" spans="2:12" x14ac:dyDescent="0.2">
      <c r="B1964">
        <v>10</v>
      </c>
      <c r="C1964">
        <v>66.626999999999995</v>
      </c>
      <c r="D1964">
        <v>11.853999999999999</v>
      </c>
      <c r="E1964">
        <v>2004</v>
      </c>
      <c r="F1964">
        <v>1700</v>
      </c>
      <c r="G1964">
        <v>126.634</v>
      </c>
      <c r="H1964">
        <v>8.1980000000000004</v>
      </c>
      <c r="I1964">
        <v>43.448999999999998</v>
      </c>
      <c r="J1964">
        <v>88.168999999999997</v>
      </c>
      <c r="K1964">
        <f t="shared" si="54"/>
        <v>0.49279225124476855</v>
      </c>
    </row>
    <row r="1965" spans="2:12" x14ac:dyDescent="0.2">
      <c r="B1965">
        <v>11</v>
      </c>
      <c r="C1965">
        <v>92.043000000000006</v>
      </c>
      <c r="D1965">
        <v>11.831</v>
      </c>
      <c r="E1965">
        <v>2312</v>
      </c>
      <c r="F1965">
        <v>1704</v>
      </c>
      <c r="G1965">
        <v>171.703</v>
      </c>
      <c r="H1965">
        <v>10.488</v>
      </c>
      <c r="I1965">
        <v>58.848999999999997</v>
      </c>
      <c r="J1965">
        <v>111.831</v>
      </c>
      <c r="K1965">
        <f t="shared" si="54"/>
        <v>0.52623154581466669</v>
      </c>
    </row>
    <row r="1966" spans="2:12" x14ac:dyDescent="0.2">
      <c r="B1966">
        <v>12</v>
      </c>
      <c r="C1966">
        <v>39.069000000000003</v>
      </c>
      <c r="D1966">
        <v>7.9889999999999999</v>
      </c>
      <c r="E1966">
        <v>2348</v>
      </c>
      <c r="F1966">
        <v>1712</v>
      </c>
      <c r="G1966">
        <v>148.73599999999999</v>
      </c>
      <c r="H1966">
        <v>6.7649999999999997</v>
      </c>
      <c r="I1966">
        <v>80.665999999999997</v>
      </c>
      <c r="J1966">
        <v>144.25200000000001</v>
      </c>
      <c r="K1966">
        <f t="shared" si="54"/>
        <v>0.55920195213931168</v>
      </c>
    </row>
    <row r="1967" spans="2:12" x14ac:dyDescent="0.2">
      <c r="B1967">
        <v>13</v>
      </c>
      <c r="C1967">
        <v>111.02</v>
      </c>
      <c r="D1967">
        <v>13.148</v>
      </c>
      <c r="E1967">
        <v>4352</v>
      </c>
      <c r="F1967">
        <v>1056</v>
      </c>
      <c r="G1967">
        <v>130.48599999999999</v>
      </c>
      <c r="H1967">
        <v>11.22</v>
      </c>
      <c r="I1967">
        <v>66.768000000000001</v>
      </c>
      <c r="J1967">
        <v>134.70400000000001</v>
      </c>
      <c r="K1967">
        <f t="shared" si="54"/>
        <v>0.49566456823850813</v>
      </c>
    </row>
    <row r="1968" spans="2:12" x14ac:dyDescent="0.2">
      <c r="B1968">
        <v>14</v>
      </c>
      <c r="C1968">
        <v>62.567</v>
      </c>
      <c r="D1968">
        <v>10.106999999999999</v>
      </c>
      <c r="E1968">
        <v>4340</v>
      </c>
      <c r="F1968">
        <v>1108</v>
      </c>
      <c r="G1968">
        <v>160.25299999999999</v>
      </c>
      <c r="H1968">
        <v>8.75</v>
      </c>
      <c r="I1968">
        <v>53.012</v>
      </c>
      <c r="J1968">
        <v>111.139</v>
      </c>
      <c r="K1968">
        <f t="shared" si="54"/>
        <v>0.4769882759427384</v>
      </c>
    </row>
    <row r="1969" spans="2:11" x14ac:dyDescent="0.2">
      <c r="B1969">
        <v>15</v>
      </c>
      <c r="C1969">
        <v>99.792000000000002</v>
      </c>
      <c r="D1969">
        <v>13.343</v>
      </c>
      <c r="E1969">
        <v>4204</v>
      </c>
      <c r="F1969">
        <v>520</v>
      </c>
      <c r="G1969">
        <v>120.78400000000001</v>
      </c>
      <c r="H1969">
        <v>10.867000000000001</v>
      </c>
      <c r="I1969">
        <v>43.686999999999998</v>
      </c>
      <c r="J1969">
        <v>113.928</v>
      </c>
      <c r="K1969">
        <f t="shared" si="54"/>
        <v>0.38346148444631695</v>
      </c>
    </row>
    <row r="1970" spans="2:11" x14ac:dyDescent="0.2">
      <c r="B1970">
        <v>16</v>
      </c>
      <c r="C1970">
        <v>55.256999999999998</v>
      </c>
      <c r="D1970">
        <v>9.8320000000000007</v>
      </c>
      <c r="E1970">
        <v>4240</v>
      </c>
      <c r="F1970">
        <v>568</v>
      </c>
      <c r="G1970">
        <v>119.745</v>
      </c>
      <c r="H1970">
        <v>7.2439999999999998</v>
      </c>
    </row>
    <row r="1971" spans="2:11" x14ac:dyDescent="0.2">
      <c r="B1971">
        <v>17</v>
      </c>
      <c r="C1971">
        <v>131.57300000000001</v>
      </c>
      <c r="D1971">
        <v>13.978999999999999</v>
      </c>
      <c r="E1971">
        <v>4348</v>
      </c>
      <c r="F1971">
        <v>844</v>
      </c>
      <c r="G1971">
        <v>132.87899999999999</v>
      </c>
      <c r="H1971">
        <v>12.683</v>
      </c>
    </row>
    <row r="1972" spans="2:11" x14ac:dyDescent="0.2">
      <c r="B1972">
        <v>18</v>
      </c>
      <c r="C1972">
        <v>70.686999999999998</v>
      </c>
      <c r="D1972">
        <v>10.589</v>
      </c>
      <c r="E1972">
        <v>4408</v>
      </c>
      <c r="F1972">
        <v>856</v>
      </c>
      <c r="G1972">
        <v>104.676</v>
      </c>
      <c r="H1972">
        <v>9.0239999999999991</v>
      </c>
    </row>
    <row r="1973" spans="2:11" x14ac:dyDescent="0.2">
      <c r="B1973">
        <v>19</v>
      </c>
      <c r="C1973">
        <v>88.168999999999997</v>
      </c>
      <c r="D1973">
        <v>11.712</v>
      </c>
      <c r="E1973">
        <v>1780</v>
      </c>
      <c r="F1973">
        <v>1804</v>
      </c>
      <c r="G1973">
        <v>31.373000000000001</v>
      </c>
      <c r="H1973">
        <v>10.144</v>
      </c>
    </row>
    <row r="1974" spans="2:11" x14ac:dyDescent="0.2">
      <c r="B1974">
        <v>20</v>
      </c>
      <c r="C1974">
        <v>43.448999999999998</v>
      </c>
      <c r="D1974">
        <v>8.1989999999999998</v>
      </c>
      <c r="E1974">
        <v>1812</v>
      </c>
      <c r="F1974">
        <v>1756</v>
      </c>
      <c r="G1974">
        <v>22.751000000000001</v>
      </c>
      <c r="H1974">
        <v>7.2519999999999998</v>
      </c>
    </row>
    <row r="1975" spans="2:11" x14ac:dyDescent="0.2">
      <c r="B1975">
        <v>21</v>
      </c>
      <c r="C1975">
        <v>111.831</v>
      </c>
      <c r="D1975">
        <v>13.978999999999999</v>
      </c>
      <c r="E1975">
        <v>1920</v>
      </c>
      <c r="F1975">
        <v>1644</v>
      </c>
      <c r="G1975">
        <v>132.87899999999999</v>
      </c>
      <c r="H1975">
        <v>11.492000000000001</v>
      </c>
    </row>
    <row r="1976" spans="2:11" x14ac:dyDescent="0.2">
      <c r="B1976">
        <v>22</v>
      </c>
      <c r="C1976">
        <v>58.848999999999997</v>
      </c>
      <c r="D1976">
        <v>9.5250000000000004</v>
      </c>
      <c r="E1976">
        <v>1968</v>
      </c>
      <c r="F1976">
        <v>1668</v>
      </c>
      <c r="G1976">
        <v>103.325</v>
      </c>
      <c r="H1976">
        <v>8.6170000000000009</v>
      </c>
    </row>
    <row r="1977" spans="2:11" x14ac:dyDescent="0.2">
      <c r="B1977">
        <v>23</v>
      </c>
      <c r="C1977">
        <v>144.25200000000001</v>
      </c>
      <c r="D1977">
        <v>14.885999999999999</v>
      </c>
      <c r="E1977">
        <v>2012</v>
      </c>
      <c r="F1977">
        <v>1688</v>
      </c>
      <c r="G1977">
        <v>18.138000000000002</v>
      </c>
      <c r="H1977">
        <v>12.808</v>
      </c>
    </row>
    <row r="1978" spans="2:11" x14ac:dyDescent="0.2">
      <c r="B1978">
        <v>24</v>
      </c>
      <c r="C1978">
        <v>80.665999999999997</v>
      </c>
      <c r="D1978">
        <v>11.505000000000001</v>
      </c>
      <c r="E1978">
        <v>2060</v>
      </c>
      <c r="F1978">
        <v>1700</v>
      </c>
      <c r="G1978">
        <v>32.005000000000003</v>
      </c>
      <c r="H1978">
        <v>9.1630000000000003</v>
      </c>
    </row>
    <row r="1979" spans="2:11" x14ac:dyDescent="0.2">
      <c r="B1979">
        <v>25</v>
      </c>
      <c r="C1979">
        <v>134.70400000000001</v>
      </c>
      <c r="D1979">
        <v>15.929</v>
      </c>
      <c r="E1979">
        <v>2304</v>
      </c>
      <c r="F1979">
        <v>668</v>
      </c>
      <c r="G1979">
        <v>101.482</v>
      </c>
      <c r="H1979">
        <v>11.404999999999999</v>
      </c>
    </row>
    <row r="1980" spans="2:11" x14ac:dyDescent="0.2">
      <c r="B1980">
        <v>26</v>
      </c>
      <c r="C1980">
        <v>66.768000000000001</v>
      </c>
      <c r="D1980">
        <v>11.659000000000001</v>
      </c>
      <c r="E1980">
        <v>2336</v>
      </c>
      <c r="F1980">
        <v>712</v>
      </c>
      <c r="G1980">
        <v>105.78100000000001</v>
      </c>
      <c r="H1980">
        <v>7.5609999999999999</v>
      </c>
    </row>
    <row r="1981" spans="2:11" x14ac:dyDescent="0.2">
      <c r="B1981">
        <v>27</v>
      </c>
      <c r="C1981">
        <v>111.139</v>
      </c>
      <c r="D1981">
        <v>15.629</v>
      </c>
      <c r="E1981">
        <v>2388</v>
      </c>
      <c r="F1981">
        <v>676</v>
      </c>
      <c r="G1981">
        <v>112.964</v>
      </c>
      <c r="H1981">
        <v>9.8170000000000002</v>
      </c>
    </row>
    <row r="1982" spans="2:11" x14ac:dyDescent="0.2">
      <c r="B1982">
        <v>28</v>
      </c>
      <c r="C1982">
        <v>53.012</v>
      </c>
      <c r="D1982">
        <v>9.5</v>
      </c>
      <c r="E1982">
        <v>2424</v>
      </c>
      <c r="F1982">
        <v>732</v>
      </c>
      <c r="G1982">
        <v>119.197</v>
      </c>
      <c r="H1982">
        <v>7.3170000000000002</v>
      </c>
    </row>
    <row r="1983" spans="2:11" x14ac:dyDescent="0.2">
      <c r="B1983">
        <v>29</v>
      </c>
      <c r="C1983">
        <v>113.928</v>
      </c>
      <c r="D1983">
        <v>13.47</v>
      </c>
      <c r="E1983">
        <v>2392</v>
      </c>
      <c r="F1983">
        <v>868</v>
      </c>
      <c r="G1983">
        <v>95.194000000000003</v>
      </c>
      <c r="H1983">
        <v>10.976000000000001</v>
      </c>
    </row>
    <row r="1984" spans="2:11" x14ac:dyDescent="0.2">
      <c r="B1984">
        <v>30</v>
      </c>
      <c r="C1984">
        <v>43.686999999999998</v>
      </c>
      <c r="D1984">
        <v>8.968</v>
      </c>
      <c r="E1984">
        <v>2380</v>
      </c>
      <c r="F1984">
        <v>932</v>
      </c>
      <c r="G1984">
        <v>112.38</v>
      </c>
      <c r="H1984">
        <v>6.585</v>
      </c>
    </row>
    <row r="1986" spans="2:12" x14ac:dyDescent="0.2">
      <c r="B1986" s="8" t="s">
        <v>77</v>
      </c>
    </row>
    <row r="1987" spans="2:12" x14ac:dyDescent="0.2">
      <c r="B1987">
        <v>1</v>
      </c>
      <c r="C1987">
        <v>118.462</v>
      </c>
      <c r="D1987">
        <v>13.76</v>
      </c>
      <c r="E1987">
        <v>3124</v>
      </c>
      <c r="F1987">
        <v>2456</v>
      </c>
      <c r="G1987">
        <v>99.293000000000006</v>
      </c>
      <c r="H1987">
        <v>11.993</v>
      </c>
      <c r="I1987">
        <v>72.432000000000002</v>
      </c>
      <c r="J1987">
        <v>118.462</v>
      </c>
      <c r="K1987">
        <f>I1987/J1987</f>
        <v>0.61143657881852409</v>
      </c>
      <c r="L1987">
        <f>MIN(I1987:I2001)</f>
        <v>32.878999999999998</v>
      </c>
    </row>
    <row r="1988" spans="2:12" x14ac:dyDescent="0.2">
      <c r="B1988">
        <v>2</v>
      </c>
      <c r="C1988">
        <v>72.432000000000002</v>
      </c>
      <c r="D1988">
        <v>11.198</v>
      </c>
      <c r="E1988">
        <v>3144</v>
      </c>
      <c r="F1988">
        <v>2488</v>
      </c>
      <c r="G1988">
        <v>104.036</v>
      </c>
      <c r="H1988">
        <v>9.1349999999999998</v>
      </c>
      <c r="I1988">
        <v>88.99</v>
      </c>
      <c r="J1988">
        <v>169.97900000000001</v>
      </c>
      <c r="K1988">
        <f t="shared" ref="K1988:K2001" si="55">I1988/J1988</f>
        <v>0.52353526023802932</v>
      </c>
      <c r="L1988">
        <f>MAX(J1987:J2001)</f>
        <v>169.97900000000001</v>
      </c>
    </row>
    <row r="1989" spans="2:12" x14ac:dyDescent="0.2">
      <c r="B1989">
        <v>3</v>
      </c>
      <c r="C1989">
        <v>169.97900000000001</v>
      </c>
      <c r="D1989">
        <v>16.047999999999998</v>
      </c>
      <c r="E1989">
        <v>3132</v>
      </c>
      <c r="F1989">
        <v>1684</v>
      </c>
      <c r="G1989">
        <v>112.62</v>
      </c>
      <c r="H1989">
        <v>14.226000000000001</v>
      </c>
      <c r="I1989">
        <v>55.265000000000001</v>
      </c>
      <c r="J1989">
        <v>113.15900000000001</v>
      </c>
      <c r="K1989">
        <f t="shared" si="55"/>
        <v>0.48838360183458673</v>
      </c>
      <c r="L1989">
        <f>AVERAGE(I1987:I2001)</f>
        <v>52.428200000000011</v>
      </c>
    </row>
    <row r="1990" spans="2:12" x14ac:dyDescent="0.2">
      <c r="B1990">
        <v>4</v>
      </c>
      <c r="C1990">
        <v>88.99</v>
      </c>
      <c r="D1990">
        <v>11.646000000000001</v>
      </c>
      <c r="E1990">
        <v>3104</v>
      </c>
      <c r="F1990">
        <v>1844</v>
      </c>
      <c r="G1990">
        <v>32.005000000000003</v>
      </c>
      <c r="H1990">
        <v>10.122999999999999</v>
      </c>
      <c r="I1990">
        <v>60.857999999999997</v>
      </c>
      <c r="J1990">
        <v>90.575000000000003</v>
      </c>
      <c r="K1990">
        <f t="shared" si="55"/>
        <v>0.67190725917747718</v>
      </c>
      <c r="L1990">
        <f>AVERAGE(J1987:J2001)</f>
        <v>103.24493333333334</v>
      </c>
    </row>
    <row r="1991" spans="2:12" x14ac:dyDescent="0.2">
      <c r="B1991">
        <v>5</v>
      </c>
      <c r="C1991">
        <v>113.15900000000001</v>
      </c>
      <c r="D1991">
        <v>13.657999999999999</v>
      </c>
      <c r="E1991">
        <v>2952</v>
      </c>
      <c r="F1991">
        <v>1624</v>
      </c>
      <c r="G1991">
        <v>139.399</v>
      </c>
      <c r="H1991">
        <v>11.417999999999999</v>
      </c>
      <c r="I1991">
        <v>47.844000000000001</v>
      </c>
      <c r="J1991">
        <v>105.84399999999999</v>
      </c>
      <c r="K1991">
        <f t="shared" si="55"/>
        <v>0.45202373304107935</v>
      </c>
    </row>
    <row r="1992" spans="2:12" x14ac:dyDescent="0.2">
      <c r="B1992">
        <v>6</v>
      </c>
      <c r="C1992">
        <v>55.265000000000001</v>
      </c>
      <c r="D1992">
        <v>9.4499999999999993</v>
      </c>
      <c r="E1992">
        <v>2984</v>
      </c>
      <c r="F1992">
        <v>1624</v>
      </c>
      <c r="G1992">
        <v>123.27500000000001</v>
      </c>
      <c r="H1992">
        <v>7.673</v>
      </c>
      <c r="I1992">
        <v>62.792999999999999</v>
      </c>
      <c r="J1992">
        <v>131.797</v>
      </c>
      <c r="K1992">
        <f t="shared" si="55"/>
        <v>0.47643724819229571</v>
      </c>
    </row>
    <row r="1993" spans="2:12" x14ac:dyDescent="0.2">
      <c r="B1993">
        <v>7</v>
      </c>
      <c r="C1993">
        <v>90.575000000000003</v>
      </c>
      <c r="D1993">
        <v>11.802</v>
      </c>
      <c r="E1993">
        <v>2448</v>
      </c>
      <c r="F1993">
        <v>2332</v>
      </c>
      <c r="G1993">
        <v>105.78100000000001</v>
      </c>
      <c r="H1993">
        <v>10.122999999999999</v>
      </c>
      <c r="I1993">
        <v>48.094999999999999</v>
      </c>
      <c r="J1993">
        <v>85.225999999999999</v>
      </c>
      <c r="K1993">
        <f t="shared" si="55"/>
        <v>0.56432309389153545</v>
      </c>
    </row>
    <row r="1994" spans="2:12" x14ac:dyDescent="0.2">
      <c r="B1994">
        <v>8</v>
      </c>
      <c r="C1994">
        <v>60.857999999999997</v>
      </c>
      <c r="D1994">
        <v>9.6829999999999998</v>
      </c>
      <c r="E1994">
        <v>2468</v>
      </c>
      <c r="F1994">
        <v>2356</v>
      </c>
      <c r="G1994">
        <v>109.35899999999999</v>
      </c>
      <c r="H1994">
        <v>8.7439999999999998</v>
      </c>
      <c r="I1994">
        <v>32.878999999999998</v>
      </c>
      <c r="J1994">
        <v>69.956000000000003</v>
      </c>
      <c r="K1994">
        <f t="shared" si="55"/>
        <v>0.46999542569615183</v>
      </c>
    </row>
    <row r="1995" spans="2:12" x14ac:dyDescent="0.2">
      <c r="B1995">
        <v>9</v>
      </c>
      <c r="C1995">
        <v>105.84399999999999</v>
      </c>
      <c r="D1995">
        <v>13.295999999999999</v>
      </c>
      <c r="E1995">
        <v>2148</v>
      </c>
      <c r="F1995">
        <v>1884</v>
      </c>
      <c r="G1995">
        <v>111.801</v>
      </c>
      <c r="H1995">
        <v>10.863</v>
      </c>
      <c r="I1995">
        <v>47.606999999999999</v>
      </c>
      <c r="J1995">
        <v>97.858999999999995</v>
      </c>
      <c r="K1995">
        <f t="shared" si="55"/>
        <v>0.48648565793641874</v>
      </c>
    </row>
    <row r="1996" spans="2:12" x14ac:dyDescent="0.2">
      <c r="B1996">
        <v>10</v>
      </c>
      <c r="C1996">
        <v>47.844000000000001</v>
      </c>
      <c r="D1996">
        <v>8.4450000000000003</v>
      </c>
      <c r="E1996">
        <v>2180</v>
      </c>
      <c r="F1996">
        <v>1904</v>
      </c>
      <c r="G1996">
        <v>105.255</v>
      </c>
      <c r="H1996">
        <v>7.407</v>
      </c>
      <c r="I1996">
        <v>46.555999999999997</v>
      </c>
      <c r="J1996">
        <v>75.388999999999996</v>
      </c>
      <c r="K1996">
        <f t="shared" si="55"/>
        <v>0.61754367348021599</v>
      </c>
    </row>
    <row r="1997" spans="2:12" x14ac:dyDescent="0.2">
      <c r="B1997">
        <v>11</v>
      </c>
      <c r="C1997">
        <v>131.797</v>
      </c>
      <c r="D1997">
        <v>14.468</v>
      </c>
      <c r="E1997">
        <v>2668</v>
      </c>
      <c r="F1997">
        <v>2596</v>
      </c>
      <c r="G1997">
        <v>126.67400000000001</v>
      </c>
      <c r="H1997">
        <v>12.56</v>
      </c>
      <c r="I1997">
        <v>34.905999999999999</v>
      </c>
      <c r="J1997">
        <v>83.944999999999993</v>
      </c>
      <c r="K1997">
        <f t="shared" si="55"/>
        <v>0.41581988206563825</v>
      </c>
    </row>
    <row r="1998" spans="2:12" x14ac:dyDescent="0.2">
      <c r="B1998">
        <v>12</v>
      </c>
      <c r="C1998">
        <v>62.792999999999999</v>
      </c>
      <c r="D1998">
        <v>10.122999999999999</v>
      </c>
      <c r="E1998">
        <v>2732</v>
      </c>
      <c r="F1998">
        <v>2624</v>
      </c>
      <c r="G1998">
        <v>102.68</v>
      </c>
      <c r="H1998">
        <v>8.1790000000000003</v>
      </c>
      <c r="I1998">
        <v>57.040999999999997</v>
      </c>
      <c r="J1998">
        <v>103.657</v>
      </c>
      <c r="K1998">
        <f t="shared" si="55"/>
        <v>0.55028603953423305</v>
      </c>
    </row>
    <row r="1999" spans="2:12" x14ac:dyDescent="0.2">
      <c r="B1999">
        <v>13</v>
      </c>
      <c r="C1999">
        <v>85.225999999999999</v>
      </c>
      <c r="D1999">
        <v>11.484999999999999</v>
      </c>
      <c r="E1999">
        <v>1300</v>
      </c>
      <c r="F1999">
        <v>2976</v>
      </c>
      <c r="G1999">
        <v>115.46299999999999</v>
      </c>
      <c r="H1999">
        <v>10.122999999999999</v>
      </c>
      <c r="I1999">
        <v>40.223999999999997</v>
      </c>
      <c r="J1999">
        <v>112.092</v>
      </c>
      <c r="K1999">
        <f t="shared" si="55"/>
        <v>0.35884808906969273</v>
      </c>
    </row>
    <row r="2000" spans="2:12" x14ac:dyDescent="0.2">
      <c r="B2000">
        <v>14</v>
      </c>
      <c r="C2000">
        <v>48.094999999999999</v>
      </c>
      <c r="D2000">
        <v>8.2959999999999994</v>
      </c>
      <c r="E2000">
        <v>1292</v>
      </c>
      <c r="F2000">
        <v>3100</v>
      </c>
      <c r="G2000">
        <v>53.470999999999997</v>
      </c>
      <c r="H2000">
        <v>7.6539999999999999</v>
      </c>
      <c r="I2000">
        <v>37.71</v>
      </c>
      <c r="J2000">
        <v>92.906000000000006</v>
      </c>
      <c r="K2000">
        <f t="shared" si="55"/>
        <v>0.40589412955029813</v>
      </c>
    </row>
    <row r="2001" spans="2:11" x14ac:dyDescent="0.2">
      <c r="B2001">
        <v>15</v>
      </c>
      <c r="C2001">
        <v>69.956000000000003</v>
      </c>
      <c r="D2001">
        <v>10.18</v>
      </c>
      <c r="E2001">
        <v>1616</v>
      </c>
      <c r="F2001">
        <v>3060</v>
      </c>
      <c r="G2001">
        <v>104.036</v>
      </c>
      <c r="H2001">
        <v>8.9109999999999996</v>
      </c>
      <c r="I2001">
        <v>53.222999999999999</v>
      </c>
      <c r="J2001">
        <v>97.828000000000003</v>
      </c>
      <c r="K2001">
        <f t="shared" si="55"/>
        <v>0.54404669419798013</v>
      </c>
    </row>
    <row r="2002" spans="2:11" x14ac:dyDescent="0.2">
      <c r="B2002">
        <v>16</v>
      </c>
      <c r="C2002">
        <v>32.878999999999998</v>
      </c>
      <c r="D2002">
        <v>7.6219999999999999</v>
      </c>
      <c r="E2002">
        <v>1588</v>
      </c>
      <c r="F2002">
        <v>3168</v>
      </c>
      <c r="G2002">
        <v>24.905000000000001</v>
      </c>
      <c r="H2002">
        <v>6.6660000000000004</v>
      </c>
    </row>
    <row r="2003" spans="2:11" x14ac:dyDescent="0.2">
      <c r="B2003">
        <v>17</v>
      </c>
      <c r="C2003">
        <v>97.858999999999995</v>
      </c>
      <c r="D2003">
        <v>13.085000000000001</v>
      </c>
      <c r="E2003">
        <v>1584</v>
      </c>
      <c r="F2003">
        <v>3648</v>
      </c>
      <c r="G2003">
        <v>58.109000000000002</v>
      </c>
      <c r="H2003">
        <v>10.057</v>
      </c>
    </row>
    <row r="2004" spans="2:11" x14ac:dyDescent="0.2">
      <c r="B2004">
        <v>18</v>
      </c>
      <c r="C2004">
        <v>47.606999999999999</v>
      </c>
      <c r="D2004">
        <v>8.57</v>
      </c>
      <c r="E2004">
        <v>1636</v>
      </c>
      <c r="F2004">
        <v>3628</v>
      </c>
      <c r="G2004">
        <v>78.366</v>
      </c>
      <c r="H2004">
        <v>7.3319999999999999</v>
      </c>
    </row>
    <row r="2005" spans="2:11" x14ac:dyDescent="0.2">
      <c r="B2005">
        <v>19</v>
      </c>
      <c r="C2005">
        <v>75.388999999999996</v>
      </c>
      <c r="D2005">
        <v>10.756</v>
      </c>
      <c r="E2005">
        <v>1992</v>
      </c>
      <c r="F2005">
        <v>2040</v>
      </c>
      <c r="G2005">
        <v>58.134</v>
      </c>
      <c r="H2005">
        <v>9.1349999999999998</v>
      </c>
    </row>
    <row r="2006" spans="2:11" x14ac:dyDescent="0.2">
      <c r="B2006">
        <v>20</v>
      </c>
      <c r="C2006">
        <v>46.555999999999997</v>
      </c>
      <c r="D2006">
        <v>8.6690000000000005</v>
      </c>
      <c r="E2006">
        <v>2036</v>
      </c>
      <c r="F2006">
        <v>2036</v>
      </c>
      <c r="G2006">
        <v>70.016999999999996</v>
      </c>
      <c r="H2006">
        <v>7.16</v>
      </c>
    </row>
    <row r="2007" spans="2:11" x14ac:dyDescent="0.2">
      <c r="B2007">
        <v>21</v>
      </c>
      <c r="C2007">
        <v>83.944999999999993</v>
      </c>
      <c r="D2007">
        <v>11.999000000000001</v>
      </c>
      <c r="E2007">
        <v>2648</v>
      </c>
      <c r="F2007">
        <v>1664</v>
      </c>
      <c r="G2007">
        <v>143.36600000000001</v>
      </c>
      <c r="H2007">
        <v>9.7240000000000002</v>
      </c>
    </row>
    <row r="2008" spans="2:11" x14ac:dyDescent="0.2">
      <c r="B2008">
        <v>22</v>
      </c>
      <c r="C2008">
        <v>34.905999999999999</v>
      </c>
      <c r="D2008">
        <v>7.19</v>
      </c>
      <c r="E2008">
        <v>2696</v>
      </c>
      <c r="F2008">
        <v>1784</v>
      </c>
      <c r="G2008">
        <v>74.055000000000007</v>
      </c>
      <c r="H2008">
        <v>6.4189999999999996</v>
      </c>
    </row>
    <row r="2009" spans="2:11" x14ac:dyDescent="0.2">
      <c r="B2009">
        <v>23</v>
      </c>
      <c r="C2009">
        <v>103.657</v>
      </c>
      <c r="D2009">
        <v>13.176</v>
      </c>
      <c r="E2009">
        <v>2844</v>
      </c>
      <c r="F2009">
        <v>1872</v>
      </c>
      <c r="G2009">
        <v>77.004999999999995</v>
      </c>
      <c r="H2009">
        <v>10.436999999999999</v>
      </c>
    </row>
    <row r="2010" spans="2:11" x14ac:dyDescent="0.2">
      <c r="B2010">
        <v>24</v>
      </c>
      <c r="C2010">
        <v>57.040999999999997</v>
      </c>
      <c r="D2010">
        <v>9.4009999999999998</v>
      </c>
      <c r="E2010">
        <v>2844</v>
      </c>
      <c r="F2010">
        <v>1700</v>
      </c>
      <c r="G2010">
        <v>113.199</v>
      </c>
      <c r="H2010">
        <v>8.2460000000000004</v>
      </c>
    </row>
    <row r="2011" spans="2:11" x14ac:dyDescent="0.2">
      <c r="B2011">
        <v>25</v>
      </c>
      <c r="C2011">
        <v>112.092</v>
      </c>
      <c r="D2011">
        <v>13.295999999999999</v>
      </c>
      <c r="E2011">
        <v>3740</v>
      </c>
      <c r="F2011">
        <v>1716</v>
      </c>
      <c r="G2011">
        <v>68.198999999999998</v>
      </c>
      <c r="H2011">
        <v>10.863</v>
      </c>
    </row>
    <row r="2012" spans="2:11" x14ac:dyDescent="0.2">
      <c r="B2012">
        <v>26</v>
      </c>
      <c r="C2012">
        <v>40.223999999999997</v>
      </c>
      <c r="D2012">
        <v>7.9509999999999996</v>
      </c>
      <c r="E2012">
        <v>3740</v>
      </c>
      <c r="F2012">
        <v>1596</v>
      </c>
      <c r="G2012">
        <v>143.84200000000001</v>
      </c>
      <c r="H2012">
        <v>6.6660000000000004</v>
      </c>
    </row>
    <row r="2013" spans="2:11" x14ac:dyDescent="0.2">
      <c r="B2013">
        <v>27</v>
      </c>
      <c r="C2013">
        <v>92.906000000000006</v>
      </c>
      <c r="D2013">
        <v>12.888</v>
      </c>
      <c r="E2013">
        <v>3912</v>
      </c>
      <c r="F2013">
        <v>888</v>
      </c>
      <c r="G2013">
        <v>106.699</v>
      </c>
      <c r="H2013">
        <v>9.4930000000000003</v>
      </c>
    </row>
    <row r="2014" spans="2:11" x14ac:dyDescent="0.2">
      <c r="B2014">
        <v>28</v>
      </c>
      <c r="C2014">
        <v>37.71</v>
      </c>
      <c r="D2014">
        <v>8.0869999999999997</v>
      </c>
      <c r="E2014">
        <v>3904</v>
      </c>
      <c r="F2014">
        <v>932</v>
      </c>
      <c r="G2014">
        <v>121.264</v>
      </c>
      <c r="H2014">
        <v>6.5110000000000001</v>
      </c>
    </row>
    <row r="2015" spans="2:11" x14ac:dyDescent="0.2">
      <c r="B2015">
        <v>29</v>
      </c>
      <c r="C2015">
        <v>97.828000000000003</v>
      </c>
      <c r="D2015">
        <v>12.198</v>
      </c>
      <c r="E2015">
        <v>3960</v>
      </c>
      <c r="F2015">
        <v>772</v>
      </c>
      <c r="G2015">
        <v>54.058</v>
      </c>
      <c r="H2015">
        <v>10.616</v>
      </c>
    </row>
    <row r="2016" spans="2:11" x14ac:dyDescent="0.2">
      <c r="B2016">
        <v>30</v>
      </c>
      <c r="C2016">
        <v>53.222999999999999</v>
      </c>
      <c r="D2016">
        <v>8.7569999999999997</v>
      </c>
      <c r="E2016">
        <v>3944</v>
      </c>
      <c r="F2016">
        <v>664</v>
      </c>
      <c r="G2016">
        <v>158.499</v>
      </c>
      <c r="H2016">
        <v>8.1479999999999997</v>
      </c>
    </row>
    <row r="2018" spans="2:12" x14ac:dyDescent="0.2">
      <c r="B2018" s="7" t="s">
        <v>78</v>
      </c>
    </row>
    <row r="2019" spans="2:12" x14ac:dyDescent="0.2">
      <c r="B2019">
        <v>1</v>
      </c>
      <c r="C2019">
        <v>88.119</v>
      </c>
      <c r="D2019">
        <v>11.646000000000001</v>
      </c>
      <c r="E2019">
        <v>3452</v>
      </c>
      <c r="F2019">
        <v>1868</v>
      </c>
      <c r="G2019">
        <v>114.444</v>
      </c>
      <c r="H2019">
        <v>9.76</v>
      </c>
      <c r="I2019">
        <v>48.374000000000002</v>
      </c>
      <c r="J2019">
        <v>88.119</v>
      </c>
      <c r="K2019">
        <f>I2019/J2019</f>
        <v>0.54896219884474406</v>
      </c>
      <c r="L2019">
        <f>MIN(I2019:I2033)</f>
        <v>30.141999999999999</v>
      </c>
    </row>
    <row r="2020" spans="2:12" x14ac:dyDescent="0.2">
      <c r="B2020">
        <v>2</v>
      </c>
      <c r="C2020">
        <v>48.374000000000002</v>
      </c>
      <c r="D2020">
        <v>8.7050000000000001</v>
      </c>
      <c r="E2020">
        <v>3448</v>
      </c>
      <c r="F2020">
        <v>2008</v>
      </c>
      <c r="G2020">
        <v>41.634</v>
      </c>
      <c r="H2020">
        <v>7.47</v>
      </c>
      <c r="I2020">
        <v>52.256999999999998</v>
      </c>
      <c r="J2020">
        <v>138.63399999999999</v>
      </c>
      <c r="K2020">
        <f t="shared" ref="K2020:K2033" si="56">I2020/J2020</f>
        <v>0.37694216425984972</v>
      </c>
      <c r="L2020">
        <f>MAX(J2019:J2033)</f>
        <v>138.63399999999999</v>
      </c>
    </row>
    <row r="2021" spans="2:12" x14ac:dyDescent="0.2">
      <c r="B2021">
        <v>3</v>
      </c>
      <c r="C2021">
        <v>138.63399999999999</v>
      </c>
      <c r="D2021">
        <v>15.456</v>
      </c>
      <c r="E2021">
        <v>3536</v>
      </c>
      <c r="F2021">
        <v>1784</v>
      </c>
      <c r="G2021">
        <v>30.963999999999999</v>
      </c>
      <c r="H2021">
        <v>12.901</v>
      </c>
      <c r="I2021">
        <v>40.1</v>
      </c>
      <c r="J2021">
        <v>85.433000000000007</v>
      </c>
      <c r="K2021">
        <f t="shared" si="56"/>
        <v>0.4693736612316084</v>
      </c>
      <c r="L2021">
        <f>AVERAGE(I2019:I2033)</f>
        <v>44.901466666666671</v>
      </c>
    </row>
    <row r="2022" spans="2:12" x14ac:dyDescent="0.2">
      <c r="B2022">
        <v>4</v>
      </c>
      <c r="C2022">
        <v>52.256999999999998</v>
      </c>
      <c r="D2022">
        <v>9.0709999999999997</v>
      </c>
      <c r="E2022">
        <v>3628</v>
      </c>
      <c r="F2022">
        <v>1788</v>
      </c>
      <c r="G2022">
        <v>50.389000000000003</v>
      </c>
      <c r="H2022">
        <v>7.7110000000000003</v>
      </c>
      <c r="I2022">
        <v>38.837000000000003</v>
      </c>
      <c r="J2022">
        <v>79.888000000000005</v>
      </c>
      <c r="K2022">
        <f t="shared" si="56"/>
        <v>0.4861431003404767</v>
      </c>
      <c r="L2022">
        <f>AVERAGE(J2019:J2033)</f>
        <v>86.993133333333333</v>
      </c>
    </row>
    <row r="2023" spans="2:12" x14ac:dyDescent="0.2">
      <c r="B2023">
        <v>5</v>
      </c>
      <c r="C2023">
        <v>85.433000000000007</v>
      </c>
      <c r="D2023">
        <v>11.922000000000001</v>
      </c>
      <c r="E2023">
        <v>3048</v>
      </c>
      <c r="F2023">
        <v>2064</v>
      </c>
      <c r="G2023">
        <v>104.036</v>
      </c>
      <c r="H2023">
        <v>9.6389999999999993</v>
      </c>
      <c r="I2023">
        <v>30.141999999999999</v>
      </c>
      <c r="J2023">
        <v>64.915000000000006</v>
      </c>
      <c r="K2023">
        <f t="shared" si="56"/>
        <v>0.4643302780559192</v>
      </c>
    </row>
    <row r="2024" spans="2:12" x14ac:dyDescent="0.2">
      <c r="B2024">
        <v>6</v>
      </c>
      <c r="C2024">
        <v>40.1</v>
      </c>
      <c r="D2024">
        <v>8.58</v>
      </c>
      <c r="E2024">
        <v>3012</v>
      </c>
      <c r="F2024">
        <v>2104</v>
      </c>
      <c r="G2024">
        <v>128.15700000000001</v>
      </c>
      <c r="H2024">
        <v>6.1340000000000003</v>
      </c>
      <c r="I2024">
        <v>41.341000000000001</v>
      </c>
      <c r="J2024">
        <v>67.876000000000005</v>
      </c>
      <c r="K2024">
        <f t="shared" si="56"/>
        <v>0.60906653308975189</v>
      </c>
    </row>
    <row r="2025" spans="2:12" x14ac:dyDescent="0.2">
      <c r="B2025">
        <v>7</v>
      </c>
      <c r="C2025">
        <v>79.888000000000005</v>
      </c>
      <c r="D2025">
        <v>11.010999999999999</v>
      </c>
      <c r="E2025">
        <v>4464</v>
      </c>
      <c r="F2025">
        <v>3392</v>
      </c>
      <c r="G2025">
        <v>23.199000000000002</v>
      </c>
      <c r="H2025">
        <v>9.8800000000000008</v>
      </c>
      <c r="I2025">
        <v>51.582000000000001</v>
      </c>
      <c r="J2025">
        <v>86.406000000000006</v>
      </c>
      <c r="K2025">
        <f t="shared" si="56"/>
        <v>0.59697243246996734</v>
      </c>
    </row>
    <row r="2026" spans="2:12" x14ac:dyDescent="0.2">
      <c r="B2026">
        <v>8</v>
      </c>
      <c r="C2026">
        <v>38.837000000000003</v>
      </c>
      <c r="D2026">
        <v>7.62</v>
      </c>
      <c r="E2026">
        <v>4516</v>
      </c>
      <c r="F2026">
        <v>3320</v>
      </c>
      <c r="G2026">
        <v>145.30500000000001</v>
      </c>
      <c r="H2026">
        <v>6.9880000000000004</v>
      </c>
      <c r="I2026">
        <v>52.481999999999999</v>
      </c>
      <c r="J2026">
        <v>90.941999999999993</v>
      </c>
      <c r="K2026">
        <f t="shared" si="56"/>
        <v>0.57709309230058725</v>
      </c>
    </row>
    <row r="2027" spans="2:12" x14ac:dyDescent="0.2">
      <c r="B2027">
        <v>9</v>
      </c>
      <c r="C2027">
        <v>64.915000000000006</v>
      </c>
      <c r="D2027">
        <v>9.8439999999999994</v>
      </c>
      <c r="E2027">
        <v>4656</v>
      </c>
      <c r="F2027">
        <v>2964</v>
      </c>
      <c r="G2027">
        <v>158.459</v>
      </c>
      <c r="H2027">
        <v>8.86</v>
      </c>
      <c r="I2027">
        <v>42.698999999999998</v>
      </c>
      <c r="J2027">
        <v>62.505000000000003</v>
      </c>
      <c r="K2027">
        <f t="shared" si="56"/>
        <v>0.68312934965202776</v>
      </c>
    </row>
    <row r="2028" spans="2:12" x14ac:dyDescent="0.2">
      <c r="B2028">
        <v>10</v>
      </c>
      <c r="C2028">
        <v>30.141999999999999</v>
      </c>
      <c r="D2028">
        <v>7.609</v>
      </c>
      <c r="E2028">
        <v>4664</v>
      </c>
      <c r="F2028">
        <v>2976</v>
      </c>
      <c r="G2028">
        <v>169.04599999999999</v>
      </c>
      <c r="H2028">
        <v>5.6040000000000001</v>
      </c>
      <c r="I2028">
        <v>35.136000000000003</v>
      </c>
      <c r="J2028">
        <v>72.129000000000005</v>
      </c>
      <c r="K2028">
        <f t="shared" si="56"/>
        <v>0.48712723037890449</v>
      </c>
    </row>
    <row r="2029" spans="2:12" x14ac:dyDescent="0.2">
      <c r="B2029">
        <v>11</v>
      </c>
      <c r="C2029">
        <v>67.876000000000005</v>
      </c>
      <c r="D2029">
        <v>10.670999999999999</v>
      </c>
      <c r="E2029">
        <v>4748</v>
      </c>
      <c r="F2029">
        <v>3080</v>
      </c>
      <c r="G2029">
        <v>25.408000000000001</v>
      </c>
      <c r="H2029">
        <v>8.4339999999999993</v>
      </c>
      <c r="I2029">
        <v>61.576000000000001</v>
      </c>
      <c r="J2029">
        <v>99.694999999999993</v>
      </c>
      <c r="K2029">
        <f t="shared" si="56"/>
        <v>0.61764381363157639</v>
      </c>
    </row>
    <row r="2030" spans="2:12" x14ac:dyDescent="0.2">
      <c r="B2030">
        <v>12</v>
      </c>
      <c r="C2030">
        <v>41.341000000000001</v>
      </c>
      <c r="D2030">
        <v>8.01</v>
      </c>
      <c r="E2030">
        <v>4812</v>
      </c>
      <c r="F2030">
        <v>3100</v>
      </c>
      <c r="G2030">
        <v>68.838999999999999</v>
      </c>
      <c r="H2030">
        <v>7.0839999999999996</v>
      </c>
      <c r="I2030">
        <v>56.881</v>
      </c>
      <c r="J2030">
        <v>124.75</v>
      </c>
      <c r="K2030">
        <f t="shared" si="56"/>
        <v>0.45595991983967937</v>
      </c>
    </row>
    <row r="2031" spans="2:12" x14ac:dyDescent="0.2">
      <c r="B2031">
        <v>13</v>
      </c>
      <c r="C2031">
        <v>86.406000000000006</v>
      </c>
      <c r="D2031">
        <v>11.548999999999999</v>
      </c>
      <c r="E2031">
        <v>3184</v>
      </c>
      <c r="F2031">
        <v>2108</v>
      </c>
      <c r="G2031">
        <v>156.64400000000001</v>
      </c>
      <c r="H2031">
        <v>10.130000000000001</v>
      </c>
      <c r="I2031">
        <v>40.289000000000001</v>
      </c>
      <c r="J2031">
        <v>106.80800000000001</v>
      </c>
      <c r="K2031">
        <f t="shared" si="56"/>
        <v>0.3772095723166804</v>
      </c>
    </row>
    <row r="2032" spans="2:12" x14ac:dyDescent="0.2">
      <c r="B2032">
        <v>14</v>
      </c>
      <c r="C2032">
        <v>51.582000000000001</v>
      </c>
      <c r="D2032">
        <v>9.5050000000000008</v>
      </c>
      <c r="E2032">
        <v>3252</v>
      </c>
      <c r="F2032">
        <v>2104</v>
      </c>
      <c r="G2032">
        <v>120.46599999999999</v>
      </c>
      <c r="H2032">
        <v>7.4889999999999999</v>
      </c>
      <c r="I2032">
        <v>34.445999999999998</v>
      </c>
      <c r="J2032">
        <v>58.085000000000001</v>
      </c>
      <c r="K2032">
        <f t="shared" si="56"/>
        <v>0.59302745975725224</v>
      </c>
    </row>
    <row r="2033" spans="2:11" x14ac:dyDescent="0.2">
      <c r="B2033">
        <v>15</v>
      </c>
      <c r="C2033">
        <v>90.941999999999993</v>
      </c>
      <c r="D2033">
        <v>12.343</v>
      </c>
      <c r="E2033">
        <v>3064</v>
      </c>
      <c r="F2033">
        <v>2344</v>
      </c>
      <c r="G2033">
        <v>128.66</v>
      </c>
      <c r="H2033">
        <v>10.343999999999999</v>
      </c>
      <c r="I2033">
        <v>47.38</v>
      </c>
      <c r="J2033">
        <v>78.712000000000003</v>
      </c>
      <c r="K2033">
        <f t="shared" si="56"/>
        <v>0.60194125419249922</v>
      </c>
    </row>
    <row r="2034" spans="2:11" x14ac:dyDescent="0.2">
      <c r="B2034">
        <v>16</v>
      </c>
      <c r="C2034">
        <v>52.481999999999999</v>
      </c>
      <c r="D2034">
        <v>9.6300000000000008</v>
      </c>
      <c r="E2034">
        <v>3080</v>
      </c>
      <c r="F2034">
        <v>2360</v>
      </c>
      <c r="G2034">
        <v>121.70099999999999</v>
      </c>
      <c r="H2034">
        <v>7.3250000000000002</v>
      </c>
    </row>
    <row r="2035" spans="2:11" x14ac:dyDescent="0.2">
      <c r="B2035">
        <v>17</v>
      </c>
      <c r="C2035">
        <v>62.505000000000003</v>
      </c>
      <c r="D2035">
        <v>9.7850000000000001</v>
      </c>
      <c r="E2035">
        <v>2980</v>
      </c>
      <c r="F2035">
        <v>2612</v>
      </c>
      <c r="G2035">
        <v>170.07400000000001</v>
      </c>
      <c r="H2035">
        <v>8.4339999999999993</v>
      </c>
    </row>
    <row r="2036" spans="2:11" x14ac:dyDescent="0.2">
      <c r="B2036">
        <v>18</v>
      </c>
      <c r="C2036">
        <v>42.698999999999998</v>
      </c>
      <c r="D2036">
        <v>8.6280000000000001</v>
      </c>
      <c r="E2036">
        <v>3024</v>
      </c>
      <c r="F2036">
        <v>2568</v>
      </c>
      <c r="G2036">
        <v>125.91</v>
      </c>
      <c r="H2036">
        <v>6.94</v>
      </c>
    </row>
    <row r="2037" spans="2:11" x14ac:dyDescent="0.2">
      <c r="B2037">
        <v>19</v>
      </c>
      <c r="C2037">
        <v>72.129000000000005</v>
      </c>
      <c r="D2037">
        <v>10.695</v>
      </c>
      <c r="E2037">
        <v>3016</v>
      </c>
      <c r="F2037">
        <v>1992</v>
      </c>
      <c r="G2037">
        <v>112.521</v>
      </c>
      <c r="H2037">
        <v>8.9469999999999992</v>
      </c>
    </row>
    <row r="2038" spans="2:11" x14ac:dyDescent="0.2">
      <c r="B2038">
        <v>20</v>
      </c>
      <c r="C2038">
        <v>35.136000000000003</v>
      </c>
      <c r="D2038">
        <v>8.6910000000000007</v>
      </c>
      <c r="E2038">
        <v>2996</v>
      </c>
      <c r="F2038">
        <v>2044</v>
      </c>
      <c r="G2038">
        <v>133.87700000000001</v>
      </c>
      <c r="H2038">
        <v>5.3979999999999997</v>
      </c>
    </row>
    <row r="2039" spans="2:11" x14ac:dyDescent="0.2">
      <c r="B2039">
        <v>21</v>
      </c>
      <c r="C2039">
        <v>99.694999999999993</v>
      </c>
      <c r="D2039">
        <v>13.154</v>
      </c>
      <c r="E2039">
        <v>3016</v>
      </c>
      <c r="F2039">
        <v>1792</v>
      </c>
      <c r="G2039">
        <v>118.443</v>
      </c>
      <c r="H2039">
        <v>10.119999999999999</v>
      </c>
    </row>
    <row r="2040" spans="2:11" x14ac:dyDescent="0.2">
      <c r="B2040">
        <v>22</v>
      </c>
      <c r="C2040">
        <v>61.576000000000001</v>
      </c>
      <c r="D2040">
        <v>10.667999999999999</v>
      </c>
      <c r="E2040">
        <v>3044</v>
      </c>
      <c r="F2040">
        <v>1820</v>
      </c>
      <c r="G2040">
        <v>108.435</v>
      </c>
      <c r="H2040">
        <v>7.8550000000000004</v>
      </c>
    </row>
    <row r="2041" spans="2:11" x14ac:dyDescent="0.2">
      <c r="B2041">
        <v>23</v>
      </c>
      <c r="C2041">
        <v>124.75</v>
      </c>
      <c r="D2041">
        <v>13.853</v>
      </c>
      <c r="E2041">
        <v>3028</v>
      </c>
      <c r="F2041">
        <v>1840</v>
      </c>
      <c r="G2041">
        <v>40.061</v>
      </c>
      <c r="H2041">
        <v>11.757</v>
      </c>
    </row>
    <row r="2042" spans="2:11" x14ac:dyDescent="0.2">
      <c r="B2042">
        <v>24</v>
      </c>
      <c r="C2042">
        <v>56.881</v>
      </c>
      <c r="D2042">
        <v>10.403</v>
      </c>
      <c r="E2042">
        <v>3028</v>
      </c>
      <c r="F2042">
        <v>1748</v>
      </c>
      <c r="G2042">
        <v>166.608</v>
      </c>
      <c r="H2042">
        <v>8.1140000000000008</v>
      </c>
    </row>
    <row r="2043" spans="2:11" x14ac:dyDescent="0.2">
      <c r="B2043">
        <v>25</v>
      </c>
      <c r="C2043">
        <v>106.80800000000001</v>
      </c>
      <c r="D2043">
        <v>13.114000000000001</v>
      </c>
      <c r="E2043">
        <v>1676</v>
      </c>
      <c r="F2043">
        <v>1648</v>
      </c>
      <c r="G2043">
        <v>110.43300000000001</v>
      </c>
      <c r="H2043">
        <v>11.084</v>
      </c>
    </row>
    <row r="2044" spans="2:11" x14ac:dyDescent="0.2">
      <c r="B2044">
        <v>26</v>
      </c>
      <c r="C2044">
        <v>40.289000000000001</v>
      </c>
      <c r="D2044">
        <v>8.0820000000000007</v>
      </c>
      <c r="E2044">
        <v>1672</v>
      </c>
      <c r="F2044">
        <v>1720</v>
      </c>
      <c r="G2044">
        <v>116.565</v>
      </c>
      <c r="H2044">
        <v>6.9640000000000004</v>
      </c>
    </row>
    <row r="2045" spans="2:11" x14ac:dyDescent="0.2">
      <c r="B2045">
        <v>27</v>
      </c>
      <c r="C2045">
        <v>58.085000000000001</v>
      </c>
      <c r="D2045">
        <v>9.3569999999999993</v>
      </c>
      <c r="E2045">
        <v>1528</v>
      </c>
      <c r="F2045">
        <v>1976</v>
      </c>
      <c r="G2045">
        <v>145.49100000000001</v>
      </c>
      <c r="H2045">
        <v>8.4589999999999996</v>
      </c>
    </row>
    <row r="2046" spans="2:11" x14ac:dyDescent="0.2">
      <c r="B2046">
        <v>28</v>
      </c>
      <c r="C2046">
        <v>34.445999999999998</v>
      </c>
      <c r="D2046">
        <v>7.4820000000000002</v>
      </c>
      <c r="E2046">
        <v>1580</v>
      </c>
      <c r="F2046">
        <v>1952</v>
      </c>
      <c r="G2046">
        <v>104.931</v>
      </c>
      <c r="H2046">
        <v>6.38</v>
      </c>
    </row>
    <row r="2047" spans="2:11" x14ac:dyDescent="0.2">
      <c r="B2047">
        <v>29</v>
      </c>
      <c r="C2047">
        <v>78.712000000000003</v>
      </c>
      <c r="D2047">
        <v>10.8</v>
      </c>
      <c r="E2047">
        <v>1584</v>
      </c>
      <c r="F2047">
        <v>2192</v>
      </c>
      <c r="G2047">
        <v>141.34</v>
      </c>
      <c r="H2047">
        <v>9.8800000000000008</v>
      </c>
    </row>
    <row r="2048" spans="2:11" x14ac:dyDescent="0.2">
      <c r="B2048">
        <v>30</v>
      </c>
      <c r="C2048">
        <v>47.38</v>
      </c>
      <c r="D2048">
        <v>8.7309999999999999</v>
      </c>
      <c r="E2048">
        <v>1588</v>
      </c>
      <c r="F2048">
        <v>2304</v>
      </c>
      <c r="G2048">
        <v>27.978999999999999</v>
      </c>
      <c r="H2048">
        <v>7.0940000000000003</v>
      </c>
    </row>
    <row r="2050" spans="2:12" x14ac:dyDescent="0.2">
      <c r="B2050" s="8" t="s">
        <v>79</v>
      </c>
    </row>
    <row r="2051" spans="2:12" x14ac:dyDescent="0.2">
      <c r="B2051">
        <v>1</v>
      </c>
      <c r="C2051">
        <v>67.182000000000002</v>
      </c>
      <c r="D2051">
        <v>10.718999999999999</v>
      </c>
      <c r="E2051">
        <v>3420</v>
      </c>
      <c r="F2051">
        <v>1704</v>
      </c>
      <c r="G2051">
        <v>141.54599999999999</v>
      </c>
      <c r="H2051">
        <v>8.8789999999999996</v>
      </c>
      <c r="I2051">
        <v>37.29</v>
      </c>
      <c r="J2051">
        <v>67.182000000000002</v>
      </c>
      <c r="K2051">
        <f>I2051/J2051</f>
        <v>0.55505939090827894</v>
      </c>
      <c r="L2051">
        <f>MIN(I2051:I2065)</f>
        <v>24.824999999999999</v>
      </c>
    </row>
    <row r="2052" spans="2:12" x14ac:dyDescent="0.2">
      <c r="B2052">
        <v>2</v>
      </c>
      <c r="C2052">
        <v>37.29</v>
      </c>
      <c r="D2052">
        <v>8.7919999999999998</v>
      </c>
      <c r="E2052">
        <v>3464</v>
      </c>
      <c r="F2052">
        <v>1680</v>
      </c>
      <c r="G2052">
        <v>128.15700000000001</v>
      </c>
      <c r="H2052">
        <v>6.1079999999999997</v>
      </c>
      <c r="I2052">
        <v>39.317</v>
      </c>
      <c r="J2052">
        <v>80.561999999999998</v>
      </c>
      <c r="K2052">
        <f t="shared" ref="K2052:K2065" si="57">I2052/J2052</f>
        <v>0.48803406072341798</v>
      </c>
      <c r="L2052">
        <f>MAX(J2051:J2065)</f>
        <v>125.511</v>
      </c>
    </row>
    <row r="2053" spans="2:12" x14ac:dyDescent="0.2">
      <c r="B2053">
        <v>3</v>
      </c>
      <c r="C2053">
        <v>80.561999999999998</v>
      </c>
      <c r="D2053">
        <v>10.718999999999999</v>
      </c>
      <c r="E2053">
        <v>3564</v>
      </c>
      <c r="F2053">
        <v>1768</v>
      </c>
      <c r="G2053">
        <v>118.926</v>
      </c>
      <c r="H2053">
        <v>9.6240000000000006</v>
      </c>
      <c r="I2053">
        <v>30.234999999999999</v>
      </c>
      <c r="J2053">
        <v>54.313000000000002</v>
      </c>
      <c r="K2053">
        <f t="shared" si="57"/>
        <v>0.55668072100602062</v>
      </c>
      <c r="L2053">
        <f>AVERAGE(I2051:I2065)</f>
        <v>43.72193333333334</v>
      </c>
    </row>
    <row r="2054" spans="2:12" x14ac:dyDescent="0.2">
      <c r="B2054">
        <v>4</v>
      </c>
      <c r="C2054">
        <v>39.317</v>
      </c>
      <c r="D2054">
        <v>8.4269999999999996</v>
      </c>
      <c r="E2054">
        <v>3572</v>
      </c>
      <c r="F2054">
        <v>1792</v>
      </c>
      <c r="G2054">
        <v>121.827</v>
      </c>
      <c r="H2054">
        <v>5.9359999999999999</v>
      </c>
      <c r="I2054">
        <v>33.237000000000002</v>
      </c>
      <c r="J2054">
        <v>78.254000000000005</v>
      </c>
      <c r="K2054">
        <f t="shared" si="57"/>
        <v>0.42473228205586933</v>
      </c>
      <c r="L2054">
        <f>AVERAGE(J2051:J2065)</f>
        <v>89.960866666666661</v>
      </c>
    </row>
    <row r="2055" spans="2:12" x14ac:dyDescent="0.2">
      <c r="B2055">
        <v>5</v>
      </c>
      <c r="C2055">
        <v>54.313000000000002</v>
      </c>
      <c r="D2055">
        <v>9.6039999999999992</v>
      </c>
      <c r="E2055">
        <v>3500</v>
      </c>
      <c r="F2055">
        <v>2384</v>
      </c>
      <c r="G2055">
        <v>133.958</v>
      </c>
      <c r="H2055">
        <v>7.84</v>
      </c>
      <c r="I2055">
        <v>33.679000000000002</v>
      </c>
      <c r="J2055">
        <v>68.638000000000005</v>
      </c>
      <c r="K2055">
        <f t="shared" si="57"/>
        <v>0.49067571898948104</v>
      </c>
    </row>
    <row r="2056" spans="2:12" x14ac:dyDescent="0.2">
      <c r="B2056">
        <v>6</v>
      </c>
      <c r="C2056">
        <v>30.234999999999999</v>
      </c>
      <c r="D2056">
        <v>6.9530000000000003</v>
      </c>
      <c r="E2056">
        <v>3508</v>
      </c>
      <c r="F2056">
        <v>2424</v>
      </c>
      <c r="G2056">
        <v>163.49600000000001</v>
      </c>
      <c r="H2056">
        <v>5.8529999999999998</v>
      </c>
      <c r="I2056">
        <v>45.23</v>
      </c>
      <c r="J2056">
        <v>87.42</v>
      </c>
      <c r="K2056">
        <f t="shared" si="57"/>
        <v>0.51738732555479294</v>
      </c>
    </row>
    <row r="2057" spans="2:12" x14ac:dyDescent="0.2">
      <c r="B2057">
        <v>7</v>
      </c>
      <c r="C2057">
        <v>78.254000000000005</v>
      </c>
      <c r="D2057">
        <v>12.057</v>
      </c>
      <c r="E2057">
        <v>2084</v>
      </c>
      <c r="F2057">
        <v>1912</v>
      </c>
      <c r="G2057">
        <v>169.38</v>
      </c>
      <c r="H2057">
        <v>9.3829999999999991</v>
      </c>
      <c r="I2057">
        <v>45.383000000000003</v>
      </c>
      <c r="J2057">
        <v>85.789000000000001</v>
      </c>
      <c r="K2057">
        <f t="shared" si="57"/>
        <v>0.52900721537726281</v>
      </c>
    </row>
    <row r="2058" spans="2:12" x14ac:dyDescent="0.2">
      <c r="B2058">
        <v>8</v>
      </c>
      <c r="C2058">
        <v>33.237000000000002</v>
      </c>
      <c r="D2058">
        <v>7.2949999999999999</v>
      </c>
      <c r="E2058">
        <v>2192</v>
      </c>
      <c r="F2058">
        <v>1872</v>
      </c>
      <c r="G2058">
        <v>113.962</v>
      </c>
      <c r="H2058">
        <v>6.11</v>
      </c>
      <c r="I2058">
        <v>52.414999999999999</v>
      </c>
      <c r="J2058">
        <v>102.575</v>
      </c>
      <c r="K2058">
        <f t="shared" si="57"/>
        <v>0.51099195710455758</v>
      </c>
    </row>
    <row r="2059" spans="2:12" x14ac:dyDescent="0.2">
      <c r="B2059">
        <v>9</v>
      </c>
      <c r="C2059">
        <v>68.638000000000005</v>
      </c>
      <c r="D2059">
        <v>10.637</v>
      </c>
      <c r="E2059">
        <v>1932</v>
      </c>
      <c r="F2059">
        <v>2008</v>
      </c>
      <c r="G2059">
        <v>158.19900000000001</v>
      </c>
      <c r="H2059">
        <v>8.1690000000000005</v>
      </c>
      <c r="I2059">
        <v>24.824999999999999</v>
      </c>
      <c r="J2059">
        <v>60.386000000000003</v>
      </c>
      <c r="K2059">
        <f t="shared" si="57"/>
        <v>0.41110522306494879</v>
      </c>
    </row>
    <row r="2060" spans="2:12" x14ac:dyDescent="0.2">
      <c r="B2060">
        <v>10</v>
      </c>
      <c r="C2060">
        <v>33.679000000000002</v>
      </c>
      <c r="D2060">
        <v>7.407</v>
      </c>
      <c r="E2060">
        <v>1988</v>
      </c>
      <c r="F2060">
        <v>1992</v>
      </c>
      <c r="G2060">
        <v>143.13</v>
      </c>
      <c r="H2060">
        <v>6.13</v>
      </c>
      <c r="I2060">
        <v>54.054000000000002</v>
      </c>
      <c r="J2060">
        <v>117.982</v>
      </c>
      <c r="K2060">
        <f t="shared" si="57"/>
        <v>0.45815463375769189</v>
      </c>
    </row>
    <row r="2061" spans="2:12" x14ac:dyDescent="0.2">
      <c r="B2061">
        <v>11</v>
      </c>
      <c r="C2061">
        <v>87.42</v>
      </c>
      <c r="D2061">
        <v>11.090999999999999</v>
      </c>
      <c r="E2061">
        <v>2676</v>
      </c>
      <c r="F2061">
        <v>2152</v>
      </c>
      <c r="G2061">
        <v>73.179000000000002</v>
      </c>
      <c r="H2061">
        <v>10.259</v>
      </c>
      <c r="I2061">
        <v>56.826999999999998</v>
      </c>
      <c r="J2061">
        <v>125.511</v>
      </c>
      <c r="K2061">
        <f t="shared" si="57"/>
        <v>0.45276509628638129</v>
      </c>
    </row>
    <row r="2062" spans="2:12" x14ac:dyDescent="0.2">
      <c r="B2062">
        <v>12</v>
      </c>
      <c r="C2062">
        <v>45.23</v>
      </c>
      <c r="D2062">
        <v>8.673</v>
      </c>
      <c r="E2062">
        <v>2716</v>
      </c>
      <c r="F2062">
        <v>1996</v>
      </c>
      <c r="G2062">
        <v>94.899000000000001</v>
      </c>
      <c r="H2062">
        <v>7.1829999999999998</v>
      </c>
      <c r="I2062">
        <v>48.956000000000003</v>
      </c>
      <c r="J2062">
        <v>99.992000000000004</v>
      </c>
      <c r="K2062">
        <f t="shared" si="57"/>
        <v>0.48959916793343466</v>
      </c>
    </row>
    <row r="2063" spans="2:12" x14ac:dyDescent="0.2">
      <c r="B2063">
        <v>13</v>
      </c>
      <c r="C2063">
        <v>85.789000000000001</v>
      </c>
      <c r="D2063">
        <v>11.853999999999999</v>
      </c>
      <c r="E2063">
        <v>3588</v>
      </c>
      <c r="F2063">
        <v>2916</v>
      </c>
      <c r="G2063">
        <v>125.676</v>
      </c>
      <c r="H2063">
        <v>9.0120000000000005</v>
      </c>
      <c r="I2063">
        <v>45.07</v>
      </c>
      <c r="J2063">
        <v>109.502</v>
      </c>
      <c r="K2063">
        <f t="shared" si="57"/>
        <v>0.41159065587843147</v>
      </c>
    </row>
    <row r="2064" spans="2:12" x14ac:dyDescent="0.2">
      <c r="B2064">
        <v>14</v>
      </c>
      <c r="C2064">
        <v>45.383000000000003</v>
      </c>
      <c r="D2064">
        <v>8.2959999999999994</v>
      </c>
      <c r="E2064">
        <v>3656</v>
      </c>
      <c r="F2064">
        <v>3056</v>
      </c>
      <c r="G2064">
        <v>53.470999999999997</v>
      </c>
      <c r="H2064">
        <v>7.407</v>
      </c>
      <c r="I2064">
        <v>41.58</v>
      </c>
      <c r="J2064">
        <v>89.18</v>
      </c>
      <c r="K2064">
        <f t="shared" si="57"/>
        <v>0.46624803767660905</v>
      </c>
    </row>
    <row r="2065" spans="2:11" x14ac:dyDescent="0.2">
      <c r="B2065">
        <v>15</v>
      </c>
      <c r="C2065">
        <v>102.575</v>
      </c>
      <c r="D2065">
        <v>12.657</v>
      </c>
      <c r="E2065">
        <v>3968</v>
      </c>
      <c r="F2065">
        <v>2792</v>
      </c>
      <c r="G2065">
        <v>110.556</v>
      </c>
      <c r="H2065">
        <v>10.122999999999999</v>
      </c>
      <c r="I2065">
        <v>67.730999999999995</v>
      </c>
      <c r="J2065">
        <v>122.127</v>
      </c>
      <c r="K2065">
        <f t="shared" si="57"/>
        <v>0.55459480704512509</v>
      </c>
    </row>
    <row r="2066" spans="2:11" x14ac:dyDescent="0.2">
      <c r="B2066">
        <v>16</v>
      </c>
      <c r="C2066">
        <v>52.414999999999999</v>
      </c>
      <c r="D2066">
        <v>8.8640000000000008</v>
      </c>
      <c r="E2066">
        <v>3944</v>
      </c>
      <c r="F2066">
        <v>2856</v>
      </c>
      <c r="G2066">
        <v>167.125</v>
      </c>
      <c r="H2066">
        <v>7.8460000000000001</v>
      </c>
    </row>
    <row r="2067" spans="2:11" x14ac:dyDescent="0.2">
      <c r="B2067">
        <v>17</v>
      </c>
      <c r="C2067">
        <v>60.386000000000003</v>
      </c>
      <c r="D2067">
        <v>9.7919999999999998</v>
      </c>
      <c r="E2067">
        <v>3160</v>
      </c>
      <c r="F2067">
        <v>3056</v>
      </c>
      <c r="G2067">
        <v>146.31</v>
      </c>
      <c r="H2067">
        <v>8.3940000000000001</v>
      </c>
    </row>
    <row r="2068" spans="2:11" x14ac:dyDescent="0.2">
      <c r="B2068">
        <v>18</v>
      </c>
      <c r="C2068">
        <v>24.824999999999999</v>
      </c>
      <c r="D2068">
        <v>6.5179999999999998</v>
      </c>
      <c r="E2068">
        <v>3208</v>
      </c>
      <c r="F2068">
        <v>3064</v>
      </c>
      <c r="G2068">
        <v>114.624</v>
      </c>
      <c r="H2068">
        <v>4.8879999999999999</v>
      </c>
    </row>
    <row r="2069" spans="2:11" x14ac:dyDescent="0.2">
      <c r="B2069">
        <v>19</v>
      </c>
      <c r="C2069">
        <v>117.982</v>
      </c>
      <c r="D2069">
        <v>13.952999999999999</v>
      </c>
      <c r="E2069">
        <v>2412</v>
      </c>
      <c r="F2069">
        <v>1992</v>
      </c>
      <c r="G2069">
        <v>103.29900000000001</v>
      </c>
      <c r="H2069">
        <v>10.863</v>
      </c>
    </row>
    <row r="2070" spans="2:11" x14ac:dyDescent="0.2">
      <c r="B2070">
        <v>20</v>
      </c>
      <c r="C2070">
        <v>54.054000000000002</v>
      </c>
      <c r="D2070">
        <v>9.9979999999999993</v>
      </c>
      <c r="E2070">
        <v>2388</v>
      </c>
      <c r="F2070">
        <v>2056</v>
      </c>
      <c r="G2070">
        <v>110.22499999999999</v>
      </c>
      <c r="H2070">
        <v>7.16</v>
      </c>
    </row>
    <row r="2071" spans="2:11" x14ac:dyDescent="0.2">
      <c r="B2071">
        <v>21</v>
      </c>
      <c r="C2071">
        <v>125.511</v>
      </c>
      <c r="D2071">
        <v>13.76</v>
      </c>
      <c r="E2071">
        <v>2256</v>
      </c>
      <c r="F2071">
        <v>2036</v>
      </c>
      <c r="G2071">
        <v>99.293000000000006</v>
      </c>
      <c r="H2071">
        <v>11.851000000000001</v>
      </c>
    </row>
    <row r="2072" spans="2:11" x14ac:dyDescent="0.2">
      <c r="B2072">
        <v>22</v>
      </c>
      <c r="C2072">
        <v>56.826999999999998</v>
      </c>
      <c r="D2072">
        <v>9.4339999999999993</v>
      </c>
      <c r="E2072">
        <v>2276</v>
      </c>
      <c r="F2072">
        <v>2084</v>
      </c>
      <c r="G2072">
        <v>96.009</v>
      </c>
      <c r="H2072">
        <v>7.9039999999999999</v>
      </c>
    </row>
    <row r="2073" spans="2:11" x14ac:dyDescent="0.2">
      <c r="B2073">
        <v>23</v>
      </c>
      <c r="C2073">
        <v>99.992000000000004</v>
      </c>
      <c r="D2073">
        <v>12.288</v>
      </c>
      <c r="E2073">
        <v>2216</v>
      </c>
      <c r="F2073">
        <v>2064</v>
      </c>
      <c r="G2073">
        <v>67.557000000000002</v>
      </c>
      <c r="H2073">
        <v>10.616</v>
      </c>
    </row>
    <row r="2074" spans="2:11" x14ac:dyDescent="0.2">
      <c r="B2074">
        <v>24</v>
      </c>
      <c r="C2074">
        <v>48.956000000000003</v>
      </c>
      <c r="D2074">
        <v>8.9740000000000002</v>
      </c>
      <c r="E2074">
        <v>2180</v>
      </c>
      <c r="F2074">
        <v>1960</v>
      </c>
      <c r="G2074">
        <v>172.09299999999999</v>
      </c>
      <c r="H2074">
        <v>7.6319999999999997</v>
      </c>
    </row>
    <row r="2075" spans="2:11" x14ac:dyDescent="0.2">
      <c r="B2075">
        <v>25</v>
      </c>
      <c r="C2075">
        <v>109.502</v>
      </c>
      <c r="D2075">
        <v>12.536</v>
      </c>
      <c r="E2075">
        <v>1280</v>
      </c>
      <c r="F2075">
        <v>636</v>
      </c>
      <c r="G2075">
        <v>147.875</v>
      </c>
      <c r="H2075">
        <v>11.522</v>
      </c>
    </row>
    <row r="2076" spans="2:11" x14ac:dyDescent="0.2">
      <c r="B2076">
        <v>26</v>
      </c>
      <c r="C2076">
        <v>45.07</v>
      </c>
      <c r="D2076">
        <v>8.4450000000000003</v>
      </c>
      <c r="E2076">
        <v>1328</v>
      </c>
      <c r="F2076">
        <v>632</v>
      </c>
      <c r="G2076">
        <v>127.875</v>
      </c>
      <c r="H2076">
        <v>6.9459999999999997</v>
      </c>
    </row>
    <row r="2077" spans="2:11" x14ac:dyDescent="0.2">
      <c r="B2077">
        <v>27</v>
      </c>
      <c r="C2077">
        <v>89.18</v>
      </c>
      <c r="D2077">
        <v>11.646000000000001</v>
      </c>
      <c r="E2077">
        <v>1180</v>
      </c>
      <c r="F2077">
        <v>740</v>
      </c>
      <c r="G2077">
        <v>147.995</v>
      </c>
      <c r="H2077">
        <v>9.8759999999999994</v>
      </c>
    </row>
    <row r="2078" spans="2:11" x14ac:dyDescent="0.2">
      <c r="B2078">
        <v>28</v>
      </c>
      <c r="C2078">
        <v>41.58</v>
      </c>
      <c r="D2078">
        <v>8.2520000000000007</v>
      </c>
      <c r="E2078">
        <v>1196</v>
      </c>
      <c r="F2078">
        <v>748</v>
      </c>
      <c r="G2078">
        <v>141.072</v>
      </c>
      <c r="H2078">
        <v>6.5140000000000002</v>
      </c>
    </row>
    <row r="2079" spans="2:11" x14ac:dyDescent="0.2">
      <c r="B2079">
        <v>29</v>
      </c>
      <c r="C2079">
        <v>122.127</v>
      </c>
      <c r="D2079">
        <v>13.340999999999999</v>
      </c>
      <c r="E2079">
        <v>1484</v>
      </c>
      <c r="F2079">
        <v>1136</v>
      </c>
      <c r="G2079">
        <v>141.00899999999999</v>
      </c>
      <c r="H2079">
        <v>12.039</v>
      </c>
    </row>
    <row r="2080" spans="2:11" x14ac:dyDescent="0.2">
      <c r="B2080">
        <v>30</v>
      </c>
      <c r="C2080">
        <v>67.730999999999995</v>
      </c>
      <c r="D2080">
        <v>10.207000000000001</v>
      </c>
      <c r="E2080">
        <v>1512</v>
      </c>
      <c r="F2080">
        <v>1144</v>
      </c>
      <c r="G2080">
        <v>147.84800000000001</v>
      </c>
      <c r="H2080">
        <v>9.1349999999999998</v>
      </c>
    </row>
    <row r="2082" spans="2:12" x14ac:dyDescent="0.2">
      <c r="B2082" s="7" t="s">
        <v>80</v>
      </c>
    </row>
    <row r="2083" spans="2:12" x14ac:dyDescent="0.2">
      <c r="B2083">
        <v>1</v>
      </c>
      <c r="C2083">
        <v>65.837999999999994</v>
      </c>
      <c r="D2083">
        <v>11.291</v>
      </c>
      <c r="E2083">
        <v>2952</v>
      </c>
      <c r="F2083">
        <v>772</v>
      </c>
      <c r="G2083">
        <v>65.055999999999997</v>
      </c>
      <c r="H2083">
        <v>8.4120000000000008</v>
      </c>
      <c r="I2083">
        <v>42.225999999999999</v>
      </c>
      <c r="J2083">
        <v>65.837999999999994</v>
      </c>
      <c r="K2083">
        <f>I2083/J2083</f>
        <v>0.64136213129195907</v>
      </c>
      <c r="L2083">
        <f>MIN(I2083:I2097)</f>
        <v>20.896999999999998</v>
      </c>
    </row>
    <row r="2084" spans="2:12" x14ac:dyDescent="0.2">
      <c r="B2084">
        <v>2</v>
      </c>
      <c r="C2084">
        <v>42.225999999999999</v>
      </c>
      <c r="D2084">
        <v>8.5350000000000001</v>
      </c>
      <c r="E2084">
        <v>2924</v>
      </c>
      <c r="F2084">
        <v>668</v>
      </c>
      <c r="G2084">
        <v>149.85900000000001</v>
      </c>
      <c r="H2084">
        <v>7.0039999999999996</v>
      </c>
      <c r="I2084">
        <v>42.177</v>
      </c>
      <c r="J2084">
        <v>79.918000000000006</v>
      </c>
      <c r="K2084">
        <f t="shared" ref="K2084:K2097" si="58">I2084/J2084</f>
        <v>0.52775344728346552</v>
      </c>
      <c r="L2084">
        <f>MAX(J2083:J2097)</f>
        <v>93.632999999999996</v>
      </c>
    </row>
    <row r="2085" spans="2:12" x14ac:dyDescent="0.2">
      <c r="B2085">
        <v>3</v>
      </c>
      <c r="C2085">
        <v>79.918000000000006</v>
      </c>
      <c r="D2085">
        <v>10.906000000000001</v>
      </c>
      <c r="E2085">
        <v>2412</v>
      </c>
      <c r="F2085">
        <v>1440</v>
      </c>
      <c r="G2085">
        <v>36.119</v>
      </c>
      <c r="H2085">
        <v>9.923</v>
      </c>
      <c r="I2085">
        <v>20.896999999999998</v>
      </c>
      <c r="J2085">
        <v>52.158000000000001</v>
      </c>
      <c r="K2085">
        <f t="shared" si="58"/>
        <v>0.40064803098278307</v>
      </c>
      <c r="L2085">
        <f>AVERAGE(I2083:I2097)</f>
        <v>37.696733333333334</v>
      </c>
    </row>
    <row r="2086" spans="2:12" x14ac:dyDescent="0.2">
      <c r="B2086">
        <v>4</v>
      </c>
      <c r="C2086">
        <v>42.177</v>
      </c>
      <c r="D2086">
        <v>7.91</v>
      </c>
      <c r="E2086">
        <v>2434</v>
      </c>
      <c r="F2086">
        <v>1356</v>
      </c>
      <c r="G2086">
        <v>151.69900000000001</v>
      </c>
      <c r="H2086">
        <v>6.7859999999999996</v>
      </c>
      <c r="I2086">
        <v>32.685000000000002</v>
      </c>
      <c r="J2086">
        <v>76.02</v>
      </c>
      <c r="K2086">
        <f t="shared" si="58"/>
        <v>0.42995264404104189</v>
      </c>
      <c r="L2086">
        <f>AVERAGE(J2083:J2097)</f>
        <v>73.217866666666666</v>
      </c>
    </row>
    <row r="2087" spans="2:12" x14ac:dyDescent="0.2">
      <c r="B2087">
        <v>5</v>
      </c>
      <c r="C2087">
        <v>52.158000000000001</v>
      </c>
      <c r="D2087">
        <v>9.0090000000000003</v>
      </c>
      <c r="E2087">
        <v>1924</v>
      </c>
      <c r="F2087">
        <v>1431</v>
      </c>
      <c r="G2087">
        <v>13.760999999999999</v>
      </c>
      <c r="H2087">
        <v>7.6790000000000003</v>
      </c>
      <c r="I2087">
        <v>45.865000000000002</v>
      </c>
      <c r="J2087">
        <v>91.198999999999998</v>
      </c>
      <c r="K2087">
        <f t="shared" si="58"/>
        <v>0.50291121613175582</v>
      </c>
    </row>
    <row r="2088" spans="2:12" x14ac:dyDescent="0.2">
      <c r="B2088">
        <v>6</v>
      </c>
      <c r="C2088">
        <v>20.896999999999998</v>
      </c>
      <c r="D2088">
        <v>5.9119999999999999</v>
      </c>
      <c r="E2088">
        <v>1951</v>
      </c>
      <c r="F2088">
        <v>1389</v>
      </c>
      <c r="G2088">
        <v>154.983</v>
      </c>
      <c r="H2088">
        <v>4.8209999999999997</v>
      </c>
      <c r="I2088">
        <v>37.159999999999997</v>
      </c>
      <c r="J2088">
        <v>73.108000000000004</v>
      </c>
      <c r="K2088">
        <f t="shared" si="58"/>
        <v>0.50828910652732939</v>
      </c>
    </row>
    <row r="2089" spans="2:12" x14ac:dyDescent="0.2">
      <c r="B2089">
        <v>7</v>
      </c>
      <c r="C2089">
        <v>76.02</v>
      </c>
      <c r="D2089">
        <v>11.518000000000001</v>
      </c>
      <c r="E2089">
        <v>3346</v>
      </c>
      <c r="F2089">
        <v>1389</v>
      </c>
      <c r="G2089">
        <v>119.745</v>
      </c>
      <c r="H2089">
        <v>9.0909999999999993</v>
      </c>
      <c r="I2089">
        <v>36.851999999999997</v>
      </c>
      <c r="J2089">
        <v>80.207999999999998</v>
      </c>
      <c r="K2089">
        <f t="shared" si="58"/>
        <v>0.45945541591861155</v>
      </c>
    </row>
    <row r="2090" spans="2:12" x14ac:dyDescent="0.2">
      <c r="B2090">
        <v>8</v>
      </c>
      <c r="C2090">
        <v>32.685000000000002</v>
      </c>
      <c r="D2090">
        <v>7.19</v>
      </c>
      <c r="E2090">
        <v>3373</v>
      </c>
      <c r="F2090">
        <v>1422</v>
      </c>
      <c r="G2090">
        <v>104.381</v>
      </c>
      <c r="H2090">
        <v>5.8470000000000004</v>
      </c>
      <c r="I2090">
        <v>44.76</v>
      </c>
      <c r="J2090">
        <v>82.471999999999994</v>
      </c>
      <c r="K2090">
        <f t="shared" si="58"/>
        <v>0.54272965370064996</v>
      </c>
    </row>
    <row r="2091" spans="2:12" x14ac:dyDescent="0.2">
      <c r="B2091">
        <v>9</v>
      </c>
      <c r="C2091">
        <v>91.198999999999998</v>
      </c>
      <c r="D2091">
        <v>12.699</v>
      </c>
      <c r="E2091">
        <v>3727</v>
      </c>
      <c r="F2091">
        <v>1182</v>
      </c>
      <c r="G2091">
        <v>154.15600000000001</v>
      </c>
      <c r="H2091">
        <v>9.6310000000000002</v>
      </c>
      <c r="I2091">
        <v>55.027999999999999</v>
      </c>
      <c r="J2091">
        <v>84.555999999999997</v>
      </c>
      <c r="K2091">
        <f t="shared" si="58"/>
        <v>0.65078764369175457</v>
      </c>
    </row>
    <row r="2092" spans="2:12" x14ac:dyDescent="0.2">
      <c r="B2092">
        <v>10</v>
      </c>
      <c r="C2092">
        <v>45.865000000000002</v>
      </c>
      <c r="D2092">
        <v>8.7940000000000005</v>
      </c>
      <c r="E2092">
        <v>3763</v>
      </c>
      <c r="F2092">
        <v>1206</v>
      </c>
      <c r="G2092">
        <v>156.03800000000001</v>
      </c>
      <c r="H2092">
        <v>6.9640000000000004</v>
      </c>
      <c r="I2092">
        <v>26.488</v>
      </c>
      <c r="J2092">
        <v>62.798000000000002</v>
      </c>
      <c r="K2092">
        <f t="shared" si="58"/>
        <v>0.42179687251186343</v>
      </c>
    </row>
    <row r="2093" spans="2:12" x14ac:dyDescent="0.2">
      <c r="B2093">
        <v>11</v>
      </c>
      <c r="C2093">
        <v>73.108000000000004</v>
      </c>
      <c r="D2093">
        <v>10.504</v>
      </c>
      <c r="E2093">
        <v>3886</v>
      </c>
      <c r="F2093">
        <v>1716</v>
      </c>
      <c r="G2093">
        <v>162.18100000000001</v>
      </c>
      <c r="H2093">
        <v>9.1999999999999993</v>
      </c>
      <c r="I2093">
        <v>49.914999999999999</v>
      </c>
      <c r="J2093">
        <v>93.632999999999996</v>
      </c>
      <c r="K2093">
        <f t="shared" si="58"/>
        <v>0.53309196543953519</v>
      </c>
    </row>
    <row r="2094" spans="2:12" x14ac:dyDescent="0.2">
      <c r="B2094">
        <v>12</v>
      </c>
      <c r="C2094">
        <v>37.159999999999997</v>
      </c>
      <c r="D2094">
        <v>7.4589999999999996</v>
      </c>
      <c r="E2094">
        <v>3946</v>
      </c>
      <c r="F2094">
        <v>1680</v>
      </c>
      <c r="G2094">
        <v>132.089</v>
      </c>
      <c r="H2094">
        <v>6.6070000000000002</v>
      </c>
      <c r="I2094">
        <v>42.622999999999998</v>
      </c>
      <c r="J2094">
        <v>79.262</v>
      </c>
      <c r="K2094">
        <f t="shared" si="58"/>
        <v>0.53774822739774419</v>
      </c>
    </row>
    <row r="2095" spans="2:12" x14ac:dyDescent="0.2">
      <c r="B2095">
        <v>13</v>
      </c>
      <c r="C2095">
        <v>80.207999999999998</v>
      </c>
      <c r="D2095">
        <v>12.048999999999999</v>
      </c>
      <c r="E2095">
        <v>3049</v>
      </c>
      <c r="F2095">
        <v>2502</v>
      </c>
      <c r="G2095">
        <v>140.41200000000001</v>
      </c>
      <c r="H2095">
        <v>8.91</v>
      </c>
      <c r="I2095">
        <v>35.746000000000002</v>
      </c>
      <c r="J2095">
        <v>62.387</v>
      </c>
      <c r="K2095">
        <f t="shared" si="58"/>
        <v>0.57297193325532569</v>
      </c>
    </row>
    <row r="2096" spans="2:12" x14ac:dyDescent="0.2">
      <c r="B2096">
        <v>14</v>
      </c>
      <c r="C2096">
        <v>36.851999999999997</v>
      </c>
      <c r="D2096">
        <v>7.4509999999999996</v>
      </c>
      <c r="E2096">
        <v>3079</v>
      </c>
      <c r="F2096">
        <v>2589</v>
      </c>
      <c r="G2096">
        <v>45.970999999999997</v>
      </c>
      <c r="H2096">
        <v>6.5739999999999998</v>
      </c>
      <c r="I2096">
        <v>21.353999999999999</v>
      </c>
      <c r="J2096">
        <v>47.97</v>
      </c>
      <c r="K2096">
        <f t="shared" si="58"/>
        <v>0.44515322076297686</v>
      </c>
    </row>
    <row r="2097" spans="2:11" x14ac:dyDescent="0.2">
      <c r="B2097">
        <v>15</v>
      </c>
      <c r="C2097">
        <v>82.471999999999994</v>
      </c>
      <c r="D2097">
        <v>11.641</v>
      </c>
      <c r="E2097">
        <v>3037</v>
      </c>
      <c r="F2097">
        <v>2571</v>
      </c>
      <c r="G2097">
        <v>138.73099999999999</v>
      </c>
      <c r="H2097">
        <v>9.3550000000000004</v>
      </c>
      <c r="I2097">
        <v>31.675000000000001</v>
      </c>
      <c r="J2097">
        <v>66.741</v>
      </c>
      <c r="K2097">
        <f t="shared" si="58"/>
        <v>0.47459582565439534</v>
      </c>
    </row>
    <row r="2098" spans="2:11" x14ac:dyDescent="0.2">
      <c r="B2098">
        <v>16</v>
      </c>
      <c r="C2098">
        <v>44.76</v>
      </c>
      <c r="D2098">
        <v>8.3699999999999992</v>
      </c>
      <c r="E2098">
        <v>3040</v>
      </c>
      <c r="F2098">
        <v>2616</v>
      </c>
      <c r="G2098">
        <v>146.31</v>
      </c>
      <c r="H2098">
        <v>7.1970000000000001</v>
      </c>
    </row>
    <row r="2099" spans="2:11" x14ac:dyDescent="0.2">
      <c r="B2099">
        <v>17</v>
      </c>
      <c r="C2099">
        <v>84.555999999999997</v>
      </c>
      <c r="D2099">
        <v>11.661</v>
      </c>
      <c r="E2099">
        <v>3097</v>
      </c>
      <c r="F2099">
        <v>2703</v>
      </c>
      <c r="G2099">
        <v>130.03</v>
      </c>
      <c r="H2099">
        <v>9.9030000000000005</v>
      </c>
    </row>
    <row r="2100" spans="2:11" x14ac:dyDescent="0.2">
      <c r="B2100">
        <v>18</v>
      </c>
      <c r="C2100">
        <v>55.027999999999999</v>
      </c>
      <c r="D2100">
        <v>9.4659999999999993</v>
      </c>
      <c r="E2100">
        <v>3076</v>
      </c>
      <c r="F2100">
        <v>2838</v>
      </c>
      <c r="G2100">
        <v>35.789000000000001</v>
      </c>
      <c r="H2100">
        <v>7.8490000000000002</v>
      </c>
    </row>
    <row r="2101" spans="2:11" x14ac:dyDescent="0.2">
      <c r="B2101">
        <v>19</v>
      </c>
      <c r="C2101">
        <v>62.798000000000002</v>
      </c>
      <c r="D2101">
        <v>10.065</v>
      </c>
      <c r="E2101">
        <v>3643</v>
      </c>
      <c r="F2101">
        <v>1440</v>
      </c>
      <c r="G2101">
        <v>25.201000000000001</v>
      </c>
      <c r="H2101">
        <v>8.5109999999999992</v>
      </c>
    </row>
    <row r="2102" spans="2:11" x14ac:dyDescent="0.2">
      <c r="B2102">
        <v>20</v>
      </c>
      <c r="C2102">
        <v>26.488</v>
      </c>
      <c r="D2102">
        <v>6.25</v>
      </c>
      <c r="E2102">
        <v>3670</v>
      </c>
      <c r="F2102">
        <v>1431</v>
      </c>
      <c r="G2102">
        <v>53.13</v>
      </c>
      <c r="H2102">
        <v>5.7140000000000004</v>
      </c>
    </row>
    <row r="2103" spans="2:11" x14ac:dyDescent="0.2">
      <c r="B2103">
        <v>21</v>
      </c>
      <c r="C2103">
        <v>93.632999999999996</v>
      </c>
      <c r="D2103">
        <v>11.661</v>
      </c>
      <c r="E2103">
        <v>3175</v>
      </c>
      <c r="F2103">
        <v>1872</v>
      </c>
      <c r="G2103">
        <v>62.65</v>
      </c>
      <c r="H2103">
        <v>10.41</v>
      </c>
    </row>
    <row r="2104" spans="2:11" x14ac:dyDescent="0.2">
      <c r="B2104">
        <v>22</v>
      </c>
      <c r="C2104">
        <v>49.914999999999999</v>
      </c>
      <c r="D2104">
        <v>9.0139999999999993</v>
      </c>
      <c r="E2104">
        <v>3154</v>
      </c>
      <c r="F2104">
        <v>1818</v>
      </c>
      <c r="G2104">
        <v>33.69</v>
      </c>
      <c r="H2104">
        <v>7.1970000000000001</v>
      </c>
    </row>
    <row r="2105" spans="2:11" x14ac:dyDescent="0.2">
      <c r="B2105">
        <v>23</v>
      </c>
      <c r="C2105">
        <v>79.262</v>
      </c>
      <c r="D2105">
        <v>12.144</v>
      </c>
      <c r="E2105">
        <v>3886</v>
      </c>
      <c r="F2105">
        <v>1161</v>
      </c>
      <c r="G2105">
        <v>17.103000000000002</v>
      </c>
      <c r="H2105">
        <v>9.0250000000000004</v>
      </c>
    </row>
    <row r="2106" spans="2:11" x14ac:dyDescent="0.2">
      <c r="B2106">
        <v>24</v>
      </c>
      <c r="C2106">
        <v>42.622999999999998</v>
      </c>
      <c r="D2106">
        <v>8.2319999999999993</v>
      </c>
      <c r="E2106">
        <v>3913</v>
      </c>
      <c r="F2106">
        <v>1155</v>
      </c>
      <c r="G2106">
        <v>12.529</v>
      </c>
      <c r="H2106">
        <v>6.9160000000000004</v>
      </c>
    </row>
    <row r="2107" spans="2:11" x14ac:dyDescent="0.2">
      <c r="B2107">
        <v>25</v>
      </c>
      <c r="C2107">
        <v>62.387</v>
      </c>
      <c r="D2107">
        <v>11.073</v>
      </c>
      <c r="E2107">
        <v>2929</v>
      </c>
      <c r="F2107">
        <v>759</v>
      </c>
      <c r="G2107">
        <v>52.206000000000003</v>
      </c>
      <c r="H2107">
        <v>7.7809999999999997</v>
      </c>
    </row>
    <row r="2108" spans="2:11" x14ac:dyDescent="0.2">
      <c r="B2108">
        <v>26</v>
      </c>
      <c r="C2108">
        <v>35.746000000000002</v>
      </c>
      <c r="D2108">
        <v>7.875</v>
      </c>
      <c r="E2108">
        <v>2935</v>
      </c>
      <c r="F2108">
        <v>735</v>
      </c>
      <c r="G2108">
        <v>32.969000000000001</v>
      </c>
      <c r="H2108">
        <v>6.2279999999999998</v>
      </c>
    </row>
    <row r="2109" spans="2:11" x14ac:dyDescent="0.2">
      <c r="B2109">
        <v>27</v>
      </c>
      <c r="C2109">
        <v>47.97</v>
      </c>
      <c r="D2109">
        <v>8.6199999999999992</v>
      </c>
      <c r="E2109">
        <v>2980</v>
      </c>
      <c r="F2109">
        <v>1038</v>
      </c>
      <c r="G2109">
        <v>166.827</v>
      </c>
      <c r="H2109">
        <v>7.3209999999999997</v>
      </c>
    </row>
    <row r="2110" spans="2:11" x14ac:dyDescent="0.2">
      <c r="B2110">
        <v>28</v>
      </c>
      <c r="C2110">
        <v>21.353999999999999</v>
      </c>
      <c r="D2110">
        <v>5.7949999999999999</v>
      </c>
      <c r="E2110">
        <v>3037</v>
      </c>
      <c r="F2110">
        <v>1098</v>
      </c>
      <c r="G2110">
        <v>56.31</v>
      </c>
      <c r="H2110">
        <v>5.0259999999999998</v>
      </c>
    </row>
    <row r="2111" spans="2:11" x14ac:dyDescent="0.2">
      <c r="B2111">
        <v>29</v>
      </c>
      <c r="C2111">
        <v>66.741</v>
      </c>
      <c r="D2111">
        <v>9.8520000000000003</v>
      </c>
      <c r="E2111">
        <v>3736</v>
      </c>
      <c r="F2111">
        <v>780</v>
      </c>
      <c r="G2111">
        <v>46.469000000000001</v>
      </c>
      <c r="H2111">
        <v>8.9290000000000003</v>
      </c>
    </row>
    <row r="2112" spans="2:11" x14ac:dyDescent="0.2">
      <c r="B2112">
        <v>30</v>
      </c>
      <c r="C2112">
        <v>31.675000000000001</v>
      </c>
      <c r="D2112">
        <v>6.9640000000000004</v>
      </c>
      <c r="E2112">
        <v>3757</v>
      </c>
      <c r="F2112">
        <v>768</v>
      </c>
      <c r="G2112">
        <v>67.38</v>
      </c>
      <c r="H2112">
        <v>6.3120000000000003</v>
      </c>
    </row>
    <row r="2114" spans="2:12" x14ac:dyDescent="0.2">
      <c r="B2114" s="8" t="s">
        <v>81</v>
      </c>
    </row>
    <row r="2115" spans="2:12" x14ac:dyDescent="0.2">
      <c r="B2115">
        <v>1</v>
      </c>
      <c r="C2115">
        <v>78.378</v>
      </c>
      <c r="D2115">
        <v>11.362</v>
      </c>
      <c r="E2115">
        <v>1852</v>
      </c>
      <c r="F2115">
        <v>3356</v>
      </c>
      <c r="G2115">
        <v>39.643999999999998</v>
      </c>
      <c r="H2115">
        <v>9.1359999999999992</v>
      </c>
      <c r="I2115">
        <v>32.276000000000003</v>
      </c>
      <c r="J2115">
        <v>78.378</v>
      </c>
      <c r="K2115">
        <f>I2115/J2115</f>
        <v>0.41179922937559016</v>
      </c>
      <c r="L2115">
        <f>MIN(I2115:I2129)</f>
        <v>24.082000000000001</v>
      </c>
    </row>
    <row r="2116" spans="2:12" x14ac:dyDescent="0.2">
      <c r="B2116">
        <v>2</v>
      </c>
      <c r="C2116">
        <v>32.276000000000003</v>
      </c>
      <c r="D2116">
        <v>7.2489999999999997</v>
      </c>
      <c r="E2116">
        <v>1888</v>
      </c>
      <c r="F2116">
        <v>3252</v>
      </c>
      <c r="G2116">
        <v>136.39699999999999</v>
      </c>
      <c r="H2116">
        <v>5.9320000000000004</v>
      </c>
      <c r="I2116">
        <v>33.338999999999999</v>
      </c>
      <c r="J2116">
        <v>70.972999999999999</v>
      </c>
      <c r="K2116">
        <f t="shared" ref="K2116:K2129" si="59">I2116/J2116</f>
        <v>0.46974201456892056</v>
      </c>
      <c r="L2116">
        <f>MAX(J2115:J2129)</f>
        <v>133.19800000000001</v>
      </c>
    </row>
    <row r="2117" spans="2:12" x14ac:dyDescent="0.2">
      <c r="B2117">
        <v>3</v>
      </c>
      <c r="C2117">
        <v>70.972999999999999</v>
      </c>
      <c r="D2117">
        <v>11.193</v>
      </c>
      <c r="E2117">
        <v>1948</v>
      </c>
      <c r="F2117">
        <v>2860</v>
      </c>
      <c r="G2117">
        <v>119.42700000000001</v>
      </c>
      <c r="H2117">
        <v>8.4990000000000006</v>
      </c>
      <c r="I2117">
        <v>44.906999999999996</v>
      </c>
      <c r="J2117">
        <v>68.739000000000004</v>
      </c>
      <c r="K2117">
        <f t="shared" si="59"/>
        <v>0.65329725483350054</v>
      </c>
      <c r="L2117">
        <f>AVERAGE(I2115:I2129)</f>
        <v>46.360733333333336</v>
      </c>
    </row>
    <row r="2118" spans="2:12" x14ac:dyDescent="0.2">
      <c r="B2118">
        <v>4</v>
      </c>
      <c r="C2118">
        <v>33.338999999999999</v>
      </c>
      <c r="D2118">
        <v>8.3209999999999997</v>
      </c>
      <c r="E2118">
        <v>1968</v>
      </c>
      <c r="F2118">
        <v>2876</v>
      </c>
      <c r="G2118">
        <v>122.735</v>
      </c>
      <c r="H2118">
        <v>5.2460000000000004</v>
      </c>
      <c r="I2118">
        <v>52.530999999999999</v>
      </c>
      <c r="J2118">
        <v>114.92</v>
      </c>
      <c r="K2118">
        <f t="shared" si="59"/>
        <v>0.45710929342151058</v>
      </c>
      <c r="L2118">
        <f>AVERAGE(J2115:J2129)</f>
        <v>87.421533333333343</v>
      </c>
    </row>
    <row r="2119" spans="2:12" x14ac:dyDescent="0.2">
      <c r="B2119">
        <v>5</v>
      </c>
      <c r="C2119">
        <v>68.739000000000004</v>
      </c>
      <c r="D2119">
        <v>10.853</v>
      </c>
      <c r="E2119">
        <v>1924</v>
      </c>
      <c r="F2119">
        <v>3580</v>
      </c>
      <c r="G2119">
        <v>82.057000000000002</v>
      </c>
      <c r="H2119">
        <v>8.2249999999999996</v>
      </c>
      <c r="I2119">
        <v>30.73</v>
      </c>
      <c r="J2119">
        <v>59.162999999999997</v>
      </c>
      <c r="K2119">
        <f t="shared" si="59"/>
        <v>0.51941247063198281</v>
      </c>
    </row>
    <row r="2120" spans="2:12" x14ac:dyDescent="0.2">
      <c r="B2120">
        <v>6</v>
      </c>
      <c r="C2120">
        <v>44.906999999999996</v>
      </c>
      <c r="D2120">
        <v>8.1890000000000001</v>
      </c>
      <c r="E2120">
        <v>1868</v>
      </c>
      <c r="F2120">
        <v>3544</v>
      </c>
      <c r="G2120">
        <v>31.263999999999999</v>
      </c>
      <c r="H2120">
        <v>7.2489999999999997</v>
      </c>
      <c r="I2120">
        <v>53.920999999999999</v>
      </c>
      <c r="J2120">
        <v>92.111000000000004</v>
      </c>
      <c r="K2120">
        <f t="shared" si="59"/>
        <v>0.58539153846988956</v>
      </c>
    </row>
    <row r="2121" spans="2:12" x14ac:dyDescent="0.2">
      <c r="B2121">
        <v>7</v>
      </c>
      <c r="C2121">
        <v>114.92</v>
      </c>
      <c r="D2121">
        <v>14.723000000000001</v>
      </c>
      <c r="E2121">
        <v>1372</v>
      </c>
      <c r="F2121">
        <v>1804</v>
      </c>
      <c r="G2121">
        <v>40.179000000000002</v>
      </c>
      <c r="H2121">
        <v>10.170999999999999</v>
      </c>
      <c r="I2121">
        <v>60.795000000000002</v>
      </c>
      <c r="J2121">
        <v>119.98099999999999</v>
      </c>
      <c r="K2121">
        <f t="shared" si="59"/>
        <v>0.50670522832781861</v>
      </c>
    </row>
    <row r="2122" spans="2:12" x14ac:dyDescent="0.2">
      <c r="B2122">
        <v>8</v>
      </c>
      <c r="C2122">
        <v>52.530999999999999</v>
      </c>
      <c r="D2122">
        <v>9.1679999999999993</v>
      </c>
      <c r="E2122">
        <v>1444</v>
      </c>
      <c r="F2122">
        <v>1800</v>
      </c>
      <c r="G2122">
        <v>78.995999999999995</v>
      </c>
      <c r="H2122">
        <v>7.4989999999999997</v>
      </c>
      <c r="I2122">
        <v>24.082000000000001</v>
      </c>
      <c r="J2122">
        <v>54.734000000000002</v>
      </c>
      <c r="K2122">
        <f t="shared" si="59"/>
        <v>0.43998246062776336</v>
      </c>
    </row>
    <row r="2123" spans="2:12" x14ac:dyDescent="0.2">
      <c r="B2123">
        <v>9</v>
      </c>
      <c r="C2123">
        <v>59.162999999999997</v>
      </c>
      <c r="D2123">
        <v>9.8610000000000007</v>
      </c>
      <c r="E2123">
        <v>1212</v>
      </c>
      <c r="F2123">
        <v>1880</v>
      </c>
      <c r="G2123">
        <v>30.466000000000001</v>
      </c>
      <c r="H2123">
        <v>8.3079999999999998</v>
      </c>
      <c r="I2123">
        <v>38.704999999999998</v>
      </c>
      <c r="J2123">
        <v>69.552000000000007</v>
      </c>
      <c r="K2123">
        <f t="shared" si="59"/>
        <v>0.55649010812054278</v>
      </c>
    </row>
    <row r="2124" spans="2:12" x14ac:dyDescent="0.2">
      <c r="B2124">
        <v>10</v>
      </c>
      <c r="C2124">
        <v>30.73</v>
      </c>
      <c r="D2124">
        <v>6.7539999999999996</v>
      </c>
      <c r="E2124">
        <v>1236</v>
      </c>
      <c r="F2124">
        <v>1864</v>
      </c>
      <c r="G2124">
        <v>51.009</v>
      </c>
      <c r="H2124">
        <v>6</v>
      </c>
      <c r="I2124">
        <v>84.885000000000005</v>
      </c>
      <c r="J2124">
        <v>133.19800000000001</v>
      </c>
      <c r="K2124">
        <f t="shared" si="59"/>
        <v>0.63728434360876285</v>
      </c>
    </row>
    <row r="2125" spans="2:12" x14ac:dyDescent="0.2">
      <c r="B2125">
        <v>11</v>
      </c>
      <c r="C2125">
        <v>92.111000000000004</v>
      </c>
      <c r="D2125">
        <v>11.858000000000001</v>
      </c>
      <c r="E2125">
        <v>740</v>
      </c>
      <c r="F2125">
        <v>1884</v>
      </c>
      <c r="G2125">
        <v>55.305</v>
      </c>
      <c r="H2125">
        <v>9.9990000000000006</v>
      </c>
      <c r="I2125">
        <v>31.87</v>
      </c>
      <c r="J2125">
        <v>74.16</v>
      </c>
      <c r="K2125">
        <f t="shared" si="59"/>
        <v>0.42974649406688242</v>
      </c>
    </row>
    <row r="2126" spans="2:12" x14ac:dyDescent="0.2">
      <c r="B2126">
        <v>12</v>
      </c>
      <c r="C2126">
        <v>53.920999999999999</v>
      </c>
      <c r="D2126">
        <v>8.9610000000000003</v>
      </c>
      <c r="E2126">
        <v>720</v>
      </c>
      <c r="F2126">
        <v>1832</v>
      </c>
      <c r="G2126">
        <v>22.989000000000001</v>
      </c>
      <c r="H2126">
        <v>7.9690000000000003</v>
      </c>
      <c r="I2126">
        <v>42.610999999999997</v>
      </c>
      <c r="J2126">
        <v>69.730999999999995</v>
      </c>
      <c r="K2126">
        <f t="shared" si="59"/>
        <v>0.61107685247594323</v>
      </c>
    </row>
    <row r="2127" spans="2:12" x14ac:dyDescent="0.2">
      <c r="B2127">
        <v>13</v>
      </c>
      <c r="C2127">
        <v>119.98099999999999</v>
      </c>
      <c r="D2127">
        <v>13.452999999999999</v>
      </c>
      <c r="E2127">
        <v>1732</v>
      </c>
      <c r="F2127">
        <v>532</v>
      </c>
      <c r="G2127">
        <v>131.98699999999999</v>
      </c>
      <c r="H2127">
        <v>11.499000000000001</v>
      </c>
      <c r="I2127">
        <v>60.372999999999998</v>
      </c>
      <c r="J2127">
        <v>106.81100000000001</v>
      </c>
      <c r="K2127">
        <f t="shared" si="59"/>
        <v>0.56523204538858351</v>
      </c>
    </row>
    <row r="2128" spans="2:12" x14ac:dyDescent="0.2">
      <c r="B2128">
        <v>14</v>
      </c>
      <c r="C2128">
        <v>60.795000000000002</v>
      </c>
      <c r="D2128">
        <v>9.8510000000000009</v>
      </c>
      <c r="E2128">
        <v>1724</v>
      </c>
      <c r="F2128">
        <v>576</v>
      </c>
      <c r="G2128">
        <v>144.29300000000001</v>
      </c>
      <c r="H2128">
        <v>8.1809999999999992</v>
      </c>
      <c r="I2128">
        <v>50.887</v>
      </c>
      <c r="J2128">
        <v>113.221</v>
      </c>
      <c r="K2128">
        <f t="shared" si="59"/>
        <v>0.44944842387896239</v>
      </c>
    </row>
    <row r="2129" spans="2:11" x14ac:dyDescent="0.2">
      <c r="B2129">
        <v>15</v>
      </c>
      <c r="C2129">
        <v>54.734000000000002</v>
      </c>
      <c r="D2129">
        <v>9.2189999999999994</v>
      </c>
      <c r="E2129">
        <v>1960</v>
      </c>
      <c r="F2129">
        <v>588</v>
      </c>
      <c r="G2129">
        <v>49.399000000000001</v>
      </c>
      <c r="H2129">
        <v>7.7489999999999997</v>
      </c>
      <c r="I2129">
        <v>53.499000000000002</v>
      </c>
      <c r="J2129">
        <v>85.650999999999996</v>
      </c>
      <c r="K2129">
        <f t="shared" si="59"/>
        <v>0.62461617494249921</v>
      </c>
    </row>
    <row r="2130" spans="2:11" x14ac:dyDescent="0.2">
      <c r="B2130">
        <v>16</v>
      </c>
      <c r="C2130">
        <v>24.082000000000001</v>
      </c>
      <c r="D2130">
        <v>6.1740000000000004</v>
      </c>
      <c r="E2130">
        <v>2004</v>
      </c>
      <c r="F2130">
        <v>496</v>
      </c>
      <c r="G2130">
        <v>121.759</v>
      </c>
      <c r="H2130">
        <v>5.2089999999999996</v>
      </c>
    </row>
    <row r="2131" spans="2:11" x14ac:dyDescent="0.2">
      <c r="B2131">
        <v>17</v>
      </c>
      <c r="C2131">
        <v>69.552000000000007</v>
      </c>
      <c r="D2131">
        <v>10.445</v>
      </c>
      <c r="E2131">
        <v>1716</v>
      </c>
      <c r="F2131">
        <v>720</v>
      </c>
      <c r="G2131">
        <v>158.96199999999999</v>
      </c>
      <c r="H2131">
        <v>8.9130000000000003</v>
      </c>
    </row>
    <row r="2132" spans="2:11" x14ac:dyDescent="0.2">
      <c r="B2132">
        <v>18</v>
      </c>
      <c r="C2132">
        <v>38.704999999999998</v>
      </c>
      <c r="D2132">
        <v>9.4329999999999998</v>
      </c>
      <c r="E2132">
        <v>1732</v>
      </c>
      <c r="F2132">
        <v>724</v>
      </c>
      <c r="G2132">
        <v>147.995</v>
      </c>
      <c r="H2132">
        <v>6</v>
      </c>
    </row>
    <row r="2133" spans="2:11" x14ac:dyDescent="0.2">
      <c r="B2133">
        <v>19</v>
      </c>
      <c r="C2133">
        <v>133.19800000000001</v>
      </c>
      <c r="D2133">
        <v>13.939</v>
      </c>
      <c r="E2133">
        <v>1788</v>
      </c>
      <c r="F2133">
        <v>1448</v>
      </c>
      <c r="G2133">
        <v>32.549999999999997</v>
      </c>
      <c r="H2133">
        <v>12.419</v>
      </c>
    </row>
    <row r="2134" spans="2:11" x14ac:dyDescent="0.2">
      <c r="B2134">
        <v>20</v>
      </c>
      <c r="C2134">
        <v>84.885000000000005</v>
      </c>
      <c r="D2134">
        <v>11.597</v>
      </c>
      <c r="E2134">
        <v>1804</v>
      </c>
      <c r="F2134">
        <v>1364</v>
      </c>
      <c r="G2134">
        <v>7.431</v>
      </c>
      <c r="H2134">
        <v>9.1929999999999996</v>
      </c>
    </row>
    <row r="2135" spans="2:11" x14ac:dyDescent="0.2">
      <c r="B2135">
        <v>21</v>
      </c>
      <c r="C2135">
        <v>74.16</v>
      </c>
      <c r="D2135">
        <v>10.760999999999999</v>
      </c>
      <c r="E2135">
        <v>2456</v>
      </c>
      <c r="F2135">
        <v>1652</v>
      </c>
      <c r="G2135">
        <v>59.265000000000001</v>
      </c>
      <c r="H2135">
        <v>9.6660000000000004</v>
      </c>
    </row>
    <row r="2136" spans="2:11" x14ac:dyDescent="0.2">
      <c r="B2136">
        <v>22</v>
      </c>
      <c r="C2136">
        <v>31.87</v>
      </c>
      <c r="D2136">
        <v>6.8</v>
      </c>
      <c r="E2136">
        <v>2456</v>
      </c>
      <c r="F2136">
        <v>1612</v>
      </c>
      <c r="G2136">
        <v>36.027000000000001</v>
      </c>
      <c r="H2136">
        <v>6</v>
      </c>
    </row>
    <row r="2137" spans="2:11" x14ac:dyDescent="0.2">
      <c r="B2137">
        <v>23</v>
      </c>
      <c r="C2137">
        <v>69.730999999999995</v>
      </c>
      <c r="D2137">
        <v>10.914</v>
      </c>
      <c r="E2137">
        <v>1808</v>
      </c>
      <c r="F2137">
        <v>1240</v>
      </c>
      <c r="G2137">
        <v>20.094999999999999</v>
      </c>
      <c r="H2137">
        <v>8.4990000000000006</v>
      </c>
    </row>
    <row r="2138" spans="2:11" x14ac:dyDescent="0.2">
      <c r="B2138">
        <v>24</v>
      </c>
      <c r="C2138">
        <v>42.610999999999997</v>
      </c>
      <c r="D2138">
        <v>8.4879999999999995</v>
      </c>
      <c r="E2138">
        <v>1832</v>
      </c>
      <c r="F2138">
        <v>1224</v>
      </c>
      <c r="G2138">
        <v>13.627000000000001</v>
      </c>
      <c r="H2138">
        <v>6.4660000000000002</v>
      </c>
    </row>
    <row r="2139" spans="2:11" x14ac:dyDescent="0.2">
      <c r="B2139">
        <v>25</v>
      </c>
      <c r="C2139">
        <v>106.81100000000001</v>
      </c>
      <c r="D2139">
        <v>13.199</v>
      </c>
      <c r="E2139">
        <v>3092</v>
      </c>
      <c r="F2139">
        <v>1284</v>
      </c>
      <c r="G2139">
        <v>65.376000000000005</v>
      </c>
      <c r="H2139">
        <v>10.499000000000001</v>
      </c>
    </row>
    <row r="2140" spans="2:11" x14ac:dyDescent="0.2">
      <c r="B2140">
        <v>26</v>
      </c>
      <c r="C2140">
        <v>60.372999999999998</v>
      </c>
      <c r="D2140">
        <v>9.5809999999999995</v>
      </c>
      <c r="E2140">
        <v>3064</v>
      </c>
      <c r="F2140">
        <v>1164</v>
      </c>
      <c r="G2140">
        <v>164.876</v>
      </c>
      <c r="H2140">
        <v>8.4849999999999994</v>
      </c>
    </row>
    <row r="2141" spans="2:11" x14ac:dyDescent="0.2">
      <c r="B2141">
        <v>27</v>
      </c>
      <c r="C2141">
        <v>113.221</v>
      </c>
      <c r="D2141">
        <v>13.996</v>
      </c>
      <c r="E2141">
        <v>3226</v>
      </c>
      <c r="F2141">
        <v>1266</v>
      </c>
      <c r="G2141">
        <v>39.018999999999998</v>
      </c>
      <c r="H2141">
        <v>10.737</v>
      </c>
    </row>
    <row r="2142" spans="2:11" x14ac:dyDescent="0.2">
      <c r="B2142">
        <v>28</v>
      </c>
      <c r="C2142">
        <v>50.887</v>
      </c>
      <c r="D2142">
        <v>9.0939999999999994</v>
      </c>
      <c r="E2142">
        <v>3214</v>
      </c>
      <c r="F2142">
        <v>1182</v>
      </c>
      <c r="G2142">
        <v>171.703</v>
      </c>
      <c r="H2142">
        <v>7.4619999999999997</v>
      </c>
    </row>
    <row r="2143" spans="2:11" x14ac:dyDescent="0.2">
      <c r="B2143">
        <v>29</v>
      </c>
      <c r="C2143">
        <v>85.650999999999996</v>
      </c>
      <c r="D2143">
        <v>11.648</v>
      </c>
      <c r="E2143">
        <v>2929</v>
      </c>
      <c r="F2143">
        <v>1359</v>
      </c>
      <c r="G2143">
        <v>56.820999999999998</v>
      </c>
      <c r="H2143">
        <v>9.9369999999999994</v>
      </c>
    </row>
    <row r="2144" spans="2:11" x14ac:dyDescent="0.2">
      <c r="B2144">
        <v>30</v>
      </c>
      <c r="C2144">
        <v>53.499000000000002</v>
      </c>
      <c r="D2144">
        <v>9.0939999999999994</v>
      </c>
      <c r="E2144">
        <v>2881</v>
      </c>
      <c r="F2144">
        <v>1281</v>
      </c>
      <c r="G2144">
        <v>8.2970000000000006</v>
      </c>
      <c r="H2144">
        <v>7.6849999999999996</v>
      </c>
    </row>
    <row r="2146" spans="2:12" x14ac:dyDescent="0.2">
      <c r="B2146" s="7" t="s">
        <v>82</v>
      </c>
    </row>
    <row r="2147" spans="2:12" x14ac:dyDescent="0.2">
      <c r="B2147">
        <v>1</v>
      </c>
      <c r="C2147">
        <v>79.12</v>
      </c>
      <c r="D2147">
        <v>11.76</v>
      </c>
      <c r="E2147">
        <v>2676</v>
      </c>
      <c r="F2147">
        <v>1796</v>
      </c>
      <c r="G2147">
        <v>21.370999999999999</v>
      </c>
      <c r="H2147">
        <v>9.3379999999999992</v>
      </c>
      <c r="I2147">
        <v>39.286999999999999</v>
      </c>
      <c r="J2147">
        <v>79.12</v>
      </c>
      <c r="K2147">
        <f>I2147/J2147</f>
        <v>0.49654954499494436</v>
      </c>
      <c r="L2147">
        <f>MIN(I2147:I2161)</f>
        <v>31.670999999999999</v>
      </c>
    </row>
    <row r="2148" spans="2:12" x14ac:dyDescent="0.2">
      <c r="B2148">
        <v>2</v>
      </c>
      <c r="C2148">
        <v>39.286999999999999</v>
      </c>
      <c r="D2148">
        <v>8.6890000000000001</v>
      </c>
      <c r="E2148">
        <v>2704</v>
      </c>
      <c r="F2148">
        <v>1756</v>
      </c>
      <c r="G2148">
        <v>9.4619999999999997</v>
      </c>
      <c r="H2148">
        <v>5.952</v>
      </c>
      <c r="I2148">
        <v>60.067999999999998</v>
      </c>
      <c r="J2148">
        <v>89.662999999999997</v>
      </c>
      <c r="K2148">
        <f t="shared" ref="K2148:K2161" si="60">I2148/J2148</f>
        <v>0.66993074066225755</v>
      </c>
      <c r="L2148">
        <f>MAX(J2147:J2161)</f>
        <v>92.561000000000007</v>
      </c>
    </row>
    <row r="2149" spans="2:12" x14ac:dyDescent="0.2">
      <c r="B2149">
        <v>3</v>
      </c>
      <c r="C2149">
        <v>89.662999999999997</v>
      </c>
      <c r="D2149">
        <v>12.904999999999999</v>
      </c>
      <c r="E2149">
        <v>1788</v>
      </c>
      <c r="F2149">
        <v>804</v>
      </c>
      <c r="G2149">
        <v>150.124</v>
      </c>
      <c r="H2149">
        <v>9.4269999999999996</v>
      </c>
      <c r="I2149">
        <v>32.719000000000001</v>
      </c>
      <c r="J2149">
        <v>67.706000000000003</v>
      </c>
      <c r="K2149">
        <f t="shared" si="60"/>
        <v>0.48325111511535168</v>
      </c>
      <c r="L2149">
        <f>AVERAGE(I2147:I2161)</f>
        <v>39.964466666666659</v>
      </c>
    </row>
    <row r="2150" spans="2:12" x14ac:dyDescent="0.2">
      <c r="B2150">
        <v>4</v>
      </c>
      <c r="C2150">
        <v>60.067999999999998</v>
      </c>
      <c r="D2150">
        <v>10.24</v>
      </c>
      <c r="E2150">
        <v>1848</v>
      </c>
      <c r="F2150">
        <v>820</v>
      </c>
      <c r="G2150">
        <v>144.46199999999999</v>
      </c>
      <c r="H2150">
        <v>8.1980000000000004</v>
      </c>
      <c r="I2150">
        <v>45.423000000000002</v>
      </c>
      <c r="J2150">
        <v>74.33</v>
      </c>
      <c r="K2150">
        <f t="shared" si="60"/>
        <v>0.6110991524283601</v>
      </c>
      <c r="L2150">
        <f>AVERAGE(J2147:J2161)</f>
        <v>73.527933333333337</v>
      </c>
    </row>
    <row r="2151" spans="2:12" x14ac:dyDescent="0.2">
      <c r="B2151">
        <v>5</v>
      </c>
      <c r="C2151">
        <v>67.706000000000003</v>
      </c>
      <c r="D2151">
        <v>10.638999999999999</v>
      </c>
      <c r="E2151">
        <v>2192</v>
      </c>
      <c r="F2151">
        <v>1388</v>
      </c>
      <c r="G2151">
        <v>40.462000000000003</v>
      </c>
      <c r="H2151">
        <v>8.65</v>
      </c>
      <c r="I2151">
        <v>46.372</v>
      </c>
      <c r="J2151">
        <v>74.245000000000005</v>
      </c>
      <c r="K2151">
        <f t="shared" si="60"/>
        <v>0.62458077985049498</v>
      </c>
    </row>
    <row r="2152" spans="2:12" x14ac:dyDescent="0.2">
      <c r="B2152">
        <v>6</v>
      </c>
      <c r="C2152">
        <v>32.719000000000001</v>
      </c>
      <c r="D2152">
        <v>7.1459999999999999</v>
      </c>
      <c r="E2152">
        <v>2220</v>
      </c>
      <c r="F2152">
        <v>1276</v>
      </c>
      <c r="G2152">
        <v>119.982</v>
      </c>
      <c r="H2152">
        <v>6.3579999999999997</v>
      </c>
      <c r="I2152">
        <v>34.398000000000003</v>
      </c>
      <c r="J2152">
        <v>70.263999999999996</v>
      </c>
      <c r="K2152">
        <f t="shared" si="60"/>
        <v>0.48955368325173637</v>
      </c>
    </row>
    <row r="2153" spans="2:12" x14ac:dyDescent="0.2">
      <c r="B2153">
        <v>7</v>
      </c>
      <c r="C2153">
        <v>74.33</v>
      </c>
      <c r="D2153">
        <v>10.7</v>
      </c>
      <c r="E2153">
        <v>2308</v>
      </c>
      <c r="F2153">
        <v>2228</v>
      </c>
      <c r="G2153">
        <v>20.853999999999999</v>
      </c>
      <c r="H2153">
        <v>9.1039999999999992</v>
      </c>
      <c r="I2153">
        <v>42.985999999999997</v>
      </c>
      <c r="J2153">
        <v>68.888999999999996</v>
      </c>
      <c r="K2153">
        <f t="shared" si="60"/>
        <v>0.62398931614626429</v>
      </c>
    </row>
    <row r="2154" spans="2:12" x14ac:dyDescent="0.2">
      <c r="B2154">
        <v>8</v>
      </c>
      <c r="C2154">
        <v>45.423000000000002</v>
      </c>
      <c r="D2154">
        <v>8.5869999999999997</v>
      </c>
      <c r="E2154">
        <v>2332</v>
      </c>
      <c r="F2154">
        <v>2244</v>
      </c>
      <c r="G2154">
        <v>46.122999999999998</v>
      </c>
      <c r="H2154">
        <v>7.2489999999999997</v>
      </c>
      <c r="I2154">
        <v>37.31</v>
      </c>
      <c r="J2154">
        <v>69.364000000000004</v>
      </c>
      <c r="K2154">
        <f t="shared" si="60"/>
        <v>0.53788708840320631</v>
      </c>
    </row>
    <row r="2155" spans="2:12" x14ac:dyDescent="0.2">
      <c r="B2155">
        <v>9</v>
      </c>
      <c r="C2155">
        <v>74.245000000000005</v>
      </c>
      <c r="D2155">
        <v>10.443</v>
      </c>
      <c r="E2155">
        <v>2104</v>
      </c>
      <c r="F2155">
        <v>2520</v>
      </c>
      <c r="G2155">
        <v>155.77199999999999</v>
      </c>
      <c r="H2155">
        <v>9.6</v>
      </c>
      <c r="I2155">
        <v>35.752000000000002</v>
      </c>
      <c r="J2155">
        <v>66.713999999999999</v>
      </c>
      <c r="K2155">
        <f t="shared" si="60"/>
        <v>0.53589951134694369</v>
      </c>
    </row>
    <row r="2156" spans="2:12" x14ac:dyDescent="0.2">
      <c r="B2156">
        <v>10</v>
      </c>
      <c r="C2156">
        <v>46.372</v>
      </c>
      <c r="D2156">
        <v>9.0500000000000007</v>
      </c>
      <c r="E2156">
        <v>2144</v>
      </c>
      <c r="F2156">
        <v>2496</v>
      </c>
      <c r="G2156">
        <v>153.435</v>
      </c>
      <c r="H2156">
        <v>6.9039999999999999</v>
      </c>
      <c r="I2156">
        <v>34.597000000000001</v>
      </c>
      <c r="J2156">
        <v>69.3</v>
      </c>
      <c r="K2156">
        <f t="shared" si="60"/>
        <v>0.49923520923520925</v>
      </c>
    </row>
    <row r="2157" spans="2:12" x14ac:dyDescent="0.2">
      <c r="B2157">
        <v>11</v>
      </c>
      <c r="C2157">
        <v>70.263999999999996</v>
      </c>
      <c r="D2157">
        <v>10.103999999999999</v>
      </c>
      <c r="E2157">
        <v>2488</v>
      </c>
      <c r="F2157">
        <v>2696</v>
      </c>
      <c r="G2157">
        <v>145.56100000000001</v>
      </c>
      <c r="H2157">
        <v>9.5030000000000001</v>
      </c>
      <c r="I2157">
        <v>31.670999999999999</v>
      </c>
      <c r="J2157">
        <v>69.171999999999997</v>
      </c>
      <c r="K2157">
        <f t="shared" si="60"/>
        <v>0.45785867113861101</v>
      </c>
    </row>
    <row r="2158" spans="2:12" x14ac:dyDescent="0.2">
      <c r="B2158">
        <v>12</v>
      </c>
      <c r="C2158">
        <v>34.398000000000003</v>
      </c>
      <c r="D2158">
        <v>8.0879999999999992</v>
      </c>
      <c r="E2158">
        <v>2520</v>
      </c>
      <c r="F2158">
        <v>2700</v>
      </c>
      <c r="G2158">
        <v>132.614</v>
      </c>
      <c r="H2158">
        <v>5.9429999999999996</v>
      </c>
      <c r="I2158">
        <v>33.384999999999998</v>
      </c>
      <c r="J2158">
        <v>70.192999999999998</v>
      </c>
      <c r="K2158">
        <f t="shared" si="60"/>
        <v>0.47561722678899604</v>
      </c>
    </row>
    <row r="2159" spans="2:12" x14ac:dyDescent="0.2">
      <c r="B2159">
        <v>13</v>
      </c>
      <c r="C2159">
        <v>68.888999999999996</v>
      </c>
      <c r="D2159">
        <v>10.7</v>
      </c>
      <c r="E2159">
        <v>1496</v>
      </c>
      <c r="F2159">
        <v>1240</v>
      </c>
      <c r="G2159">
        <v>147.72399999999999</v>
      </c>
      <c r="H2159">
        <v>8.2550000000000008</v>
      </c>
      <c r="I2159">
        <v>34.780999999999999</v>
      </c>
      <c r="J2159">
        <v>66.409000000000006</v>
      </c>
      <c r="K2159">
        <f t="shared" si="60"/>
        <v>0.52373925220979078</v>
      </c>
    </row>
    <row r="2160" spans="2:12" x14ac:dyDescent="0.2">
      <c r="B2160">
        <v>14</v>
      </c>
      <c r="C2160">
        <v>42.985999999999997</v>
      </c>
      <c r="D2160">
        <v>8.4440000000000008</v>
      </c>
      <c r="E2160">
        <v>1512</v>
      </c>
      <c r="F2160">
        <v>1312</v>
      </c>
      <c r="G2160">
        <v>21.501000000000001</v>
      </c>
      <c r="H2160">
        <v>6.4039999999999999</v>
      </c>
      <c r="I2160">
        <v>52.677999999999997</v>
      </c>
      <c r="J2160">
        <v>92.561000000000007</v>
      </c>
      <c r="K2160">
        <f t="shared" si="60"/>
        <v>0.56911658257797548</v>
      </c>
    </row>
    <row r="2161" spans="2:11" x14ac:dyDescent="0.2">
      <c r="B2161">
        <v>15</v>
      </c>
      <c r="C2161">
        <v>69.364000000000004</v>
      </c>
      <c r="D2161">
        <v>10.962</v>
      </c>
      <c r="E2161">
        <v>1316</v>
      </c>
      <c r="F2161">
        <v>556</v>
      </c>
      <c r="G2161">
        <v>92.49</v>
      </c>
      <c r="H2161">
        <v>9.1120000000000001</v>
      </c>
      <c r="I2161">
        <v>38.04</v>
      </c>
      <c r="J2161">
        <v>74.989000000000004</v>
      </c>
      <c r="K2161">
        <f t="shared" si="60"/>
        <v>0.50727440024536929</v>
      </c>
    </row>
    <row r="2162" spans="2:11" x14ac:dyDescent="0.2">
      <c r="B2162">
        <v>16</v>
      </c>
      <c r="C2162">
        <v>37.31</v>
      </c>
      <c r="D2162">
        <v>7.81</v>
      </c>
      <c r="E2162">
        <v>1288</v>
      </c>
      <c r="F2162">
        <v>688</v>
      </c>
      <c r="G2162">
        <v>37.569000000000003</v>
      </c>
      <c r="H2162">
        <v>6.6189999999999998</v>
      </c>
    </row>
    <row r="2163" spans="2:11" x14ac:dyDescent="0.2">
      <c r="B2163">
        <v>17</v>
      </c>
      <c r="C2163">
        <v>66.713999999999999</v>
      </c>
      <c r="D2163">
        <v>10.226000000000001</v>
      </c>
      <c r="E2163">
        <v>1604</v>
      </c>
      <c r="F2163">
        <v>1552</v>
      </c>
      <c r="G2163">
        <v>24.774999999999999</v>
      </c>
      <c r="H2163">
        <v>8.77</v>
      </c>
    </row>
    <row r="2164" spans="2:11" x14ac:dyDescent="0.2">
      <c r="B2164">
        <v>18</v>
      </c>
      <c r="C2164">
        <v>35.752000000000002</v>
      </c>
      <c r="D2164">
        <v>7.476</v>
      </c>
      <c r="E2164">
        <v>1636</v>
      </c>
      <c r="F2164">
        <v>1560</v>
      </c>
      <c r="G2164">
        <v>52.765000000000001</v>
      </c>
      <c r="H2164">
        <v>6.6660000000000004</v>
      </c>
    </row>
    <row r="2165" spans="2:11" x14ac:dyDescent="0.2">
      <c r="B2165">
        <v>19</v>
      </c>
      <c r="C2165">
        <v>69.3</v>
      </c>
      <c r="D2165">
        <v>10.606999999999999</v>
      </c>
      <c r="E2165">
        <v>2756</v>
      </c>
      <c r="F2165">
        <v>1336</v>
      </c>
      <c r="G2165">
        <v>170.96100000000001</v>
      </c>
      <c r="H2165">
        <v>8.8089999999999993</v>
      </c>
    </row>
    <row r="2166" spans="2:11" x14ac:dyDescent="0.2">
      <c r="B2166">
        <v>20</v>
      </c>
      <c r="C2166">
        <v>34.597000000000001</v>
      </c>
      <c r="D2166">
        <v>7.1420000000000003</v>
      </c>
      <c r="E2166">
        <v>2820</v>
      </c>
      <c r="F2166">
        <v>1308</v>
      </c>
      <c r="G2166">
        <v>126.87</v>
      </c>
      <c r="H2166">
        <v>6.5330000000000004</v>
      </c>
    </row>
    <row r="2167" spans="2:11" x14ac:dyDescent="0.2">
      <c r="B2167">
        <v>21</v>
      </c>
      <c r="C2167">
        <v>69.171999999999997</v>
      </c>
      <c r="D2167">
        <v>10.901999999999999</v>
      </c>
      <c r="E2167">
        <v>2476</v>
      </c>
      <c r="F2167">
        <v>1176</v>
      </c>
      <c r="G2167">
        <v>148.392</v>
      </c>
      <c r="H2167">
        <v>8.8089999999999993</v>
      </c>
    </row>
    <row r="2168" spans="2:11" x14ac:dyDescent="0.2">
      <c r="B2168">
        <v>22</v>
      </c>
      <c r="C2168">
        <v>31.670999999999999</v>
      </c>
      <c r="D2168">
        <v>7.81</v>
      </c>
      <c r="E2168">
        <v>2492</v>
      </c>
      <c r="F2168">
        <v>1180</v>
      </c>
      <c r="G2168">
        <v>142.43100000000001</v>
      </c>
      <c r="H2168">
        <v>5.7489999999999997</v>
      </c>
    </row>
    <row r="2169" spans="2:11" x14ac:dyDescent="0.2">
      <c r="B2169">
        <v>23</v>
      </c>
      <c r="C2169">
        <v>70.192999999999998</v>
      </c>
      <c r="D2169">
        <v>10.631</v>
      </c>
      <c r="E2169">
        <v>2108</v>
      </c>
      <c r="F2169">
        <v>1304</v>
      </c>
      <c r="G2169">
        <v>124.04600000000001</v>
      </c>
      <c r="H2169">
        <v>8.7940000000000005</v>
      </c>
    </row>
    <row r="2170" spans="2:11" x14ac:dyDescent="0.2">
      <c r="B2170">
        <v>24</v>
      </c>
      <c r="C2170">
        <v>33.384999999999998</v>
      </c>
      <c r="D2170">
        <v>7.6070000000000002</v>
      </c>
      <c r="E2170">
        <v>2132</v>
      </c>
      <c r="F2170">
        <v>1316</v>
      </c>
      <c r="G2170">
        <v>110.136</v>
      </c>
      <c r="H2170">
        <v>5.952</v>
      </c>
    </row>
    <row r="2171" spans="2:11" x14ac:dyDescent="0.2">
      <c r="B2171">
        <v>25</v>
      </c>
      <c r="C2171">
        <v>66.409000000000006</v>
      </c>
      <c r="D2171">
        <v>10.315</v>
      </c>
      <c r="E2171">
        <v>2748</v>
      </c>
      <c r="F2171">
        <v>1628</v>
      </c>
      <c r="G2171">
        <v>161.14699999999999</v>
      </c>
      <c r="H2171">
        <v>8.64</v>
      </c>
    </row>
    <row r="2172" spans="2:11" x14ac:dyDescent="0.2">
      <c r="B2172">
        <v>26</v>
      </c>
      <c r="C2172">
        <v>34.780999999999999</v>
      </c>
      <c r="D2172">
        <v>7.3840000000000003</v>
      </c>
      <c r="E2172">
        <v>2764</v>
      </c>
      <c r="F2172">
        <v>1644</v>
      </c>
      <c r="G2172">
        <v>159.22800000000001</v>
      </c>
      <c r="H2172">
        <v>6.6440000000000001</v>
      </c>
    </row>
    <row r="2173" spans="2:11" x14ac:dyDescent="0.2">
      <c r="B2173">
        <v>27</v>
      </c>
      <c r="C2173">
        <v>92.561000000000007</v>
      </c>
      <c r="D2173">
        <v>12.167999999999999</v>
      </c>
      <c r="E2173">
        <v>2148</v>
      </c>
      <c r="F2173">
        <v>1244</v>
      </c>
      <c r="G2173">
        <v>30.579000000000001</v>
      </c>
      <c r="H2173">
        <v>9.641</v>
      </c>
    </row>
    <row r="2174" spans="2:11" x14ac:dyDescent="0.2">
      <c r="B2174">
        <v>28</v>
      </c>
      <c r="C2174">
        <v>52.677999999999997</v>
      </c>
      <c r="D2174">
        <v>9.4329999999999998</v>
      </c>
      <c r="E2174">
        <v>2164</v>
      </c>
      <c r="F2174">
        <v>1192</v>
      </c>
      <c r="G2174">
        <v>10.176</v>
      </c>
      <c r="H2174">
        <v>7.3070000000000004</v>
      </c>
    </row>
    <row r="2175" spans="2:11" x14ac:dyDescent="0.2">
      <c r="B2175">
        <v>29</v>
      </c>
      <c r="C2175">
        <v>74.989000000000004</v>
      </c>
      <c r="D2175">
        <v>10.66</v>
      </c>
      <c r="E2175">
        <v>2728</v>
      </c>
      <c r="F2175">
        <v>588</v>
      </c>
      <c r="G2175">
        <v>150.57300000000001</v>
      </c>
      <c r="H2175">
        <v>9.7609999999999992</v>
      </c>
    </row>
    <row r="2176" spans="2:11" x14ac:dyDescent="0.2">
      <c r="B2176">
        <v>30</v>
      </c>
      <c r="C2176">
        <v>38.04</v>
      </c>
      <c r="D2176">
        <v>8.0030000000000001</v>
      </c>
      <c r="E2176">
        <v>2736</v>
      </c>
      <c r="F2176">
        <v>652</v>
      </c>
      <c r="G2176">
        <v>30.379000000000001</v>
      </c>
      <c r="H2176">
        <v>6.7080000000000002</v>
      </c>
    </row>
    <row r="2178" spans="2:12" x14ac:dyDescent="0.2">
      <c r="B2178" s="8" t="s">
        <v>84</v>
      </c>
    </row>
    <row r="2179" spans="2:12" x14ac:dyDescent="0.2">
      <c r="B2179">
        <v>1</v>
      </c>
      <c r="C2179">
        <v>82.33</v>
      </c>
      <c r="D2179">
        <v>11.381</v>
      </c>
      <c r="E2179">
        <v>884</v>
      </c>
      <c r="F2179">
        <v>2904</v>
      </c>
      <c r="G2179">
        <v>52.651000000000003</v>
      </c>
      <c r="H2179">
        <v>9.7609999999999992</v>
      </c>
      <c r="I2179">
        <v>36.673000000000002</v>
      </c>
      <c r="J2179">
        <v>82.33</v>
      </c>
      <c r="K2179">
        <f>I2179/J2179</f>
        <v>0.44543908660269649</v>
      </c>
      <c r="L2179">
        <f>MIN(I2179:I2193)</f>
        <v>23.231999999999999</v>
      </c>
    </row>
    <row r="2180" spans="2:12" x14ac:dyDescent="0.2">
      <c r="B2180">
        <v>2</v>
      </c>
      <c r="C2180">
        <v>36.673000000000002</v>
      </c>
      <c r="D2180">
        <v>7.6070000000000002</v>
      </c>
      <c r="E2180">
        <v>900</v>
      </c>
      <c r="F2180">
        <v>2816</v>
      </c>
      <c r="G2180">
        <v>159.864</v>
      </c>
      <c r="H2180">
        <v>6.585</v>
      </c>
      <c r="I2180">
        <v>37.218000000000004</v>
      </c>
      <c r="J2180">
        <v>74.784000000000006</v>
      </c>
      <c r="K2180">
        <f t="shared" ref="K2180:K2193" si="61">I2180/J2180</f>
        <v>0.49767329910141206</v>
      </c>
      <c r="L2180">
        <f>MAX(J2179:J2193)</f>
        <v>128.23400000000001</v>
      </c>
    </row>
    <row r="2181" spans="2:12" x14ac:dyDescent="0.2">
      <c r="B2181">
        <v>3</v>
      </c>
      <c r="C2181">
        <v>74.784000000000006</v>
      </c>
      <c r="D2181">
        <v>11.159000000000001</v>
      </c>
      <c r="E2181">
        <v>1144</v>
      </c>
      <c r="F2181">
        <v>3000</v>
      </c>
      <c r="G2181">
        <v>123.69</v>
      </c>
      <c r="H2181">
        <v>8.7639999999999993</v>
      </c>
      <c r="I2181">
        <v>61.648000000000003</v>
      </c>
      <c r="J2181">
        <v>93.311999999999998</v>
      </c>
      <c r="K2181">
        <f t="shared" si="61"/>
        <v>0.66066529492455428</v>
      </c>
      <c r="L2181">
        <f>AVERAGE(I2179:I2193)</f>
        <v>44.770200000000003</v>
      </c>
    </row>
    <row r="2182" spans="2:12" x14ac:dyDescent="0.2">
      <c r="B2182">
        <v>4</v>
      </c>
      <c r="C2182">
        <v>37.218000000000004</v>
      </c>
      <c r="D2182">
        <v>8.0879999999999992</v>
      </c>
      <c r="E2182">
        <v>1172</v>
      </c>
      <c r="F2182">
        <v>3044</v>
      </c>
      <c r="G2182">
        <v>132.614</v>
      </c>
      <c r="H2182">
        <v>6.5250000000000004</v>
      </c>
      <c r="I2182">
        <v>50.353999999999999</v>
      </c>
      <c r="J2182">
        <v>104.91</v>
      </c>
      <c r="K2182">
        <f t="shared" si="61"/>
        <v>0.47997331045658181</v>
      </c>
      <c r="L2182">
        <f>AVERAGE(J2179:J2193)</f>
        <v>91.515333333333345</v>
      </c>
    </row>
    <row r="2183" spans="2:12" x14ac:dyDescent="0.2">
      <c r="B2183">
        <v>5</v>
      </c>
      <c r="C2183">
        <v>93.311999999999998</v>
      </c>
      <c r="D2183">
        <v>12.205</v>
      </c>
      <c r="E2183">
        <v>840</v>
      </c>
      <c r="F2183">
        <v>3088</v>
      </c>
      <c r="G2183">
        <v>69.444000000000003</v>
      </c>
      <c r="H2183">
        <v>10.131</v>
      </c>
      <c r="I2183">
        <v>46.747999999999998</v>
      </c>
      <c r="J2183">
        <v>70.646000000000001</v>
      </c>
      <c r="K2183">
        <f t="shared" si="61"/>
        <v>0.66172182430710869</v>
      </c>
    </row>
    <row r="2184" spans="2:12" x14ac:dyDescent="0.2">
      <c r="B2184">
        <v>6</v>
      </c>
      <c r="C2184">
        <v>61.648000000000003</v>
      </c>
      <c r="D2184">
        <v>10.013</v>
      </c>
      <c r="E2184">
        <v>816</v>
      </c>
      <c r="F2184">
        <v>2940</v>
      </c>
      <c r="G2184">
        <v>151.607</v>
      </c>
      <c r="H2184">
        <v>8.2050000000000001</v>
      </c>
      <c r="I2184">
        <v>55.47</v>
      </c>
      <c r="J2184">
        <v>109.274</v>
      </c>
      <c r="K2184">
        <f t="shared" si="61"/>
        <v>0.50762303933232056</v>
      </c>
    </row>
    <row r="2185" spans="2:12" x14ac:dyDescent="0.2">
      <c r="B2185">
        <v>7</v>
      </c>
      <c r="C2185">
        <v>104.91</v>
      </c>
      <c r="D2185">
        <v>12.53</v>
      </c>
      <c r="E2185">
        <v>904</v>
      </c>
      <c r="F2185">
        <v>3168</v>
      </c>
      <c r="G2185">
        <v>38.83</v>
      </c>
      <c r="H2185">
        <v>10.818</v>
      </c>
      <c r="I2185">
        <v>43.835999999999999</v>
      </c>
      <c r="J2185">
        <v>100.54600000000001</v>
      </c>
      <c r="K2185">
        <f t="shared" si="61"/>
        <v>0.43597955164800184</v>
      </c>
    </row>
    <row r="2186" spans="2:12" x14ac:dyDescent="0.2">
      <c r="B2186">
        <v>8</v>
      </c>
      <c r="C2186">
        <v>50.353999999999999</v>
      </c>
      <c r="D2186">
        <v>8.9489999999999998</v>
      </c>
      <c r="E2186">
        <v>932</v>
      </c>
      <c r="F2186">
        <v>3168</v>
      </c>
      <c r="G2186">
        <v>61.39</v>
      </c>
      <c r="H2186">
        <v>7.38</v>
      </c>
      <c r="I2186">
        <v>40.250999999999998</v>
      </c>
      <c r="J2186">
        <v>99.1</v>
      </c>
      <c r="K2186">
        <f t="shared" si="61"/>
        <v>0.40616548940464176</v>
      </c>
    </row>
    <row r="2187" spans="2:12" x14ac:dyDescent="0.2">
      <c r="B2187">
        <v>9</v>
      </c>
      <c r="C2187">
        <v>70.646000000000001</v>
      </c>
      <c r="D2187">
        <v>10.787000000000001</v>
      </c>
      <c r="E2187">
        <v>1460</v>
      </c>
      <c r="F2187">
        <v>2972</v>
      </c>
      <c r="G2187">
        <v>157.964</v>
      </c>
      <c r="H2187">
        <v>8.8089999999999993</v>
      </c>
      <c r="I2187">
        <v>51.289000000000001</v>
      </c>
      <c r="J2187">
        <v>99.816000000000003</v>
      </c>
      <c r="K2187">
        <f t="shared" si="61"/>
        <v>0.51383545724132407</v>
      </c>
    </row>
    <row r="2188" spans="2:12" x14ac:dyDescent="0.2">
      <c r="B2188">
        <v>10</v>
      </c>
      <c r="C2188">
        <v>46.747999999999998</v>
      </c>
      <c r="D2188">
        <v>8.6560000000000006</v>
      </c>
      <c r="E2188">
        <v>1512</v>
      </c>
      <c r="F2188">
        <v>3068</v>
      </c>
      <c r="G2188">
        <v>58.496000000000002</v>
      </c>
      <c r="H2188">
        <v>7.5640000000000001</v>
      </c>
      <c r="I2188">
        <v>53.125</v>
      </c>
      <c r="J2188">
        <v>128.23400000000001</v>
      </c>
      <c r="K2188">
        <f t="shared" si="61"/>
        <v>0.41428170376031315</v>
      </c>
    </row>
    <row r="2189" spans="2:12" x14ac:dyDescent="0.2">
      <c r="B2189">
        <v>11</v>
      </c>
      <c r="C2189">
        <v>109.274</v>
      </c>
      <c r="D2189">
        <v>12.938000000000001</v>
      </c>
      <c r="E2189">
        <v>664</v>
      </c>
      <c r="F2189">
        <v>3156</v>
      </c>
      <c r="G2189">
        <v>12.757999999999999</v>
      </c>
      <c r="H2189">
        <v>11.19</v>
      </c>
      <c r="I2189">
        <v>23.231999999999999</v>
      </c>
      <c r="J2189">
        <v>55.441000000000003</v>
      </c>
      <c r="K2189">
        <f t="shared" si="61"/>
        <v>0.4190400606049674</v>
      </c>
    </row>
    <row r="2190" spans="2:12" x14ac:dyDescent="0.2">
      <c r="B2190">
        <v>12</v>
      </c>
      <c r="C2190">
        <v>55.47</v>
      </c>
      <c r="D2190">
        <v>9.5969999999999995</v>
      </c>
      <c r="E2190">
        <v>712</v>
      </c>
      <c r="F2190">
        <v>3088</v>
      </c>
      <c r="G2190">
        <v>150.255</v>
      </c>
      <c r="H2190">
        <v>7.51</v>
      </c>
      <c r="I2190">
        <v>44.332000000000001</v>
      </c>
      <c r="J2190">
        <v>104.45699999999999</v>
      </c>
      <c r="K2190">
        <f t="shared" si="61"/>
        <v>0.42440430033410881</v>
      </c>
    </row>
    <row r="2191" spans="2:12" x14ac:dyDescent="0.2">
      <c r="B2191">
        <v>13</v>
      </c>
      <c r="C2191">
        <v>100.54600000000001</v>
      </c>
      <c r="D2191">
        <v>13.603999999999999</v>
      </c>
      <c r="E2191">
        <v>4440</v>
      </c>
      <c r="F2191">
        <v>2476</v>
      </c>
      <c r="G2191">
        <v>57.143999999999998</v>
      </c>
      <c r="H2191">
        <v>9.8149999999999995</v>
      </c>
      <c r="I2191">
        <v>29.623000000000001</v>
      </c>
      <c r="J2191">
        <v>79.786000000000001</v>
      </c>
      <c r="K2191">
        <f t="shared" si="61"/>
        <v>0.37128067580778584</v>
      </c>
    </row>
    <row r="2192" spans="2:12" x14ac:dyDescent="0.2">
      <c r="B2192">
        <v>14</v>
      </c>
      <c r="C2192">
        <v>43.835999999999999</v>
      </c>
      <c r="D2192">
        <v>8.2539999999999996</v>
      </c>
      <c r="E2192">
        <v>4464</v>
      </c>
      <c r="F2192">
        <v>2452</v>
      </c>
      <c r="G2192">
        <v>56.768000000000001</v>
      </c>
      <c r="H2192">
        <v>6.9039999999999999</v>
      </c>
      <c r="I2192">
        <v>45.018999999999998</v>
      </c>
      <c r="J2192">
        <v>82.081999999999994</v>
      </c>
      <c r="K2192">
        <f t="shared" si="61"/>
        <v>0.5484637313905607</v>
      </c>
    </row>
    <row r="2193" spans="2:11" x14ac:dyDescent="0.2">
      <c r="B2193">
        <v>15</v>
      </c>
      <c r="C2193">
        <v>99.1</v>
      </c>
      <c r="D2193">
        <v>12.215999999999999</v>
      </c>
      <c r="E2193">
        <v>4152</v>
      </c>
      <c r="F2193">
        <v>2808</v>
      </c>
      <c r="G2193">
        <v>56.929000000000002</v>
      </c>
      <c r="H2193">
        <v>10.91</v>
      </c>
      <c r="I2193">
        <v>52.734999999999999</v>
      </c>
      <c r="J2193">
        <v>88.012</v>
      </c>
      <c r="K2193">
        <f t="shared" si="61"/>
        <v>0.59917965731945644</v>
      </c>
    </row>
    <row r="2194" spans="2:11" x14ac:dyDescent="0.2">
      <c r="B2194">
        <v>16</v>
      </c>
      <c r="C2194">
        <v>40.250999999999998</v>
      </c>
      <c r="D2194">
        <v>7.9850000000000003</v>
      </c>
      <c r="E2194">
        <v>4120</v>
      </c>
      <c r="F2194">
        <v>2724</v>
      </c>
      <c r="G2194">
        <v>26.565000000000001</v>
      </c>
      <c r="H2194">
        <v>6.9660000000000002</v>
      </c>
    </row>
    <row r="2195" spans="2:11" x14ac:dyDescent="0.2">
      <c r="B2195">
        <v>17</v>
      </c>
      <c r="C2195">
        <v>99.816000000000003</v>
      </c>
      <c r="D2195">
        <v>13.096</v>
      </c>
      <c r="E2195">
        <v>4680</v>
      </c>
      <c r="F2195">
        <v>2732</v>
      </c>
      <c r="G2195">
        <v>117.03100000000001</v>
      </c>
      <c r="H2195">
        <v>9.7609999999999992</v>
      </c>
    </row>
    <row r="2196" spans="2:11" x14ac:dyDescent="0.2">
      <c r="B2196">
        <v>18</v>
      </c>
      <c r="C2196">
        <v>51.289000000000001</v>
      </c>
      <c r="D2196">
        <v>9.0500000000000007</v>
      </c>
      <c r="E2196">
        <v>4688</v>
      </c>
      <c r="F2196">
        <v>2908</v>
      </c>
      <c r="G2196">
        <v>54.637999999999998</v>
      </c>
      <c r="H2196">
        <v>7.8570000000000002</v>
      </c>
    </row>
    <row r="2197" spans="2:11" x14ac:dyDescent="0.2">
      <c r="B2197">
        <v>19</v>
      </c>
      <c r="C2197">
        <v>128.23400000000001</v>
      </c>
      <c r="D2197">
        <v>14.356</v>
      </c>
      <c r="E2197">
        <v>960</v>
      </c>
      <c r="F2197">
        <v>2908</v>
      </c>
      <c r="G2197">
        <v>84.289000000000001</v>
      </c>
      <c r="H2197">
        <v>11.19</v>
      </c>
    </row>
    <row r="2198" spans="2:11" x14ac:dyDescent="0.2">
      <c r="B2198">
        <v>20</v>
      </c>
      <c r="C2198">
        <v>53.125</v>
      </c>
      <c r="D2198">
        <v>8.9749999999999996</v>
      </c>
      <c r="E2198">
        <v>960</v>
      </c>
      <c r="F2198">
        <v>2716</v>
      </c>
      <c r="G2198">
        <v>111.801</v>
      </c>
      <c r="H2198">
        <v>7.6189999999999998</v>
      </c>
    </row>
    <row r="2199" spans="2:11" x14ac:dyDescent="0.2">
      <c r="B2199">
        <v>21</v>
      </c>
      <c r="C2199">
        <v>55.441000000000003</v>
      </c>
      <c r="D2199">
        <v>9.7729999999999997</v>
      </c>
      <c r="E2199">
        <v>1588</v>
      </c>
      <c r="F2199">
        <v>2828</v>
      </c>
      <c r="G2199">
        <v>55.923000000000002</v>
      </c>
      <c r="H2199">
        <v>7.66</v>
      </c>
    </row>
    <row r="2200" spans="2:11" x14ac:dyDescent="0.2">
      <c r="B2200">
        <v>22</v>
      </c>
      <c r="C2200">
        <v>23.231999999999999</v>
      </c>
      <c r="D2200">
        <v>6.1020000000000003</v>
      </c>
      <c r="E2200">
        <v>1564</v>
      </c>
      <c r="F2200">
        <v>2756</v>
      </c>
      <c r="G2200">
        <v>20.556000000000001</v>
      </c>
      <c r="H2200">
        <v>4.9800000000000004</v>
      </c>
    </row>
    <row r="2201" spans="2:11" x14ac:dyDescent="0.2">
      <c r="B2201">
        <v>23</v>
      </c>
      <c r="C2201">
        <v>104.45699999999999</v>
      </c>
      <c r="D2201">
        <v>13.206</v>
      </c>
      <c r="E2201">
        <v>1416</v>
      </c>
      <c r="F2201">
        <v>2560</v>
      </c>
      <c r="G2201">
        <v>33.976999999999997</v>
      </c>
      <c r="H2201">
        <v>10.913</v>
      </c>
    </row>
    <row r="2202" spans="2:11" x14ac:dyDescent="0.2">
      <c r="B2202">
        <v>24</v>
      </c>
      <c r="C2202">
        <v>44.332000000000001</v>
      </c>
      <c r="D2202">
        <v>8.3160000000000007</v>
      </c>
      <c r="E2202">
        <v>1488</v>
      </c>
      <c r="F2202">
        <v>2580</v>
      </c>
      <c r="G2202">
        <v>76.759</v>
      </c>
      <c r="H2202">
        <v>6.9039999999999999</v>
      </c>
    </row>
    <row r="2203" spans="2:11" x14ac:dyDescent="0.2">
      <c r="B2203">
        <v>25</v>
      </c>
      <c r="C2203">
        <v>79.786000000000001</v>
      </c>
      <c r="D2203">
        <v>11.159000000000001</v>
      </c>
      <c r="E2203">
        <v>3636</v>
      </c>
      <c r="F2203">
        <v>1792</v>
      </c>
      <c r="G2203">
        <v>33.69</v>
      </c>
      <c r="H2203">
        <v>9.3539999999999992</v>
      </c>
    </row>
    <row r="2204" spans="2:11" x14ac:dyDescent="0.2">
      <c r="B2204">
        <v>26</v>
      </c>
      <c r="C2204">
        <v>29.623000000000001</v>
      </c>
      <c r="D2204">
        <v>6.9409999999999998</v>
      </c>
      <c r="E2204">
        <v>3688</v>
      </c>
      <c r="F2204">
        <v>1720</v>
      </c>
      <c r="G2204">
        <v>120.964</v>
      </c>
      <c r="H2204">
        <v>6.1749999999999998</v>
      </c>
    </row>
    <row r="2205" spans="2:11" x14ac:dyDescent="0.2">
      <c r="B2205">
        <v>27</v>
      </c>
      <c r="C2205">
        <v>82.081999999999994</v>
      </c>
      <c r="D2205">
        <v>11.571</v>
      </c>
      <c r="E2205">
        <v>3612</v>
      </c>
      <c r="F2205">
        <v>1812</v>
      </c>
      <c r="G2205">
        <v>143.36600000000001</v>
      </c>
      <c r="H2205">
        <v>9.1809999999999992</v>
      </c>
    </row>
    <row r="2206" spans="2:11" x14ac:dyDescent="0.2">
      <c r="B2206">
        <v>28</v>
      </c>
      <c r="C2206">
        <v>45.018999999999998</v>
      </c>
      <c r="D2206">
        <v>8.5340000000000007</v>
      </c>
      <c r="E2206">
        <v>3628</v>
      </c>
      <c r="F2206">
        <v>1924</v>
      </c>
      <c r="G2206">
        <v>22.989000000000001</v>
      </c>
      <c r="H2206">
        <v>6.87</v>
      </c>
    </row>
    <row r="2207" spans="2:11" x14ac:dyDescent="0.2">
      <c r="B2207">
        <v>29</v>
      </c>
      <c r="C2207">
        <v>88.012</v>
      </c>
      <c r="D2207">
        <v>12.348000000000001</v>
      </c>
      <c r="E2207">
        <v>3344</v>
      </c>
      <c r="F2207">
        <v>2200</v>
      </c>
      <c r="G2207">
        <v>56.003999999999998</v>
      </c>
      <c r="H2207">
        <v>9.9149999999999991</v>
      </c>
    </row>
    <row r="2208" spans="2:11" x14ac:dyDescent="0.2">
      <c r="B2208">
        <v>30</v>
      </c>
      <c r="C2208">
        <v>52.734999999999999</v>
      </c>
      <c r="D2208">
        <v>10.7</v>
      </c>
      <c r="E2208">
        <v>3316</v>
      </c>
      <c r="F2208">
        <v>2180</v>
      </c>
      <c r="G2208">
        <v>32.276000000000003</v>
      </c>
      <c r="H2208">
        <v>6.9039999999999999</v>
      </c>
    </row>
    <row r="2210" spans="2:12" x14ac:dyDescent="0.2">
      <c r="B2210" s="7" t="s">
        <v>85</v>
      </c>
    </row>
    <row r="2211" spans="2:12" x14ac:dyDescent="0.2">
      <c r="B2211">
        <v>1</v>
      </c>
      <c r="C2211">
        <v>108.312</v>
      </c>
      <c r="D2211">
        <v>13.147</v>
      </c>
      <c r="E2211">
        <v>3488</v>
      </c>
      <c r="F2211">
        <v>380</v>
      </c>
      <c r="G2211">
        <v>35.417000000000002</v>
      </c>
      <c r="H2211">
        <v>11.106999999999999</v>
      </c>
      <c r="I2211">
        <v>50.957000000000001</v>
      </c>
      <c r="J2211">
        <v>108.312</v>
      </c>
      <c r="K2211">
        <f>I2211/J2211</f>
        <v>0.47046495309845632</v>
      </c>
      <c r="L2211">
        <f>MIN(I2211:I2225)</f>
        <v>24.277000000000001</v>
      </c>
    </row>
    <row r="2212" spans="2:12" x14ac:dyDescent="0.2">
      <c r="B2212">
        <v>2</v>
      </c>
      <c r="C2212">
        <v>50.957000000000001</v>
      </c>
      <c r="D2212">
        <v>8.7189999999999994</v>
      </c>
      <c r="E2212">
        <v>3524</v>
      </c>
      <c r="F2212">
        <v>232</v>
      </c>
      <c r="G2212">
        <v>124.992</v>
      </c>
      <c r="H2212">
        <v>7.8570000000000002</v>
      </c>
      <c r="I2212">
        <v>37.89</v>
      </c>
      <c r="J2212">
        <v>67.241</v>
      </c>
      <c r="K2212">
        <f t="shared" ref="K2212:K2225" si="62">I2212/J2212</f>
        <v>0.56349548638479496</v>
      </c>
      <c r="L2212">
        <f>MAX(J2211:J2225)</f>
        <v>128.28100000000001</v>
      </c>
    </row>
    <row r="2213" spans="2:12" x14ac:dyDescent="0.2">
      <c r="B2213">
        <v>3</v>
      </c>
      <c r="C2213">
        <v>67.241</v>
      </c>
      <c r="D2213">
        <v>10.124000000000001</v>
      </c>
      <c r="E2213">
        <v>3632</v>
      </c>
      <c r="F2213">
        <v>240</v>
      </c>
      <c r="G2213">
        <v>48.814</v>
      </c>
      <c r="H2213">
        <v>8.81</v>
      </c>
      <c r="I2213">
        <v>24.277000000000001</v>
      </c>
      <c r="J2213">
        <v>54.932000000000002</v>
      </c>
      <c r="K2213">
        <f t="shared" si="62"/>
        <v>0.44194640646617639</v>
      </c>
      <c r="L2213">
        <f>AVERAGE(I2211:I2225)</f>
        <v>52.16706666666667</v>
      </c>
    </row>
    <row r="2214" spans="2:12" x14ac:dyDescent="0.2">
      <c r="B2214">
        <v>4</v>
      </c>
      <c r="C2214">
        <v>37.89</v>
      </c>
      <c r="D2214">
        <v>7.476</v>
      </c>
      <c r="E2214">
        <v>3648</v>
      </c>
      <c r="F2214">
        <v>216</v>
      </c>
      <c r="G2214">
        <v>52.765000000000001</v>
      </c>
      <c r="H2214">
        <v>6.6669999999999998</v>
      </c>
      <c r="I2214">
        <v>55.024000000000001</v>
      </c>
      <c r="J2214">
        <v>90.894000000000005</v>
      </c>
      <c r="K2214">
        <f t="shared" si="62"/>
        <v>0.60536449050542385</v>
      </c>
      <c r="L2214">
        <f>AVERAGE(J2211:J2225)</f>
        <v>96.561866666666674</v>
      </c>
    </row>
    <row r="2215" spans="2:12" x14ac:dyDescent="0.2">
      <c r="B2215">
        <v>5</v>
      </c>
      <c r="C2215">
        <v>54.932000000000002</v>
      </c>
      <c r="D2215">
        <v>9.1470000000000002</v>
      </c>
      <c r="E2215">
        <v>3296</v>
      </c>
      <c r="F2215">
        <v>528</v>
      </c>
      <c r="G2215">
        <v>38.659999999999997</v>
      </c>
      <c r="H2215">
        <v>8.1989999999999998</v>
      </c>
      <c r="I2215">
        <v>56.774000000000001</v>
      </c>
      <c r="J2215">
        <v>112.911</v>
      </c>
      <c r="K2215">
        <f t="shared" si="62"/>
        <v>0.50282080576737431</v>
      </c>
    </row>
    <row r="2216" spans="2:12" x14ac:dyDescent="0.2">
      <c r="B2216">
        <v>6</v>
      </c>
      <c r="C2216">
        <v>24.277000000000001</v>
      </c>
      <c r="D2216">
        <v>6.62</v>
      </c>
      <c r="E2216">
        <v>3312</v>
      </c>
      <c r="F2216">
        <v>512</v>
      </c>
      <c r="G2216">
        <v>52.305999999999997</v>
      </c>
      <c r="H2216">
        <v>5.476</v>
      </c>
      <c r="I2216">
        <v>63.881999999999998</v>
      </c>
      <c r="J2216">
        <v>124.249</v>
      </c>
      <c r="K2216">
        <f t="shared" si="62"/>
        <v>0.51414498305821377</v>
      </c>
    </row>
    <row r="2217" spans="2:12" x14ac:dyDescent="0.2">
      <c r="B2217">
        <v>7</v>
      </c>
      <c r="C2217">
        <v>90.894000000000005</v>
      </c>
      <c r="D2217">
        <v>11.637</v>
      </c>
      <c r="E2217">
        <v>924</v>
      </c>
      <c r="F2217">
        <v>1388</v>
      </c>
      <c r="G2217">
        <v>120.76300000000001</v>
      </c>
      <c r="H2217">
        <v>10.468999999999999</v>
      </c>
      <c r="I2217">
        <v>62.826000000000001</v>
      </c>
      <c r="J2217">
        <v>102.622</v>
      </c>
      <c r="K2217">
        <f t="shared" si="62"/>
        <v>0.61220790863557517</v>
      </c>
    </row>
    <row r="2218" spans="2:12" x14ac:dyDescent="0.2">
      <c r="B2218">
        <v>8</v>
      </c>
      <c r="C2218">
        <v>55.024000000000001</v>
      </c>
      <c r="D2218">
        <v>9.5619999999999994</v>
      </c>
      <c r="E2218">
        <v>944</v>
      </c>
      <c r="F2218">
        <v>1388</v>
      </c>
      <c r="G2218">
        <v>108.886</v>
      </c>
      <c r="H2218">
        <v>7.5289999999999999</v>
      </c>
      <c r="I2218">
        <v>57.115000000000002</v>
      </c>
      <c r="J2218">
        <v>106.25</v>
      </c>
      <c r="K2218">
        <f t="shared" si="62"/>
        <v>0.53755294117647057</v>
      </c>
    </row>
    <row r="2219" spans="2:12" x14ac:dyDescent="0.2">
      <c r="B2219">
        <v>9</v>
      </c>
      <c r="C2219">
        <v>112.911</v>
      </c>
      <c r="D2219">
        <v>12.821999999999999</v>
      </c>
      <c r="E2219">
        <v>908</v>
      </c>
      <c r="F2219">
        <v>924</v>
      </c>
      <c r="G2219">
        <v>31.329000000000001</v>
      </c>
      <c r="H2219">
        <v>11.423999999999999</v>
      </c>
      <c r="I2219">
        <v>68.807000000000002</v>
      </c>
      <c r="J2219">
        <v>128.28100000000001</v>
      </c>
      <c r="K2219">
        <f t="shared" si="62"/>
        <v>0.53637717198961654</v>
      </c>
    </row>
    <row r="2220" spans="2:12" x14ac:dyDescent="0.2">
      <c r="B2220">
        <v>10</v>
      </c>
      <c r="C2220">
        <v>56.774000000000001</v>
      </c>
      <c r="D2220">
        <v>9.61</v>
      </c>
      <c r="E2220">
        <v>956</v>
      </c>
      <c r="F2220">
        <v>816</v>
      </c>
      <c r="G2220">
        <v>131.98699999999999</v>
      </c>
      <c r="H2220">
        <v>8.3160000000000007</v>
      </c>
      <c r="I2220">
        <v>61.465000000000003</v>
      </c>
      <c r="J2220">
        <v>111.67100000000001</v>
      </c>
      <c r="K2220">
        <f t="shared" si="62"/>
        <v>0.55041147656956591</v>
      </c>
    </row>
    <row r="2221" spans="2:12" x14ac:dyDescent="0.2">
      <c r="B2221">
        <v>11</v>
      </c>
      <c r="C2221">
        <v>124.249</v>
      </c>
      <c r="D2221">
        <v>13.779</v>
      </c>
      <c r="E2221">
        <v>620</v>
      </c>
      <c r="F2221">
        <v>1808</v>
      </c>
      <c r="G2221">
        <v>170.04900000000001</v>
      </c>
      <c r="H2221">
        <v>11.712999999999999</v>
      </c>
      <c r="I2221">
        <v>41.823</v>
      </c>
      <c r="J2221">
        <v>88.838999999999999</v>
      </c>
      <c r="K2221">
        <f t="shared" si="62"/>
        <v>0.47077297133015905</v>
      </c>
    </row>
    <row r="2222" spans="2:12" x14ac:dyDescent="0.2">
      <c r="B2222">
        <v>12</v>
      </c>
      <c r="C2222">
        <v>63.881999999999998</v>
      </c>
      <c r="D2222">
        <v>9.9689999999999994</v>
      </c>
      <c r="E2222">
        <v>680</v>
      </c>
      <c r="F2222">
        <v>1748</v>
      </c>
      <c r="G2222">
        <v>130.15600000000001</v>
      </c>
      <c r="H2222">
        <v>8.4890000000000008</v>
      </c>
      <c r="I2222">
        <v>58.539000000000001</v>
      </c>
      <c r="J2222">
        <v>110.339</v>
      </c>
      <c r="K2222">
        <f t="shared" si="62"/>
        <v>0.53053770652262577</v>
      </c>
    </row>
    <row r="2223" spans="2:12" x14ac:dyDescent="0.2">
      <c r="B2223">
        <v>13</v>
      </c>
      <c r="C2223">
        <v>102.622</v>
      </c>
      <c r="D2223">
        <v>12.273</v>
      </c>
      <c r="E2223">
        <v>2584</v>
      </c>
      <c r="F2223">
        <v>884</v>
      </c>
      <c r="G2223">
        <v>108.083</v>
      </c>
      <c r="H2223">
        <v>10.714</v>
      </c>
      <c r="I2223">
        <v>74.61</v>
      </c>
      <c r="J2223">
        <v>113.223</v>
      </c>
      <c r="K2223">
        <f t="shared" si="62"/>
        <v>0.65896505127050153</v>
      </c>
    </row>
    <row r="2224" spans="2:12" x14ac:dyDescent="0.2">
      <c r="B2224">
        <v>14</v>
      </c>
      <c r="C2224">
        <v>62.826000000000001</v>
      </c>
      <c r="D2224">
        <v>9.7880000000000003</v>
      </c>
      <c r="E2224">
        <v>2536</v>
      </c>
      <c r="F2224">
        <v>968</v>
      </c>
      <c r="G2224">
        <v>161.565</v>
      </c>
      <c r="H2224">
        <v>8.0920000000000005</v>
      </c>
      <c r="I2224">
        <v>39.271999999999998</v>
      </c>
      <c r="J2224">
        <v>67.149000000000001</v>
      </c>
      <c r="K2224">
        <f t="shared" si="62"/>
        <v>0.58484862023261697</v>
      </c>
    </row>
    <row r="2225" spans="2:11" x14ac:dyDescent="0.2">
      <c r="B2225">
        <v>15</v>
      </c>
      <c r="C2225">
        <v>106.25</v>
      </c>
      <c r="D2225">
        <v>12.888</v>
      </c>
      <c r="E2225">
        <v>2760</v>
      </c>
      <c r="F2225">
        <v>1132</v>
      </c>
      <c r="G2225">
        <v>78.275000000000006</v>
      </c>
      <c r="H2225">
        <v>10.706</v>
      </c>
      <c r="I2225">
        <v>29.245000000000001</v>
      </c>
      <c r="J2225">
        <v>61.515000000000001</v>
      </c>
      <c r="K2225">
        <f t="shared" si="62"/>
        <v>0.47541250101601235</v>
      </c>
    </row>
    <row r="2226" spans="2:11" x14ac:dyDescent="0.2">
      <c r="B2226">
        <v>16</v>
      </c>
      <c r="C2226">
        <v>57.115000000000002</v>
      </c>
      <c r="D2226">
        <v>9.6479999999999997</v>
      </c>
      <c r="E2226">
        <v>2700</v>
      </c>
      <c r="F2226">
        <v>1000</v>
      </c>
      <c r="G2226">
        <v>164.249</v>
      </c>
      <c r="H2226">
        <v>7.8570000000000002</v>
      </c>
    </row>
    <row r="2227" spans="2:11" x14ac:dyDescent="0.2">
      <c r="B2227">
        <v>17</v>
      </c>
      <c r="C2227">
        <v>128.28100000000001</v>
      </c>
      <c r="D2227">
        <v>13.352</v>
      </c>
      <c r="E2227">
        <v>2296</v>
      </c>
      <c r="F2227">
        <v>1904</v>
      </c>
      <c r="G2227">
        <v>31.138999999999999</v>
      </c>
      <c r="H2227">
        <v>12.664999999999999</v>
      </c>
    </row>
    <row r="2228" spans="2:11" x14ac:dyDescent="0.2">
      <c r="B2228">
        <v>18</v>
      </c>
      <c r="C2228">
        <v>68.807000000000002</v>
      </c>
      <c r="D2228">
        <v>10.241</v>
      </c>
      <c r="E2228">
        <v>2300</v>
      </c>
      <c r="F2228">
        <v>1800</v>
      </c>
      <c r="G2228">
        <v>162.40799999999999</v>
      </c>
      <c r="H2228">
        <v>8.3330000000000002</v>
      </c>
    </row>
    <row r="2229" spans="2:11" x14ac:dyDescent="0.2">
      <c r="B2229">
        <v>19</v>
      </c>
      <c r="C2229">
        <v>111.67100000000001</v>
      </c>
      <c r="D2229">
        <v>13.148999999999999</v>
      </c>
      <c r="E2229">
        <v>2872</v>
      </c>
      <c r="F2229">
        <v>1344</v>
      </c>
      <c r="G2229">
        <v>58.325000000000003</v>
      </c>
      <c r="H2229">
        <v>10.714</v>
      </c>
    </row>
    <row r="2230" spans="2:11" x14ac:dyDescent="0.2">
      <c r="B2230">
        <v>20</v>
      </c>
      <c r="C2230">
        <v>61.465000000000003</v>
      </c>
      <c r="D2230">
        <v>9.3949999999999996</v>
      </c>
      <c r="E2230">
        <v>2872</v>
      </c>
      <c r="F2230">
        <v>1264</v>
      </c>
      <c r="G2230">
        <v>8.7460000000000004</v>
      </c>
      <c r="H2230">
        <v>8.8719999999999999</v>
      </c>
    </row>
    <row r="2231" spans="2:11" x14ac:dyDescent="0.2">
      <c r="B2231">
        <v>21</v>
      </c>
      <c r="C2231">
        <v>88.838999999999999</v>
      </c>
      <c r="D2231">
        <v>11.63</v>
      </c>
      <c r="E2231">
        <v>2752</v>
      </c>
      <c r="F2231">
        <v>1052</v>
      </c>
      <c r="G2231">
        <v>157.10900000000001</v>
      </c>
      <c r="H2231">
        <v>10.208</v>
      </c>
    </row>
    <row r="2232" spans="2:11" x14ac:dyDescent="0.2">
      <c r="B2232">
        <v>22</v>
      </c>
      <c r="C2232">
        <v>41.823</v>
      </c>
      <c r="D2232">
        <v>8.3879999999999999</v>
      </c>
      <c r="E2232">
        <v>2792</v>
      </c>
      <c r="F2232">
        <v>1048</v>
      </c>
      <c r="G2232">
        <v>145.40799999999999</v>
      </c>
      <c r="H2232">
        <v>7.0880000000000001</v>
      </c>
    </row>
    <row r="2233" spans="2:11" x14ac:dyDescent="0.2">
      <c r="B2233">
        <v>23</v>
      </c>
      <c r="C2233">
        <v>110.339</v>
      </c>
      <c r="D2233">
        <v>12.571999999999999</v>
      </c>
      <c r="E2233">
        <v>2868</v>
      </c>
      <c r="F2233">
        <v>1320</v>
      </c>
      <c r="G2233">
        <v>52.695999999999998</v>
      </c>
      <c r="H2233">
        <v>11.19</v>
      </c>
    </row>
    <row r="2234" spans="2:11" x14ac:dyDescent="0.2">
      <c r="B2234">
        <v>24</v>
      </c>
      <c r="C2234">
        <v>58.539000000000001</v>
      </c>
      <c r="D2234">
        <v>9.2729999999999997</v>
      </c>
      <c r="E2234">
        <v>2908</v>
      </c>
      <c r="F2234">
        <v>1308</v>
      </c>
      <c r="G2234">
        <v>60.802999999999997</v>
      </c>
      <c r="H2234">
        <v>8.3330000000000002</v>
      </c>
    </row>
    <row r="2235" spans="2:11" x14ac:dyDescent="0.2">
      <c r="B2235">
        <v>25</v>
      </c>
      <c r="C2235">
        <v>113.223</v>
      </c>
      <c r="D2235">
        <v>13.737</v>
      </c>
      <c r="E2235">
        <v>2888</v>
      </c>
      <c r="F2235">
        <v>2824</v>
      </c>
      <c r="G2235">
        <v>115.67700000000001</v>
      </c>
      <c r="H2235">
        <v>10.946999999999999</v>
      </c>
    </row>
    <row r="2236" spans="2:11" x14ac:dyDescent="0.2">
      <c r="B2236">
        <v>26</v>
      </c>
      <c r="C2236">
        <v>74.61</v>
      </c>
      <c r="D2236">
        <v>11.16</v>
      </c>
      <c r="E2236">
        <v>2892</v>
      </c>
      <c r="F2236">
        <v>2864</v>
      </c>
      <c r="G2236">
        <v>123.69</v>
      </c>
      <c r="H2236">
        <v>8.81</v>
      </c>
    </row>
    <row r="2237" spans="2:11" x14ac:dyDescent="0.2">
      <c r="B2237">
        <v>27</v>
      </c>
      <c r="C2237">
        <v>67.149000000000001</v>
      </c>
      <c r="D2237">
        <v>10.013999999999999</v>
      </c>
      <c r="E2237">
        <v>2644</v>
      </c>
      <c r="F2237">
        <v>2064</v>
      </c>
      <c r="G2237">
        <v>118.393</v>
      </c>
      <c r="H2237">
        <v>9.0950000000000006</v>
      </c>
    </row>
    <row r="2238" spans="2:11" x14ac:dyDescent="0.2">
      <c r="B2238">
        <v>28</v>
      </c>
      <c r="C2238">
        <v>39.271999999999998</v>
      </c>
      <c r="D2238">
        <v>7.6669999999999998</v>
      </c>
      <c r="E2238">
        <v>2616</v>
      </c>
      <c r="F2238">
        <v>2188</v>
      </c>
      <c r="G2238">
        <v>53.841999999999999</v>
      </c>
      <c r="H2238">
        <v>6.9050000000000002</v>
      </c>
    </row>
    <row r="2239" spans="2:11" x14ac:dyDescent="0.2">
      <c r="B2239">
        <v>29</v>
      </c>
      <c r="C2239">
        <v>61.515000000000001</v>
      </c>
      <c r="D2239">
        <v>10.071</v>
      </c>
      <c r="E2239">
        <v>2684</v>
      </c>
      <c r="F2239">
        <v>1904</v>
      </c>
      <c r="G2239">
        <v>6.7889999999999997</v>
      </c>
      <c r="H2239">
        <v>8.0809999999999995</v>
      </c>
    </row>
    <row r="2240" spans="2:11" x14ac:dyDescent="0.2">
      <c r="B2240">
        <v>30</v>
      </c>
      <c r="C2240">
        <v>29.245000000000001</v>
      </c>
      <c r="D2240">
        <v>7.1029999999999998</v>
      </c>
      <c r="E2240">
        <v>2708</v>
      </c>
      <c r="F2240">
        <v>1892</v>
      </c>
      <c r="G2240">
        <v>166.43</v>
      </c>
      <c r="H2240">
        <v>5.798</v>
      </c>
    </row>
    <row r="2242" spans="2:12" x14ac:dyDescent="0.2">
      <c r="B2242" s="8" t="s">
        <v>86</v>
      </c>
    </row>
    <row r="2243" spans="2:12" x14ac:dyDescent="0.2">
      <c r="B2243">
        <v>1</v>
      </c>
      <c r="C2243">
        <v>82.015000000000001</v>
      </c>
      <c r="D2243">
        <v>10.961</v>
      </c>
      <c r="E2243">
        <v>2408</v>
      </c>
      <c r="F2243">
        <v>2320</v>
      </c>
      <c r="G2243">
        <v>32.276000000000003</v>
      </c>
      <c r="H2243">
        <v>9.5109999999999992</v>
      </c>
      <c r="I2243">
        <v>37.643000000000001</v>
      </c>
      <c r="J2243">
        <v>82.015000000000001</v>
      </c>
      <c r="K2243">
        <f>I2243/J2243</f>
        <v>0.45897701639943911</v>
      </c>
      <c r="L2243">
        <f>MIN(I2243:I2257)</f>
        <v>28.669</v>
      </c>
    </row>
    <row r="2244" spans="2:12" x14ac:dyDescent="0.2">
      <c r="B2244">
        <v>2</v>
      </c>
      <c r="C2244">
        <v>37.643000000000001</v>
      </c>
      <c r="D2244">
        <v>7.94</v>
      </c>
      <c r="E2244">
        <v>2436</v>
      </c>
      <c r="F2244">
        <v>2224</v>
      </c>
      <c r="G2244">
        <v>137.49</v>
      </c>
      <c r="H2244">
        <v>6.585</v>
      </c>
      <c r="I2244">
        <v>28.669</v>
      </c>
      <c r="J2244">
        <v>66.632000000000005</v>
      </c>
      <c r="K2244">
        <f t="shared" ref="K2244:K2257" si="63">I2244/J2244</f>
        <v>0.43025873454196178</v>
      </c>
      <c r="L2244">
        <f>MAX(J2243:J2257)</f>
        <v>169.167</v>
      </c>
    </row>
    <row r="2245" spans="2:12" x14ac:dyDescent="0.2">
      <c r="B2245">
        <v>3</v>
      </c>
      <c r="C2245">
        <v>66.632000000000005</v>
      </c>
      <c r="D2245">
        <v>9.9309999999999992</v>
      </c>
      <c r="E2245">
        <v>2696</v>
      </c>
      <c r="F2245">
        <v>2016</v>
      </c>
      <c r="G2245">
        <v>114.67700000000001</v>
      </c>
      <c r="H2245">
        <v>9.0239999999999991</v>
      </c>
      <c r="I2245">
        <v>45.673000000000002</v>
      </c>
      <c r="J2245">
        <v>87.361000000000004</v>
      </c>
      <c r="K2245">
        <f t="shared" si="63"/>
        <v>0.52280766016872515</v>
      </c>
      <c r="L2245">
        <f>AVERAGE(I2243:I2257)</f>
        <v>50.299866666666659</v>
      </c>
    </row>
    <row r="2246" spans="2:12" x14ac:dyDescent="0.2">
      <c r="B2246">
        <v>4</v>
      </c>
      <c r="C2246">
        <v>28.669</v>
      </c>
      <c r="D2246">
        <v>6.9320000000000004</v>
      </c>
      <c r="E2246">
        <v>2700</v>
      </c>
      <c r="F2246">
        <v>2124</v>
      </c>
      <c r="G2246">
        <v>50.710999999999999</v>
      </c>
      <c r="H2246">
        <v>5.8170000000000002</v>
      </c>
      <c r="I2246">
        <v>57.598999999999997</v>
      </c>
      <c r="J2246">
        <v>86.491</v>
      </c>
      <c r="K2246">
        <f t="shared" si="63"/>
        <v>0.66595368304216618</v>
      </c>
      <c r="L2246">
        <f>AVERAGE(J2243:J2257)</f>
        <v>99.023133333333348</v>
      </c>
    </row>
    <row r="2247" spans="2:12" x14ac:dyDescent="0.2">
      <c r="B2247">
        <v>5</v>
      </c>
      <c r="C2247">
        <v>87.361000000000004</v>
      </c>
      <c r="D2247">
        <v>11.243</v>
      </c>
      <c r="E2247">
        <v>2840</v>
      </c>
      <c r="F2247">
        <v>2232</v>
      </c>
      <c r="G2247">
        <v>49.399000000000001</v>
      </c>
      <c r="H2247">
        <v>10.29</v>
      </c>
      <c r="I2247">
        <v>65.584000000000003</v>
      </c>
      <c r="J2247">
        <v>122.595</v>
      </c>
      <c r="K2247">
        <f t="shared" si="63"/>
        <v>0.53496472123659211</v>
      </c>
    </row>
    <row r="2248" spans="2:12" x14ac:dyDescent="0.2">
      <c r="B2248">
        <v>6</v>
      </c>
      <c r="C2248">
        <v>45.673000000000002</v>
      </c>
      <c r="D2248">
        <v>8.6229999999999993</v>
      </c>
      <c r="E2248">
        <v>2864</v>
      </c>
      <c r="F2248">
        <v>2104</v>
      </c>
      <c r="G2248">
        <v>118.74</v>
      </c>
      <c r="H2248">
        <v>7.28</v>
      </c>
      <c r="I2248">
        <v>37.850999999999999</v>
      </c>
      <c r="J2248">
        <v>74.61</v>
      </c>
      <c r="K2248">
        <f t="shared" si="63"/>
        <v>0.50731805388017692</v>
      </c>
    </row>
    <row r="2249" spans="2:12" x14ac:dyDescent="0.2">
      <c r="B2249">
        <v>7</v>
      </c>
      <c r="C2249">
        <v>86.491</v>
      </c>
      <c r="D2249">
        <v>12.116</v>
      </c>
      <c r="E2249">
        <v>4360</v>
      </c>
      <c r="F2249">
        <v>1108</v>
      </c>
      <c r="G2249">
        <v>40.100999999999999</v>
      </c>
      <c r="H2249">
        <v>9.9049999999999994</v>
      </c>
      <c r="I2249">
        <v>38.713999999999999</v>
      </c>
      <c r="J2249">
        <v>72.58</v>
      </c>
      <c r="K2249">
        <f t="shared" si="63"/>
        <v>0.53339763020115738</v>
      </c>
    </row>
    <row r="2250" spans="2:12" x14ac:dyDescent="0.2">
      <c r="B2250">
        <v>8</v>
      </c>
      <c r="C2250">
        <v>57.598999999999997</v>
      </c>
      <c r="D2250">
        <v>9.5239999999999991</v>
      </c>
      <c r="E2250">
        <v>4388</v>
      </c>
      <c r="F2250">
        <v>1096</v>
      </c>
      <c r="G2250">
        <v>39.805999999999997</v>
      </c>
      <c r="H2250">
        <v>8.2919999999999998</v>
      </c>
      <c r="I2250">
        <v>50.401000000000003</v>
      </c>
      <c r="J2250">
        <v>96.781000000000006</v>
      </c>
      <c r="K2250">
        <f t="shared" si="63"/>
        <v>0.5207737055827073</v>
      </c>
    </row>
    <row r="2251" spans="2:12" x14ac:dyDescent="0.2">
      <c r="B2251">
        <v>9</v>
      </c>
      <c r="C2251">
        <v>122.595</v>
      </c>
      <c r="D2251">
        <v>13.816000000000001</v>
      </c>
      <c r="E2251">
        <v>4624</v>
      </c>
      <c r="F2251">
        <v>1020</v>
      </c>
      <c r="G2251">
        <v>20.673999999999999</v>
      </c>
      <c r="H2251">
        <v>11.768000000000001</v>
      </c>
      <c r="I2251">
        <v>44.326999999999998</v>
      </c>
      <c r="J2251">
        <v>73.501999999999995</v>
      </c>
      <c r="K2251">
        <f t="shared" si="63"/>
        <v>0.60307202525101355</v>
      </c>
    </row>
    <row r="2252" spans="2:12" x14ac:dyDescent="0.2">
      <c r="B2252">
        <v>10</v>
      </c>
      <c r="C2252">
        <v>65.584000000000003</v>
      </c>
      <c r="D2252">
        <v>10.781000000000001</v>
      </c>
      <c r="E2252">
        <v>4676</v>
      </c>
      <c r="F2252">
        <v>924</v>
      </c>
      <c r="G2252">
        <v>127.648</v>
      </c>
      <c r="H2252">
        <v>8.6159999999999997</v>
      </c>
      <c r="I2252">
        <v>50.564999999999998</v>
      </c>
      <c r="J2252">
        <v>100.818</v>
      </c>
      <c r="K2252">
        <f t="shared" si="63"/>
        <v>0.5015473427364161</v>
      </c>
    </row>
    <row r="2253" spans="2:12" x14ac:dyDescent="0.2">
      <c r="B2253">
        <v>11</v>
      </c>
      <c r="C2253">
        <v>74.61</v>
      </c>
      <c r="D2253">
        <v>11.029</v>
      </c>
      <c r="E2253">
        <v>4492</v>
      </c>
      <c r="F2253">
        <v>1412</v>
      </c>
      <c r="G2253">
        <v>71.965999999999994</v>
      </c>
      <c r="H2253">
        <v>9.0229999999999997</v>
      </c>
      <c r="I2253">
        <v>61.874000000000002</v>
      </c>
      <c r="J2253">
        <v>118.892</v>
      </c>
      <c r="K2253">
        <f t="shared" si="63"/>
        <v>0.52042189550179996</v>
      </c>
    </row>
    <row r="2254" spans="2:12" x14ac:dyDescent="0.2">
      <c r="B2254">
        <v>12</v>
      </c>
      <c r="C2254">
        <v>37.850999999999999</v>
      </c>
      <c r="D2254">
        <v>8.1980000000000004</v>
      </c>
      <c r="E2254">
        <v>4484</v>
      </c>
      <c r="F2254">
        <v>1380</v>
      </c>
      <c r="G2254">
        <v>59.621000000000002</v>
      </c>
      <c r="H2254">
        <v>6.585</v>
      </c>
      <c r="I2254">
        <v>48.616999999999997</v>
      </c>
      <c r="J2254">
        <v>99.68</v>
      </c>
      <c r="K2254">
        <f t="shared" si="63"/>
        <v>0.48773073836276076</v>
      </c>
    </row>
    <row r="2255" spans="2:12" x14ac:dyDescent="0.2">
      <c r="B2255">
        <v>13</v>
      </c>
      <c r="C2255">
        <v>72.58</v>
      </c>
      <c r="D2255">
        <v>10.375999999999999</v>
      </c>
      <c r="E2255">
        <v>1348</v>
      </c>
      <c r="F2255">
        <v>3072</v>
      </c>
      <c r="G2255">
        <v>150.422</v>
      </c>
      <c r="H2255">
        <v>9.4860000000000007</v>
      </c>
      <c r="I2255">
        <v>56.892000000000003</v>
      </c>
      <c r="J2255">
        <v>132.34200000000001</v>
      </c>
      <c r="K2255">
        <f t="shared" si="63"/>
        <v>0.4298862039261912</v>
      </c>
    </row>
    <row r="2256" spans="2:12" x14ac:dyDescent="0.2">
      <c r="B2256">
        <v>14</v>
      </c>
      <c r="C2256">
        <v>38.713999999999999</v>
      </c>
      <c r="D2256">
        <v>7.8079999999999998</v>
      </c>
      <c r="E2256">
        <v>1368</v>
      </c>
      <c r="F2256">
        <v>3164</v>
      </c>
      <c r="G2256">
        <v>51.34</v>
      </c>
      <c r="H2256">
        <v>6.585</v>
      </c>
      <c r="I2256">
        <v>74.372</v>
      </c>
      <c r="J2256">
        <v>169.167</v>
      </c>
      <c r="K2256">
        <f t="shared" si="63"/>
        <v>0.43963657214468543</v>
      </c>
    </row>
    <row r="2257" spans="2:11" x14ac:dyDescent="0.2">
      <c r="B2257">
        <v>15</v>
      </c>
      <c r="C2257">
        <v>96.781000000000006</v>
      </c>
      <c r="D2257">
        <v>12.342000000000001</v>
      </c>
      <c r="E2257">
        <v>952</v>
      </c>
      <c r="F2257">
        <v>3084</v>
      </c>
      <c r="G2257">
        <v>150.39599999999999</v>
      </c>
      <c r="H2257">
        <v>10.471</v>
      </c>
      <c r="I2257">
        <v>55.716999999999999</v>
      </c>
      <c r="J2257">
        <v>101.881</v>
      </c>
      <c r="K2257">
        <f t="shared" si="63"/>
        <v>0.54688312835563058</v>
      </c>
    </row>
    <row r="2258" spans="2:11" x14ac:dyDescent="0.2">
      <c r="B2258">
        <v>16</v>
      </c>
      <c r="C2258">
        <v>50.401000000000003</v>
      </c>
      <c r="D2258">
        <v>9.42</v>
      </c>
      <c r="E2258">
        <v>992</v>
      </c>
      <c r="F2258">
        <v>3088</v>
      </c>
      <c r="G2258">
        <v>158.749</v>
      </c>
      <c r="H2258">
        <v>7.56</v>
      </c>
    </row>
    <row r="2259" spans="2:11" x14ac:dyDescent="0.2">
      <c r="B2259">
        <v>17</v>
      </c>
      <c r="C2259">
        <v>73.501999999999995</v>
      </c>
      <c r="D2259">
        <v>10.625</v>
      </c>
      <c r="E2259">
        <v>1552</v>
      </c>
      <c r="F2259">
        <v>3500</v>
      </c>
      <c r="G2259">
        <v>58.134</v>
      </c>
      <c r="H2259">
        <v>9.2680000000000007</v>
      </c>
    </row>
    <row r="2260" spans="2:11" x14ac:dyDescent="0.2">
      <c r="B2260">
        <v>18</v>
      </c>
      <c r="C2260">
        <v>44.326999999999998</v>
      </c>
      <c r="D2260">
        <v>8.3059999999999992</v>
      </c>
      <c r="E2260">
        <v>1564</v>
      </c>
      <c r="F2260">
        <v>3372</v>
      </c>
      <c r="G2260">
        <v>130.23599999999999</v>
      </c>
      <c r="H2260">
        <v>7.1109999999999998</v>
      </c>
    </row>
    <row r="2261" spans="2:11" x14ac:dyDescent="0.2">
      <c r="B2261">
        <v>19</v>
      </c>
      <c r="C2261">
        <v>100.818</v>
      </c>
      <c r="D2261">
        <v>12.675000000000001</v>
      </c>
      <c r="E2261">
        <v>1664</v>
      </c>
      <c r="F2261">
        <v>680</v>
      </c>
      <c r="G2261">
        <v>149.982</v>
      </c>
      <c r="H2261">
        <v>10.861000000000001</v>
      </c>
    </row>
    <row r="2262" spans="2:11" x14ac:dyDescent="0.2">
      <c r="B2262">
        <v>20</v>
      </c>
      <c r="C2262">
        <v>50.564999999999998</v>
      </c>
      <c r="D2262">
        <v>8.7420000000000009</v>
      </c>
      <c r="E2262">
        <v>1700</v>
      </c>
      <c r="F2262">
        <v>712</v>
      </c>
      <c r="G2262">
        <v>157.011</v>
      </c>
      <c r="H2262">
        <v>7.3170000000000002</v>
      </c>
    </row>
    <row r="2263" spans="2:11" x14ac:dyDescent="0.2">
      <c r="B2263">
        <v>21</v>
      </c>
      <c r="C2263">
        <v>118.892</v>
      </c>
      <c r="D2263">
        <v>14.179</v>
      </c>
      <c r="E2263">
        <v>1684</v>
      </c>
      <c r="F2263">
        <v>816</v>
      </c>
      <c r="G2263">
        <v>153.435</v>
      </c>
      <c r="H2263">
        <v>10.731</v>
      </c>
    </row>
    <row r="2264" spans="2:11" x14ac:dyDescent="0.2">
      <c r="B2264">
        <v>22</v>
      </c>
      <c r="C2264">
        <v>61.874000000000002</v>
      </c>
      <c r="D2264">
        <v>11.358000000000001</v>
      </c>
      <c r="E2264">
        <v>1688</v>
      </c>
      <c r="F2264">
        <v>832</v>
      </c>
      <c r="G2264">
        <v>165.06899999999999</v>
      </c>
      <c r="H2264">
        <v>7.2990000000000004</v>
      </c>
    </row>
    <row r="2265" spans="2:11" x14ac:dyDescent="0.2">
      <c r="B2265">
        <v>23</v>
      </c>
      <c r="C2265">
        <v>99.68</v>
      </c>
      <c r="D2265">
        <v>13.342000000000001</v>
      </c>
      <c r="E2265">
        <v>1664</v>
      </c>
      <c r="F2265">
        <v>1184</v>
      </c>
      <c r="G2265">
        <v>59.216000000000001</v>
      </c>
      <c r="H2265">
        <v>9.5109999999999992</v>
      </c>
    </row>
    <row r="2266" spans="2:11" x14ac:dyDescent="0.2">
      <c r="B2266">
        <v>24</v>
      </c>
      <c r="C2266">
        <v>48.616999999999997</v>
      </c>
      <c r="D2266">
        <v>8.66</v>
      </c>
      <c r="E2266">
        <v>1672</v>
      </c>
      <c r="F2266">
        <v>1028</v>
      </c>
      <c r="G2266">
        <v>147.65299999999999</v>
      </c>
      <c r="H2266">
        <v>7.3170000000000002</v>
      </c>
    </row>
    <row r="2267" spans="2:11" x14ac:dyDescent="0.2">
      <c r="B2267">
        <v>25</v>
      </c>
      <c r="C2267">
        <v>132.34200000000001</v>
      </c>
      <c r="D2267">
        <v>14.157999999999999</v>
      </c>
      <c r="E2267">
        <v>3408</v>
      </c>
      <c r="F2267">
        <v>2756</v>
      </c>
      <c r="G2267">
        <v>47.792999999999999</v>
      </c>
      <c r="H2267">
        <v>12.836</v>
      </c>
    </row>
    <row r="2268" spans="2:11" x14ac:dyDescent="0.2">
      <c r="B2268">
        <v>26</v>
      </c>
      <c r="C2268">
        <v>56.892000000000003</v>
      </c>
      <c r="D2268">
        <v>9.8160000000000007</v>
      </c>
      <c r="E2268">
        <v>3408</v>
      </c>
      <c r="F2268">
        <v>2612</v>
      </c>
      <c r="G2268">
        <v>153.435</v>
      </c>
      <c r="H2268">
        <v>7.8040000000000003</v>
      </c>
    </row>
    <row r="2269" spans="2:11" x14ac:dyDescent="0.2">
      <c r="B2269">
        <v>27</v>
      </c>
      <c r="C2269">
        <v>169.167</v>
      </c>
      <c r="D2269">
        <v>16.492000000000001</v>
      </c>
      <c r="E2269">
        <v>3768</v>
      </c>
      <c r="F2269">
        <v>2720</v>
      </c>
      <c r="G2269">
        <v>38.395000000000003</v>
      </c>
      <c r="H2269">
        <v>13.224</v>
      </c>
    </row>
    <row r="2270" spans="2:11" x14ac:dyDescent="0.2">
      <c r="B2270">
        <v>28</v>
      </c>
      <c r="C2270">
        <v>74.372</v>
      </c>
      <c r="D2270">
        <v>11.635</v>
      </c>
      <c r="E2270">
        <v>3852</v>
      </c>
      <c r="F2270">
        <v>2556</v>
      </c>
      <c r="G2270">
        <v>123.024</v>
      </c>
      <c r="H2270">
        <v>8.9149999999999991</v>
      </c>
    </row>
    <row r="2271" spans="2:11" x14ac:dyDescent="0.2">
      <c r="B2271">
        <v>29</v>
      </c>
      <c r="C2271">
        <v>101.881</v>
      </c>
      <c r="D2271">
        <v>12.778</v>
      </c>
      <c r="E2271">
        <v>4028</v>
      </c>
      <c r="F2271">
        <v>2868</v>
      </c>
      <c r="G2271">
        <v>23.629000000000001</v>
      </c>
      <c r="H2271">
        <v>9.9990000000000006</v>
      </c>
    </row>
    <row r="2272" spans="2:11" x14ac:dyDescent="0.2">
      <c r="B2272">
        <v>30</v>
      </c>
      <c r="C2272">
        <v>55.716999999999999</v>
      </c>
      <c r="D2272">
        <v>9.1940000000000008</v>
      </c>
      <c r="E2272">
        <v>4084</v>
      </c>
      <c r="F2272">
        <v>2896</v>
      </c>
      <c r="G2272">
        <v>68.198999999999998</v>
      </c>
      <c r="H2272">
        <v>7.8040000000000003</v>
      </c>
    </row>
    <row r="2274" spans="2:12" x14ac:dyDescent="0.2">
      <c r="B2274" s="7" t="s">
        <v>149</v>
      </c>
    </row>
    <row r="2275" spans="2:12" x14ac:dyDescent="0.2">
      <c r="B2275">
        <v>1</v>
      </c>
      <c r="C2275">
        <v>67.067999999999998</v>
      </c>
      <c r="D2275">
        <v>10.15</v>
      </c>
      <c r="E2275">
        <v>2308</v>
      </c>
      <c r="F2275">
        <v>1612</v>
      </c>
      <c r="G2275">
        <v>4.1849999999999996</v>
      </c>
      <c r="H2275">
        <v>8.4250000000000007</v>
      </c>
      <c r="I2275">
        <v>33.122999999999998</v>
      </c>
      <c r="J2275">
        <v>67.067999999999998</v>
      </c>
      <c r="K2275">
        <f>I2275/J2275</f>
        <v>0.49387189121488634</v>
      </c>
      <c r="L2275">
        <f>MIN(I2275:I2289)</f>
        <v>30.684000000000001</v>
      </c>
    </row>
    <row r="2276" spans="2:12" x14ac:dyDescent="0.2">
      <c r="B2276">
        <v>2</v>
      </c>
      <c r="C2276">
        <v>33.122999999999998</v>
      </c>
      <c r="D2276">
        <v>7.0609999999999999</v>
      </c>
      <c r="E2276">
        <v>2340</v>
      </c>
      <c r="F2276">
        <v>1576</v>
      </c>
      <c r="G2276">
        <v>143.53100000000001</v>
      </c>
      <c r="H2276">
        <v>6.1719999999999997</v>
      </c>
      <c r="I2276">
        <v>46.921999999999997</v>
      </c>
      <c r="J2276">
        <v>75.251000000000005</v>
      </c>
      <c r="K2276">
        <f t="shared" ref="K2276:K2289" si="64">I2276/J2276</f>
        <v>0.62353988651313597</v>
      </c>
      <c r="L2276">
        <f>MAX(J2275:J2289)</f>
        <v>152.62899999999999</v>
      </c>
    </row>
    <row r="2277" spans="2:12" x14ac:dyDescent="0.2">
      <c r="B2277">
        <v>3</v>
      </c>
      <c r="C2277">
        <v>75.251000000000005</v>
      </c>
      <c r="D2277">
        <v>10.555999999999999</v>
      </c>
      <c r="E2277">
        <v>2360</v>
      </c>
      <c r="F2277">
        <v>1312</v>
      </c>
      <c r="G2277">
        <v>169.21600000000001</v>
      </c>
      <c r="H2277">
        <v>9.5359999999999996</v>
      </c>
      <c r="I2277">
        <v>41.375</v>
      </c>
      <c r="J2277">
        <v>74.108999999999995</v>
      </c>
      <c r="K2277">
        <f t="shared" si="64"/>
        <v>0.55829926189801515</v>
      </c>
      <c r="L2277">
        <f>AVERAGE(I2275:I2289)</f>
        <v>45.346066666666658</v>
      </c>
    </row>
    <row r="2278" spans="2:12" x14ac:dyDescent="0.2">
      <c r="B2278">
        <v>4</v>
      </c>
      <c r="C2278">
        <v>46.921999999999997</v>
      </c>
      <c r="D2278">
        <v>8.9870000000000001</v>
      </c>
      <c r="E2278">
        <v>2380</v>
      </c>
      <c r="F2278">
        <v>1304</v>
      </c>
      <c r="G2278">
        <v>164.05500000000001</v>
      </c>
      <c r="H2278">
        <v>6.9</v>
      </c>
      <c r="I2278">
        <v>56.918999999999997</v>
      </c>
      <c r="J2278">
        <v>83.861999999999995</v>
      </c>
      <c r="K2278">
        <f t="shared" si="64"/>
        <v>0.67872218644916649</v>
      </c>
      <c r="L2278">
        <f>AVERAGE(J2275:J2289)</f>
        <v>88.685333333333332</v>
      </c>
    </row>
    <row r="2279" spans="2:12" x14ac:dyDescent="0.2">
      <c r="B2279">
        <v>5</v>
      </c>
      <c r="C2279">
        <v>74.108999999999995</v>
      </c>
      <c r="D2279">
        <v>11.066000000000001</v>
      </c>
      <c r="E2279">
        <v>2324</v>
      </c>
      <c r="F2279">
        <v>1792</v>
      </c>
      <c r="G2279">
        <v>38.659999999999997</v>
      </c>
      <c r="H2279">
        <v>9.2539999999999996</v>
      </c>
      <c r="I2279">
        <v>33.030999999999999</v>
      </c>
      <c r="J2279">
        <v>77.926000000000002</v>
      </c>
      <c r="K2279">
        <f t="shared" si="64"/>
        <v>0.42387649821625645</v>
      </c>
    </row>
    <row r="2280" spans="2:12" x14ac:dyDescent="0.2">
      <c r="B2280">
        <v>6</v>
      </c>
      <c r="C2280">
        <v>41.375</v>
      </c>
      <c r="D2280">
        <v>8.6379999999999999</v>
      </c>
      <c r="E2280">
        <v>2336</v>
      </c>
      <c r="F2280">
        <v>1756</v>
      </c>
      <c r="G2280">
        <v>30.963999999999999</v>
      </c>
      <c r="H2280">
        <v>6.343</v>
      </c>
      <c r="I2280">
        <v>44.369</v>
      </c>
      <c r="J2280">
        <v>76.073999999999998</v>
      </c>
      <c r="K2280">
        <f t="shared" si="64"/>
        <v>0.58323474511659701</v>
      </c>
    </row>
    <row r="2281" spans="2:12" x14ac:dyDescent="0.2">
      <c r="B2281">
        <v>7</v>
      </c>
      <c r="C2281">
        <v>83.861999999999995</v>
      </c>
      <c r="D2281">
        <v>11.097</v>
      </c>
      <c r="E2281">
        <v>708</v>
      </c>
      <c r="F2281">
        <v>1980</v>
      </c>
      <c r="G2281">
        <v>57.723999999999997</v>
      </c>
      <c r="H2281">
        <v>9.8759999999999994</v>
      </c>
      <c r="I2281">
        <v>55.959000000000003</v>
      </c>
      <c r="J2281">
        <v>112.755</v>
      </c>
      <c r="K2281">
        <f t="shared" si="64"/>
        <v>0.49628841293069048</v>
      </c>
    </row>
    <row r="2282" spans="2:12" x14ac:dyDescent="0.2">
      <c r="B2282">
        <v>8</v>
      </c>
      <c r="C2282">
        <v>56.918999999999997</v>
      </c>
      <c r="D2282">
        <v>9.5370000000000008</v>
      </c>
      <c r="E2282">
        <v>692</v>
      </c>
      <c r="F2282">
        <v>1884</v>
      </c>
      <c r="G2282">
        <v>158.749</v>
      </c>
      <c r="H2282">
        <v>8.3539999999999992</v>
      </c>
      <c r="I2282">
        <v>73.278000000000006</v>
      </c>
      <c r="J2282">
        <v>152.62899999999999</v>
      </c>
      <c r="K2282">
        <f t="shared" si="64"/>
        <v>0.48010535350424893</v>
      </c>
    </row>
    <row r="2283" spans="2:12" x14ac:dyDescent="0.2">
      <c r="B2283">
        <v>9</v>
      </c>
      <c r="C2283">
        <v>77.926000000000002</v>
      </c>
      <c r="D2283">
        <v>11.305999999999999</v>
      </c>
      <c r="E2283">
        <v>1032</v>
      </c>
      <c r="F2283">
        <v>1960</v>
      </c>
      <c r="G2283">
        <v>31.608000000000001</v>
      </c>
      <c r="H2283">
        <v>9.4269999999999996</v>
      </c>
      <c r="I2283">
        <v>51.631</v>
      </c>
      <c r="J2283">
        <v>95.055000000000007</v>
      </c>
      <c r="K2283">
        <f t="shared" si="64"/>
        <v>0.54316974383251793</v>
      </c>
    </row>
    <row r="2284" spans="2:12" x14ac:dyDescent="0.2">
      <c r="B2284">
        <v>10</v>
      </c>
      <c r="C2284">
        <v>33.030999999999999</v>
      </c>
      <c r="D2284">
        <v>7.2110000000000003</v>
      </c>
      <c r="E2284">
        <v>1056</v>
      </c>
      <c r="F2284">
        <v>1944</v>
      </c>
      <c r="G2284">
        <v>38.046999999999997</v>
      </c>
      <c r="H2284">
        <v>6.3319999999999999</v>
      </c>
      <c r="I2284">
        <v>43.561</v>
      </c>
      <c r="J2284">
        <v>84.608000000000004</v>
      </c>
      <c r="K2284">
        <f t="shared" si="64"/>
        <v>0.51485675113464446</v>
      </c>
    </row>
    <row r="2285" spans="2:12" x14ac:dyDescent="0.2">
      <c r="B2285">
        <v>11</v>
      </c>
      <c r="C2285">
        <v>76.073999999999998</v>
      </c>
      <c r="D2285">
        <v>10.83</v>
      </c>
      <c r="E2285">
        <v>1368</v>
      </c>
      <c r="F2285">
        <v>2028</v>
      </c>
      <c r="G2285">
        <v>155.77199999999999</v>
      </c>
      <c r="H2285">
        <v>9.6739999999999995</v>
      </c>
      <c r="I2285">
        <v>47.859000000000002</v>
      </c>
      <c r="J2285">
        <v>89.988</v>
      </c>
      <c r="K2285">
        <f t="shared" si="64"/>
        <v>0.5318375783437792</v>
      </c>
    </row>
    <row r="2286" spans="2:12" x14ac:dyDescent="0.2">
      <c r="B2286">
        <v>12</v>
      </c>
      <c r="C2286">
        <v>44.369</v>
      </c>
      <c r="D2286">
        <v>8.2219999999999995</v>
      </c>
      <c r="E2286">
        <v>1396</v>
      </c>
      <c r="F2286">
        <v>2100</v>
      </c>
      <c r="G2286">
        <v>48.652000000000001</v>
      </c>
      <c r="H2286">
        <v>7.3620000000000001</v>
      </c>
      <c r="I2286">
        <v>36.588999999999999</v>
      </c>
      <c r="J2286">
        <v>96.655000000000001</v>
      </c>
      <c r="K2286">
        <f t="shared" si="64"/>
        <v>0.37855258393254354</v>
      </c>
    </row>
    <row r="2287" spans="2:12" x14ac:dyDescent="0.2">
      <c r="B2287">
        <v>13</v>
      </c>
      <c r="C2287">
        <v>112.755</v>
      </c>
      <c r="D2287">
        <v>12.831</v>
      </c>
      <c r="E2287">
        <v>792</v>
      </c>
      <c r="F2287">
        <v>1048</v>
      </c>
      <c r="G2287">
        <v>11.093999999999999</v>
      </c>
      <c r="H2287">
        <v>11.555</v>
      </c>
      <c r="I2287">
        <v>30.684000000000001</v>
      </c>
      <c r="J2287">
        <v>62.29</v>
      </c>
      <c r="K2287">
        <f t="shared" si="64"/>
        <v>0.4925991330871729</v>
      </c>
    </row>
    <row r="2288" spans="2:12" x14ac:dyDescent="0.2">
      <c r="B2288">
        <v>14</v>
      </c>
      <c r="C2288">
        <v>55.959000000000003</v>
      </c>
      <c r="D2288">
        <v>9.1080000000000005</v>
      </c>
      <c r="E2288">
        <v>832</v>
      </c>
      <c r="F2288">
        <v>1076</v>
      </c>
      <c r="G2288">
        <v>57.170999999999999</v>
      </c>
      <c r="H2288">
        <v>8.3940000000000001</v>
      </c>
      <c r="I2288">
        <v>37.908000000000001</v>
      </c>
      <c r="J2288">
        <v>74.733000000000004</v>
      </c>
      <c r="K2288">
        <f t="shared" si="64"/>
        <v>0.50724579503030787</v>
      </c>
    </row>
    <row r="2289" spans="2:11" x14ac:dyDescent="0.2">
      <c r="B2289">
        <v>15</v>
      </c>
      <c r="C2289">
        <v>152.62899999999999</v>
      </c>
      <c r="D2289">
        <v>15.238</v>
      </c>
      <c r="E2289">
        <v>588</v>
      </c>
      <c r="F2289">
        <v>1272</v>
      </c>
      <c r="G2289">
        <v>26.98</v>
      </c>
      <c r="H2289">
        <v>12.839</v>
      </c>
      <c r="I2289">
        <v>46.982999999999997</v>
      </c>
      <c r="J2289">
        <v>107.277</v>
      </c>
      <c r="K2289">
        <f t="shared" si="64"/>
        <v>0.43795967448754158</v>
      </c>
    </row>
    <row r="2290" spans="2:11" x14ac:dyDescent="0.2">
      <c r="B2290">
        <v>16</v>
      </c>
      <c r="C2290">
        <v>73.278000000000006</v>
      </c>
      <c r="D2290">
        <v>10.526999999999999</v>
      </c>
      <c r="E2290">
        <v>616</v>
      </c>
      <c r="F2290">
        <v>1268</v>
      </c>
      <c r="G2290">
        <v>39.289000000000001</v>
      </c>
      <c r="H2290">
        <v>8.8879999999999999</v>
      </c>
    </row>
    <row r="2291" spans="2:11" x14ac:dyDescent="0.2">
      <c r="B2291">
        <v>17</v>
      </c>
      <c r="C2291">
        <v>95.055000000000007</v>
      </c>
      <c r="D2291">
        <v>12.71</v>
      </c>
      <c r="E2291">
        <v>1596</v>
      </c>
      <c r="F2291">
        <v>1144</v>
      </c>
      <c r="G2291">
        <v>60.945</v>
      </c>
      <c r="H2291">
        <v>10.178000000000001</v>
      </c>
    </row>
    <row r="2292" spans="2:11" x14ac:dyDescent="0.2">
      <c r="B2292">
        <v>18</v>
      </c>
      <c r="C2292">
        <v>51.631</v>
      </c>
      <c r="D2292">
        <v>8.9770000000000003</v>
      </c>
      <c r="E2292">
        <v>1608</v>
      </c>
      <c r="F2292">
        <v>1132</v>
      </c>
      <c r="G2292">
        <v>58.496000000000002</v>
      </c>
      <c r="H2292">
        <v>7.7629999999999999</v>
      </c>
    </row>
    <row r="2293" spans="2:11" x14ac:dyDescent="0.2">
      <c r="B2293">
        <v>19</v>
      </c>
      <c r="C2293">
        <v>84.608000000000004</v>
      </c>
      <c r="D2293">
        <v>12.374000000000001</v>
      </c>
      <c r="E2293">
        <v>2948</v>
      </c>
      <c r="F2293">
        <v>752</v>
      </c>
      <c r="G2293">
        <v>61.39</v>
      </c>
      <c r="H2293">
        <v>9.2530000000000001</v>
      </c>
    </row>
    <row r="2294" spans="2:11" x14ac:dyDescent="0.2">
      <c r="B2294">
        <v>20</v>
      </c>
      <c r="C2294">
        <v>43.561</v>
      </c>
      <c r="D2294">
        <v>8.2520000000000007</v>
      </c>
      <c r="E2294">
        <v>2948</v>
      </c>
      <c r="F2294">
        <v>720</v>
      </c>
      <c r="G2294">
        <v>38.927999999999997</v>
      </c>
      <c r="H2294">
        <v>6.9130000000000003</v>
      </c>
    </row>
    <row r="2295" spans="2:11" x14ac:dyDescent="0.2">
      <c r="B2295">
        <v>21</v>
      </c>
      <c r="C2295">
        <v>89.988</v>
      </c>
      <c r="D2295">
        <v>12.108000000000001</v>
      </c>
      <c r="E2295">
        <v>2744</v>
      </c>
      <c r="F2295">
        <v>960</v>
      </c>
      <c r="G2295">
        <v>39.207000000000001</v>
      </c>
      <c r="H2295">
        <v>9.6289999999999996</v>
      </c>
    </row>
    <row r="2296" spans="2:11" x14ac:dyDescent="0.2">
      <c r="B2296">
        <v>22</v>
      </c>
      <c r="C2296">
        <v>47.859000000000002</v>
      </c>
      <c r="D2296">
        <v>8.9870000000000001</v>
      </c>
      <c r="E2296">
        <v>2752</v>
      </c>
      <c r="F2296">
        <v>896</v>
      </c>
      <c r="G2296">
        <v>164.05500000000001</v>
      </c>
      <c r="H2296">
        <v>7.2439999999999998</v>
      </c>
    </row>
    <row r="2297" spans="2:11" x14ac:dyDescent="0.2">
      <c r="B2297">
        <v>23</v>
      </c>
      <c r="C2297">
        <v>96.655000000000001</v>
      </c>
      <c r="D2297">
        <v>12.601000000000001</v>
      </c>
      <c r="E2297">
        <v>2880</v>
      </c>
      <c r="F2297">
        <v>1152</v>
      </c>
      <c r="G2297">
        <v>55.375999999999998</v>
      </c>
      <c r="H2297">
        <v>10.244</v>
      </c>
    </row>
    <row r="2298" spans="2:11" x14ac:dyDescent="0.2">
      <c r="B2298">
        <v>24</v>
      </c>
      <c r="C2298">
        <v>36.588999999999999</v>
      </c>
      <c r="D2298">
        <v>8.6379999999999999</v>
      </c>
      <c r="E2298">
        <v>2904</v>
      </c>
      <c r="F2298">
        <v>992</v>
      </c>
      <c r="G2298">
        <v>120.964</v>
      </c>
      <c r="H2298">
        <v>6.1719999999999997</v>
      </c>
    </row>
    <row r="2299" spans="2:11" x14ac:dyDescent="0.2">
      <c r="B2299">
        <v>25</v>
      </c>
      <c r="C2299">
        <v>62.29</v>
      </c>
      <c r="D2299">
        <v>10.071</v>
      </c>
      <c r="E2299">
        <v>3172</v>
      </c>
      <c r="F2299">
        <v>1496</v>
      </c>
      <c r="G2299">
        <v>11.31</v>
      </c>
      <c r="H2299">
        <v>8.3940000000000001</v>
      </c>
    </row>
    <row r="2300" spans="2:11" x14ac:dyDescent="0.2">
      <c r="B2300">
        <v>26</v>
      </c>
      <c r="C2300">
        <v>30.684000000000001</v>
      </c>
      <c r="D2300">
        <v>6.9880000000000004</v>
      </c>
      <c r="E2300">
        <v>3228</v>
      </c>
      <c r="F2300">
        <v>1424</v>
      </c>
      <c r="G2300">
        <v>147.995</v>
      </c>
      <c r="H2300">
        <v>6.11</v>
      </c>
    </row>
    <row r="2301" spans="2:11" x14ac:dyDescent="0.2">
      <c r="B2301">
        <v>27</v>
      </c>
      <c r="C2301">
        <v>74.733000000000004</v>
      </c>
      <c r="D2301">
        <v>11.23</v>
      </c>
      <c r="E2301">
        <v>3680</v>
      </c>
      <c r="F2301">
        <v>1520</v>
      </c>
      <c r="G2301">
        <v>146.65899999999999</v>
      </c>
      <c r="H2301">
        <v>9.2509999999999994</v>
      </c>
    </row>
    <row r="2302" spans="2:11" x14ac:dyDescent="0.2">
      <c r="B2302">
        <v>28</v>
      </c>
      <c r="C2302">
        <v>37.908000000000001</v>
      </c>
      <c r="D2302">
        <v>7.8769999999999998</v>
      </c>
      <c r="E2302">
        <v>3752</v>
      </c>
      <c r="F2302">
        <v>1628</v>
      </c>
      <c r="G2302">
        <v>57.804000000000002</v>
      </c>
      <c r="H2302">
        <v>6.4189999999999996</v>
      </c>
    </row>
    <row r="2303" spans="2:11" x14ac:dyDescent="0.2">
      <c r="B2303">
        <v>29</v>
      </c>
      <c r="C2303">
        <v>107.277</v>
      </c>
      <c r="D2303">
        <v>14.797000000000001</v>
      </c>
      <c r="E2303">
        <v>3344</v>
      </c>
      <c r="F2303">
        <v>1696</v>
      </c>
      <c r="G2303">
        <v>25.71</v>
      </c>
      <c r="H2303">
        <v>9.7550000000000008</v>
      </c>
    </row>
    <row r="2304" spans="2:11" x14ac:dyDescent="0.2">
      <c r="B2304">
        <v>30</v>
      </c>
      <c r="C2304">
        <v>46.982999999999997</v>
      </c>
      <c r="D2304">
        <v>8.57</v>
      </c>
      <c r="E2304">
        <v>3428</v>
      </c>
      <c r="F2304">
        <v>1680</v>
      </c>
      <c r="G2304">
        <v>48.503999999999998</v>
      </c>
      <c r="H2304">
        <v>7.16</v>
      </c>
    </row>
    <row r="2306" spans="2:12" x14ac:dyDescent="0.2">
      <c r="B2306" s="8" t="s">
        <v>88</v>
      </c>
    </row>
    <row r="2307" spans="2:12" x14ac:dyDescent="0.2">
      <c r="B2307">
        <v>1</v>
      </c>
      <c r="C2307">
        <v>84.733999999999995</v>
      </c>
      <c r="D2307">
        <v>11.029</v>
      </c>
      <c r="E2307">
        <v>2640</v>
      </c>
      <c r="F2307">
        <v>2084</v>
      </c>
      <c r="G2307">
        <v>33.69</v>
      </c>
      <c r="H2307">
        <v>10.413</v>
      </c>
      <c r="I2307">
        <v>35.488</v>
      </c>
      <c r="J2307">
        <v>84.733999999999995</v>
      </c>
      <c r="K2307">
        <f>I2307/J2307</f>
        <v>0.41881653173460476</v>
      </c>
      <c r="L2307">
        <f>MIN(I2307:I2321)</f>
        <v>32.234999999999999</v>
      </c>
    </row>
    <row r="2308" spans="2:12" x14ac:dyDescent="0.2">
      <c r="B2308">
        <v>2</v>
      </c>
      <c r="C2308">
        <v>35.488</v>
      </c>
      <c r="D2308">
        <v>7.351</v>
      </c>
      <c r="E2308">
        <v>2668</v>
      </c>
      <c r="F2308">
        <v>2004</v>
      </c>
      <c r="G2308">
        <v>140.19399999999999</v>
      </c>
      <c r="H2308">
        <v>6.5629999999999997</v>
      </c>
      <c r="I2308">
        <v>43.841000000000001</v>
      </c>
      <c r="J2308">
        <v>92.581000000000003</v>
      </c>
      <c r="K2308">
        <f t="shared" ref="K2308:K2321" si="65">I2308/J2308</f>
        <v>0.47354208746935117</v>
      </c>
      <c r="L2308">
        <f>MAX(J2307:J2321)</f>
        <v>152.65700000000001</v>
      </c>
    </row>
    <row r="2309" spans="2:12" x14ac:dyDescent="0.2">
      <c r="B2309">
        <v>3</v>
      </c>
      <c r="C2309">
        <v>92.581000000000003</v>
      </c>
      <c r="D2309">
        <v>11.491</v>
      </c>
      <c r="E2309">
        <v>2588</v>
      </c>
      <c r="F2309">
        <v>2372</v>
      </c>
      <c r="G2309">
        <v>47.49</v>
      </c>
      <c r="H2309">
        <v>10.353</v>
      </c>
      <c r="I2309">
        <v>47.779000000000003</v>
      </c>
      <c r="J2309">
        <v>88.83</v>
      </c>
      <c r="K2309">
        <f t="shared" si="65"/>
        <v>0.53787008893391874</v>
      </c>
      <c r="L2309">
        <f>AVERAGE(I2307:I2321)</f>
        <v>44.599866666666664</v>
      </c>
    </row>
    <row r="2310" spans="2:12" x14ac:dyDescent="0.2">
      <c r="B2310">
        <v>4</v>
      </c>
      <c r="C2310">
        <v>43.841000000000001</v>
      </c>
      <c r="D2310">
        <v>8.81</v>
      </c>
      <c r="E2310">
        <v>2624</v>
      </c>
      <c r="F2310">
        <v>2244</v>
      </c>
      <c r="G2310">
        <v>124.114</v>
      </c>
      <c r="H2310">
        <v>7.0039999999999996</v>
      </c>
      <c r="I2310">
        <v>51.834000000000003</v>
      </c>
      <c r="J2310">
        <v>80.816999999999993</v>
      </c>
      <c r="K2310">
        <f t="shared" si="65"/>
        <v>0.64137495823898449</v>
      </c>
      <c r="L2310">
        <f>AVERAGE(J2307:J2321)</f>
        <v>91.4846</v>
      </c>
    </row>
    <row r="2311" spans="2:12" x14ac:dyDescent="0.2">
      <c r="B2311">
        <v>5</v>
      </c>
      <c r="C2311">
        <v>88.83</v>
      </c>
      <c r="D2311">
        <v>12.506</v>
      </c>
      <c r="E2311">
        <v>2028</v>
      </c>
      <c r="F2311">
        <v>2708</v>
      </c>
      <c r="G2311">
        <v>138.81399999999999</v>
      </c>
      <c r="H2311">
        <v>9.6579999999999995</v>
      </c>
      <c r="I2311">
        <v>32.234999999999999</v>
      </c>
      <c r="J2311">
        <v>60.893000000000001</v>
      </c>
      <c r="K2311">
        <f t="shared" si="65"/>
        <v>0.52937119209104488</v>
      </c>
    </row>
    <row r="2312" spans="2:12" x14ac:dyDescent="0.2">
      <c r="B2312">
        <v>6</v>
      </c>
      <c r="C2312">
        <v>47.779000000000003</v>
      </c>
      <c r="D2312">
        <v>8.2889999999999997</v>
      </c>
      <c r="E2312">
        <v>2020</v>
      </c>
      <c r="F2312">
        <v>2800</v>
      </c>
      <c r="G2312">
        <v>34.591999999999999</v>
      </c>
      <c r="H2312">
        <v>7.7629999999999999</v>
      </c>
      <c r="I2312">
        <v>41.301000000000002</v>
      </c>
      <c r="J2312">
        <v>70.872</v>
      </c>
      <c r="K2312">
        <f t="shared" si="65"/>
        <v>0.58275482560108371</v>
      </c>
    </row>
    <row r="2313" spans="2:12" x14ac:dyDescent="0.2">
      <c r="B2313">
        <v>7</v>
      </c>
      <c r="C2313">
        <v>80.816999999999993</v>
      </c>
      <c r="D2313">
        <v>10.88</v>
      </c>
      <c r="E2313">
        <v>2644</v>
      </c>
      <c r="F2313">
        <v>1312</v>
      </c>
      <c r="G2313">
        <v>111.571</v>
      </c>
      <c r="H2313">
        <v>9.9969999999999999</v>
      </c>
      <c r="I2313">
        <v>43.426000000000002</v>
      </c>
      <c r="J2313">
        <v>89.37</v>
      </c>
      <c r="K2313">
        <f t="shared" si="65"/>
        <v>0.48591249860132035</v>
      </c>
    </row>
    <row r="2314" spans="2:12" x14ac:dyDescent="0.2">
      <c r="B2314">
        <v>8</v>
      </c>
      <c r="C2314">
        <v>51.834000000000003</v>
      </c>
      <c r="D2314">
        <v>9.4179999999999993</v>
      </c>
      <c r="E2314">
        <v>2632</v>
      </c>
      <c r="F2314">
        <v>1400</v>
      </c>
      <c r="G2314">
        <v>167.005</v>
      </c>
      <c r="H2314">
        <v>7.4269999999999996</v>
      </c>
      <c r="I2314">
        <v>37.314999999999998</v>
      </c>
      <c r="J2314">
        <v>101.813</v>
      </c>
      <c r="K2314">
        <f t="shared" si="65"/>
        <v>0.36650525964267822</v>
      </c>
    </row>
    <row r="2315" spans="2:12" x14ac:dyDescent="0.2">
      <c r="B2315">
        <v>9</v>
      </c>
      <c r="C2315">
        <v>60.893000000000001</v>
      </c>
      <c r="D2315">
        <v>10.545999999999999</v>
      </c>
      <c r="E2315">
        <v>2384</v>
      </c>
      <c r="F2315">
        <v>1000</v>
      </c>
      <c r="G2315">
        <v>141.34</v>
      </c>
      <c r="H2315">
        <v>7.734</v>
      </c>
      <c r="I2315">
        <v>44.726999999999997</v>
      </c>
      <c r="J2315">
        <v>82.173000000000002</v>
      </c>
      <c r="K2315">
        <f t="shared" si="65"/>
        <v>0.54430287320652759</v>
      </c>
    </row>
    <row r="2316" spans="2:12" x14ac:dyDescent="0.2">
      <c r="B2316">
        <v>10</v>
      </c>
      <c r="C2316">
        <v>32.234999999999999</v>
      </c>
      <c r="D2316">
        <v>7.3879999999999999</v>
      </c>
      <c r="E2316">
        <v>2388</v>
      </c>
      <c r="F2316">
        <v>1008</v>
      </c>
      <c r="G2316">
        <v>142.76499999999999</v>
      </c>
      <c r="H2316">
        <v>6.1559999999999997</v>
      </c>
      <c r="I2316">
        <v>51.529000000000003</v>
      </c>
      <c r="J2316">
        <v>112.58799999999999</v>
      </c>
      <c r="K2316">
        <f t="shared" si="65"/>
        <v>0.45767755000532923</v>
      </c>
    </row>
    <row r="2317" spans="2:12" x14ac:dyDescent="0.2">
      <c r="B2317">
        <v>11</v>
      </c>
      <c r="C2317">
        <v>70.872</v>
      </c>
      <c r="D2317">
        <v>10.587999999999999</v>
      </c>
      <c r="E2317">
        <v>2212</v>
      </c>
      <c r="F2317">
        <v>1164</v>
      </c>
      <c r="G2317">
        <v>143.13</v>
      </c>
      <c r="H2317">
        <v>9.1509999999999998</v>
      </c>
      <c r="I2317">
        <v>36.789000000000001</v>
      </c>
      <c r="J2317">
        <v>57.654000000000003</v>
      </c>
      <c r="K2317">
        <f t="shared" si="65"/>
        <v>0.63809969819960455</v>
      </c>
    </row>
    <row r="2318" spans="2:12" x14ac:dyDescent="0.2">
      <c r="B2318">
        <v>12</v>
      </c>
      <c r="C2318">
        <v>41.301000000000002</v>
      </c>
      <c r="D2318">
        <v>8.1579999999999995</v>
      </c>
      <c r="E2318">
        <v>2236</v>
      </c>
      <c r="F2318">
        <v>1184</v>
      </c>
      <c r="G2318">
        <v>146.768</v>
      </c>
      <c r="H2318">
        <v>6.7850000000000001</v>
      </c>
      <c r="I2318">
        <v>41.570999999999998</v>
      </c>
      <c r="J2318">
        <v>67.73</v>
      </c>
      <c r="K2318">
        <f t="shared" si="65"/>
        <v>0.61377528421674288</v>
      </c>
    </row>
    <row r="2319" spans="2:12" x14ac:dyDescent="0.2">
      <c r="B2319">
        <v>13</v>
      </c>
      <c r="C2319">
        <v>89.37</v>
      </c>
      <c r="D2319">
        <v>12.853</v>
      </c>
      <c r="E2319">
        <v>2192</v>
      </c>
      <c r="F2319">
        <v>1644</v>
      </c>
      <c r="G2319">
        <v>113.749</v>
      </c>
      <c r="H2319">
        <v>8.9380000000000006</v>
      </c>
      <c r="I2319">
        <v>45.64</v>
      </c>
      <c r="J2319">
        <v>152.65700000000001</v>
      </c>
      <c r="K2319">
        <f t="shared" si="65"/>
        <v>0.29897089553705364</v>
      </c>
    </row>
    <row r="2320" spans="2:12" x14ac:dyDescent="0.2">
      <c r="B2320">
        <v>14</v>
      </c>
      <c r="C2320">
        <v>43.426000000000002</v>
      </c>
      <c r="D2320">
        <v>8.3789999999999996</v>
      </c>
      <c r="E2320">
        <v>2192</v>
      </c>
      <c r="F2320">
        <v>1724</v>
      </c>
      <c r="G2320">
        <v>128.15700000000001</v>
      </c>
      <c r="H2320">
        <v>7.1429999999999998</v>
      </c>
      <c r="I2320">
        <v>60.027999999999999</v>
      </c>
      <c r="J2320">
        <v>118.035</v>
      </c>
      <c r="K2320">
        <f t="shared" si="65"/>
        <v>0.50856102003642989</v>
      </c>
    </row>
    <row r="2321" spans="2:11" x14ac:dyDescent="0.2">
      <c r="B2321">
        <v>15</v>
      </c>
      <c r="C2321">
        <v>101.813</v>
      </c>
      <c r="D2321">
        <v>13.271000000000001</v>
      </c>
      <c r="E2321">
        <v>2684</v>
      </c>
      <c r="F2321">
        <v>656</v>
      </c>
      <c r="G2321">
        <v>127.07299999999999</v>
      </c>
      <c r="H2321">
        <v>10.648</v>
      </c>
      <c r="I2321">
        <v>55.494999999999997</v>
      </c>
      <c r="J2321">
        <v>111.52200000000001</v>
      </c>
      <c r="K2321">
        <f t="shared" si="65"/>
        <v>0.49761482039418226</v>
      </c>
    </row>
    <row r="2322" spans="2:11" x14ac:dyDescent="0.2">
      <c r="B2322">
        <v>16</v>
      </c>
      <c r="C2322">
        <v>37.314999999999998</v>
      </c>
      <c r="D2322">
        <v>7.9619999999999997</v>
      </c>
      <c r="E2322">
        <v>2676</v>
      </c>
      <c r="F2322">
        <v>740</v>
      </c>
      <c r="G2322">
        <v>161.03</v>
      </c>
      <c r="H2322">
        <v>6.3140000000000001</v>
      </c>
    </row>
    <row r="2323" spans="2:11" x14ac:dyDescent="0.2">
      <c r="B2323">
        <v>17</v>
      </c>
      <c r="C2323">
        <v>82.173000000000002</v>
      </c>
      <c r="D2323">
        <v>11.365</v>
      </c>
      <c r="E2323">
        <v>2856</v>
      </c>
      <c r="F2323">
        <v>892</v>
      </c>
      <c r="G2323">
        <v>117.096</v>
      </c>
      <c r="H2323">
        <v>9.65</v>
      </c>
    </row>
    <row r="2324" spans="2:11" x14ac:dyDescent="0.2">
      <c r="B2324">
        <v>18</v>
      </c>
      <c r="C2324">
        <v>44.726999999999997</v>
      </c>
      <c r="D2324">
        <v>9.7010000000000005</v>
      </c>
      <c r="E2324">
        <v>2800</v>
      </c>
      <c r="F2324">
        <v>976</v>
      </c>
      <c r="G2324">
        <v>165.964</v>
      </c>
      <c r="H2324">
        <v>6.3220000000000001</v>
      </c>
    </row>
    <row r="2325" spans="2:11" x14ac:dyDescent="0.2">
      <c r="B2325">
        <v>19</v>
      </c>
      <c r="C2325">
        <v>112.58799999999999</v>
      </c>
      <c r="D2325">
        <v>14.009</v>
      </c>
      <c r="E2325">
        <v>2360</v>
      </c>
      <c r="F2325">
        <v>2352</v>
      </c>
      <c r="G2325">
        <v>119.148</v>
      </c>
      <c r="H2325">
        <v>10.81</v>
      </c>
    </row>
    <row r="2326" spans="2:11" x14ac:dyDescent="0.2">
      <c r="B2326">
        <v>20</v>
      </c>
      <c r="C2326">
        <v>51.529000000000003</v>
      </c>
      <c r="D2326">
        <v>8.9909999999999997</v>
      </c>
      <c r="E2326">
        <v>2320</v>
      </c>
      <c r="F2326">
        <v>2512</v>
      </c>
      <c r="G2326">
        <v>42.878999999999998</v>
      </c>
      <c r="H2326">
        <v>7.7649999999999997</v>
      </c>
    </row>
    <row r="2327" spans="2:11" x14ac:dyDescent="0.2">
      <c r="B2327">
        <v>21</v>
      </c>
      <c r="C2327">
        <v>57.654000000000003</v>
      </c>
      <c r="D2327">
        <v>10.337</v>
      </c>
      <c r="E2327">
        <v>2072</v>
      </c>
      <c r="F2327">
        <v>2616</v>
      </c>
      <c r="G2327">
        <v>78.179000000000002</v>
      </c>
      <c r="H2327">
        <v>7.0590000000000002</v>
      </c>
    </row>
    <row r="2328" spans="2:11" x14ac:dyDescent="0.2">
      <c r="B2328">
        <v>22</v>
      </c>
      <c r="C2328">
        <v>36.789000000000001</v>
      </c>
      <c r="D2328">
        <v>7.4779999999999998</v>
      </c>
      <c r="E2328">
        <v>2036</v>
      </c>
      <c r="F2328">
        <v>2556</v>
      </c>
      <c r="G2328">
        <v>12.724</v>
      </c>
      <c r="H2328">
        <v>6.4470000000000001</v>
      </c>
    </row>
    <row r="2329" spans="2:11" x14ac:dyDescent="0.2">
      <c r="B2329">
        <v>23</v>
      </c>
      <c r="C2329">
        <v>67.73</v>
      </c>
      <c r="D2329">
        <v>10.443</v>
      </c>
      <c r="E2329">
        <v>2444</v>
      </c>
      <c r="F2329">
        <v>3000</v>
      </c>
      <c r="G2329">
        <v>157.47900000000001</v>
      </c>
      <c r="H2329">
        <v>8.9410000000000007</v>
      </c>
    </row>
    <row r="2330" spans="2:11" x14ac:dyDescent="0.2">
      <c r="B2330">
        <v>24</v>
      </c>
      <c r="C2330">
        <v>41.570999999999998</v>
      </c>
      <c r="D2330">
        <v>8.4079999999999995</v>
      </c>
      <c r="E2330">
        <v>2444</v>
      </c>
      <c r="F2330">
        <v>3012</v>
      </c>
      <c r="G2330">
        <v>162.072</v>
      </c>
      <c r="H2330">
        <v>6.5880000000000001</v>
      </c>
    </row>
    <row r="2331" spans="2:11" x14ac:dyDescent="0.2">
      <c r="B2331">
        <v>25</v>
      </c>
      <c r="C2331">
        <v>152.65700000000001</v>
      </c>
      <c r="D2331">
        <v>15.327999999999999</v>
      </c>
      <c r="E2331">
        <v>2424</v>
      </c>
      <c r="F2331">
        <v>956</v>
      </c>
      <c r="G2331">
        <v>162.12100000000001</v>
      </c>
      <c r="H2331">
        <v>12.706</v>
      </c>
    </row>
    <row r="2332" spans="2:11" x14ac:dyDescent="0.2">
      <c r="B2332">
        <v>26</v>
      </c>
      <c r="C2332">
        <v>45.64</v>
      </c>
      <c r="D2332">
        <v>8.8420000000000005</v>
      </c>
      <c r="E2332">
        <v>2476</v>
      </c>
      <c r="F2332">
        <v>1008</v>
      </c>
      <c r="G2332">
        <v>25.201000000000001</v>
      </c>
      <c r="H2332">
        <v>7.1879999999999997</v>
      </c>
    </row>
    <row r="2333" spans="2:11" x14ac:dyDescent="0.2">
      <c r="B2333">
        <v>27</v>
      </c>
      <c r="C2333">
        <v>118.035</v>
      </c>
      <c r="D2333">
        <v>13.285</v>
      </c>
      <c r="E2333">
        <v>2004</v>
      </c>
      <c r="F2333">
        <v>828</v>
      </c>
      <c r="G2333">
        <v>112.932</v>
      </c>
      <c r="H2333">
        <v>11.529</v>
      </c>
    </row>
    <row r="2334" spans="2:11" x14ac:dyDescent="0.2">
      <c r="B2334">
        <v>28</v>
      </c>
      <c r="C2334">
        <v>60.027999999999999</v>
      </c>
      <c r="D2334">
        <v>9.952</v>
      </c>
      <c r="E2334">
        <v>1976</v>
      </c>
      <c r="F2334">
        <v>956</v>
      </c>
      <c r="G2334">
        <v>173.21100000000001</v>
      </c>
      <c r="H2334">
        <v>7.9550000000000001</v>
      </c>
    </row>
    <row r="2335" spans="2:11" x14ac:dyDescent="0.2">
      <c r="B2335">
        <v>29</v>
      </c>
      <c r="C2335">
        <v>111.52200000000001</v>
      </c>
      <c r="D2335">
        <v>13.37</v>
      </c>
      <c r="E2335">
        <v>1820</v>
      </c>
      <c r="F2335">
        <v>1176</v>
      </c>
      <c r="G2335">
        <v>28.369</v>
      </c>
      <c r="H2335">
        <v>10.837999999999999</v>
      </c>
    </row>
    <row r="2336" spans="2:11" x14ac:dyDescent="0.2">
      <c r="B2336">
        <v>30</v>
      </c>
      <c r="C2336">
        <v>55.494999999999997</v>
      </c>
      <c r="D2336">
        <v>9.7010000000000005</v>
      </c>
      <c r="E2336">
        <v>1876</v>
      </c>
      <c r="F2336">
        <v>1084</v>
      </c>
      <c r="G2336">
        <v>165.964</v>
      </c>
      <c r="H2336">
        <v>7.3860000000000001</v>
      </c>
    </row>
    <row r="2338" spans="2:12" x14ac:dyDescent="0.2">
      <c r="B2338" s="7" t="s">
        <v>150</v>
      </c>
    </row>
    <row r="2339" spans="2:12" x14ac:dyDescent="0.2">
      <c r="B2339">
        <v>1</v>
      </c>
      <c r="C2339">
        <v>91.341999999999999</v>
      </c>
      <c r="D2339">
        <v>11.956</v>
      </c>
      <c r="E2339">
        <v>2412</v>
      </c>
      <c r="F2339">
        <v>1220</v>
      </c>
      <c r="G2339">
        <v>167.34700000000001</v>
      </c>
      <c r="H2339">
        <v>9.9990000000000006</v>
      </c>
      <c r="I2339">
        <v>53.265999999999998</v>
      </c>
      <c r="J2339">
        <v>91.341999999999999</v>
      </c>
      <c r="K2339">
        <f>I2339/J2339</f>
        <v>0.58314904425127545</v>
      </c>
      <c r="L2339">
        <f>MIN(I2339:I2353)</f>
        <v>32.159999999999997</v>
      </c>
    </row>
    <row r="2340" spans="2:12" x14ac:dyDescent="0.2">
      <c r="B2340">
        <v>2</v>
      </c>
      <c r="C2340">
        <v>53.265999999999998</v>
      </c>
      <c r="D2340">
        <v>9.1159999999999997</v>
      </c>
      <c r="E2340">
        <v>2464</v>
      </c>
      <c r="F2340">
        <v>1292</v>
      </c>
      <c r="G2340">
        <v>49.235999999999997</v>
      </c>
      <c r="H2340">
        <v>7.8570000000000002</v>
      </c>
      <c r="I2340">
        <v>40.158999999999999</v>
      </c>
      <c r="J2340">
        <v>74.507999999999996</v>
      </c>
      <c r="K2340">
        <f t="shared" ref="K2340:K2353" si="66">I2340/J2340</f>
        <v>0.53898910184141302</v>
      </c>
      <c r="L2340">
        <f>MAX(J2339:J2353)</f>
        <v>124.82599999999999</v>
      </c>
    </row>
    <row r="2341" spans="2:12" x14ac:dyDescent="0.2">
      <c r="B2341">
        <v>3</v>
      </c>
      <c r="C2341">
        <v>74.507999999999996</v>
      </c>
      <c r="D2341">
        <v>10.779</v>
      </c>
      <c r="E2341">
        <v>2496</v>
      </c>
      <c r="F2341">
        <v>988</v>
      </c>
      <c r="G2341">
        <v>120.53</v>
      </c>
      <c r="H2341">
        <v>9.1839999999999993</v>
      </c>
      <c r="I2341">
        <v>47.91</v>
      </c>
      <c r="J2341">
        <v>85.085999999999999</v>
      </c>
      <c r="K2341">
        <f t="shared" si="66"/>
        <v>0.5630773570270079</v>
      </c>
      <c r="L2341">
        <f>AVERAGE(I2339:I2353)</f>
        <v>47.71693333333333</v>
      </c>
    </row>
    <row r="2342" spans="2:12" x14ac:dyDescent="0.2">
      <c r="B2342">
        <v>4</v>
      </c>
      <c r="C2342">
        <v>40.158999999999999</v>
      </c>
      <c r="D2342">
        <v>7.8849999999999998</v>
      </c>
      <c r="E2342">
        <v>2472</v>
      </c>
      <c r="F2342">
        <v>1048</v>
      </c>
      <c r="G2342">
        <v>151.113</v>
      </c>
      <c r="H2342">
        <v>6.9260000000000002</v>
      </c>
      <c r="I2342">
        <v>47.314999999999998</v>
      </c>
      <c r="J2342">
        <v>95.905000000000001</v>
      </c>
      <c r="K2342">
        <f t="shared" si="66"/>
        <v>0.49335279703873625</v>
      </c>
      <c r="L2342">
        <f>AVERAGE(J2339:J2353)</f>
        <v>93.48926666666668</v>
      </c>
    </row>
    <row r="2343" spans="2:12" x14ac:dyDescent="0.2">
      <c r="B2343">
        <v>5</v>
      </c>
      <c r="C2343">
        <v>85.085999999999999</v>
      </c>
      <c r="D2343">
        <v>11.26</v>
      </c>
      <c r="E2343">
        <v>2608</v>
      </c>
      <c r="F2343">
        <v>928</v>
      </c>
      <c r="G2343">
        <v>166.55099999999999</v>
      </c>
      <c r="H2343">
        <v>9.9990000000000006</v>
      </c>
      <c r="I2343">
        <v>39.904000000000003</v>
      </c>
      <c r="J2343">
        <v>83.448999999999998</v>
      </c>
      <c r="K2343">
        <f t="shared" si="66"/>
        <v>0.47818428021905601</v>
      </c>
    </row>
    <row r="2344" spans="2:12" x14ac:dyDescent="0.2">
      <c r="B2344">
        <v>6</v>
      </c>
      <c r="C2344">
        <v>47.91</v>
      </c>
      <c r="D2344">
        <v>9.1620000000000008</v>
      </c>
      <c r="E2344">
        <v>2624</v>
      </c>
      <c r="F2344">
        <v>916</v>
      </c>
      <c r="G2344">
        <v>155.43299999999999</v>
      </c>
      <c r="H2344">
        <v>6.9039999999999999</v>
      </c>
      <c r="I2344">
        <v>32.159999999999997</v>
      </c>
      <c r="J2344">
        <v>50.631</v>
      </c>
      <c r="K2344">
        <f t="shared" si="66"/>
        <v>0.6351839781951768</v>
      </c>
    </row>
    <row r="2345" spans="2:12" x14ac:dyDescent="0.2">
      <c r="B2345">
        <v>7</v>
      </c>
      <c r="C2345">
        <v>95.905000000000001</v>
      </c>
      <c r="D2345">
        <v>13.101000000000001</v>
      </c>
      <c r="E2345">
        <v>2556</v>
      </c>
      <c r="F2345">
        <v>1992</v>
      </c>
      <c r="G2345">
        <v>19.093</v>
      </c>
      <c r="H2345">
        <v>10.180999999999999</v>
      </c>
      <c r="I2345">
        <v>47.491999999999997</v>
      </c>
      <c r="J2345">
        <v>110.854</v>
      </c>
      <c r="K2345">
        <f t="shared" si="66"/>
        <v>0.42841936240460421</v>
      </c>
    </row>
    <row r="2346" spans="2:12" x14ac:dyDescent="0.2">
      <c r="B2346">
        <v>8</v>
      </c>
      <c r="C2346">
        <v>47.314999999999998</v>
      </c>
      <c r="D2346">
        <v>9</v>
      </c>
      <c r="E2346">
        <v>2612</v>
      </c>
      <c r="F2346">
        <v>2040</v>
      </c>
      <c r="G2346">
        <v>52.524000000000001</v>
      </c>
      <c r="H2346">
        <v>7.38</v>
      </c>
      <c r="I2346">
        <v>47.216000000000001</v>
      </c>
      <c r="J2346">
        <v>96.79</v>
      </c>
      <c r="K2346">
        <f t="shared" si="66"/>
        <v>0.48781898956503766</v>
      </c>
    </row>
    <row r="2347" spans="2:12" x14ac:dyDescent="0.2">
      <c r="B2347">
        <v>9</v>
      </c>
      <c r="C2347">
        <v>83.448999999999998</v>
      </c>
      <c r="D2347">
        <v>12.018000000000001</v>
      </c>
      <c r="E2347">
        <v>2528</v>
      </c>
      <c r="F2347">
        <v>1860</v>
      </c>
      <c r="G2347">
        <v>56.31</v>
      </c>
      <c r="H2347">
        <v>9.6969999999999992</v>
      </c>
      <c r="I2347">
        <v>56.554000000000002</v>
      </c>
      <c r="J2347">
        <v>106.67400000000001</v>
      </c>
      <c r="K2347">
        <f t="shared" si="66"/>
        <v>0.53015730168550912</v>
      </c>
    </row>
    <row r="2348" spans="2:12" x14ac:dyDescent="0.2">
      <c r="B2348">
        <v>10</v>
      </c>
      <c r="C2348">
        <v>39.904000000000003</v>
      </c>
      <c r="D2348">
        <v>7.7990000000000004</v>
      </c>
      <c r="E2348">
        <v>2544</v>
      </c>
      <c r="F2348">
        <v>1704</v>
      </c>
      <c r="G2348">
        <v>121.264</v>
      </c>
      <c r="H2348">
        <v>6.9039999999999999</v>
      </c>
      <c r="I2348">
        <v>48.3</v>
      </c>
      <c r="J2348">
        <v>92.326999999999998</v>
      </c>
      <c r="K2348">
        <f t="shared" si="66"/>
        <v>0.52314057642943013</v>
      </c>
    </row>
    <row r="2349" spans="2:12" x14ac:dyDescent="0.2">
      <c r="B2349">
        <v>11</v>
      </c>
      <c r="C2349">
        <v>50.631</v>
      </c>
      <c r="D2349">
        <v>9.718</v>
      </c>
      <c r="E2349">
        <v>2616</v>
      </c>
      <c r="F2349">
        <v>1780</v>
      </c>
      <c r="G2349">
        <v>149.036</v>
      </c>
      <c r="H2349">
        <v>6.8129999999999997</v>
      </c>
      <c r="I2349">
        <v>57.206000000000003</v>
      </c>
      <c r="J2349">
        <v>124.82599999999999</v>
      </c>
      <c r="K2349">
        <f t="shared" si="66"/>
        <v>0.4582859340201561</v>
      </c>
    </row>
    <row r="2350" spans="2:12" x14ac:dyDescent="0.2">
      <c r="B2350">
        <v>12</v>
      </c>
      <c r="C2350">
        <v>32.159999999999997</v>
      </c>
      <c r="D2350">
        <v>7.0789999999999997</v>
      </c>
      <c r="E2350">
        <v>2676</v>
      </c>
      <c r="F2350">
        <v>1752</v>
      </c>
      <c r="G2350">
        <v>109.654</v>
      </c>
      <c r="H2350">
        <v>5.952</v>
      </c>
      <c r="I2350">
        <v>36.737000000000002</v>
      </c>
      <c r="J2350">
        <v>86.262</v>
      </c>
      <c r="K2350">
        <f t="shared" si="66"/>
        <v>0.42587697943474534</v>
      </c>
    </row>
    <row r="2351" spans="2:12" x14ac:dyDescent="0.2">
      <c r="B2351">
        <v>13</v>
      </c>
      <c r="C2351">
        <v>110.854</v>
      </c>
      <c r="D2351">
        <v>12.760999999999999</v>
      </c>
      <c r="E2351">
        <v>1396</v>
      </c>
      <c r="F2351">
        <v>500</v>
      </c>
      <c r="G2351">
        <v>98.584000000000003</v>
      </c>
      <c r="H2351">
        <v>11.391999999999999</v>
      </c>
      <c r="I2351">
        <v>52.6</v>
      </c>
      <c r="J2351">
        <v>109.544</v>
      </c>
      <c r="K2351">
        <f t="shared" si="66"/>
        <v>0.4801723508361937</v>
      </c>
    </row>
    <row r="2352" spans="2:12" x14ac:dyDescent="0.2">
      <c r="B2352">
        <v>14</v>
      </c>
      <c r="C2352">
        <v>47.491999999999997</v>
      </c>
      <c r="D2352">
        <v>8.4779999999999998</v>
      </c>
      <c r="E2352">
        <v>1392</v>
      </c>
      <c r="F2352">
        <v>660</v>
      </c>
      <c r="G2352">
        <v>38.156999999999996</v>
      </c>
      <c r="H2352">
        <v>7.38</v>
      </c>
      <c r="I2352">
        <v>67.295000000000002</v>
      </c>
      <c r="J2352">
        <v>110.458</v>
      </c>
      <c r="K2352">
        <f t="shared" si="66"/>
        <v>0.60923608973546506</v>
      </c>
    </row>
    <row r="2353" spans="2:11" x14ac:dyDescent="0.2">
      <c r="B2353">
        <v>15</v>
      </c>
      <c r="C2353">
        <v>96.79</v>
      </c>
      <c r="D2353">
        <v>12.798999999999999</v>
      </c>
      <c r="E2353">
        <v>1644</v>
      </c>
      <c r="F2353">
        <v>912</v>
      </c>
      <c r="G2353">
        <v>108.435</v>
      </c>
      <c r="H2353">
        <v>9.7609999999999992</v>
      </c>
      <c r="I2353">
        <v>41.64</v>
      </c>
      <c r="J2353">
        <v>83.683000000000007</v>
      </c>
      <c r="K2353">
        <f t="shared" si="66"/>
        <v>0.49759210353357308</v>
      </c>
    </row>
    <row r="2354" spans="2:11" x14ac:dyDescent="0.2">
      <c r="B2354">
        <v>16</v>
      </c>
      <c r="C2354">
        <v>47.216000000000001</v>
      </c>
      <c r="D2354">
        <v>8.4779999999999998</v>
      </c>
      <c r="E2354">
        <v>1628</v>
      </c>
      <c r="F2354">
        <v>976</v>
      </c>
      <c r="G2354">
        <v>141.84299999999999</v>
      </c>
      <c r="H2354">
        <v>7.56</v>
      </c>
    </row>
    <row r="2355" spans="2:11" x14ac:dyDescent="0.2">
      <c r="B2355">
        <v>17</v>
      </c>
      <c r="C2355">
        <v>106.67400000000001</v>
      </c>
      <c r="D2355">
        <v>12.875999999999999</v>
      </c>
      <c r="E2355">
        <v>1388</v>
      </c>
      <c r="F2355">
        <v>1080</v>
      </c>
      <c r="G2355">
        <v>146.31</v>
      </c>
      <c r="H2355">
        <v>10.792</v>
      </c>
    </row>
    <row r="2356" spans="2:11" x14ac:dyDescent="0.2">
      <c r="B2356">
        <v>18</v>
      </c>
      <c r="C2356">
        <v>56.554000000000002</v>
      </c>
      <c r="D2356">
        <v>9.4420000000000002</v>
      </c>
      <c r="E2356">
        <v>1400</v>
      </c>
      <c r="F2356">
        <v>1076</v>
      </c>
      <c r="G2356">
        <v>146.31</v>
      </c>
      <c r="H2356">
        <v>7.9240000000000004</v>
      </c>
    </row>
    <row r="2357" spans="2:11" x14ac:dyDescent="0.2">
      <c r="B2357">
        <v>19</v>
      </c>
      <c r="C2357">
        <v>92.326999999999998</v>
      </c>
      <c r="D2357">
        <v>11.842000000000001</v>
      </c>
      <c r="E2357">
        <v>3280</v>
      </c>
      <c r="F2357">
        <v>2436</v>
      </c>
      <c r="G2357">
        <v>30.173999999999999</v>
      </c>
      <c r="H2357">
        <v>10.541</v>
      </c>
    </row>
    <row r="2358" spans="2:11" x14ac:dyDescent="0.2">
      <c r="B2358">
        <v>20</v>
      </c>
      <c r="C2358">
        <v>48.3</v>
      </c>
      <c r="D2358">
        <v>8.6660000000000004</v>
      </c>
      <c r="E2358">
        <v>3332</v>
      </c>
      <c r="F2358">
        <v>2332</v>
      </c>
      <c r="G2358">
        <v>110.925</v>
      </c>
      <c r="H2358">
        <v>7.38</v>
      </c>
    </row>
    <row r="2359" spans="2:11" x14ac:dyDescent="0.2">
      <c r="B2359">
        <v>21</v>
      </c>
      <c r="C2359">
        <v>124.82599999999999</v>
      </c>
      <c r="D2359">
        <v>13.662000000000001</v>
      </c>
      <c r="E2359">
        <v>3880</v>
      </c>
      <c r="F2359">
        <v>2448</v>
      </c>
      <c r="G2359">
        <v>41.468000000000004</v>
      </c>
      <c r="H2359">
        <v>12.236000000000001</v>
      </c>
    </row>
    <row r="2360" spans="2:11" x14ac:dyDescent="0.2">
      <c r="B2360">
        <v>22</v>
      </c>
      <c r="C2360">
        <v>57.206000000000003</v>
      </c>
      <c r="D2360">
        <v>9.4809999999999999</v>
      </c>
      <c r="E2360">
        <v>3936</v>
      </c>
      <c r="F2360">
        <v>2428</v>
      </c>
      <c r="G2360">
        <v>61.503999999999998</v>
      </c>
      <c r="H2360">
        <v>8.2059999999999995</v>
      </c>
    </row>
    <row r="2361" spans="2:11" x14ac:dyDescent="0.2">
      <c r="B2361">
        <v>23</v>
      </c>
      <c r="C2361">
        <v>86.262</v>
      </c>
      <c r="D2361">
        <v>11.4</v>
      </c>
      <c r="E2361">
        <v>2900</v>
      </c>
      <c r="F2361">
        <v>2688</v>
      </c>
      <c r="G2361">
        <v>151.29400000000001</v>
      </c>
      <c r="H2361">
        <v>9.9700000000000006</v>
      </c>
    </row>
    <row r="2362" spans="2:11" x14ac:dyDescent="0.2">
      <c r="B2362">
        <v>24</v>
      </c>
      <c r="C2362">
        <v>36.737000000000002</v>
      </c>
      <c r="D2362">
        <v>7.8310000000000004</v>
      </c>
      <c r="E2362">
        <v>2980</v>
      </c>
      <c r="F2362">
        <v>2672</v>
      </c>
      <c r="G2362">
        <v>109.53700000000001</v>
      </c>
      <c r="H2362">
        <v>6.06</v>
      </c>
    </row>
    <row r="2363" spans="2:11" x14ac:dyDescent="0.2">
      <c r="B2363">
        <v>25</v>
      </c>
      <c r="C2363">
        <v>109.544</v>
      </c>
      <c r="D2363">
        <v>12.887</v>
      </c>
      <c r="E2363">
        <v>4172</v>
      </c>
      <c r="F2363">
        <v>1924</v>
      </c>
      <c r="G2363">
        <v>168.27500000000001</v>
      </c>
      <c r="H2363">
        <v>11.073</v>
      </c>
    </row>
    <row r="2364" spans="2:11" x14ac:dyDescent="0.2">
      <c r="B2364">
        <v>26</v>
      </c>
      <c r="C2364">
        <v>52.6</v>
      </c>
      <c r="D2364">
        <v>10.151</v>
      </c>
      <c r="E2364">
        <v>4212</v>
      </c>
      <c r="F2364">
        <v>1908</v>
      </c>
      <c r="G2364">
        <v>140.71100000000001</v>
      </c>
      <c r="H2364">
        <v>7.3250000000000002</v>
      </c>
    </row>
    <row r="2365" spans="2:11" x14ac:dyDescent="0.2">
      <c r="B2365">
        <v>27</v>
      </c>
      <c r="C2365">
        <v>110.458</v>
      </c>
      <c r="D2365">
        <v>13.034000000000001</v>
      </c>
      <c r="E2365">
        <v>4276</v>
      </c>
      <c r="F2365">
        <v>1732</v>
      </c>
      <c r="G2365">
        <v>170.53800000000001</v>
      </c>
      <c r="H2365">
        <v>10.685</v>
      </c>
    </row>
    <row r="2366" spans="2:11" x14ac:dyDescent="0.2">
      <c r="B2366">
        <v>28</v>
      </c>
      <c r="C2366">
        <v>67.295000000000002</v>
      </c>
      <c r="D2366">
        <v>10.606999999999999</v>
      </c>
      <c r="E2366">
        <v>4276</v>
      </c>
      <c r="F2366">
        <v>1772</v>
      </c>
      <c r="G2366">
        <v>170.96100000000001</v>
      </c>
      <c r="H2366">
        <v>8.3330000000000002</v>
      </c>
    </row>
    <row r="2367" spans="2:11" x14ac:dyDescent="0.2">
      <c r="B2367">
        <v>29</v>
      </c>
      <c r="C2367">
        <v>83.683000000000007</v>
      </c>
      <c r="D2367">
        <v>11.637</v>
      </c>
      <c r="E2367">
        <v>4032</v>
      </c>
      <c r="F2367">
        <v>1904</v>
      </c>
      <c r="G2367">
        <v>30.763000000000002</v>
      </c>
      <c r="H2367">
        <v>9.3699999999999992</v>
      </c>
    </row>
    <row r="2368" spans="2:11" x14ac:dyDescent="0.2">
      <c r="B2368">
        <v>30</v>
      </c>
      <c r="C2368">
        <v>41.64</v>
      </c>
      <c r="D2368">
        <v>8.1920000000000002</v>
      </c>
      <c r="E2368">
        <v>4060</v>
      </c>
      <c r="F2368">
        <v>1896</v>
      </c>
      <c r="G2368">
        <v>35.537999999999997</v>
      </c>
      <c r="H2368">
        <v>6.7249999999999996</v>
      </c>
    </row>
    <row r="2370" spans="2:12" x14ac:dyDescent="0.2">
      <c r="B2370" s="8" t="s">
        <v>90</v>
      </c>
    </row>
    <row r="2371" spans="2:12" x14ac:dyDescent="0.2">
      <c r="B2371">
        <v>1</v>
      </c>
      <c r="C2371">
        <v>114.697</v>
      </c>
      <c r="D2371">
        <v>14.603999999999999</v>
      </c>
      <c r="E2371">
        <v>1576</v>
      </c>
      <c r="F2371">
        <v>2476</v>
      </c>
      <c r="G2371">
        <v>127.626</v>
      </c>
      <c r="H2371">
        <v>11.159000000000001</v>
      </c>
      <c r="I2371">
        <v>51.095999999999997</v>
      </c>
      <c r="J2371">
        <v>114.697</v>
      </c>
      <c r="K2371">
        <f>I2371/J2371</f>
        <v>0.44548680436279936</v>
      </c>
      <c r="L2371">
        <f>MIN(I2371:I2385)</f>
        <v>31.411999999999999</v>
      </c>
    </row>
    <row r="2372" spans="2:12" x14ac:dyDescent="0.2">
      <c r="B2372">
        <v>2</v>
      </c>
      <c r="C2372">
        <v>51.095999999999997</v>
      </c>
      <c r="D2372">
        <v>9.298</v>
      </c>
      <c r="E2372">
        <v>1680</v>
      </c>
      <c r="F2372">
        <v>2516</v>
      </c>
      <c r="G2372">
        <v>121.218</v>
      </c>
      <c r="H2372">
        <v>7.5190000000000001</v>
      </c>
      <c r="I2372">
        <v>41.137999999999998</v>
      </c>
      <c r="J2372">
        <v>80.745000000000005</v>
      </c>
      <c r="K2372">
        <f t="shared" ref="K2372:K2385" si="67">I2372/J2372</f>
        <v>0.50948046318657492</v>
      </c>
      <c r="L2372">
        <f>MAX(J2371:J2385)</f>
        <v>136.965</v>
      </c>
    </row>
    <row r="2373" spans="2:12" x14ac:dyDescent="0.2">
      <c r="B2373">
        <v>3</v>
      </c>
      <c r="C2373">
        <v>80.745000000000005</v>
      </c>
      <c r="D2373">
        <v>11.631</v>
      </c>
      <c r="E2373">
        <v>1540</v>
      </c>
      <c r="F2373">
        <v>2840</v>
      </c>
      <c r="G2373">
        <v>39.957999999999998</v>
      </c>
      <c r="H2373">
        <v>9.6359999999999992</v>
      </c>
      <c r="I2373">
        <v>55.48</v>
      </c>
      <c r="J2373">
        <v>100.276</v>
      </c>
      <c r="K2373">
        <f t="shared" si="67"/>
        <v>0.55327296661215042</v>
      </c>
      <c r="L2373">
        <f>AVERAGE(I2371:I2385)</f>
        <v>54.66793333333333</v>
      </c>
    </row>
    <row r="2374" spans="2:12" x14ac:dyDescent="0.2">
      <c r="B2374">
        <v>4</v>
      </c>
      <c r="C2374">
        <v>41.137999999999998</v>
      </c>
      <c r="D2374">
        <v>8.1959999999999997</v>
      </c>
      <c r="E2374">
        <v>1548</v>
      </c>
      <c r="F2374">
        <v>2792</v>
      </c>
      <c r="G2374">
        <v>24.305</v>
      </c>
      <c r="H2374">
        <v>6.4980000000000002</v>
      </c>
      <c r="I2374">
        <v>33.619</v>
      </c>
      <c r="J2374">
        <v>83.241</v>
      </c>
      <c r="K2374">
        <f t="shared" si="67"/>
        <v>0.40387549404740453</v>
      </c>
      <c r="L2374">
        <f>AVERAGE(J2371:J2385)</f>
        <v>101.45833333333331</v>
      </c>
    </row>
    <row r="2375" spans="2:12" x14ac:dyDescent="0.2">
      <c r="B2375">
        <v>5</v>
      </c>
      <c r="C2375">
        <v>100.276</v>
      </c>
      <c r="D2375">
        <v>12.954000000000001</v>
      </c>
      <c r="E2375">
        <v>1356</v>
      </c>
      <c r="F2375">
        <v>2784</v>
      </c>
      <c r="G2375">
        <v>99.638000000000005</v>
      </c>
      <c r="H2375">
        <v>10.212999999999999</v>
      </c>
      <c r="I2375">
        <v>57.512</v>
      </c>
      <c r="J2375">
        <v>97.605000000000004</v>
      </c>
      <c r="K2375">
        <f t="shared" si="67"/>
        <v>0.5892321090108088</v>
      </c>
    </row>
    <row r="2376" spans="2:12" x14ac:dyDescent="0.2">
      <c r="B2376">
        <v>6</v>
      </c>
      <c r="C2376">
        <v>55.48</v>
      </c>
      <c r="D2376">
        <v>9.3109999999999999</v>
      </c>
      <c r="E2376">
        <v>1376</v>
      </c>
      <c r="F2376">
        <v>2996</v>
      </c>
      <c r="G2376">
        <v>79.563000000000002</v>
      </c>
      <c r="H2376">
        <v>8.19</v>
      </c>
      <c r="I2376">
        <v>48.055</v>
      </c>
      <c r="J2376">
        <v>94.200999999999993</v>
      </c>
      <c r="K2376">
        <f t="shared" si="67"/>
        <v>0.51013258882602097</v>
      </c>
    </row>
    <row r="2377" spans="2:12" x14ac:dyDescent="0.2">
      <c r="B2377">
        <v>7</v>
      </c>
      <c r="C2377">
        <v>83.241</v>
      </c>
      <c r="D2377">
        <v>11.659000000000001</v>
      </c>
      <c r="E2377">
        <v>1428</v>
      </c>
      <c r="F2377">
        <v>2156</v>
      </c>
      <c r="G2377">
        <v>108.06</v>
      </c>
      <c r="H2377">
        <v>9.9469999999999992</v>
      </c>
      <c r="I2377">
        <v>56.887999999999998</v>
      </c>
      <c r="J2377">
        <v>129.99700000000001</v>
      </c>
      <c r="K2377">
        <f t="shared" si="67"/>
        <v>0.43761009869458517</v>
      </c>
    </row>
    <row r="2378" spans="2:12" x14ac:dyDescent="0.2">
      <c r="B2378">
        <v>8</v>
      </c>
      <c r="C2378">
        <v>33.619</v>
      </c>
      <c r="D2378">
        <v>8.1</v>
      </c>
      <c r="E2378">
        <v>1380</v>
      </c>
      <c r="F2378">
        <v>2260</v>
      </c>
      <c r="G2378">
        <v>22.751000000000001</v>
      </c>
      <c r="H2378">
        <v>5.5419999999999998</v>
      </c>
      <c r="I2378">
        <v>60.386000000000003</v>
      </c>
      <c r="J2378">
        <v>90.028000000000006</v>
      </c>
      <c r="K2378">
        <f t="shared" si="67"/>
        <v>0.67074687874883365</v>
      </c>
    </row>
    <row r="2379" spans="2:12" x14ac:dyDescent="0.2">
      <c r="B2379">
        <v>9</v>
      </c>
      <c r="C2379">
        <v>97.605000000000004</v>
      </c>
      <c r="D2379">
        <v>12.108000000000001</v>
      </c>
      <c r="E2379">
        <v>832</v>
      </c>
      <c r="F2379">
        <v>2056</v>
      </c>
      <c r="G2379">
        <v>121.15900000000001</v>
      </c>
      <c r="H2379">
        <v>10.602</v>
      </c>
      <c r="I2379">
        <v>47.314999999999998</v>
      </c>
      <c r="J2379">
        <v>135.52000000000001</v>
      </c>
      <c r="K2379">
        <f t="shared" si="67"/>
        <v>0.34913665879574968</v>
      </c>
    </row>
    <row r="2380" spans="2:12" x14ac:dyDescent="0.2">
      <c r="B2380">
        <v>10</v>
      </c>
      <c r="C2380">
        <v>57.512</v>
      </c>
      <c r="D2380">
        <v>9.6869999999999994</v>
      </c>
      <c r="E2380">
        <v>888</v>
      </c>
      <c r="F2380">
        <v>2060</v>
      </c>
      <c r="G2380">
        <v>95.710999999999999</v>
      </c>
      <c r="H2380">
        <v>7.952</v>
      </c>
      <c r="I2380">
        <v>58.209000000000003</v>
      </c>
      <c r="J2380">
        <v>89.504999999999995</v>
      </c>
      <c r="K2380">
        <f t="shared" si="67"/>
        <v>0.65034355622590923</v>
      </c>
    </row>
    <row r="2381" spans="2:12" x14ac:dyDescent="0.2">
      <c r="B2381">
        <v>11</v>
      </c>
      <c r="C2381">
        <v>94.200999999999993</v>
      </c>
      <c r="D2381">
        <v>12.005000000000001</v>
      </c>
      <c r="E2381">
        <v>1132</v>
      </c>
      <c r="F2381">
        <v>2116</v>
      </c>
      <c r="G2381">
        <v>10.407999999999999</v>
      </c>
      <c r="H2381">
        <v>10.361000000000001</v>
      </c>
      <c r="I2381">
        <v>59.072000000000003</v>
      </c>
      <c r="J2381">
        <v>87.334999999999994</v>
      </c>
      <c r="K2381">
        <f t="shared" si="67"/>
        <v>0.67638403847254835</v>
      </c>
    </row>
    <row r="2382" spans="2:12" x14ac:dyDescent="0.2">
      <c r="B2382">
        <v>12</v>
      </c>
      <c r="C2382">
        <v>48.055</v>
      </c>
      <c r="D2382">
        <v>9.032</v>
      </c>
      <c r="E2382">
        <v>1148</v>
      </c>
      <c r="F2382">
        <v>2108</v>
      </c>
      <c r="G2382">
        <v>9.2110000000000003</v>
      </c>
      <c r="H2382">
        <v>7.17</v>
      </c>
      <c r="I2382">
        <v>31.411999999999999</v>
      </c>
      <c r="J2382">
        <v>79.721000000000004</v>
      </c>
      <c r="K2382">
        <f t="shared" si="67"/>
        <v>0.39402415925540318</v>
      </c>
    </row>
    <row r="2383" spans="2:12" x14ac:dyDescent="0.2">
      <c r="B2383">
        <v>13</v>
      </c>
      <c r="C2383">
        <v>129.99700000000001</v>
      </c>
      <c r="D2383">
        <v>13.701000000000001</v>
      </c>
      <c r="E2383">
        <v>4436</v>
      </c>
      <c r="F2383">
        <v>2556</v>
      </c>
      <c r="G2383">
        <v>113.86</v>
      </c>
      <c r="H2383">
        <v>12.715999999999999</v>
      </c>
      <c r="I2383">
        <v>46.56</v>
      </c>
      <c r="J2383">
        <v>86.137</v>
      </c>
      <c r="K2383">
        <f t="shared" si="67"/>
        <v>0.54053426518220971</v>
      </c>
    </row>
    <row r="2384" spans="2:12" x14ac:dyDescent="0.2">
      <c r="B2384">
        <v>14</v>
      </c>
      <c r="C2384">
        <v>56.887999999999998</v>
      </c>
      <c r="D2384">
        <v>9.5960000000000001</v>
      </c>
      <c r="E2384">
        <v>4448</v>
      </c>
      <c r="F2384">
        <v>2704</v>
      </c>
      <c r="G2384">
        <v>38.884</v>
      </c>
      <c r="H2384">
        <v>8.1929999999999996</v>
      </c>
      <c r="I2384">
        <v>84.061999999999998</v>
      </c>
      <c r="J2384">
        <v>136.965</v>
      </c>
      <c r="K2384">
        <f t="shared" si="67"/>
        <v>0.61374803781988096</v>
      </c>
    </row>
    <row r="2385" spans="2:11" x14ac:dyDescent="0.2">
      <c r="B2385">
        <v>15</v>
      </c>
      <c r="C2385">
        <v>90.028000000000006</v>
      </c>
      <c r="D2385">
        <v>11.904999999999999</v>
      </c>
      <c r="E2385">
        <v>4736</v>
      </c>
      <c r="F2385">
        <v>2696</v>
      </c>
      <c r="G2385">
        <v>35.942</v>
      </c>
      <c r="H2385">
        <v>10.211</v>
      </c>
      <c r="I2385">
        <v>89.215000000000003</v>
      </c>
      <c r="J2385">
        <v>115.902</v>
      </c>
      <c r="K2385">
        <f t="shared" si="67"/>
        <v>0.76974512950596197</v>
      </c>
    </row>
    <row r="2386" spans="2:11" x14ac:dyDescent="0.2">
      <c r="B2386">
        <v>16</v>
      </c>
      <c r="C2386">
        <v>60.386000000000003</v>
      </c>
      <c r="D2386">
        <v>9.468</v>
      </c>
      <c r="E2386">
        <v>4744</v>
      </c>
      <c r="F2386">
        <v>2644</v>
      </c>
      <c r="G2386">
        <v>14.744</v>
      </c>
      <c r="H2386">
        <v>8.4160000000000004</v>
      </c>
    </row>
    <row r="2387" spans="2:11" x14ac:dyDescent="0.2">
      <c r="B2387">
        <v>17</v>
      </c>
      <c r="C2387">
        <v>135.52000000000001</v>
      </c>
      <c r="D2387">
        <v>14.465999999999999</v>
      </c>
      <c r="E2387">
        <v>4032</v>
      </c>
      <c r="F2387">
        <v>2576</v>
      </c>
      <c r="G2387">
        <v>150.018</v>
      </c>
      <c r="H2387">
        <v>11.72</v>
      </c>
    </row>
    <row r="2388" spans="2:11" x14ac:dyDescent="0.2">
      <c r="B2388">
        <v>18</v>
      </c>
      <c r="C2388">
        <v>47.314999999999998</v>
      </c>
      <c r="D2388">
        <v>8.6379999999999999</v>
      </c>
      <c r="E2388">
        <v>4072</v>
      </c>
      <c r="F2388">
        <v>2592</v>
      </c>
      <c r="G2388">
        <v>157.011</v>
      </c>
      <c r="H2388">
        <v>7.2290000000000001</v>
      </c>
    </row>
    <row r="2389" spans="2:11" x14ac:dyDescent="0.2">
      <c r="B2389">
        <v>19</v>
      </c>
      <c r="C2389">
        <v>89.504999999999995</v>
      </c>
      <c r="D2389">
        <v>11.656000000000001</v>
      </c>
      <c r="E2389">
        <v>2116</v>
      </c>
      <c r="F2389">
        <v>1784</v>
      </c>
      <c r="G2389">
        <v>119.745</v>
      </c>
      <c r="H2389">
        <v>9.8800000000000008</v>
      </c>
    </row>
    <row r="2390" spans="2:11" x14ac:dyDescent="0.2">
      <c r="B2390">
        <v>20</v>
      </c>
      <c r="C2390">
        <v>58.209000000000003</v>
      </c>
      <c r="D2390">
        <v>10.364000000000001</v>
      </c>
      <c r="E2390">
        <v>2116</v>
      </c>
      <c r="F2390">
        <v>1824</v>
      </c>
      <c r="G2390">
        <v>144.46199999999999</v>
      </c>
      <c r="H2390">
        <v>7.47</v>
      </c>
    </row>
    <row r="2391" spans="2:11" x14ac:dyDescent="0.2">
      <c r="B2391">
        <v>21</v>
      </c>
      <c r="C2391">
        <v>87.334999999999994</v>
      </c>
      <c r="D2391">
        <v>13.032</v>
      </c>
      <c r="E2391">
        <v>1704</v>
      </c>
      <c r="F2391">
        <v>1880</v>
      </c>
      <c r="G2391">
        <v>109.44</v>
      </c>
      <c r="H2391">
        <v>9.3979999999999997</v>
      </c>
    </row>
    <row r="2392" spans="2:11" x14ac:dyDescent="0.2">
      <c r="B2392">
        <v>22</v>
      </c>
      <c r="C2392">
        <v>59.072000000000003</v>
      </c>
      <c r="D2392">
        <v>9.3729999999999993</v>
      </c>
      <c r="E2392">
        <v>1704</v>
      </c>
      <c r="F2392">
        <v>1976</v>
      </c>
      <c r="G2392">
        <v>133.958</v>
      </c>
      <c r="H2392">
        <v>8.5679999999999996</v>
      </c>
    </row>
    <row r="2393" spans="2:11" x14ac:dyDescent="0.2">
      <c r="B2393">
        <v>23</v>
      </c>
      <c r="C2393">
        <v>79.721000000000004</v>
      </c>
      <c r="D2393">
        <v>11.15</v>
      </c>
      <c r="E2393">
        <v>2292</v>
      </c>
      <c r="F2393">
        <v>1652</v>
      </c>
      <c r="G2393">
        <v>96.203000000000003</v>
      </c>
      <c r="H2393">
        <v>9.6389999999999993</v>
      </c>
    </row>
    <row r="2394" spans="2:11" x14ac:dyDescent="0.2">
      <c r="B2394">
        <v>24</v>
      </c>
      <c r="C2394">
        <v>31.411999999999999</v>
      </c>
      <c r="D2394">
        <v>7.9550000000000001</v>
      </c>
      <c r="E2394">
        <v>2264</v>
      </c>
      <c r="F2394">
        <v>1760</v>
      </c>
      <c r="G2394">
        <v>35.134</v>
      </c>
      <c r="H2394">
        <v>5.34</v>
      </c>
    </row>
    <row r="2395" spans="2:11" x14ac:dyDescent="0.2">
      <c r="B2395">
        <v>25</v>
      </c>
      <c r="C2395">
        <v>86.137</v>
      </c>
      <c r="D2395">
        <v>11.765000000000001</v>
      </c>
      <c r="E2395">
        <v>3440</v>
      </c>
      <c r="F2395">
        <v>2280</v>
      </c>
      <c r="G2395">
        <v>145.00800000000001</v>
      </c>
      <c r="H2395">
        <v>10.135</v>
      </c>
    </row>
    <row r="2396" spans="2:11" x14ac:dyDescent="0.2">
      <c r="B2396">
        <v>26</v>
      </c>
      <c r="C2396">
        <v>46.56</v>
      </c>
      <c r="D2396">
        <v>9.109</v>
      </c>
      <c r="E2396">
        <v>3484</v>
      </c>
      <c r="F2396">
        <v>2272</v>
      </c>
      <c r="G2396">
        <v>142.524</v>
      </c>
      <c r="H2396">
        <v>7.0170000000000003</v>
      </c>
    </row>
    <row r="2397" spans="2:11" x14ac:dyDescent="0.2">
      <c r="B2397">
        <v>27</v>
      </c>
      <c r="C2397">
        <v>136.965</v>
      </c>
      <c r="D2397">
        <v>16.074000000000002</v>
      </c>
      <c r="E2397">
        <v>2796</v>
      </c>
      <c r="F2397">
        <v>2148</v>
      </c>
      <c r="G2397">
        <v>130.13499999999999</v>
      </c>
      <c r="H2397">
        <v>12.097</v>
      </c>
    </row>
    <row r="2398" spans="2:11" x14ac:dyDescent="0.2">
      <c r="B2398">
        <v>28</v>
      </c>
      <c r="C2398">
        <v>84.061999999999998</v>
      </c>
      <c r="D2398">
        <v>12.625</v>
      </c>
      <c r="E2398">
        <v>2828</v>
      </c>
      <c r="F2398">
        <v>2184</v>
      </c>
      <c r="G2398">
        <v>156.37100000000001</v>
      </c>
      <c r="H2398">
        <v>9.3979999999999997</v>
      </c>
    </row>
    <row r="2399" spans="2:11" x14ac:dyDescent="0.2">
      <c r="B2399">
        <v>29</v>
      </c>
      <c r="C2399">
        <v>115.902</v>
      </c>
      <c r="D2399">
        <v>14.632999999999999</v>
      </c>
      <c r="E2399">
        <v>3020</v>
      </c>
      <c r="F2399">
        <v>2172</v>
      </c>
      <c r="G2399">
        <v>107.241</v>
      </c>
      <c r="H2399">
        <v>9.8800000000000008</v>
      </c>
    </row>
    <row r="2400" spans="2:11" x14ac:dyDescent="0.2">
      <c r="B2400">
        <v>30</v>
      </c>
      <c r="C2400">
        <v>89.215000000000003</v>
      </c>
      <c r="D2400">
        <v>12.65</v>
      </c>
      <c r="E2400">
        <v>2976</v>
      </c>
      <c r="F2400">
        <v>2196</v>
      </c>
      <c r="G2400">
        <v>130.36500000000001</v>
      </c>
      <c r="H2400">
        <v>9.6010000000000009</v>
      </c>
    </row>
    <row r="2402" spans="2:12" x14ac:dyDescent="0.2">
      <c r="B2402" s="7" t="s">
        <v>91</v>
      </c>
    </row>
    <row r="2403" spans="2:12" x14ac:dyDescent="0.2">
      <c r="B2403">
        <v>1</v>
      </c>
      <c r="C2403">
        <v>93.046000000000006</v>
      </c>
      <c r="D2403">
        <v>12.714</v>
      </c>
      <c r="E2403">
        <v>2156</v>
      </c>
      <c r="F2403">
        <v>1704</v>
      </c>
      <c r="G2403">
        <v>128.99100000000001</v>
      </c>
      <c r="H2403">
        <v>10.464</v>
      </c>
      <c r="I2403">
        <v>33.558999999999997</v>
      </c>
      <c r="J2403">
        <v>93.046000000000006</v>
      </c>
      <c r="K2403">
        <f>I2403/J2403</f>
        <v>0.36067106592438142</v>
      </c>
      <c r="L2403">
        <f>MIN(I2403:I2417)</f>
        <v>15.022</v>
      </c>
    </row>
    <row r="2404" spans="2:12" x14ac:dyDescent="0.2">
      <c r="B2404">
        <v>2</v>
      </c>
      <c r="C2404">
        <v>33.558999999999997</v>
      </c>
      <c r="D2404">
        <v>7.4770000000000003</v>
      </c>
      <c r="E2404">
        <v>2148</v>
      </c>
      <c r="F2404">
        <v>1800</v>
      </c>
      <c r="G2404">
        <v>167.27600000000001</v>
      </c>
      <c r="H2404">
        <v>5.7460000000000004</v>
      </c>
      <c r="I2404">
        <v>46.546999999999997</v>
      </c>
      <c r="J2404">
        <v>84.873999999999995</v>
      </c>
      <c r="K2404">
        <f t="shared" ref="K2404:K2417" si="68">I2404/J2404</f>
        <v>0.54842472370808493</v>
      </c>
      <c r="L2404">
        <f>MAX(J2403:J2417)</f>
        <v>125.512</v>
      </c>
    </row>
    <row r="2405" spans="2:12" x14ac:dyDescent="0.2">
      <c r="B2405">
        <v>3</v>
      </c>
      <c r="C2405">
        <v>84.873999999999995</v>
      </c>
      <c r="D2405">
        <v>11.435</v>
      </c>
      <c r="E2405">
        <v>2496</v>
      </c>
      <c r="F2405">
        <v>2316</v>
      </c>
      <c r="G2405">
        <v>143.36600000000001</v>
      </c>
      <c r="H2405">
        <v>9.8819999999999997</v>
      </c>
      <c r="I2405">
        <v>44.118000000000002</v>
      </c>
      <c r="J2405">
        <v>76.176000000000002</v>
      </c>
      <c r="K2405">
        <f t="shared" si="68"/>
        <v>0.57915879017013239</v>
      </c>
      <c r="L2405">
        <f>AVERAGE(I2403:I2417)</f>
        <v>43.100666666666669</v>
      </c>
    </row>
    <row r="2406" spans="2:12" x14ac:dyDescent="0.2">
      <c r="B2406">
        <v>4</v>
      </c>
      <c r="C2406">
        <v>46.546999999999997</v>
      </c>
      <c r="D2406">
        <v>8.3450000000000006</v>
      </c>
      <c r="E2406">
        <v>2560</v>
      </c>
      <c r="F2406">
        <v>2308</v>
      </c>
      <c r="G2406">
        <v>130.42599999999999</v>
      </c>
      <c r="H2406">
        <v>7.6280000000000001</v>
      </c>
      <c r="I2406">
        <v>71.533000000000001</v>
      </c>
      <c r="J2406">
        <v>106.075</v>
      </c>
      <c r="K2406">
        <f t="shared" si="68"/>
        <v>0.6743624793777987</v>
      </c>
      <c r="L2406">
        <f>AVERAGE(J2403:J2417)</f>
        <v>84.152533333333338</v>
      </c>
    </row>
    <row r="2407" spans="2:12" x14ac:dyDescent="0.2">
      <c r="B2407">
        <v>5</v>
      </c>
      <c r="C2407">
        <v>76.176000000000002</v>
      </c>
      <c r="D2407">
        <v>11.371</v>
      </c>
      <c r="E2407">
        <v>2100</v>
      </c>
      <c r="F2407">
        <v>2216</v>
      </c>
      <c r="G2407">
        <v>65.555999999999997</v>
      </c>
      <c r="H2407">
        <v>8.9819999999999993</v>
      </c>
      <c r="I2407">
        <v>41.371000000000002</v>
      </c>
      <c r="J2407">
        <v>63.313000000000002</v>
      </c>
      <c r="K2407">
        <f t="shared" si="68"/>
        <v>0.65343610316996514</v>
      </c>
    </row>
    <row r="2408" spans="2:12" x14ac:dyDescent="0.2">
      <c r="B2408">
        <v>6</v>
      </c>
      <c r="C2408">
        <v>44.118000000000002</v>
      </c>
      <c r="D2408">
        <v>8.7050000000000001</v>
      </c>
      <c r="E2408">
        <v>2068</v>
      </c>
      <c r="F2408">
        <v>2152</v>
      </c>
      <c r="G2408">
        <v>18.925000000000001</v>
      </c>
      <c r="H2408">
        <v>6.5880000000000001</v>
      </c>
      <c r="I2408">
        <v>33.206000000000003</v>
      </c>
      <c r="J2408">
        <v>70.772000000000006</v>
      </c>
      <c r="K2408">
        <f t="shared" si="68"/>
        <v>0.4691968575142712</v>
      </c>
    </row>
    <row r="2409" spans="2:12" x14ac:dyDescent="0.2">
      <c r="B2409">
        <v>7</v>
      </c>
      <c r="C2409">
        <v>106.075</v>
      </c>
      <c r="D2409">
        <v>12.863</v>
      </c>
      <c r="E2409">
        <v>2616</v>
      </c>
      <c r="F2409">
        <v>1840</v>
      </c>
      <c r="G2409">
        <v>50.194000000000003</v>
      </c>
      <c r="H2409">
        <v>10.965999999999999</v>
      </c>
      <c r="I2409">
        <v>54.664000000000001</v>
      </c>
      <c r="J2409">
        <v>125.512</v>
      </c>
      <c r="K2409">
        <f t="shared" si="68"/>
        <v>0.43552807699662183</v>
      </c>
    </row>
    <row r="2410" spans="2:12" x14ac:dyDescent="0.2">
      <c r="B2410">
        <v>8</v>
      </c>
      <c r="C2410">
        <v>71.533000000000001</v>
      </c>
      <c r="D2410">
        <v>10.25</v>
      </c>
      <c r="E2410">
        <v>2612</v>
      </c>
      <c r="F2410">
        <v>1736</v>
      </c>
      <c r="G2410">
        <v>148.13399999999999</v>
      </c>
      <c r="H2410">
        <v>9.3209999999999997</v>
      </c>
      <c r="I2410">
        <v>36.603999999999999</v>
      </c>
      <c r="J2410">
        <v>75.644000000000005</v>
      </c>
      <c r="K2410">
        <f t="shared" si="68"/>
        <v>0.48389826027179944</v>
      </c>
    </row>
    <row r="2411" spans="2:12" x14ac:dyDescent="0.2">
      <c r="B2411">
        <v>9</v>
      </c>
      <c r="C2411">
        <v>63.313000000000002</v>
      </c>
      <c r="D2411">
        <v>10.616</v>
      </c>
      <c r="E2411">
        <v>2248</v>
      </c>
      <c r="F2411">
        <v>1004</v>
      </c>
      <c r="G2411">
        <v>102.804</v>
      </c>
      <c r="H2411">
        <v>8.3119999999999994</v>
      </c>
      <c r="I2411">
        <v>44.7</v>
      </c>
      <c r="J2411">
        <v>108.905</v>
      </c>
      <c r="K2411">
        <f t="shared" si="68"/>
        <v>0.41044947431247419</v>
      </c>
    </row>
    <row r="2412" spans="2:12" x14ac:dyDescent="0.2">
      <c r="B2412">
        <v>10</v>
      </c>
      <c r="C2412">
        <v>41.371000000000002</v>
      </c>
      <c r="D2412">
        <v>8.3780000000000001</v>
      </c>
      <c r="E2412">
        <v>2248</v>
      </c>
      <c r="F2412">
        <v>1152</v>
      </c>
      <c r="G2412">
        <v>51.843000000000004</v>
      </c>
      <c r="H2412">
        <v>7.0579999999999998</v>
      </c>
      <c r="I2412">
        <v>31.745999999999999</v>
      </c>
      <c r="J2412">
        <v>61.832000000000001</v>
      </c>
      <c r="K2412">
        <f t="shared" si="68"/>
        <v>0.51342347004787159</v>
      </c>
    </row>
    <row r="2413" spans="2:12" x14ac:dyDescent="0.2">
      <c r="B2413">
        <v>11</v>
      </c>
      <c r="C2413">
        <v>70.772000000000006</v>
      </c>
      <c r="D2413">
        <v>10.750999999999999</v>
      </c>
      <c r="E2413">
        <v>2428</v>
      </c>
      <c r="F2413">
        <v>1464</v>
      </c>
      <c r="G2413">
        <v>66.801000000000002</v>
      </c>
      <c r="H2413">
        <v>9.1760000000000002</v>
      </c>
      <c r="I2413">
        <v>49.113999999999997</v>
      </c>
      <c r="J2413">
        <v>79.088999999999999</v>
      </c>
      <c r="K2413">
        <f t="shared" si="68"/>
        <v>0.62099659876847602</v>
      </c>
    </row>
    <row r="2414" spans="2:12" x14ac:dyDescent="0.2">
      <c r="B2414">
        <v>12</v>
      </c>
      <c r="C2414">
        <v>33.206000000000003</v>
      </c>
      <c r="D2414">
        <v>7.5949999999999998</v>
      </c>
      <c r="E2414">
        <v>2404</v>
      </c>
      <c r="F2414">
        <v>1400</v>
      </c>
      <c r="G2414">
        <v>16.189</v>
      </c>
      <c r="H2414">
        <v>5.7489999999999997</v>
      </c>
      <c r="I2414">
        <v>15.022</v>
      </c>
      <c r="J2414">
        <v>36.466000000000001</v>
      </c>
      <c r="K2414">
        <f t="shared" si="68"/>
        <v>0.41194537377282947</v>
      </c>
    </row>
    <row r="2415" spans="2:12" x14ac:dyDescent="0.2">
      <c r="B2415">
        <v>13</v>
      </c>
      <c r="C2415">
        <v>125.512</v>
      </c>
      <c r="D2415">
        <v>14.311</v>
      </c>
      <c r="E2415">
        <v>4084</v>
      </c>
      <c r="F2415">
        <v>1516</v>
      </c>
      <c r="G2415">
        <v>9.4619999999999997</v>
      </c>
      <c r="H2415">
        <v>11.292999999999999</v>
      </c>
      <c r="I2415">
        <v>51.688000000000002</v>
      </c>
      <c r="J2415">
        <v>94.16</v>
      </c>
      <c r="K2415">
        <f t="shared" si="68"/>
        <v>0.54893797790994059</v>
      </c>
    </row>
    <row r="2416" spans="2:12" x14ac:dyDescent="0.2">
      <c r="B2416">
        <v>14</v>
      </c>
      <c r="C2416">
        <v>54.664000000000001</v>
      </c>
      <c r="D2416">
        <v>9.2029999999999994</v>
      </c>
      <c r="E2416">
        <v>4168</v>
      </c>
      <c r="F2416">
        <v>1560</v>
      </c>
      <c r="G2416">
        <v>57.529000000000003</v>
      </c>
      <c r="H2416">
        <v>7.9989999999999997</v>
      </c>
      <c r="I2416">
        <v>42.305999999999997</v>
      </c>
      <c r="J2416">
        <v>101.52200000000001</v>
      </c>
      <c r="K2416">
        <f t="shared" si="68"/>
        <v>0.41671755875573763</v>
      </c>
    </row>
    <row r="2417" spans="2:11" x14ac:dyDescent="0.2">
      <c r="B2417">
        <v>15</v>
      </c>
      <c r="C2417">
        <v>75.644000000000005</v>
      </c>
      <c r="D2417">
        <v>10.898999999999999</v>
      </c>
      <c r="E2417">
        <v>4056</v>
      </c>
      <c r="F2417">
        <v>1396</v>
      </c>
      <c r="G2417">
        <v>32.661000000000001</v>
      </c>
      <c r="H2417">
        <v>9.3829999999999991</v>
      </c>
      <c r="I2417">
        <v>50.332000000000001</v>
      </c>
      <c r="J2417">
        <v>84.902000000000001</v>
      </c>
      <c r="K2417">
        <f t="shared" si="68"/>
        <v>0.59282466844126169</v>
      </c>
    </row>
    <row r="2418" spans="2:11" x14ac:dyDescent="0.2">
      <c r="B2418">
        <v>16</v>
      </c>
      <c r="C2418">
        <v>36.603999999999999</v>
      </c>
      <c r="D2418">
        <v>7.7069999999999999</v>
      </c>
      <c r="E2418">
        <v>4056</v>
      </c>
      <c r="F2418">
        <v>1340</v>
      </c>
      <c r="G2418">
        <v>12.339</v>
      </c>
      <c r="H2418">
        <v>6.133</v>
      </c>
    </row>
    <row r="2419" spans="2:11" x14ac:dyDescent="0.2">
      <c r="B2419">
        <v>17</v>
      </c>
      <c r="C2419">
        <v>108.905</v>
      </c>
      <c r="D2419">
        <v>12.347</v>
      </c>
      <c r="E2419">
        <v>3488</v>
      </c>
      <c r="F2419">
        <v>780</v>
      </c>
      <c r="G2419">
        <v>149.036</v>
      </c>
      <c r="H2419">
        <v>11.712999999999999</v>
      </c>
    </row>
    <row r="2420" spans="2:11" x14ac:dyDescent="0.2">
      <c r="B2420">
        <v>18</v>
      </c>
      <c r="C2420">
        <v>44.7</v>
      </c>
      <c r="D2420">
        <v>8.3450000000000006</v>
      </c>
      <c r="E2420">
        <v>3540</v>
      </c>
      <c r="F2420">
        <v>780</v>
      </c>
      <c r="G2420">
        <v>139.57400000000001</v>
      </c>
      <c r="H2420">
        <v>7.3079999999999998</v>
      </c>
    </row>
    <row r="2421" spans="2:11" x14ac:dyDescent="0.2">
      <c r="B2421">
        <v>19</v>
      </c>
      <c r="C2421">
        <v>61.832000000000001</v>
      </c>
      <c r="D2421">
        <v>9.8510000000000009</v>
      </c>
      <c r="E2421">
        <v>2464</v>
      </c>
      <c r="F2421">
        <v>2292</v>
      </c>
      <c r="G2421">
        <v>49.844000000000001</v>
      </c>
      <c r="H2421">
        <v>8.11</v>
      </c>
    </row>
    <row r="2422" spans="2:11" x14ac:dyDescent="0.2">
      <c r="B2422">
        <v>20</v>
      </c>
      <c r="C2422">
        <v>31.745999999999999</v>
      </c>
      <c r="D2422">
        <v>7.66</v>
      </c>
      <c r="E2422">
        <v>2476</v>
      </c>
      <c r="F2422">
        <v>2264</v>
      </c>
      <c r="G2422">
        <v>42.51</v>
      </c>
      <c r="H2422">
        <v>5.8920000000000003</v>
      </c>
    </row>
    <row r="2423" spans="2:11" x14ac:dyDescent="0.2">
      <c r="B2423">
        <v>21</v>
      </c>
      <c r="C2423">
        <v>79.088999999999999</v>
      </c>
      <c r="D2423">
        <v>11.098000000000001</v>
      </c>
      <c r="E2423">
        <v>2024</v>
      </c>
      <c r="F2423">
        <v>1852</v>
      </c>
      <c r="G2423">
        <v>111.125</v>
      </c>
      <c r="H2423">
        <v>9.6460000000000008</v>
      </c>
    </row>
    <row r="2424" spans="2:11" x14ac:dyDescent="0.2">
      <c r="B2424">
        <v>22</v>
      </c>
      <c r="C2424">
        <v>49.113999999999997</v>
      </c>
      <c r="D2424">
        <v>8.99</v>
      </c>
      <c r="E2424">
        <v>2000</v>
      </c>
      <c r="F2424">
        <v>1864</v>
      </c>
      <c r="G2424">
        <v>137.12100000000001</v>
      </c>
      <c r="H2424">
        <v>7.4710000000000001</v>
      </c>
    </row>
    <row r="2425" spans="2:11" x14ac:dyDescent="0.2">
      <c r="B2425">
        <v>23</v>
      </c>
      <c r="C2425">
        <v>36.466000000000001</v>
      </c>
      <c r="D2425">
        <v>8.81</v>
      </c>
      <c r="E2425">
        <v>2764</v>
      </c>
      <c r="F2425">
        <v>2304</v>
      </c>
      <c r="G2425">
        <v>34.113999999999997</v>
      </c>
      <c r="H2425">
        <v>6.5910000000000002</v>
      </c>
    </row>
    <row r="2426" spans="2:11" x14ac:dyDescent="0.2">
      <c r="B2426">
        <v>24</v>
      </c>
      <c r="C2426">
        <v>15.022</v>
      </c>
      <c r="D2426">
        <v>7.7889999999999997</v>
      </c>
      <c r="E2426">
        <v>2824</v>
      </c>
      <c r="F2426">
        <v>2196</v>
      </c>
      <c r="G2426">
        <v>115.017</v>
      </c>
      <c r="H2426">
        <v>3.4940000000000002</v>
      </c>
    </row>
    <row r="2427" spans="2:11" x14ac:dyDescent="0.2">
      <c r="B2427">
        <v>25</v>
      </c>
      <c r="C2427">
        <v>94.16</v>
      </c>
      <c r="D2427">
        <v>12.02</v>
      </c>
      <c r="E2427">
        <v>1172</v>
      </c>
      <c r="F2427">
        <v>1704</v>
      </c>
      <c r="G2427">
        <v>130.23599999999999</v>
      </c>
      <c r="H2427">
        <v>10.544</v>
      </c>
    </row>
    <row r="2428" spans="2:11" x14ac:dyDescent="0.2">
      <c r="B2428">
        <v>26</v>
      </c>
      <c r="C2428">
        <v>51.688000000000002</v>
      </c>
      <c r="D2428">
        <v>9.5540000000000003</v>
      </c>
      <c r="E2428">
        <v>1200</v>
      </c>
      <c r="F2428">
        <v>1724</v>
      </c>
      <c r="G2428">
        <v>127.999</v>
      </c>
      <c r="H2428">
        <v>7.5449999999999999</v>
      </c>
    </row>
    <row r="2429" spans="2:11" x14ac:dyDescent="0.2">
      <c r="B2429">
        <v>27</v>
      </c>
      <c r="C2429">
        <v>101.52200000000001</v>
      </c>
      <c r="D2429">
        <v>12.098000000000001</v>
      </c>
      <c r="E2429">
        <v>840</v>
      </c>
      <c r="F2429">
        <v>2124</v>
      </c>
      <c r="G2429">
        <v>103.496</v>
      </c>
      <c r="H2429">
        <v>11.058</v>
      </c>
    </row>
    <row r="2430" spans="2:11" x14ac:dyDescent="0.2">
      <c r="B2430">
        <v>28</v>
      </c>
      <c r="C2430">
        <v>42.305999999999997</v>
      </c>
      <c r="D2430">
        <v>8.1940000000000008</v>
      </c>
      <c r="E2430">
        <v>828</v>
      </c>
      <c r="F2430">
        <v>2168</v>
      </c>
      <c r="G2430">
        <v>140.82599999999999</v>
      </c>
      <c r="H2430">
        <v>6.76</v>
      </c>
    </row>
    <row r="2431" spans="2:11" x14ac:dyDescent="0.2">
      <c r="B2431">
        <v>29</v>
      </c>
      <c r="C2431">
        <v>84.902000000000001</v>
      </c>
      <c r="D2431">
        <v>12.759</v>
      </c>
      <c r="E2431">
        <v>1016</v>
      </c>
      <c r="F2431">
        <v>1988</v>
      </c>
      <c r="G2431">
        <v>112.782</v>
      </c>
      <c r="H2431">
        <v>9.048</v>
      </c>
    </row>
    <row r="2432" spans="2:11" x14ac:dyDescent="0.2">
      <c r="B2432">
        <v>30</v>
      </c>
      <c r="C2432">
        <v>50.332000000000001</v>
      </c>
      <c r="D2432">
        <v>9.577</v>
      </c>
      <c r="E2432">
        <v>992</v>
      </c>
      <c r="F2432">
        <v>2164</v>
      </c>
      <c r="G2432">
        <v>62.176000000000002</v>
      </c>
      <c r="H2432">
        <v>6.944</v>
      </c>
    </row>
    <row r="2434" spans="2:12" x14ac:dyDescent="0.2">
      <c r="B2434" s="8" t="s">
        <v>92</v>
      </c>
    </row>
    <row r="2435" spans="2:12" x14ac:dyDescent="0.2">
      <c r="B2435">
        <v>1</v>
      </c>
      <c r="C2435">
        <v>66.009</v>
      </c>
      <c r="D2435">
        <v>10.66</v>
      </c>
      <c r="E2435">
        <v>2272</v>
      </c>
      <c r="F2435">
        <v>2188</v>
      </c>
      <c r="G2435">
        <v>42.183999999999997</v>
      </c>
      <c r="H2435">
        <v>8.5259999999999998</v>
      </c>
      <c r="I2435">
        <v>45.941000000000003</v>
      </c>
      <c r="J2435">
        <v>66.009</v>
      </c>
      <c r="K2435" cm="1">
        <f t="array" ref="K2435:K2449">I2435:I2449/J2435:J2449</f>
        <v>0.69598085109606267</v>
      </c>
      <c r="L2435">
        <f>MIN(I2435:I2449)</f>
        <v>36.229999999999997</v>
      </c>
    </row>
    <row r="2436" spans="2:12" x14ac:dyDescent="0.2">
      <c r="B2436">
        <v>2</v>
      </c>
      <c r="C2436">
        <v>45.941000000000003</v>
      </c>
      <c r="D2436">
        <v>8.7240000000000002</v>
      </c>
      <c r="E2436">
        <v>2300</v>
      </c>
      <c r="F2436">
        <v>2192</v>
      </c>
      <c r="G2436">
        <v>64.885000000000005</v>
      </c>
      <c r="H2436">
        <v>7.3310000000000004</v>
      </c>
      <c r="I2436">
        <v>53.899000000000001</v>
      </c>
      <c r="J2436">
        <v>75.933000000000007</v>
      </c>
      <c r="K2436">
        <v>0.70982313355194704</v>
      </c>
      <c r="L2436">
        <f>MAX(J2435:J2449)</f>
        <v>114.89700000000001</v>
      </c>
    </row>
    <row r="2437" spans="2:12" x14ac:dyDescent="0.2">
      <c r="B2437">
        <v>3</v>
      </c>
      <c r="C2437">
        <v>75.933000000000007</v>
      </c>
      <c r="D2437">
        <v>11.192</v>
      </c>
      <c r="E2437">
        <v>2156</v>
      </c>
      <c r="F2437">
        <v>2476</v>
      </c>
      <c r="G2437">
        <v>48.576000000000001</v>
      </c>
      <c r="H2437">
        <v>9.3800000000000008</v>
      </c>
      <c r="I2437">
        <v>56.58</v>
      </c>
      <c r="J2437">
        <v>106.024</v>
      </c>
      <c r="K2437">
        <v>0.53365275786614352</v>
      </c>
      <c r="L2437">
        <f>AVERAGE(I2435:I2449)</f>
        <v>53.99493333333335</v>
      </c>
    </row>
    <row r="2438" spans="2:12" x14ac:dyDescent="0.2">
      <c r="B2438">
        <v>4</v>
      </c>
      <c r="C2438">
        <v>53.899000000000001</v>
      </c>
      <c r="D2438">
        <v>8.9849999999999994</v>
      </c>
      <c r="E2438">
        <v>2136</v>
      </c>
      <c r="F2438">
        <v>2440</v>
      </c>
      <c r="G2438">
        <v>15.945</v>
      </c>
      <c r="H2438">
        <v>8.0329999999999995</v>
      </c>
      <c r="I2438">
        <v>52.863999999999997</v>
      </c>
      <c r="J2438">
        <v>79.429000000000002</v>
      </c>
      <c r="K2438">
        <v>0.66555036573543658</v>
      </c>
      <c r="L2438">
        <f>AVERAGE(J2435:J2449)</f>
        <v>81.471933333333325</v>
      </c>
    </row>
    <row r="2439" spans="2:12" x14ac:dyDescent="0.2">
      <c r="B2439">
        <v>5</v>
      </c>
      <c r="C2439">
        <v>106.024</v>
      </c>
      <c r="D2439">
        <v>13.845000000000001</v>
      </c>
      <c r="E2439">
        <v>2660</v>
      </c>
      <c r="F2439">
        <v>2532</v>
      </c>
      <c r="G2439">
        <v>11.31</v>
      </c>
      <c r="H2439">
        <v>9.9420000000000002</v>
      </c>
      <c r="I2439">
        <v>53.350999999999999</v>
      </c>
      <c r="J2439">
        <v>86.748000000000005</v>
      </c>
      <c r="K2439">
        <v>0.61501129709042279</v>
      </c>
    </row>
    <row r="2440" spans="2:12" x14ac:dyDescent="0.2">
      <c r="B2440">
        <v>6</v>
      </c>
      <c r="C2440">
        <v>56.58</v>
      </c>
      <c r="D2440">
        <v>9.8360000000000003</v>
      </c>
      <c r="E2440">
        <v>2708</v>
      </c>
      <c r="F2440">
        <v>2548</v>
      </c>
      <c r="G2440">
        <v>17.526</v>
      </c>
      <c r="H2440">
        <v>7.609</v>
      </c>
      <c r="I2440">
        <v>49.466999999999999</v>
      </c>
      <c r="J2440">
        <v>68.224999999999994</v>
      </c>
      <c r="K2440">
        <v>0.72505679736167095</v>
      </c>
    </row>
    <row r="2441" spans="2:12" x14ac:dyDescent="0.2">
      <c r="B2441">
        <v>7</v>
      </c>
      <c r="C2441">
        <v>79.429000000000002</v>
      </c>
      <c r="D2441">
        <v>11.324999999999999</v>
      </c>
      <c r="E2441">
        <v>2784</v>
      </c>
      <c r="F2441">
        <v>1912</v>
      </c>
      <c r="G2441">
        <v>16.46</v>
      </c>
      <c r="H2441">
        <v>9.6039999999999992</v>
      </c>
      <c r="I2441">
        <v>56.725000000000001</v>
      </c>
      <c r="J2441">
        <v>75.697000000000003</v>
      </c>
      <c r="K2441">
        <v>0.74936919560880877</v>
      </c>
    </row>
    <row r="2442" spans="2:12" x14ac:dyDescent="0.2">
      <c r="B2442">
        <v>8</v>
      </c>
      <c r="C2442">
        <v>52.863999999999997</v>
      </c>
      <c r="D2442">
        <v>10.177</v>
      </c>
      <c r="E2442">
        <v>2816</v>
      </c>
      <c r="F2442">
        <v>1788</v>
      </c>
      <c r="G2442">
        <v>129.09399999999999</v>
      </c>
      <c r="H2442">
        <v>8.17</v>
      </c>
      <c r="I2442">
        <v>36.229999999999997</v>
      </c>
      <c r="J2442">
        <v>72.643000000000001</v>
      </c>
      <c r="K2442">
        <v>0.49874041545641007</v>
      </c>
    </row>
    <row r="2443" spans="2:12" x14ac:dyDescent="0.2">
      <c r="B2443">
        <v>9</v>
      </c>
      <c r="C2443">
        <v>86.748000000000005</v>
      </c>
      <c r="D2443">
        <v>12.342000000000001</v>
      </c>
      <c r="E2443">
        <v>1884</v>
      </c>
      <c r="F2443">
        <v>1852</v>
      </c>
      <c r="G2443">
        <v>143.13</v>
      </c>
      <c r="H2443">
        <v>9.3040000000000003</v>
      </c>
      <c r="I2443">
        <v>42.475000000000001</v>
      </c>
      <c r="J2443">
        <v>64.486000000000004</v>
      </c>
      <c r="K2443">
        <v>0.65867009893620321</v>
      </c>
    </row>
    <row r="2444" spans="2:12" x14ac:dyDescent="0.2">
      <c r="B2444">
        <v>10</v>
      </c>
      <c r="C2444">
        <v>53.350999999999999</v>
      </c>
      <c r="D2444">
        <v>9.3989999999999991</v>
      </c>
      <c r="E2444">
        <v>1888</v>
      </c>
      <c r="F2444">
        <v>1956</v>
      </c>
      <c r="G2444">
        <v>23.199000000000002</v>
      </c>
      <c r="H2444">
        <v>7.4050000000000002</v>
      </c>
      <c r="I2444">
        <v>54.334000000000003</v>
      </c>
      <c r="J2444">
        <v>88.796999999999997</v>
      </c>
      <c r="K2444">
        <v>0.61189004133022518</v>
      </c>
    </row>
    <row r="2445" spans="2:12" x14ac:dyDescent="0.2">
      <c r="B2445">
        <v>11</v>
      </c>
      <c r="C2445">
        <v>68.224999999999994</v>
      </c>
      <c r="D2445">
        <v>10.961</v>
      </c>
      <c r="E2445">
        <v>2172</v>
      </c>
      <c r="F2445">
        <v>2524</v>
      </c>
      <c r="G2445">
        <v>35.838000000000001</v>
      </c>
      <c r="H2445">
        <v>8.6389999999999993</v>
      </c>
      <c r="I2445">
        <v>58.819000000000003</v>
      </c>
      <c r="J2445">
        <v>81.036000000000001</v>
      </c>
      <c r="K2445">
        <v>0.72583789920529151</v>
      </c>
    </row>
    <row r="2446" spans="2:12" x14ac:dyDescent="0.2">
      <c r="B2446">
        <v>12</v>
      </c>
      <c r="C2446">
        <v>49.466999999999999</v>
      </c>
      <c r="D2446">
        <v>9.3439999999999994</v>
      </c>
      <c r="E2446">
        <v>2172</v>
      </c>
      <c r="F2446">
        <v>2448</v>
      </c>
      <c r="G2446">
        <v>167.8</v>
      </c>
      <c r="H2446">
        <v>6.665</v>
      </c>
      <c r="I2446">
        <v>50.646999999999998</v>
      </c>
      <c r="J2446">
        <v>78.620999999999995</v>
      </c>
      <c r="K2446">
        <v>0.64419175538342177</v>
      </c>
    </row>
    <row r="2447" spans="2:12" x14ac:dyDescent="0.2">
      <c r="B2447">
        <v>13</v>
      </c>
      <c r="C2447">
        <v>75.697000000000003</v>
      </c>
      <c r="D2447">
        <v>12.037000000000001</v>
      </c>
      <c r="E2447">
        <v>3092</v>
      </c>
      <c r="F2447">
        <v>2220</v>
      </c>
      <c r="G2447">
        <v>118.142</v>
      </c>
      <c r="H2447">
        <v>8.9510000000000005</v>
      </c>
      <c r="I2447">
        <v>58.095999999999997</v>
      </c>
      <c r="J2447">
        <v>88.186999999999998</v>
      </c>
      <c r="K2447">
        <v>0.65878190663022895</v>
      </c>
    </row>
    <row r="2448" spans="2:12" x14ac:dyDescent="0.2">
      <c r="B2448">
        <v>14</v>
      </c>
      <c r="C2448">
        <v>56.725000000000001</v>
      </c>
      <c r="D2448">
        <v>9.7240000000000002</v>
      </c>
      <c r="E2448">
        <v>3096</v>
      </c>
      <c r="F2448">
        <v>2228</v>
      </c>
      <c r="G2448">
        <v>113.962</v>
      </c>
      <c r="H2448">
        <v>7.9619999999999997</v>
      </c>
      <c r="I2448">
        <v>60.723999999999997</v>
      </c>
      <c r="J2448">
        <v>75.346999999999994</v>
      </c>
      <c r="K2448">
        <v>0.80592458890201335</v>
      </c>
    </row>
    <row r="2449" spans="2:11" x14ac:dyDescent="0.2">
      <c r="B2449">
        <v>15</v>
      </c>
      <c r="C2449">
        <v>72.643000000000001</v>
      </c>
      <c r="D2449">
        <v>11.603999999999999</v>
      </c>
      <c r="E2449">
        <v>3176</v>
      </c>
      <c r="F2449">
        <v>2016</v>
      </c>
      <c r="G2449">
        <v>23.838999999999999</v>
      </c>
      <c r="H2449">
        <v>9.2409999999999997</v>
      </c>
      <c r="I2449">
        <v>79.772000000000006</v>
      </c>
      <c r="J2449">
        <v>114.89700000000001</v>
      </c>
      <c r="K2449">
        <v>0.69429140882703644</v>
      </c>
    </row>
    <row r="2450" spans="2:11" x14ac:dyDescent="0.2">
      <c r="B2450">
        <v>16</v>
      </c>
      <c r="C2450">
        <v>36.229999999999997</v>
      </c>
      <c r="D2450">
        <v>7.7510000000000003</v>
      </c>
      <c r="E2450">
        <v>3240</v>
      </c>
      <c r="F2450">
        <v>2028</v>
      </c>
      <c r="G2450">
        <v>80.837999999999994</v>
      </c>
      <c r="H2450">
        <v>6.5090000000000003</v>
      </c>
    </row>
    <row r="2451" spans="2:11" x14ac:dyDescent="0.2">
      <c r="B2451">
        <v>17</v>
      </c>
      <c r="C2451">
        <v>64.486000000000004</v>
      </c>
      <c r="D2451">
        <v>9.8550000000000004</v>
      </c>
      <c r="E2451">
        <v>3180</v>
      </c>
      <c r="F2451">
        <v>1796</v>
      </c>
      <c r="G2451">
        <v>22.068000000000001</v>
      </c>
      <c r="H2451">
        <v>8.6300000000000008</v>
      </c>
    </row>
    <row r="2452" spans="2:11" x14ac:dyDescent="0.2">
      <c r="B2452">
        <v>18</v>
      </c>
      <c r="C2452">
        <v>42.475000000000001</v>
      </c>
      <c r="D2452">
        <v>8.6959999999999997</v>
      </c>
      <c r="E2452">
        <v>3212</v>
      </c>
      <c r="F2452">
        <v>1816</v>
      </c>
      <c r="G2452">
        <v>55.408000000000001</v>
      </c>
      <c r="H2452">
        <v>6.665</v>
      </c>
    </row>
    <row r="2453" spans="2:11" x14ac:dyDescent="0.2">
      <c r="B2453">
        <v>19</v>
      </c>
      <c r="C2453">
        <v>88.796999999999997</v>
      </c>
      <c r="D2453">
        <v>11.93</v>
      </c>
      <c r="E2453">
        <v>2532</v>
      </c>
      <c r="F2453">
        <v>932</v>
      </c>
      <c r="G2453">
        <v>24.443999999999999</v>
      </c>
      <c r="H2453">
        <v>9.859</v>
      </c>
    </row>
    <row r="2454" spans="2:11" x14ac:dyDescent="0.2">
      <c r="B2454">
        <v>20</v>
      </c>
      <c r="C2454">
        <v>54.334000000000003</v>
      </c>
      <c r="D2454">
        <v>9.6769999999999996</v>
      </c>
      <c r="E2454">
        <v>2552</v>
      </c>
      <c r="F2454">
        <v>944</v>
      </c>
      <c r="G2454">
        <v>37.747</v>
      </c>
      <c r="H2454">
        <v>7.5049999999999999</v>
      </c>
    </row>
    <row r="2455" spans="2:11" x14ac:dyDescent="0.2">
      <c r="B2455">
        <v>21</v>
      </c>
      <c r="C2455">
        <v>81.036000000000001</v>
      </c>
      <c r="D2455">
        <v>11.709</v>
      </c>
      <c r="E2455">
        <v>2760</v>
      </c>
      <c r="F2455">
        <v>1160</v>
      </c>
      <c r="G2455">
        <v>55.305</v>
      </c>
      <c r="H2455">
        <v>9.4740000000000002</v>
      </c>
    </row>
    <row r="2456" spans="2:11" x14ac:dyDescent="0.2">
      <c r="B2456">
        <v>22</v>
      </c>
      <c r="C2456">
        <v>58.819000000000003</v>
      </c>
      <c r="D2456">
        <v>9.4480000000000004</v>
      </c>
      <c r="E2456">
        <v>2788</v>
      </c>
      <c r="F2456">
        <v>1136</v>
      </c>
      <c r="G2456">
        <v>33.274999999999999</v>
      </c>
      <c r="H2456">
        <v>8.3930000000000007</v>
      </c>
    </row>
    <row r="2457" spans="2:11" x14ac:dyDescent="0.2">
      <c r="B2457">
        <v>23</v>
      </c>
      <c r="C2457">
        <v>78.620999999999995</v>
      </c>
      <c r="D2457">
        <v>11.009</v>
      </c>
      <c r="E2457">
        <v>2288</v>
      </c>
      <c r="F2457">
        <v>1432</v>
      </c>
      <c r="G2457">
        <v>42.274000000000001</v>
      </c>
      <c r="H2457">
        <v>9.3800000000000008</v>
      </c>
    </row>
    <row r="2458" spans="2:11" x14ac:dyDescent="0.2">
      <c r="B2458">
        <v>24</v>
      </c>
      <c r="C2458">
        <v>50.646999999999998</v>
      </c>
      <c r="D2458">
        <v>9.4830000000000005</v>
      </c>
      <c r="E2458">
        <v>2308</v>
      </c>
      <c r="F2458">
        <v>1436</v>
      </c>
      <c r="G2458">
        <v>51.34</v>
      </c>
      <c r="H2458">
        <v>7.6520000000000001</v>
      </c>
    </row>
    <row r="2459" spans="2:11" x14ac:dyDescent="0.2">
      <c r="B2459">
        <v>25</v>
      </c>
      <c r="C2459">
        <v>88.186999999999998</v>
      </c>
      <c r="D2459">
        <v>12.193</v>
      </c>
      <c r="E2459">
        <v>3816</v>
      </c>
      <c r="F2459">
        <v>904</v>
      </c>
      <c r="G2459">
        <v>148.24100000000001</v>
      </c>
      <c r="H2459">
        <v>9.52</v>
      </c>
    </row>
    <row r="2460" spans="2:11" x14ac:dyDescent="0.2">
      <c r="B2460">
        <v>26</v>
      </c>
      <c r="C2460">
        <v>58.095999999999997</v>
      </c>
      <c r="D2460">
        <v>9.9960000000000004</v>
      </c>
      <c r="E2460">
        <v>3824</v>
      </c>
      <c r="F2460">
        <v>896</v>
      </c>
      <c r="G2460">
        <v>147.095</v>
      </c>
      <c r="H2460">
        <v>7.6520000000000001</v>
      </c>
    </row>
    <row r="2461" spans="2:11" x14ac:dyDescent="0.2">
      <c r="B2461">
        <v>27</v>
      </c>
      <c r="C2461">
        <v>75.346999999999994</v>
      </c>
      <c r="D2461">
        <v>11.257999999999999</v>
      </c>
      <c r="E2461">
        <v>3696</v>
      </c>
      <c r="F2461">
        <v>868</v>
      </c>
      <c r="G2461">
        <v>127.875</v>
      </c>
      <c r="H2461">
        <v>9.0090000000000003</v>
      </c>
    </row>
    <row r="2462" spans="2:11" x14ac:dyDescent="0.2">
      <c r="B2462">
        <v>28</v>
      </c>
      <c r="C2462">
        <v>60.723999999999997</v>
      </c>
      <c r="D2462">
        <v>10.683</v>
      </c>
      <c r="E2462">
        <v>3684</v>
      </c>
      <c r="F2462">
        <v>868</v>
      </c>
      <c r="G2462">
        <v>139.68600000000001</v>
      </c>
      <c r="H2462">
        <v>7.7709999999999999</v>
      </c>
    </row>
    <row r="2463" spans="2:11" x14ac:dyDescent="0.2">
      <c r="B2463">
        <v>29</v>
      </c>
      <c r="C2463">
        <v>114.89700000000001</v>
      </c>
      <c r="D2463">
        <v>13.632</v>
      </c>
      <c r="E2463">
        <v>3748</v>
      </c>
      <c r="F2463">
        <v>1700</v>
      </c>
      <c r="G2463">
        <v>42.064</v>
      </c>
      <c r="H2463">
        <v>11.715</v>
      </c>
    </row>
    <row r="2464" spans="2:11" x14ac:dyDescent="0.2">
      <c r="B2464">
        <v>30</v>
      </c>
      <c r="C2464">
        <v>79.772000000000006</v>
      </c>
      <c r="D2464">
        <v>11.162000000000001</v>
      </c>
      <c r="E2464">
        <v>3772</v>
      </c>
      <c r="F2464">
        <v>1692</v>
      </c>
      <c r="G2464">
        <v>35.095999999999997</v>
      </c>
      <c r="H2464">
        <v>9.0299999999999994</v>
      </c>
    </row>
    <row r="2466" spans="2:12" x14ac:dyDescent="0.2">
      <c r="B2466" s="7" t="s">
        <v>93</v>
      </c>
    </row>
    <row r="2467" spans="2:12" x14ac:dyDescent="0.2">
      <c r="B2467">
        <v>1</v>
      </c>
      <c r="C2467">
        <v>59.720999999999997</v>
      </c>
      <c r="D2467">
        <v>10.695</v>
      </c>
      <c r="E2467">
        <v>1772</v>
      </c>
      <c r="F2467">
        <v>1900</v>
      </c>
      <c r="G2467">
        <v>133.15199999999999</v>
      </c>
      <c r="H2467">
        <v>7.7590000000000003</v>
      </c>
      <c r="I2467">
        <v>37.610999999999997</v>
      </c>
      <c r="J2467">
        <v>59.720999999999997</v>
      </c>
      <c r="K2467" cm="1">
        <f t="array" ref="K2467:K2481">I2467:I2481/J2467:J2481</f>
        <v>0.62977846988496511</v>
      </c>
      <c r="L2467">
        <f>MIN(I2467:I2481)</f>
        <v>22.481000000000002</v>
      </c>
    </row>
    <row r="2468" spans="2:12" x14ac:dyDescent="0.2">
      <c r="B2468">
        <v>2</v>
      </c>
      <c r="C2468">
        <v>37.610999999999997</v>
      </c>
      <c r="D2468">
        <v>8.1959999999999997</v>
      </c>
      <c r="E2468">
        <v>1768</v>
      </c>
      <c r="F2468">
        <v>2004</v>
      </c>
      <c r="G2468">
        <v>30.379000000000001</v>
      </c>
      <c r="H2468">
        <v>6.5830000000000002</v>
      </c>
      <c r="I2468">
        <v>77.995000000000005</v>
      </c>
      <c r="J2468">
        <v>119.3</v>
      </c>
      <c r="K2468">
        <v>0.65377200335289187</v>
      </c>
      <c r="L2468">
        <f>MAX(J2467:J2481)</f>
        <v>209.28200000000001</v>
      </c>
    </row>
    <row r="2469" spans="2:12" x14ac:dyDescent="0.2">
      <c r="B2469">
        <v>3</v>
      </c>
      <c r="C2469">
        <v>119.3</v>
      </c>
      <c r="D2469">
        <v>14.705</v>
      </c>
      <c r="E2469">
        <v>2144</v>
      </c>
      <c r="F2469">
        <v>2704</v>
      </c>
      <c r="G2469">
        <v>139.708</v>
      </c>
      <c r="H2469">
        <v>10.885</v>
      </c>
      <c r="I2469">
        <v>132.66900000000001</v>
      </c>
      <c r="J2469">
        <v>209.28200000000001</v>
      </c>
      <c r="K2469">
        <v>0.63392456111849083</v>
      </c>
      <c r="L2469">
        <f>AVERAGE(I2467:I2481)</f>
        <v>55.566333333333326</v>
      </c>
    </row>
    <row r="2470" spans="2:12" x14ac:dyDescent="0.2">
      <c r="B2470">
        <v>4</v>
      </c>
      <c r="C2470">
        <v>77.995000000000005</v>
      </c>
      <c r="D2470">
        <v>11.632999999999999</v>
      </c>
      <c r="E2470">
        <v>2168</v>
      </c>
      <c r="F2470">
        <v>2728</v>
      </c>
      <c r="G2470">
        <v>146.976</v>
      </c>
      <c r="H2470">
        <v>9.2469999999999999</v>
      </c>
      <c r="I2470">
        <v>45.6</v>
      </c>
      <c r="J2470">
        <v>72.429000000000002</v>
      </c>
      <c r="K2470">
        <v>0.6295820734788552</v>
      </c>
      <c r="L2470">
        <f>AVERAGE(J2467:J2481)</f>
        <v>80.760533333333328</v>
      </c>
    </row>
    <row r="2471" spans="2:12" x14ac:dyDescent="0.2">
      <c r="B2471">
        <v>5</v>
      </c>
      <c r="C2471">
        <v>209.28200000000001</v>
      </c>
      <c r="D2471">
        <v>18.143999999999998</v>
      </c>
      <c r="E2471">
        <v>2496</v>
      </c>
      <c r="F2471">
        <v>2868</v>
      </c>
      <c r="G2471">
        <v>138.81399999999999</v>
      </c>
      <c r="H2471">
        <v>15.597</v>
      </c>
      <c r="I2471">
        <v>45.378</v>
      </c>
      <c r="J2471">
        <v>67.203999999999994</v>
      </c>
      <c r="K2471">
        <v>0.67522766501993936</v>
      </c>
    </row>
    <row r="2472" spans="2:12" x14ac:dyDescent="0.2">
      <c r="B2472">
        <v>6</v>
      </c>
      <c r="C2472">
        <v>132.66900000000001</v>
      </c>
      <c r="D2472">
        <v>14.394</v>
      </c>
      <c r="E2472">
        <v>2504</v>
      </c>
      <c r="F2472">
        <v>3004</v>
      </c>
      <c r="G2472">
        <v>26.131</v>
      </c>
      <c r="H2472">
        <v>12.292</v>
      </c>
      <c r="I2472">
        <v>72.986000000000004</v>
      </c>
      <c r="J2472">
        <v>70.400000000000006</v>
      </c>
      <c r="K2472">
        <v>1.0367329545454544</v>
      </c>
    </row>
    <row r="2473" spans="2:12" x14ac:dyDescent="0.2">
      <c r="B2473">
        <v>7</v>
      </c>
      <c r="C2473">
        <v>72.429000000000002</v>
      </c>
      <c r="D2473">
        <v>10.929</v>
      </c>
      <c r="E2473">
        <v>2424</v>
      </c>
      <c r="F2473">
        <v>1812</v>
      </c>
      <c r="G2473">
        <v>128.66</v>
      </c>
      <c r="H2473">
        <v>9.2530000000000001</v>
      </c>
      <c r="I2473">
        <v>45.726999999999997</v>
      </c>
      <c r="J2473">
        <v>66.87</v>
      </c>
      <c r="K2473">
        <v>0.68381935097951241</v>
      </c>
    </row>
    <row r="2474" spans="2:12" x14ac:dyDescent="0.2">
      <c r="B2474">
        <v>8</v>
      </c>
      <c r="C2474">
        <v>45.6</v>
      </c>
      <c r="D2474">
        <v>8.2829999999999995</v>
      </c>
      <c r="E2474">
        <v>2456</v>
      </c>
      <c r="F2474">
        <v>1832</v>
      </c>
      <c r="G2474">
        <v>132.614</v>
      </c>
      <c r="H2474">
        <v>7.3150000000000004</v>
      </c>
      <c r="I2474">
        <v>44.642000000000003</v>
      </c>
      <c r="J2474">
        <v>76.754000000000005</v>
      </c>
      <c r="K2474">
        <v>0.58162441045417823</v>
      </c>
    </row>
    <row r="2475" spans="2:12" x14ac:dyDescent="0.2">
      <c r="B2475">
        <v>9</v>
      </c>
      <c r="C2475">
        <v>67.203999999999994</v>
      </c>
      <c r="D2475">
        <v>10.505000000000001</v>
      </c>
      <c r="E2475">
        <v>2636</v>
      </c>
      <c r="F2475">
        <v>2488</v>
      </c>
      <c r="G2475">
        <v>158.19900000000001</v>
      </c>
      <c r="H2475">
        <v>8.2729999999999997</v>
      </c>
      <c r="I2475">
        <v>58.174999999999997</v>
      </c>
      <c r="J2475">
        <v>82.572999999999993</v>
      </c>
      <c r="K2475">
        <v>0.70452811451685182</v>
      </c>
    </row>
    <row r="2476" spans="2:12" x14ac:dyDescent="0.2">
      <c r="B2476">
        <v>10</v>
      </c>
      <c r="C2476">
        <v>45.378</v>
      </c>
      <c r="D2476">
        <v>9.3330000000000002</v>
      </c>
      <c r="E2476">
        <v>2652</v>
      </c>
      <c r="F2476">
        <v>2540</v>
      </c>
      <c r="G2476">
        <v>19.855</v>
      </c>
      <c r="H2476">
        <v>6.827</v>
      </c>
      <c r="I2476">
        <v>45.064999999999998</v>
      </c>
      <c r="J2476">
        <v>70.272999999999996</v>
      </c>
      <c r="K2476">
        <v>0.64128470394034698</v>
      </c>
    </row>
    <row r="2477" spans="2:12" x14ac:dyDescent="0.2">
      <c r="B2477">
        <v>11</v>
      </c>
      <c r="C2477">
        <v>70.400000000000006</v>
      </c>
      <c r="D2477">
        <v>10.471</v>
      </c>
      <c r="E2477">
        <v>1956</v>
      </c>
      <c r="F2477">
        <v>1912</v>
      </c>
      <c r="G2477">
        <v>117.759</v>
      </c>
      <c r="H2477">
        <v>9.2530000000000001</v>
      </c>
      <c r="I2477">
        <v>42.814</v>
      </c>
      <c r="J2477">
        <v>63.042999999999999</v>
      </c>
      <c r="K2477">
        <v>0.67912377266310298</v>
      </c>
    </row>
    <row r="2478" spans="2:12" x14ac:dyDescent="0.2">
      <c r="B2478">
        <v>12</v>
      </c>
      <c r="C2478">
        <v>72.986000000000004</v>
      </c>
      <c r="D2478">
        <v>11.24</v>
      </c>
      <c r="E2478">
        <v>1932</v>
      </c>
      <c r="F2478">
        <v>1952</v>
      </c>
      <c r="G2478">
        <v>139.399</v>
      </c>
      <c r="H2478">
        <v>8.8460000000000001</v>
      </c>
      <c r="I2478">
        <v>53.523000000000003</v>
      </c>
      <c r="J2478">
        <v>70.391999999999996</v>
      </c>
      <c r="K2478">
        <v>0.76035629048755549</v>
      </c>
    </row>
    <row r="2479" spans="2:12" x14ac:dyDescent="0.2">
      <c r="B2479">
        <v>13</v>
      </c>
      <c r="C2479">
        <v>66.87</v>
      </c>
      <c r="D2479">
        <v>10.053000000000001</v>
      </c>
      <c r="E2479">
        <v>4044</v>
      </c>
      <c r="F2479">
        <v>1348</v>
      </c>
      <c r="G2479">
        <v>140.90600000000001</v>
      </c>
      <c r="H2479">
        <v>8.5340000000000007</v>
      </c>
      <c r="I2479">
        <v>38.578000000000003</v>
      </c>
      <c r="J2479">
        <v>55.000999999999998</v>
      </c>
      <c r="K2479">
        <v>0.70140542899220026</v>
      </c>
    </row>
    <row r="2480" spans="2:12" x14ac:dyDescent="0.2">
      <c r="B2480">
        <v>14</v>
      </c>
      <c r="C2480">
        <v>45.726999999999997</v>
      </c>
      <c r="D2480">
        <v>9.3170000000000002</v>
      </c>
      <c r="E2480">
        <v>4064</v>
      </c>
      <c r="F2480">
        <v>1456</v>
      </c>
      <c r="G2480">
        <v>42.878999999999998</v>
      </c>
      <c r="H2480">
        <v>7.1859999999999999</v>
      </c>
      <c r="I2480">
        <v>70.251000000000005</v>
      </c>
      <c r="J2480">
        <v>85.308000000000007</v>
      </c>
      <c r="K2480">
        <v>0.82349838233225492</v>
      </c>
    </row>
    <row r="2481" spans="2:11" x14ac:dyDescent="0.2">
      <c r="B2481">
        <v>15</v>
      </c>
      <c r="C2481">
        <v>76.754000000000005</v>
      </c>
      <c r="D2481">
        <v>11.429</v>
      </c>
      <c r="E2481">
        <v>4680</v>
      </c>
      <c r="F2481">
        <v>712</v>
      </c>
      <c r="G2481">
        <v>33.69</v>
      </c>
      <c r="H2481">
        <v>8.7780000000000005</v>
      </c>
      <c r="I2481">
        <v>22.481000000000002</v>
      </c>
      <c r="J2481">
        <v>42.857999999999997</v>
      </c>
      <c r="K2481">
        <v>0.52454617574315188</v>
      </c>
    </row>
    <row r="2482" spans="2:11" x14ac:dyDescent="0.2">
      <c r="B2482">
        <v>16</v>
      </c>
      <c r="C2482">
        <v>44.642000000000003</v>
      </c>
      <c r="D2482">
        <v>8.0760000000000005</v>
      </c>
      <c r="E2482">
        <v>4708</v>
      </c>
      <c r="F2482">
        <v>696</v>
      </c>
      <c r="G2482">
        <v>28.887</v>
      </c>
      <c r="H2482">
        <v>7.0709999999999997</v>
      </c>
    </row>
    <row r="2483" spans="2:11" x14ac:dyDescent="0.2">
      <c r="B2483">
        <v>17</v>
      </c>
      <c r="C2483">
        <v>82.572999999999993</v>
      </c>
      <c r="D2483">
        <v>11.272</v>
      </c>
      <c r="E2483">
        <v>4520</v>
      </c>
      <c r="F2483">
        <v>1512</v>
      </c>
      <c r="G2483">
        <v>38.853000000000002</v>
      </c>
      <c r="H2483">
        <v>9.4619999999999997</v>
      </c>
    </row>
    <row r="2484" spans="2:11" x14ac:dyDescent="0.2">
      <c r="B2484">
        <v>18</v>
      </c>
      <c r="C2484">
        <v>58.174999999999997</v>
      </c>
      <c r="D2484">
        <v>10.234999999999999</v>
      </c>
      <c r="E2484">
        <v>4560</v>
      </c>
      <c r="F2484">
        <v>1368</v>
      </c>
      <c r="G2484">
        <v>102.381</v>
      </c>
      <c r="H2484">
        <v>7.8029999999999999</v>
      </c>
    </row>
    <row r="2485" spans="2:11" x14ac:dyDescent="0.2">
      <c r="B2485">
        <v>19</v>
      </c>
      <c r="C2485">
        <v>70.272999999999996</v>
      </c>
      <c r="D2485">
        <v>10.374000000000001</v>
      </c>
      <c r="E2485">
        <v>4116</v>
      </c>
      <c r="F2485">
        <v>2980</v>
      </c>
      <c r="G2485">
        <v>119.578</v>
      </c>
      <c r="H2485">
        <v>9.0220000000000002</v>
      </c>
    </row>
    <row r="2486" spans="2:11" x14ac:dyDescent="0.2">
      <c r="B2486">
        <v>20</v>
      </c>
      <c r="C2486">
        <v>45.064999999999998</v>
      </c>
      <c r="D2486">
        <v>8.2940000000000005</v>
      </c>
      <c r="E2486">
        <v>4112</v>
      </c>
      <c r="F2486">
        <v>2992</v>
      </c>
      <c r="G2486">
        <v>155.69499999999999</v>
      </c>
      <c r="H2486">
        <v>7.3150000000000004</v>
      </c>
    </row>
    <row r="2487" spans="2:11" x14ac:dyDescent="0.2">
      <c r="B2487">
        <v>21</v>
      </c>
      <c r="C2487">
        <v>63.042999999999999</v>
      </c>
      <c r="D2487">
        <v>10.255000000000001</v>
      </c>
      <c r="E2487">
        <v>4344</v>
      </c>
      <c r="F2487">
        <v>3132</v>
      </c>
      <c r="G2487">
        <v>18.004000000000001</v>
      </c>
      <c r="H2487">
        <v>8.2859999999999996</v>
      </c>
    </row>
    <row r="2488" spans="2:11" x14ac:dyDescent="0.2">
      <c r="B2488">
        <v>22</v>
      </c>
      <c r="C2488">
        <v>42.814</v>
      </c>
      <c r="D2488">
        <v>8.2509999999999994</v>
      </c>
      <c r="E2488">
        <v>4372</v>
      </c>
      <c r="F2488">
        <v>3132</v>
      </c>
      <c r="G2488">
        <v>18.97</v>
      </c>
      <c r="H2488">
        <v>6.827</v>
      </c>
    </row>
    <row r="2489" spans="2:11" x14ac:dyDescent="0.2">
      <c r="B2489">
        <v>23</v>
      </c>
      <c r="C2489">
        <v>70.391999999999996</v>
      </c>
      <c r="D2489">
        <v>10.473000000000001</v>
      </c>
      <c r="E2489">
        <v>4400</v>
      </c>
      <c r="F2489">
        <v>3024</v>
      </c>
      <c r="G2489">
        <v>12.095000000000001</v>
      </c>
      <c r="H2489">
        <v>8.5589999999999993</v>
      </c>
    </row>
    <row r="2490" spans="2:11" x14ac:dyDescent="0.2">
      <c r="B2490">
        <v>24</v>
      </c>
      <c r="C2490">
        <v>53.523000000000003</v>
      </c>
      <c r="D2490">
        <v>9.4689999999999994</v>
      </c>
      <c r="E2490">
        <v>4408</v>
      </c>
      <c r="F2490">
        <v>3028</v>
      </c>
      <c r="G2490">
        <v>11.888999999999999</v>
      </c>
      <c r="H2490">
        <v>7.8029999999999999</v>
      </c>
    </row>
    <row r="2491" spans="2:11" x14ac:dyDescent="0.2">
      <c r="B2491">
        <v>25</v>
      </c>
      <c r="C2491">
        <v>55.000999999999998</v>
      </c>
      <c r="D2491">
        <v>9.3170000000000002</v>
      </c>
      <c r="E2491">
        <v>3168</v>
      </c>
      <c r="F2491">
        <v>2660</v>
      </c>
      <c r="G2491">
        <v>132.87899999999999</v>
      </c>
      <c r="H2491">
        <v>7.8029999999999999</v>
      </c>
    </row>
    <row r="2492" spans="2:11" x14ac:dyDescent="0.2">
      <c r="B2492">
        <v>26</v>
      </c>
      <c r="C2492">
        <v>38.578000000000003</v>
      </c>
      <c r="D2492">
        <v>7.9610000000000003</v>
      </c>
      <c r="E2492">
        <v>3168</v>
      </c>
      <c r="F2492">
        <v>2668</v>
      </c>
      <c r="G2492">
        <v>139.97</v>
      </c>
      <c r="H2492">
        <v>6.6109999999999998</v>
      </c>
    </row>
    <row r="2493" spans="2:11" x14ac:dyDescent="0.2">
      <c r="B2493">
        <v>27</v>
      </c>
      <c r="C2493">
        <v>85.308000000000007</v>
      </c>
      <c r="D2493">
        <v>11.374000000000001</v>
      </c>
      <c r="E2493">
        <v>3812</v>
      </c>
      <c r="F2493">
        <v>2056</v>
      </c>
      <c r="G2493">
        <v>120.964</v>
      </c>
      <c r="H2493">
        <v>10.048</v>
      </c>
    </row>
    <row r="2494" spans="2:11" x14ac:dyDescent="0.2">
      <c r="B2494">
        <v>28</v>
      </c>
      <c r="C2494">
        <v>70.251000000000005</v>
      </c>
      <c r="D2494">
        <v>10.706</v>
      </c>
      <c r="E2494">
        <v>3820</v>
      </c>
      <c r="F2494">
        <v>2072</v>
      </c>
      <c r="G2494">
        <v>120.069</v>
      </c>
      <c r="H2494">
        <v>8.7780000000000005</v>
      </c>
    </row>
    <row r="2495" spans="2:11" x14ac:dyDescent="0.2">
      <c r="B2495">
        <v>29</v>
      </c>
      <c r="C2495">
        <v>42.857999999999997</v>
      </c>
      <c r="D2495">
        <v>8.2899999999999991</v>
      </c>
      <c r="E2495">
        <v>3936</v>
      </c>
      <c r="F2495">
        <v>2100</v>
      </c>
      <c r="G2495">
        <v>28.071999999999999</v>
      </c>
      <c r="H2495">
        <v>6.8760000000000003</v>
      </c>
    </row>
    <row r="2496" spans="2:11" x14ac:dyDescent="0.2">
      <c r="B2496">
        <v>30</v>
      </c>
      <c r="C2496">
        <v>22.481000000000002</v>
      </c>
      <c r="D2496">
        <v>6.4420000000000002</v>
      </c>
      <c r="E2496">
        <v>3948</v>
      </c>
      <c r="F2496">
        <v>2084</v>
      </c>
      <c r="G2496">
        <v>29.475999999999999</v>
      </c>
      <c r="H2496">
        <v>5.2910000000000004</v>
      </c>
    </row>
    <row r="2498" spans="2:12" x14ac:dyDescent="0.2">
      <c r="B2498" s="8" t="s">
        <v>94</v>
      </c>
    </row>
    <row r="2499" spans="2:12" x14ac:dyDescent="0.2">
      <c r="B2499">
        <v>1</v>
      </c>
      <c r="C2499">
        <v>64.989999999999995</v>
      </c>
      <c r="D2499">
        <v>10.023999999999999</v>
      </c>
      <c r="E2499">
        <v>4028</v>
      </c>
      <c r="F2499">
        <v>1744</v>
      </c>
      <c r="G2499">
        <v>18.434999999999999</v>
      </c>
      <c r="H2499">
        <v>8.3160000000000007</v>
      </c>
      <c r="I2499">
        <v>43.661000000000001</v>
      </c>
      <c r="J2499">
        <v>64.989999999999995</v>
      </c>
      <c r="K2499" cm="1">
        <f t="array" ref="K2499:K2513">I2499:I2513/J2499:J2513</f>
        <v>0.67181104785351597</v>
      </c>
      <c r="L2499">
        <f>MIN(I2499:I2513)</f>
        <v>37.863999999999997</v>
      </c>
    </row>
    <row r="2500" spans="2:12" x14ac:dyDescent="0.2">
      <c r="B2500">
        <v>2</v>
      </c>
      <c r="C2500">
        <v>43.661000000000001</v>
      </c>
      <c r="D2500">
        <v>9.0510000000000002</v>
      </c>
      <c r="E2500">
        <v>4028</v>
      </c>
      <c r="F2500">
        <v>1764</v>
      </c>
      <c r="G2500">
        <v>27.254999999999999</v>
      </c>
      <c r="H2500">
        <v>6.9749999999999996</v>
      </c>
      <c r="I2500">
        <v>61.155000000000001</v>
      </c>
      <c r="J2500">
        <v>80.7</v>
      </c>
      <c r="K2500">
        <v>0.75780669144981416</v>
      </c>
      <c r="L2500">
        <f>MAX(J2499:J2513)</f>
        <v>93.787000000000006</v>
      </c>
    </row>
    <row r="2501" spans="2:12" x14ac:dyDescent="0.2">
      <c r="B2501">
        <v>3</v>
      </c>
      <c r="C2501">
        <v>80.7</v>
      </c>
      <c r="D2501">
        <v>11.04</v>
      </c>
      <c r="E2501">
        <v>4116</v>
      </c>
      <c r="F2501">
        <v>1640</v>
      </c>
      <c r="G2501">
        <v>30.53</v>
      </c>
      <c r="H2501">
        <v>9.5090000000000003</v>
      </c>
      <c r="I2501">
        <v>47.31</v>
      </c>
      <c r="J2501">
        <v>60.865000000000002</v>
      </c>
      <c r="K2501">
        <v>0.77729401133656451</v>
      </c>
      <c r="L2501">
        <f>AVERAGE(I2499:I2513)</f>
        <v>52.035266666666665</v>
      </c>
    </row>
    <row r="2502" spans="2:12" x14ac:dyDescent="0.2">
      <c r="B2502">
        <v>4</v>
      </c>
      <c r="C2502">
        <v>61.155000000000001</v>
      </c>
      <c r="D2502">
        <v>9.4689999999999994</v>
      </c>
      <c r="E2502">
        <v>4124</v>
      </c>
      <c r="F2502">
        <v>1544</v>
      </c>
      <c r="G2502">
        <v>145.49100000000001</v>
      </c>
      <c r="H2502">
        <v>8.5340000000000007</v>
      </c>
      <c r="I2502">
        <v>40.978000000000002</v>
      </c>
      <c r="J2502">
        <v>59.557000000000002</v>
      </c>
      <c r="K2502">
        <v>0.68804674513491282</v>
      </c>
      <c r="L2502">
        <f>AVERAGE(J2499:J2513)</f>
        <v>74.957866666666661</v>
      </c>
    </row>
    <row r="2503" spans="2:12" x14ac:dyDescent="0.2">
      <c r="B2503">
        <v>5</v>
      </c>
      <c r="C2503">
        <v>60.865000000000002</v>
      </c>
      <c r="D2503">
        <v>10.374000000000001</v>
      </c>
      <c r="E2503">
        <v>4308</v>
      </c>
      <c r="F2503">
        <v>1584</v>
      </c>
      <c r="G2503">
        <v>23.552</v>
      </c>
      <c r="H2503">
        <v>8.0459999999999994</v>
      </c>
      <c r="I2503">
        <v>64.759</v>
      </c>
      <c r="J2503">
        <v>89.216999999999999</v>
      </c>
      <c r="K2503">
        <v>0.72585942141071769</v>
      </c>
    </row>
    <row r="2504" spans="2:12" x14ac:dyDescent="0.2">
      <c r="B2504">
        <v>6</v>
      </c>
      <c r="C2504">
        <v>47.31</v>
      </c>
      <c r="D2504">
        <v>9.3330000000000002</v>
      </c>
      <c r="E2504">
        <v>4316</v>
      </c>
      <c r="F2504">
        <v>1580</v>
      </c>
      <c r="G2504">
        <v>19.855</v>
      </c>
      <c r="H2504">
        <v>6.766</v>
      </c>
      <c r="I2504">
        <v>50.162999999999997</v>
      </c>
      <c r="J2504">
        <v>87.441000000000003</v>
      </c>
      <c r="K2504">
        <v>0.57367825162109298</v>
      </c>
    </row>
    <row r="2505" spans="2:12" x14ac:dyDescent="0.2">
      <c r="B2505">
        <v>7</v>
      </c>
      <c r="C2505">
        <v>59.557000000000002</v>
      </c>
      <c r="D2505">
        <v>10.173999999999999</v>
      </c>
      <c r="E2505">
        <v>1480</v>
      </c>
      <c r="F2505">
        <v>3064</v>
      </c>
      <c r="G2505">
        <v>134.029</v>
      </c>
      <c r="H2505">
        <v>8.0459999999999994</v>
      </c>
      <c r="I2505">
        <v>58.249000000000002</v>
      </c>
      <c r="J2505">
        <v>75.022000000000006</v>
      </c>
      <c r="K2505">
        <v>0.77642558182933008</v>
      </c>
    </row>
    <row r="2506" spans="2:12" x14ac:dyDescent="0.2">
      <c r="B2506">
        <v>8</v>
      </c>
      <c r="C2506">
        <v>40.978000000000002</v>
      </c>
      <c r="D2506">
        <v>8.2249999999999996</v>
      </c>
      <c r="E2506">
        <v>1472</v>
      </c>
      <c r="F2506">
        <v>3136</v>
      </c>
      <c r="G2506">
        <v>11.976000000000001</v>
      </c>
      <c r="H2506">
        <v>6.5830000000000002</v>
      </c>
      <c r="I2506">
        <v>49.465000000000003</v>
      </c>
      <c r="J2506">
        <v>93.787000000000006</v>
      </c>
      <c r="K2506">
        <v>0.52741851216053393</v>
      </c>
    </row>
    <row r="2507" spans="2:12" x14ac:dyDescent="0.2">
      <c r="B2507">
        <v>9</v>
      </c>
      <c r="C2507">
        <v>89.216999999999999</v>
      </c>
      <c r="D2507">
        <v>11.994999999999999</v>
      </c>
      <c r="E2507">
        <v>1268</v>
      </c>
      <c r="F2507">
        <v>3504</v>
      </c>
      <c r="G2507">
        <v>26.565000000000001</v>
      </c>
      <c r="H2507">
        <v>10.244999999999999</v>
      </c>
      <c r="I2507">
        <v>63.689</v>
      </c>
      <c r="J2507">
        <v>86.094999999999999</v>
      </c>
      <c r="K2507">
        <v>0.73975259887333755</v>
      </c>
    </row>
    <row r="2508" spans="2:12" x14ac:dyDescent="0.2">
      <c r="B2508">
        <v>10</v>
      </c>
      <c r="C2508">
        <v>64.759</v>
      </c>
      <c r="D2508">
        <v>10.15</v>
      </c>
      <c r="E2508">
        <v>1332</v>
      </c>
      <c r="F2508">
        <v>3532</v>
      </c>
      <c r="G2508">
        <v>65.897999999999996</v>
      </c>
      <c r="H2508">
        <v>8.6929999999999996</v>
      </c>
      <c r="I2508">
        <v>66.625</v>
      </c>
      <c r="J2508">
        <v>88.518000000000001</v>
      </c>
      <c r="K2508">
        <v>0.75267177297272869</v>
      </c>
    </row>
    <row r="2509" spans="2:12" x14ac:dyDescent="0.2">
      <c r="B2509">
        <v>11</v>
      </c>
      <c r="C2509">
        <v>87.441000000000003</v>
      </c>
      <c r="D2509">
        <v>11.728999999999999</v>
      </c>
      <c r="E2509">
        <v>1632</v>
      </c>
      <c r="F2509">
        <v>3096</v>
      </c>
      <c r="G2509">
        <v>20.695</v>
      </c>
      <c r="H2509">
        <v>10.241</v>
      </c>
      <c r="I2509">
        <v>37.863999999999997</v>
      </c>
      <c r="J2509">
        <v>66.534999999999997</v>
      </c>
      <c r="K2509">
        <v>0.56908394078304647</v>
      </c>
    </row>
    <row r="2510" spans="2:12" x14ac:dyDescent="0.2">
      <c r="B2510">
        <v>12</v>
      </c>
      <c r="C2510">
        <v>50.162999999999997</v>
      </c>
      <c r="D2510">
        <v>9.5809999999999995</v>
      </c>
      <c r="E2510">
        <v>1688</v>
      </c>
      <c r="F2510">
        <v>3132</v>
      </c>
      <c r="G2510">
        <v>75.256</v>
      </c>
      <c r="H2510">
        <v>7.0709999999999997</v>
      </c>
      <c r="I2510">
        <v>45.168999999999997</v>
      </c>
      <c r="J2510">
        <v>66.326999999999998</v>
      </c>
      <c r="K2510">
        <v>0.68100471904352677</v>
      </c>
    </row>
    <row r="2511" spans="2:12" x14ac:dyDescent="0.2">
      <c r="B2511">
        <v>13</v>
      </c>
      <c r="C2511">
        <v>75.022000000000006</v>
      </c>
      <c r="D2511">
        <v>11.12</v>
      </c>
      <c r="E2511">
        <v>1272</v>
      </c>
      <c r="F2511">
        <v>528</v>
      </c>
      <c r="G2511">
        <v>142.125</v>
      </c>
      <c r="H2511">
        <v>9.2210000000000001</v>
      </c>
      <c r="I2511">
        <v>51.976999999999997</v>
      </c>
      <c r="J2511">
        <v>70.415000000000006</v>
      </c>
      <c r="K2511">
        <v>0.73815238230490654</v>
      </c>
    </row>
    <row r="2512" spans="2:12" x14ac:dyDescent="0.2">
      <c r="B2512">
        <v>14</v>
      </c>
      <c r="C2512">
        <v>58.249000000000002</v>
      </c>
      <c r="D2512">
        <v>9.4689999999999994</v>
      </c>
      <c r="E2512">
        <v>1296</v>
      </c>
      <c r="F2512">
        <v>652</v>
      </c>
      <c r="G2512">
        <v>34.509</v>
      </c>
      <c r="H2512">
        <v>8.2899999999999991</v>
      </c>
      <c r="I2512">
        <v>43.564</v>
      </c>
      <c r="J2512">
        <v>67.010999999999996</v>
      </c>
      <c r="K2512">
        <v>0.65010222202324996</v>
      </c>
    </row>
    <row r="2513" spans="2:11" x14ac:dyDescent="0.2">
      <c r="B2513">
        <v>15</v>
      </c>
      <c r="C2513">
        <v>93.787000000000006</v>
      </c>
      <c r="D2513">
        <v>12.387</v>
      </c>
      <c r="E2513">
        <v>1376</v>
      </c>
      <c r="F2513">
        <v>668</v>
      </c>
      <c r="G2513">
        <v>143.80699999999999</v>
      </c>
      <c r="H2513">
        <v>10.241</v>
      </c>
      <c r="I2513">
        <v>55.901000000000003</v>
      </c>
      <c r="J2513">
        <v>67.888000000000005</v>
      </c>
      <c r="K2513">
        <v>0.82342976667452272</v>
      </c>
    </row>
    <row r="2514" spans="2:11" x14ac:dyDescent="0.2">
      <c r="B2514">
        <v>16</v>
      </c>
      <c r="C2514">
        <v>49.465000000000003</v>
      </c>
      <c r="D2514">
        <v>8.7409999999999997</v>
      </c>
      <c r="E2514">
        <v>1404</v>
      </c>
      <c r="F2514">
        <v>656</v>
      </c>
      <c r="G2514">
        <v>149.85900000000001</v>
      </c>
      <c r="H2514">
        <v>7.8029999999999999</v>
      </c>
    </row>
    <row r="2515" spans="2:11" x14ac:dyDescent="0.2">
      <c r="B2515">
        <v>17</v>
      </c>
      <c r="C2515">
        <v>86.094999999999999</v>
      </c>
      <c r="D2515">
        <v>11.717000000000001</v>
      </c>
      <c r="E2515">
        <v>1100</v>
      </c>
      <c r="F2515">
        <v>1204</v>
      </c>
      <c r="G2515">
        <v>12.010999999999999</v>
      </c>
      <c r="H2515">
        <v>9.5090000000000003</v>
      </c>
    </row>
    <row r="2516" spans="2:11" x14ac:dyDescent="0.2">
      <c r="B2516">
        <v>18</v>
      </c>
      <c r="C2516">
        <v>63.689</v>
      </c>
      <c r="D2516">
        <v>10.695</v>
      </c>
      <c r="E2516">
        <v>1116</v>
      </c>
      <c r="F2516">
        <v>1228</v>
      </c>
      <c r="G2516">
        <v>24.228000000000002</v>
      </c>
      <c r="H2516">
        <v>8.1609999999999996</v>
      </c>
    </row>
    <row r="2517" spans="2:11" x14ac:dyDescent="0.2">
      <c r="B2517">
        <v>19</v>
      </c>
      <c r="C2517">
        <v>88.518000000000001</v>
      </c>
      <c r="D2517">
        <v>12.462</v>
      </c>
      <c r="E2517">
        <v>2616</v>
      </c>
      <c r="F2517">
        <v>1532</v>
      </c>
      <c r="G2517">
        <v>120.57899999999999</v>
      </c>
      <c r="H2517">
        <v>9.7530000000000001</v>
      </c>
    </row>
    <row r="2518" spans="2:11" x14ac:dyDescent="0.2">
      <c r="B2518">
        <v>20</v>
      </c>
      <c r="C2518">
        <v>66.625</v>
      </c>
      <c r="D2518">
        <v>10.234999999999999</v>
      </c>
      <c r="E2518">
        <v>2644</v>
      </c>
      <c r="F2518">
        <v>1532</v>
      </c>
      <c r="G2518">
        <v>102.381</v>
      </c>
      <c r="H2518">
        <v>9.0220000000000002</v>
      </c>
    </row>
    <row r="2519" spans="2:11" x14ac:dyDescent="0.2">
      <c r="B2519">
        <v>21</v>
      </c>
      <c r="C2519">
        <v>66.534999999999997</v>
      </c>
      <c r="D2519">
        <v>10.348000000000001</v>
      </c>
      <c r="E2519">
        <v>2620</v>
      </c>
      <c r="F2519">
        <v>1244</v>
      </c>
      <c r="G2519">
        <v>124.43899999999999</v>
      </c>
      <c r="H2519">
        <v>8.7929999999999993</v>
      </c>
    </row>
    <row r="2520" spans="2:11" x14ac:dyDescent="0.2">
      <c r="B2520">
        <v>22</v>
      </c>
      <c r="C2520">
        <v>37.863999999999997</v>
      </c>
      <c r="D2520">
        <v>7.6529999999999996</v>
      </c>
      <c r="E2520">
        <v>2600</v>
      </c>
      <c r="F2520">
        <v>1340</v>
      </c>
      <c r="G2520">
        <v>22.478999999999999</v>
      </c>
      <c r="H2520">
        <v>6.827</v>
      </c>
    </row>
    <row r="2521" spans="2:11" x14ac:dyDescent="0.2">
      <c r="B2521">
        <v>23</v>
      </c>
      <c r="C2521">
        <v>66.326999999999998</v>
      </c>
      <c r="D2521">
        <v>10.141999999999999</v>
      </c>
      <c r="E2521">
        <v>2452</v>
      </c>
      <c r="F2521">
        <v>1344</v>
      </c>
      <c r="G2521">
        <v>117.181</v>
      </c>
      <c r="H2521">
        <v>8.2899999999999991</v>
      </c>
    </row>
    <row r="2522" spans="2:11" x14ac:dyDescent="0.2">
      <c r="B2522">
        <v>24</v>
      </c>
      <c r="C2522">
        <v>45.168999999999997</v>
      </c>
      <c r="D2522">
        <v>8.4220000000000006</v>
      </c>
      <c r="E2522">
        <v>2472</v>
      </c>
      <c r="F2522">
        <v>1340</v>
      </c>
      <c r="G2522">
        <v>112.10899999999999</v>
      </c>
      <c r="H2522">
        <v>7.1669999999999998</v>
      </c>
    </row>
    <row r="2523" spans="2:11" x14ac:dyDescent="0.2">
      <c r="B2523">
        <v>25</v>
      </c>
      <c r="C2523">
        <v>70.415000000000006</v>
      </c>
      <c r="D2523">
        <v>10.597</v>
      </c>
      <c r="E2523">
        <v>3760</v>
      </c>
      <c r="F2523">
        <v>2800</v>
      </c>
      <c r="G2523">
        <v>113.02500000000001</v>
      </c>
      <c r="H2523">
        <v>8.5340000000000007</v>
      </c>
    </row>
    <row r="2524" spans="2:11" x14ac:dyDescent="0.2">
      <c r="B2524">
        <v>26</v>
      </c>
      <c r="C2524">
        <v>51.976999999999997</v>
      </c>
      <c r="D2524">
        <v>9.2850000000000001</v>
      </c>
      <c r="E2524">
        <v>3756</v>
      </c>
      <c r="F2524">
        <v>2812</v>
      </c>
      <c r="G2524">
        <v>119.932</v>
      </c>
      <c r="H2524">
        <v>7.8029999999999999</v>
      </c>
    </row>
    <row r="2525" spans="2:11" x14ac:dyDescent="0.2">
      <c r="B2525">
        <v>27</v>
      </c>
      <c r="C2525">
        <v>67.010999999999996</v>
      </c>
      <c r="D2525">
        <v>10.959</v>
      </c>
      <c r="E2525">
        <v>4012</v>
      </c>
      <c r="F2525">
        <v>3336</v>
      </c>
      <c r="G2525">
        <v>57.723999999999997</v>
      </c>
      <c r="H2525">
        <v>7.8570000000000002</v>
      </c>
    </row>
    <row r="2526" spans="2:11" x14ac:dyDescent="0.2">
      <c r="B2526">
        <v>28</v>
      </c>
      <c r="C2526">
        <v>43.564</v>
      </c>
      <c r="D2526">
        <v>9.5370000000000008</v>
      </c>
      <c r="E2526">
        <v>4036</v>
      </c>
      <c r="F2526">
        <v>3320</v>
      </c>
      <c r="G2526">
        <v>57.529000000000003</v>
      </c>
      <c r="H2526">
        <v>6.1580000000000004</v>
      </c>
    </row>
    <row r="2527" spans="2:11" x14ac:dyDescent="0.2">
      <c r="B2527">
        <v>29</v>
      </c>
      <c r="C2527">
        <v>67.888000000000005</v>
      </c>
      <c r="D2527">
        <v>10.753</v>
      </c>
      <c r="E2527">
        <v>3224</v>
      </c>
      <c r="F2527">
        <v>3156</v>
      </c>
      <c r="G2527">
        <v>147.03100000000001</v>
      </c>
      <c r="H2527">
        <v>8.5779999999999994</v>
      </c>
    </row>
    <row r="2528" spans="2:11" x14ac:dyDescent="0.2">
      <c r="B2528">
        <v>30</v>
      </c>
      <c r="C2528">
        <v>55.901000000000003</v>
      </c>
      <c r="D2528">
        <v>9.5589999999999993</v>
      </c>
      <c r="E2528">
        <v>3280</v>
      </c>
      <c r="F2528">
        <v>3128</v>
      </c>
      <c r="G2528">
        <v>127.747</v>
      </c>
      <c r="H2528">
        <v>8.0190000000000001</v>
      </c>
    </row>
    <row r="2530" spans="2:12" x14ac:dyDescent="0.2">
      <c r="B2530" s="7" t="s">
        <v>91</v>
      </c>
    </row>
    <row r="2531" spans="2:12" x14ac:dyDescent="0.2">
      <c r="B2531">
        <v>1</v>
      </c>
      <c r="C2531">
        <v>58.078000000000003</v>
      </c>
      <c r="D2531">
        <v>9.3680000000000003</v>
      </c>
      <c r="E2531">
        <v>2140</v>
      </c>
      <c r="F2531">
        <v>1868</v>
      </c>
      <c r="G2531">
        <v>41.878</v>
      </c>
      <c r="H2531">
        <v>8.3339999999999996</v>
      </c>
      <c r="I2531">
        <v>31.876999999999999</v>
      </c>
      <c r="J2531">
        <v>58.078000000000003</v>
      </c>
      <c r="K2531" cm="1">
        <f t="array" ref="K2531:K2545">I2531:I2545/J2531:J2545</f>
        <v>0.54886531905368641</v>
      </c>
      <c r="L2531">
        <f>MIN(I2531:I2545)</f>
        <v>11.353999999999999</v>
      </c>
    </row>
    <row r="2532" spans="2:12" x14ac:dyDescent="0.2">
      <c r="B2532">
        <v>2</v>
      </c>
      <c r="C2532">
        <v>31.876999999999999</v>
      </c>
      <c r="D2532">
        <v>7.468</v>
      </c>
      <c r="E2532">
        <v>2148</v>
      </c>
      <c r="F2532">
        <v>1824</v>
      </c>
      <c r="G2532">
        <v>14.930999999999999</v>
      </c>
      <c r="H2532">
        <v>6.3460000000000001</v>
      </c>
      <c r="I2532">
        <v>41.893000000000001</v>
      </c>
      <c r="J2532">
        <v>64.167000000000002</v>
      </c>
      <c r="K2532">
        <v>0.65287453052191935</v>
      </c>
      <c r="L2532">
        <f>MAX(J2531:J2545)</f>
        <v>117.479</v>
      </c>
    </row>
    <row r="2533" spans="2:12" x14ac:dyDescent="0.2">
      <c r="B2533">
        <v>3</v>
      </c>
      <c r="C2533">
        <v>64.167000000000002</v>
      </c>
      <c r="D2533">
        <v>9.9169999999999998</v>
      </c>
      <c r="E2533">
        <v>2080</v>
      </c>
      <c r="F2533">
        <v>2176</v>
      </c>
      <c r="G2533">
        <v>50.905999999999999</v>
      </c>
      <c r="H2533">
        <v>8.6590000000000007</v>
      </c>
      <c r="I2533">
        <v>54.027999999999999</v>
      </c>
      <c r="J2533">
        <v>80.12</v>
      </c>
      <c r="K2533">
        <v>0.67433849226160758</v>
      </c>
      <c r="L2533">
        <f>AVERAGE(I2531:I2545)</f>
        <v>55.233399999999996</v>
      </c>
    </row>
    <row r="2534" spans="2:12" x14ac:dyDescent="0.2">
      <c r="B2534">
        <v>4</v>
      </c>
      <c r="C2534">
        <v>41.893000000000001</v>
      </c>
      <c r="D2534">
        <v>8.8699999999999992</v>
      </c>
      <c r="E2534">
        <v>2072</v>
      </c>
      <c r="F2534">
        <v>2144</v>
      </c>
      <c r="G2534">
        <v>12.529</v>
      </c>
      <c r="H2534">
        <v>6.4450000000000003</v>
      </c>
      <c r="I2534">
        <v>75.947000000000003</v>
      </c>
      <c r="J2534">
        <v>117.479</v>
      </c>
      <c r="K2534">
        <v>0.64647298666144593</v>
      </c>
      <c r="L2534">
        <f>AVERAGE(J2531:J2545)</f>
        <v>78.063800000000001</v>
      </c>
    </row>
    <row r="2535" spans="2:12" x14ac:dyDescent="0.2">
      <c r="B2535">
        <v>5</v>
      </c>
      <c r="C2535">
        <v>80.12</v>
      </c>
      <c r="D2535">
        <v>11.565</v>
      </c>
      <c r="E2535">
        <v>2200</v>
      </c>
      <c r="F2535">
        <v>2360</v>
      </c>
      <c r="G2535">
        <v>163.072</v>
      </c>
      <c r="H2535">
        <v>9.1389999999999993</v>
      </c>
      <c r="I2535">
        <v>62.351999999999997</v>
      </c>
      <c r="J2535">
        <v>85.593999999999994</v>
      </c>
      <c r="K2535">
        <v>0.72846227539313502</v>
      </c>
    </row>
    <row r="2536" spans="2:12" x14ac:dyDescent="0.2">
      <c r="B2536">
        <v>6</v>
      </c>
      <c r="C2536">
        <v>54.027999999999999</v>
      </c>
      <c r="D2536">
        <v>9.6959999999999997</v>
      </c>
      <c r="E2536">
        <v>2256</v>
      </c>
      <c r="F2536">
        <v>2348</v>
      </c>
      <c r="G2536">
        <v>133.995</v>
      </c>
      <c r="H2536">
        <v>7.7220000000000004</v>
      </c>
      <c r="I2536">
        <v>86.686000000000007</v>
      </c>
      <c r="J2536">
        <v>97.686000000000007</v>
      </c>
      <c r="K2536">
        <v>0.88739430419916876</v>
      </c>
    </row>
    <row r="2537" spans="2:12" x14ac:dyDescent="0.2">
      <c r="B2537">
        <v>7</v>
      </c>
      <c r="C2537">
        <v>117.479</v>
      </c>
      <c r="D2537">
        <v>13.984</v>
      </c>
      <c r="E2537">
        <v>2700</v>
      </c>
      <c r="F2537">
        <v>2248</v>
      </c>
      <c r="G2537">
        <v>153.435</v>
      </c>
      <c r="H2537">
        <v>10.81</v>
      </c>
      <c r="I2537">
        <v>73.069000000000003</v>
      </c>
      <c r="J2537">
        <v>85.427999999999997</v>
      </c>
      <c r="K2537">
        <v>0.85532846373554339</v>
      </c>
    </row>
    <row r="2538" spans="2:12" x14ac:dyDescent="0.2">
      <c r="B2538">
        <v>8</v>
      </c>
      <c r="C2538">
        <v>75.947000000000003</v>
      </c>
      <c r="D2538">
        <v>11.323</v>
      </c>
      <c r="E2538">
        <v>2720</v>
      </c>
      <c r="F2538">
        <v>2336</v>
      </c>
      <c r="G2538">
        <v>12.265000000000001</v>
      </c>
      <c r="H2538">
        <v>9.1519999999999992</v>
      </c>
      <c r="I2538">
        <v>59.792000000000002</v>
      </c>
      <c r="J2538">
        <v>87.084000000000003</v>
      </c>
      <c r="K2538">
        <v>0.68660144228560926</v>
      </c>
    </row>
    <row r="2539" spans="2:12" x14ac:dyDescent="0.2">
      <c r="B2539">
        <v>9</v>
      </c>
      <c r="C2539">
        <v>85.593999999999994</v>
      </c>
      <c r="D2539">
        <v>11.657999999999999</v>
      </c>
      <c r="E2539">
        <v>2852</v>
      </c>
      <c r="F2539">
        <v>2452</v>
      </c>
      <c r="G2539">
        <v>21.800999999999998</v>
      </c>
      <c r="H2539">
        <v>9.6210000000000004</v>
      </c>
      <c r="I2539">
        <v>59.024999999999999</v>
      </c>
      <c r="J2539">
        <v>76.706999999999994</v>
      </c>
      <c r="K2539">
        <v>0.76948648754350979</v>
      </c>
    </row>
    <row r="2540" spans="2:12" x14ac:dyDescent="0.2">
      <c r="B2540">
        <v>10</v>
      </c>
      <c r="C2540">
        <v>62.351999999999997</v>
      </c>
      <c r="D2540">
        <v>10.332000000000001</v>
      </c>
      <c r="E2540">
        <v>2860</v>
      </c>
      <c r="F2540">
        <v>2396</v>
      </c>
      <c r="G2540">
        <v>167.905</v>
      </c>
      <c r="H2540">
        <v>7.84</v>
      </c>
      <c r="I2540">
        <v>35.631</v>
      </c>
      <c r="J2540">
        <v>53.247</v>
      </c>
      <c r="K2540">
        <v>0.66916445996957574</v>
      </c>
    </row>
    <row r="2541" spans="2:12" x14ac:dyDescent="0.2">
      <c r="B2541">
        <v>11</v>
      </c>
      <c r="C2541">
        <v>97.686000000000007</v>
      </c>
      <c r="D2541">
        <v>12.475</v>
      </c>
      <c r="E2541">
        <v>2812</v>
      </c>
      <c r="F2541">
        <v>2488</v>
      </c>
      <c r="G2541">
        <v>146.00399999999999</v>
      </c>
      <c r="H2541">
        <v>10.102</v>
      </c>
      <c r="I2541">
        <v>11.353999999999999</v>
      </c>
      <c r="J2541">
        <v>23.603999999999999</v>
      </c>
      <c r="K2541">
        <v>0.48102016607354686</v>
      </c>
    </row>
    <row r="2542" spans="2:12" x14ac:dyDescent="0.2">
      <c r="B2542">
        <v>12</v>
      </c>
      <c r="C2542">
        <v>86.686000000000007</v>
      </c>
      <c r="D2542">
        <v>12.314</v>
      </c>
      <c r="E2542">
        <v>2796</v>
      </c>
      <c r="F2542">
        <v>2580</v>
      </c>
      <c r="G2542">
        <v>12.407</v>
      </c>
      <c r="H2542">
        <v>9.3810000000000002</v>
      </c>
      <c r="I2542">
        <v>51.454000000000001</v>
      </c>
      <c r="J2542">
        <v>75.123000000000005</v>
      </c>
      <c r="K2542">
        <v>0.68493004805452384</v>
      </c>
    </row>
    <row r="2543" spans="2:12" x14ac:dyDescent="0.2">
      <c r="B2543">
        <v>13</v>
      </c>
      <c r="C2543">
        <v>85.427999999999997</v>
      </c>
      <c r="D2543">
        <v>11.548</v>
      </c>
      <c r="E2543">
        <v>2192</v>
      </c>
      <c r="F2543">
        <v>860</v>
      </c>
      <c r="G2543">
        <v>125.676</v>
      </c>
      <c r="H2543">
        <v>9.8620000000000001</v>
      </c>
      <c r="I2543">
        <v>63.444000000000003</v>
      </c>
      <c r="J2543">
        <v>87.293999999999997</v>
      </c>
      <c r="K2543">
        <v>0.72678534607189504</v>
      </c>
    </row>
    <row r="2544" spans="2:12" x14ac:dyDescent="0.2">
      <c r="B2544">
        <v>14</v>
      </c>
      <c r="C2544">
        <v>73.069000000000003</v>
      </c>
      <c r="D2544">
        <v>10.89</v>
      </c>
      <c r="E2544">
        <v>2200</v>
      </c>
      <c r="F2544">
        <v>1020</v>
      </c>
      <c r="G2544">
        <v>43.21</v>
      </c>
      <c r="H2544">
        <v>8.9</v>
      </c>
      <c r="I2544">
        <v>65.686000000000007</v>
      </c>
      <c r="J2544">
        <v>84.906999999999996</v>
      </c>
      <c r="K2544">
        <v>0.77362290506083142</v>
      </c>
    </row>
    <row r="2545" spans="2:11" x14ac:dyDescent="0.2">
      <c r="B2545">
        <v>15</v>
      </c>
      <c r="C2545">
        <v>87.084000000000003</v>
      </c>
      <c r="D2545">
        <v>11.835000000000001</v>
      </c>
      <c r="E2545">
        <v>2396</v>
      </c>
      <c r="F2545">
        <v>1024</v>
      </c>
      <c r="G2545">
        <v>52.430999999999997</v>
      </c>
      <c r="H2545">
        <v>9.8879999999999999</v>
      </c>
      <c r="I2545">
        <v>56.262999999999998</v>
      </c>
      <c r="J2545">
        <v>94.438999999999993</v>
      </c>
      <c r="K2545">
        <v>0.59576022617774438</v>
      </c>
    </row>
    <row r="2546" spans="2:11" x14ac:dyDescent="0.2">
      <c r="B2546">
        <v>16</v>
      </c>
      <c r="C2546">
        <v>59.792000000000002</v>
      </c>
      <c r="D2546">
        <v>9.4329999999999998</v>
      </c>
      <c r="E2546">
        <v>2432</v>
      </c>
      <c r="F2546">
        <v>1012</v>
      </c>
      <c r="G2546">
        <v>70.641000000000005</v>
      </c>
      <c r="H2546">
        <v>8.7780000000000005</v>
      </c>
    </row>
    <row r="2547" spans="2:11" x14ac:dyDescent="0.2">
      <c r="B2547">
        <v>17</v>
      </c>
      <c r="C2547">
        <v>76.706999999999994</v>
      </c>
      <c r="D2547">
        <v>11.353</v>
      </c>
      <c r="E2547">
        <v>2116</v>
      </c>
      <c r="F2547">
        <v>660</v>
      </c>
      <c r="G2547">
        <v>53.616</v>
      </c>
      <c r="H2547">
        <v>8.6620000000000008</v>
      </c>
    </row>
    <row r="2548" spans="2:11" x14ac:dyDescent="0.2">
      <c r="B2548">
        <v>18</v>
      </c>
      <c r="C2548">
        <v>59.024999999999999</v>
      </c>
      <c r="D2548">
        <v>9.8149999999999995</v>
      </c>
      <c r="E2548">
        <v>2144</v>
      </c>
      <c r="F2548">
        <v>500</v>
      </c>
      <c r="G2548">
        <v>107.10299999999999</v>
      </c>
      <c r="H2548">
        <v>7.75</v>
      </c>
    </row>
    <row r="2549" spans="2:11" x14ac:dyDescent="0.2">
      <c r="B2549">
        <v>19</v>
      </c>
      <c r="C2549">
        <v>53.247</v>
      </c>
      <c r="D2549">
        <v>9.4879999999999995</v>
      </c>
      <c r="E2549">
        <v>4240</v>
      </c>
      <c r="F2549">
        <v>2616</v>
      </c>
      <c r="G2549">
        <v>59.533999999999999</v>
      </c>
      <c r="H2549">
        <v>7.6970000000000001</v>
      </c>
    </row>
    <row r="2550" spans="2:11" x14ac:dyDescent="0.2">
      <c r="B2550">
        <v>20</v>
      </c>
      <c r="C2550">
        <v>35.631</v>
      </c>
      <c r="D2550">
        <v>7.6710000000000003</v>
      </c>
      <c r="E2550">
        <v>4236</v>
      </c>
      <c r="F2550">
        <v>2488</v>
      </c>
      <c r="G2550">
        <v>131.18600000000001</v>
      </c>
      <c r="H2550">
        <v>6.4939999999999998</v>
      </c>
    </row>
    <row r="2551" spans="2:11" x14ac:dyDescent="0.2">
      <c r="B2551">
        <v>21</v>
      </c>
      <c r="C2551">
        <v>23.603999999999999</v>
      </c>
      <c r="D2551">
        <v>6.09</v>
      </c>
      <c r="E2551">
        <v>4224</v>
      </c>
      <c r="F2551">
        <v>2604</v>
      </c>
      <c r="G2551">
        <v>99.09</v>
      </c>
      <c r="H2551">
        <v>5.0259999999999998</v>
      </c>
    </row>
    <row r="2552" spans="2:11" x14ac:dyDescent="0.2">
      <c r="B2552">
        <v>22</v>
      </c>
      <c r="C2552">
        <v>11.353999999999999</v>
      </c>
      <c r="D2552">
        <v>4.4160000000000004</v>
      </c>
      <c r="E2552">
        <v>4200</v>
      </c>
      <c r="F2552">
        <v>2612</v>
      </c>
      <c r="G2552">
        <v>119.358</v>
      </c>
      <c r="H2552">
        <v>3.6080000000000001</v>
      </c>
    </row>
    <row r="2553" spans="2:11" x14ac:dyDescent="0.2">
      <c r="B2553">
        <v>23</v>
      </c>
      <c r="C2553">
        <v>75.123000000000005</v>
      </c>
      <c r="D2553">
        <v>12.321</v>
      </c>
      <c r="E2553">
        <v>4192</v>
      </c>
      <c r="F2553">
        <v>2836</v>
      </c>
      <c r="G2553">
        <v>38.659999999999997</v>
      </c>
      <c r="H2553">
        <v>8.43</v>
      </c>
    </row>
    <row r="2554" spans="2:11" x14ac:dyDescent="0.2">
      <c r="B2554">
        <v>24</v>
      </c>
      <c r="C2554">
        <v>51.454000000000001</v>
      </c>
      <c r="D2554">
        <v>10.593999999999999</v>
      </c>
      <c r="E2554">
        <v>4216</v>
      </c>
      <c r="F2554">
        <v>2820</v>
      </c>
      <c r="G2554">
        <v>39.472000000000001</v>
      </c>
      <c r="H2554">
        <v>6.7489999999999997</v>
      </c>
    </row>
    <row r="2555" spans="2:11" x14ac:dyDescent="0.2">
      <c r="B2555">
        <v>25</v>
      </c>
      <c r="C2555">
        <v>87.293999999999997</v>
      </c>
      <c r="D2555">
        <v>12.01</v>
      </c>
      <c r="E2555">
        <v>692</v>
      </c>
      <c r="F2555">
        <v>2012</v>
      </c>
      <c r="G2555">
        <v>122.735</v>
      </c>
      <c r="H2555">
        <v>10.102</v>
      </c>
    </row>
    <row r="2556" spans="2:11" x14ac:dyDescent="0.2">
      <c r="B2556">
        <v>26</v>
      </c>
      <c r="C2556">
        <v>63.444000000000003</v>
      </c>
      <c r="D2556">
        <v>10.073</v>
      </c>
      <c r="E2556">
        <v>708</v>
      </c>
      <c r="F2556">
        <v>2028</v>
      </c>
      <c r="G2556">
        <v>123.31100000000001</v>
      </c>
      <c r="H2556">
        <v>8.3079999999999998</v>
      </c>
    </row>
    <row r="2557" spans="2:11" x14ac:dyDescent="0.2">
      <c r="B2557">
        <v>27</v>
      </c>
      <c r="C2557">
        <v>84.906999999999996</v>
      </c>
      <c r="D2557">
        <v>11.756</v>
      </c>
      <c r="E2557">
        <v>980</v>
      </c>
      <c r="F2557">
        <v>2012</v>
      </c>
      <c r="G2557">
        <v>120.76300000000001</v>
      </c>
      <c r="H2557">
        <v>9.14</v>
      </c>
    </row>
    <row r="2558" spans="2:11" x14ac:dyDescent="0.2">
      <c r="B2558">
        <v>28</v>
      </c>
      <c r="C2558">
        <v>65.686000000000007</v>
      </c>
      <c r="D2558">
        <v>9.9350000000000005</v>
      </c>
      <c r="E2558">
        <v>1020</v>
      </c>
      <c r="F2558">
        <v>2016</v>
      </c>
      <c r="G2558">
        <v>96.953000000000003</v>
      </c>
      <c r="H2558">
        <v>8.4179999999999993</v>
      </c>
    </row>
    <row r="2559" spans="2:11" x14ac:dyDescent="0.2">
      <c r="B2559">
        <v>29</v>
      </c>
      <c r="C2559">
        <v>94.438999999999993</v>
      </c>
      <c r="D2559">
        <v>12.25</v>
      </c>
      <c r="E2559">
        <v>760</v>
      </c>
      <c r="F2559">
        <v>2732</v>
      </c>
      <c r="G2559">
        <v>133.40899999999999</v>
      </c>
      <c r="H2559">
        <v>10.343</v>
      </c>
    </row>
    <row r="2560" spans="2:11" x14ac:dyDescent="0.2">
      <c r="B2560">
        <v>30</v>
      </c>
      <c r="C2560">
        <v>56.262999999999998</v>
      </c>
      <c r="D2560">
        <v>10.233000000000001</v>
      </c>
      <c r="E2560">
        <v>740</v>
      </c>
      <c r="F2560">
        <v>2852</v>
      </c>
      <c r="G2560">
        <v>23.552</v>
      </c>
      <c r="H2560">
        <v>7.4560000000000004</v>
      </c>
    </row>
    <row r="2562" spans="2:12" x14ac:dyDescent="0.2">
      <c r="B2562" s="8" t="s">
        <v>95</v>
      </c>
    </row>
    <row r="2563" spans="2:12" x14ac:dyDescent="0.2">
      <c r="B2563">
        <v>1</v>
      </c>
      <c r="C2563">
        <v>47.093000000000004</v>
      </c>
      <c r="D2563">
        <v>9.42</v>
      </c>
      <c r="E2563">
        <v>1848</v>
      </c>
      <c r="F2563">
        <v>3148</v>
      </c>
      <c r="G2563">
        <v>21.251000000000001</v>
      </c>
      <c r="H2563">
        <v>7.194</v>
      </c>
      <c r="I2563">
        <v>30.959</v>
      </c>
      <c r="J2563">
        <v>47.093000000000004</v>
      </c>
      <c r="K2563" cm="1">
        <f t="array" ref="K2563:K2577">I2563:I2577/J2563:J2577</f>
        <v>0.65740131229694432</v>
      </c>
      <c r="L2563">
        <f>MIN(I2563:I2577)</f>
        <v>30.959</v>
      </c>
    </row>
    <row r="2564" spans="2:12" x14ac:dyDescent="0.2">
      <c r="B2564">
        <v>2</v>
      </c>
      <c r="C2564">
        <v>30.959</v>
      </c>
      <c r="D2564">
        <v>7.4649999999999999</v>
      </c>
      <c r="E2564">
        <v>1876</v>
      </c>
      <c r="F2564">
        <v>3152</v>
      </c>
      <c r="G2564">
        <v>38.366999999999997</v>
      </c>
      <c r="H2564">
        <v>5.7130000000000001</v>
      </c>
      <c r="I2564">
        <v>49.472000000000001</v>
      </c>
      <c r="J2564">
        <v>78.430999999999997</v>
      </c>
      <c r="K2564">
        <v>0.63077099616223176</v>
      </c>
      <c r="L2564">
        <f>MAX(J2563:J2577)</f>
        <v>106.297</v>
      </c>
    </row>
    <row r="2565" spans="2:12" x14ac:dyDescent="0.2">
      <c r="B2565">
        <v>3</v>
      </c>
      <c r="C2565">
        <v>78.430999999999997</v>
      </c>
      <c r="D2565">
        <v>11.369</v>
      </c>
      <c r="E2565">
        <v>2552</v>
      </c>
      <c r="F2565">
        <v>3520</v>
      </c>
      <c r="G2565">
        <v>125.395</v>
      </c>
      <c r="H2565">
        <v>9.4440000000000008</v>
      </c>
      <c r="I2565">
        <v>62.981000000000002</v>
      </c>
      <c r="J2565">
        <v>87.123000000000005</v>
      </c>
      <c r="K2565">
        <v>0.72289751271191305</v>
      </c>
      <c r="L2565">
        <f>AVERAGE(I2563:I2577)</f>
        <v>56.850399999999993</v>
      </c>
    </row>
    <row r="2566" spans="2:12" x14ac:dyDescent="0.2">
      <c r="B2566">
        <v>4</v>
      </c>
      <c r="C2566">
        <v>49.472000000000001</v>
      </c>
      <c r="D2566">
        <v>8.8780000000000001</v>
      </c>
      <c r="E2566">
        <v>2568</v>
      </c>
      <c r="F2566">
        <v>3548</v>
      </c>
      <c r="G2566">
        <v>127.185</v>
      </c>
      <c r="H2566">
        <v>7.7320000000000002</v>
      </c>
      <c r="I2566">
        <v>59.338000000000001</v>
      </c>
      <c r="J2566">
        <v>90.022000000000006</v>
      </c>
      <c r="K2566">
        <v>0.65914998555908555</v>
      </c>
      <c r="L2566">
        <f>AVERAGE(J2563:J2577)</f>
        <v>79.927199999999999</v>
      </c>
    </row>
    <row r="2567" spans="2:12" x14ac:dyDescent="0.2">
      <c r="B2567">
        <v>5</v>
      </c>
      <c r="C2567">
        <v>87.123000000000005</v>
      </c>
      <c r="D2567">
        <v>11.635</v>
      </c>
      <c r="E2567">
        <v>2420</v>
      </c>
      <c r="F2567">
        <v>3288</v>
      </c>
      <c r="G2567">
        <v>146.976</v>
      </c>
      <c r="H2567">
        <v>9.8780000000000001</v>
      </c>
      <c r="I2567">
        <v>61.664999999999999</v>
      </c>
      <c r="J2567">
        <v>81.754999999999995</v>
      </c>
      <c r="K2567">
        <v>0.75426579414103112</v>
      </c>
    </row>
    <row r="2568" spans="2:12" x14ac:dyDescent="0.2">
      <c r="B2568">
        <v>6</v>
      </c>
      <c r="C2568">
        <v>62.981000000000002</v>
      </c>
      <c r="D2568">
        <v>11.122999999999999</v>
      </c>
      <c r="E2568">
        <v>2432</v>
      </c>
      <c r="F2568">
        <v>3412</v>
      </c>
      <c r="G2568">
        <v>37.875</v>
      </c>
      <c r="H2568">
        <v>7.8369999999999997</v>
      </c>
      <c r="I2568">
        <v>72.015000000000001</v>
      </c>
      <c r="J2568">
        <v>96.625</v>
      </c>
      <c r="K2568">
        <v>0.7453040103492885</v>
      </c>
    </row>
    <row r="2569" spans="2:12" x14ac:dyDescent="0.2">
      <c r="B2569">
        <v>7</v>
      </c>
      <c r="C2569">
        <v>90.022000000000006</v>
      </c>
      <c r="D2569">
        <v>11.91</v>
      </c>
      <c r="E2569">
        <v>1016</v>
      </c>
      <c r="F2569">
        <v>2948</v>
      </c>
      <c r="G2569">
        <v>132.51</v>
      </c>
      <c r="H2569">
        <v>9.9990000000000006</v>
      </c>
      <c r="I2569">
        <v>65.628</v>
      </c>
      <c r="J2569">
        <v>82.61</v>
      </c>
      <c r="K2569">
        <v>0.79443166686841793</v>
      </c>
    </row>
    <row r="2570" spans="2:12" x14ac:dyDescent="0.2">
      <c r="B2570">
        <v>8</v>
      </c>
      <c r="C2570">
        <v>59.338000000000001</v>
      </c>
      <c r="D2570">
        <v>10.191000000000001</v>
      </c>
      <c r="E2570">
        <v>1012</v>
      </c>
      <c r="F2570">
        <v>3056</v>
      </c>
      <c r="G2570">
        <v>21.038</v>
      </c>
      <c r="H2570">
        <v>8.2520000000000007</v>
      </c>
      <c r="I2570">
        <v>45.77</v>
      </c>
      <c r="J2570">
        <v>66.207999999999998</v>
      </c>
      <c r="K2570">
        <v>0.69130618656355736</v>
      </c>
    </row>
    <row r="2571" spans="2:12" x14ac:dyDescent="0.2">
      <c r="B2571">
        <v>9</v>
      </c>
      <c r="C2571">
        <v>81.754999999999995</v>
      </c>
      <c r="D2571">
        <v>11.586</v>
      </c>
      <c r="E2571">
        <v>1168</v>
      </c>
      <c r="F2571">
        <v>3028</v>
      </c>
      <c r="G2571">
        <v>49.268000000000001</v>
      </c>
      <c r="H2571">
        <v>9.5109999999999992</v>
      </c>
      <c r="I2571">
        <v>59.844000000000001</v>
      </c>
      <c r="J2571">
        <v>80.81</v>
      </c>
      <c r="K2571">
        <v>0.74055191189209257</v>
      </c>
    </row>
    <row r="2572" spans="2:12" x14ac:dyDescent="0.2">
      <c r="B2572">
        <v>10</v>
      </c>
      <c r="C2572">
        <v>61.664999999999999</v>
      </c>
      <c r="D2572">
        <v>10.419</v>
      </c>
      <c r="E2572">
        <v>1164</v>
      </c>
      <c r="F2572">
        <v>3008</v>
      </c>
      <c r="G2572">
        <v>32.573999999999998</v>
      </c>
      <c r="H2572">
        <v>8.1739999999999995</v>
      </c>
      <c r="I2572">
        <v>42.348999999999997</v>
      </c>
      <c r="J2572">
        <v>52.765999999999998</v>
      </c>
      <c r="K2572">
        <v>0.80258120759580032</v>
      </c>
    </row>
    <row r="2573" spans="2:12" x14ac:dyDescent="0.2">
      <c r="B2573">
        <v>11</v>
      </c>
      <c r="C2573">
        <v>96.625</v>
      </c>
      <c r="D2573">
        <v>12.047000000000001</v>
      </c>
      <c r="E2573">
        <v>1432</v>
      </c>
      <c r="F2573">
        <v>3032</v>
      </c>
      <c r="G2573">
        <v>31.759</v>
      </c>
      <c r="H2573">
        <v>10.731</v>
      </c>
      <c r="I2573">
        <v>37.204000000000001</v>
      </c>
      <c r="J2573">
        <v>51.948</v>
      </c>
      <c r="K2573">
        <v>0.71617771617771619</v>
      </c>
    </row>
    <row r="2574" spans="2:12" x14ac:dyDescent="0.2">
      <c r="B2574">
        <v>12</v>
      </c>
      <c r="C2574">
        <v>72.015000000000001</v>
      </c>
      <c r="D2574">
        <v>10.647</v>
      </c>
      <c r="E2574">
        <v>1436</v>
      </c>
      <c r="F2574">
        <v>2936</v>
      </c>
      <c r="G2574">
        <v>159.905</v>
      </c>
      <c r="H2574">
        <v>9.2319999999999993</v>
      </c>
      <c r="I2574">
        <v>75.665000000000006</v>
      </c>
      <c r="J2574">
        <v>106.297</v>
      </c>
      <c r="K2574">
        <v>0.71182629801405506</v>
      </c>
    </row>
    <row r="2575" spans="2:12" x14ac:dyDescent="0.2">
      <c r="B2575">
        <v>13</v>
      </c>
      <c r="C2575">
        <v>82.61</v>
      </c>
      <c r="D2575">
        <v>11.566000000000001</v>
      </c>
      <c r="E2575">
        <v>1828</v>
      </c>
      <c r="F2575">
        <v>1744</v>
      </c>
      <c r="G2575">
        <v>24.943999999999999</v>
      </c>
      <c r="H2575">
        <v>10.173999999999999</v>
      </c>
      <c r="I2575">
        <v>46.817999999999998</v>
      </c>
      <c r="J2575">
        <v>73.019000000000005</v>
      </c>
      <c r="K2575">
        <v>0.64117558443692735</v>
      </c>
    </row>
    <row r="2576" spans="2:12" x14ac:dyDescent="0.2">
      <c r="B2576">
        <v>14</v>
      </c>
      <c r="C2576">
        <v>65.628</v>
      </c>
      <c r="D2576">
        <v>10.292</v>
      </c>
      <c r="E2576">
        <v>1852</v>
      </c>
      <c r="F2576">
        <v>1616</v>
      </c>
      <c r="G2576">
        <v>126.327</v>
      </c>
      <c r="H2576">
        <v>8.2919999999999998</v>
      </c>
      <c r="I2576">
        <v>81.382999999999996</v>
      </c>
      <c r="J2576">
        <v>105.145</v>
      </c>
      <c r="K2576">
        <v>0.77400732322031474</v>
      </c>
    </row>
    <row r="2577" spans="2:11" x14ac:dyDescent="0.2">
      <c r="B2577">
        <v>15</v>
      </c>
      <c r="C2577">
        <v>66.207999999999998</v>
      </c>
      <c r="D2577">
        <v>9.952</v>
      </c>
      <c r="E2577">
        <v>2016</v>
      </c>
      <c r="F2577">
        <v>1580</v>
      </c>
      <c r="G2577">
        <v>126.027</v>
      </c>
      <c r="H2577">
        <v>8.7799999999999994</v>
      </c>
      <c r="I2577">
        <v>61.664999999999999</v>
      </c>
      <c r="J2577">
        <v>99.055999999999997</v>
      </c>
      <c r="K2577">
        <v>0.62252665159101928</v>
      </c>
    </row>
    <row r="2578" spans="2:11" x14ac:dyDescent="0.2">
      <c r="B2578">
        <v>16</v>
      </c>
      <c r="C2578">
        <v>45.77</v>
      </c>
      <c r="D2578">
        <v>8.484</v>
      </c>
      <c r="E2578">
        <v>2036</v>
      </c>
      <c r="F2578">
        <v>1584</v>
      </c>
      <c r="G2578">
        <v>108.435</v>
      </c>
      <c r="H2578">
        <v>7.56</v>
      </c>
    </row>
    <row r="2579" spans="2:11" x14ac:dyDescent="0.2">
      <c r="B2579">
        <v>17</v>
      </c>
      <c r="C2579">
        <v>80.81</v>
      </c>
      <c r="D2579">
        <v>10.930999999999999</v>
      </c>
      <c r="E2579">
        <v>2236</v>
      </c>
      <c r="F2579">
        <v>1648</v>
      </c>
      <c r="G2579">
        <v>141.34</v>
      </c>
      <c r="H2579">
        <v>9.5109999999999992</v>
      </c>
    </row>
    <row r="2580" spans="2:11" x14ac:dyDescent="0.2">
      <c r="B2580">
        <v>18</v>
      </c>
      <c r="C2580">
        <v>59.844000000000001</v>
      </c>
      <c r="D2580">
        <v>9.9309999999999992</v>
      </c>
      <c r="E2580">
        <v>2244</v>
      </c>
      <c r="F2580">
        <v>1736</v>
      </c>
      <c r="G2580">
        <v>24.677</v>
      </c>
      <c r="H2580">
        <v>7.56</v>
      </c>
    </row>
    <row r="2581" spans="2:11" x14ac:dyDescent="0.2">
      <c r="B2581">
        <v>19</v>
      </c>
      <c r="C2581">
        <v>52.765999999999998</v>
      </c>
      <c r="D2581">
        <v>9.2710000000000008</v>
      </c>
      <c r="E2581">
        <v>2856</v>
      </c>
      <c r="F2581">
        <v>652</v>
      </c>
      <c r="G2581">
        <v>144.63800000000001</v>
      </c>
      <c r="H2581">
        <v>8.1470000000000002</v>
      </c>
    </row>
    <row r="2582" spans="2:11" x14ac:dyDescent="0.2">
      <c r="B2582">
        <v>20</v>
      </c>
      <c r="C2582">
        <v>42.348999999999997</v>
      </c>
      <c r="D2582">
        <v>8.4550000000000001</v>
      </c>
      <c r="E2582">
        <v>2844</v>
      </c>
      <c r="F2582">
        <v>748</v>
      </c>
      <c r="G2582">
        <v>33.231999999999999</v>
      </c>
      <c r="H2582">
        <v>6.8289999999999997</v>
      </c>
    </row>
    <row r="2583" spans="2:11" x14ac:dyDescent="0.2">
      <c r="B2583">
        <v>21</v>
      </c>
      <c r="C2583">
        <v>51.948</v>
      </c>
      <c r="D2583">
        <v>9.0630000000000006</v>
      </c>
      <c r="E2583">
        <v>2888</v>
      </c>
      <c r="F2583">
        <v>860</v>
      </c>
      <c r="G2583">
        <v>23.806000000000001</v>
      </c>
      <c r="H2583">
        <v>7.8040000000000003</v>
      </c>
    </row>
    <row r="2584" spans="2:11" x14ac:dyDescent="0.2">
      <c r="B2584">
        <v>22</v>
      </c>
      <c r="C2584">
        <v>37.204000000000001</v>
      </c>
      <c r="D2584">
        <v>7.7119999999999997</v>
      </c>
      <c r="E2584">
        <v>2932</v>
      </c>
      <c r="F2584">
        <v>752</v>
      </c>
      <c r="G2584">
        <v>108.435</v>
      </c>
      <c r="H2584">
        <v>6.585</v>
      </c>
    </row>
    <row r="2585" spans="2:11" x14ac:dyDescent="0.2">
      <c r="B2585">
        <v>23</v>
      </c>
      <c r="C2585">
        <v>106.297</v>
      </c>
      <c r="D2585">
        <v>13.502000000000001</v>
      </c>
      <c r="E2585">
        <v>3656</v>
      </c>
      <c r="F2585">
        <v>696</v>
      </c>
      <c r="G2585">
        <v>20.071999999999999</v>
      </c>
      <c r="H2585">
        <v>10.487</v>
      </c>
    </row>
    <row r="2586" spans="2:11" x14ac:dyDescent="0.2">
      <c r="B2586">
        <v>24</v>
      </c>
      <c r="C2586">
        <v>75.665000000000006</v>
      </c>
      <c r="D2586">
        <v>10.507</v>
      </c>
      <c r="E2586">
        <v>3696</v>
      </c>
      <c r="F2586">
        <v>632</v>
      </c>
      <c r="G2586">
        <v>158.19900000000001</v>
      </c>
      <c r="H2586">
        <v>9.7550000000000008</v>
      </c>
    </row>
    <row r="2587" spans="2:11" x14ac:dyDescent="0.2">
      <c r="B2587">
        <v>25</v>
      </c>
      <c r="C2587">
        <v>73.019000000000005</v>
      </c>
      <c r="D2587">
        <v>11.403</v>
      </c>
      <c r="E2587">
        <v>2124</v>
      </c>
      <c r="F2587">
        <v>1628</v>
      </c>
      <c r="G2587">
        <v>41.531999999999996</v>
      </c>
      <c r="H2587">
        <v>9.1340000000000003</v>
      </c>
    </row>
    <row r="2588" spans="2:11" x14ac:dyDescent="0.2">
      <c r="B2588">
        <v>26</v>
      </c>
      <c r="C2588">
        <v>46.817999999999998</v>
      </c>
      <c r="D2588">
        <v>8.7929999999999993</v>
      </c>
      <c r="E2588">
        <v>2172</v>
      </c>
      <c r="F2588">
        <v>1492</v>
      </c>
      <c r="G2588">
        <v>109.44</v>
      </c>
      <c r="H2588">
        <v>7.2430000000000003</v>
      </c>
    </row>
    <row r="2589" spans="2:11" x14ac:dyDescent="0.2">
      <c r="B2589">
        <v>27</v>
      </c>
      <c r="C2589">
        <v>105.145</v>
      </c>
      <c r="D2589">
        <v>12.542999999999999</v>
      </c>
      <c r="E2589">
        <v>2396</v>
      </c>
      <c r="F2589">
        <v>1608</v>
      </c>
      <c r="G2589">
        <v>26.565000000000001</v>
      </c>
      <c r="H2589">
        <v>11.462999999999999</v>
      </c>
    </row>
    <row r="2590" spans="2:11" x14ac:dyDescent="0.2">
      <c r="B2590">
        <v>28</v>
      </c>
      <c r="C2590">
        <v>81.382999999999996</v>
      </c>
      <c r="D2590">
        <v>11.430999999999999</v>
      </c>
      <c r="E2590">
        <v>2396</v>
      </c>
      <c r="F2590">
        <v>1580</v>
      </c>
      <c r="G2590">
        <v>11.07</v>
      </c>
      <c r="H2590">
        <v>9.2680000000000007</v>
      </c>
    </row>
    <row r="2591" spans="2:11" x14ac:dyDescent="0.2">
      <c r="B2591">
        <v>29</v>
      </c>
      <c r="C2591">
        <v>99.055999999999997</v>
      </c>
      <c r="D2591">
        <v>12.871</v>
      </c>
      <c r="E2591">
        <v>2588</v>
      </c>
      <c r="F2591">
        <v>1572</v>
      </c>
      <c r="G2591">
        <v>62.948999999999998</v>
      </c>
      <c r="H2591">
        <v>10.731</v>
      </c>
    </row>
    <row r="2592" spans="2:11" x14ac:dyDescent="0.2">
      <c r="B2592">
        <v>30</v>
      </c>
      <c r="C2592">
        <v>61.664999999999999</v>
      </c>
      <c r="D2592">
        <v>10.055999999999999</v>
      </c>
      <c r="E2592">
        <v>2588</v>
      </c>
      <c r="F2592">
        <v>1528</v>
      </c>
      <c r="G2592">
        <v>39.094000000000001</v>
      </c>
      <c r="H2592">
        <v>8.1750000000000007</v>
      </c>
    </row>
    <row r="2594" spans="2:12" x14ac:dyDescent="0.2">
      <c r="B2594" s="7" t="s">
        <v>151</v>
      </c>
    </row>
    <row r="2595" spans="2:12" x14ac:dyDescent="0.2">
      <c r="B2595">
        <v>1</v>
      </c>
      <c r="C2595">
        <v>79.099000000000004</v>
      </c>
      <c r="D2595">
        <v>11.381</v>
      </c>
      <c r="E2595">
        <v>2112</v>
      </c>
      <c r="F2595">
        <v>3456</v>
      </c>
      <c r="G2595">
        <v>40.600999999999999</v>
      </c>
      <c r="H2595">
        <v>9.83</v>
      </c>
      <c r="I2595">
        <v>48.682000000000002</v>
      </c>
      <c r="J2595">
        <v>79.099000000000004</v>
      </c>
      <c r="K2595" cm="1">
        <f t="array" ref="K2595:K2609">I2595:I2609/J2595:J2609</f>
        <v>0.61545657972920009</v>
      </c>
      <c r="L2595">
        <f>MIN(I2595:I2609)</f>
        <v>30.677</v>
      </c>
    </row>
    <row r="2596" spans="2:12" x14ac:dyDescent="0.2">
      <c r="B2596">
        <v>2</v>
      </c>
      <c r="C2596">
        <v>48.682000000000002</v>
      </c>
      <c r="D2596">
        <v>9.1880000000000006</v>
      </c>
      <c r="E2596">
        <v>2100</v>
      </c>
      <c r="F2596">
        <v>3336</v>
      </c>
      <c r="G2596">
        <v>149.30000000000001</v>
      </c>
      <c r="H2596">
        <v>7.0789999999999997</v>
      </c>
      <c r="I2596">
        <v>39.927</v>
      </c>
      <c r="J2596">
        <v>80.334000000000003</v>
      </c>
      <c r="K2596">
        <v>0.49701247292553585</v>
      </c>
      <c r="L2596">
        <f>MAX(J2595:J2609)</f>
        <v>95.168999999999997</v>
      </c>
    </row>
    <row r="2597" spans="2:12" x14ac:dyDescent="0.2">
      <c r="B2597">
        <v>3</v>
      </c>
      <c r="C2597">
        <v>80.334000000000003</v>
      </c>
      <c r="D2597">
        <v>11.186999999999999</v>
      </c>
      <c r="E2597">
        <v>2224</v>
      </c>
      <c r="F2597">
        <v>3320</v>
      </c>
      <c r="G2597">
        <v>157.964</v>
      </c>
      <c r="H2597">
        <v>9.3819999999999997</v>
      </c>
      <c r="I2597">
        <v>53.2</v>
      </c>
      <c r="J2597">
        <v>82.94</v>
      </c>
      <c r="K2597">
        <v>0.64142753797926222</v>
      </c>
      <c r="L2597">
        <f>AVERAGE(I2595:I2609)</f>
        <v>51.709400000000002</v>
      </c>
    </row>
    <row r="2598" spans="2:12" x14ac:dyDescent="0.2">
      <c r="B2598">
        <v>4</v>
      </c>
      <c r="C2598">
        <v>39.927</v>
      </c>
      <c r="D2598">
        <v>8.0380000000000003</v>
      </c>
      <c r="E2598">
        <v>2292</v>
      </c>
      <c r="F2598">
        <v>3428</v>
      </c>
      <c r="G2598">
        <v>79.38</v>
      </c>
      <c r="H2598">
        <v>6.9829999999999997</v>
      </c>
      <c r="I2598">
        <v>51.57</v>
      </c>
      <c r="J2598">
        <v>63.981999999999999</v>
      </c>
      <c r="K2598">
        <v>0.80600793973304996</v>
      </c>
      <c r="L2598">
        <f>AVERAGE(J2595:J2609)</f>
        <v>75.822933333333324</v>
      </c>
    </row>
    <row r="2599" spans="2:12" x14ac:dyDescent="0.2">
      <c r="B2599">
        <v>5</v>
      </c>
      <c r="C2599">
        <v>82.94</v>
      </c>
      <c r="D2599">
        <v>11.635999999999999</v>
      </c>
      <c r="E2599">
        <v>1816</v>
      </c>
      <c r="F2599">
        <v>3112</v>
      </c>
      <c r="G2599">
        <v>107.28100000000001</v>
      </c>
      <c r="H2599">
        <v>9.3819999999999997</v>
      </c>
      <c r="I2599">
        <v>49.771000000000001</v>
      </c>
      <c r="J2599">
        <v>73.308000000000007</v>
      </c>
      <c r="K2599">
        <v>0.67892999399792653</v>
      </c>
    </row>
    <row r="2600" spans="2:12" x14ac:dyDescent="0.2">
      <c r="B2600">
        <v>6</v>
      </c>
      <c r="C2600">
        <v>53.2</v>
      </c>
      <c r="D2600">
        <v>9.657</v>
      </c>
      <c r="E2600">
        <v>1792</v>
      </c>
      <c r="F2600">
        <v>3252</v>
      </c>
      <c r="G2600">
        <v>57.529000000000003</v>
      </c>
      <c r="H2600">
        <v>7.3319999999999999</v>
      </c>
      <c r="I2600">
        <v>56.119</v>
      </c>
      <c r="J2600">
        <v>80.356999999999999</v>
      </c>
      <c r="K2600">
        <v>0.69837101932625656</v>
      </c>
    </row>
    <row r="2601" spans="2:12" x14ac:dyDescent="0.2">
      <c r="B2601">
        <v>7</v>
      </c>
      <c r="C2601">
        <v>63.981999999999999</v>
      </c>
      <c r="D2601">
        <v>10.34</v>
      </c>
      <c r="E2601">
        <v>3268</v>
      </c>
      <c r="F2601">
        <v>1976</v>
      </c>
      <c r="G2601">
        <v>123.31100000000001</v>
      </c>
      <c r="H2601">
        <v>8.7739999999999991</v>
      </c>
      <c r="I2601">
        <v>75.792000000000002</v>
      </c>
      <c r="J2601">
        <v>95.168999999999997</v>
      </c>
      <c r="K2601">
        <v>0.79639378369006719</v>
      </c>
    </row>
    <row r="2602" spans="2:12" x14ac:dyDescent="0.2">
      <c r="B2602">
        <v>8</v>
      </c>
      <c r="C2602">
        <v>51.57</v>
      </c>
      <c r="D2602">
        <v>9.1850000000000005</v>
      </c>
      <c r="E2602">
        <v>3264</v>
      </c>
      <c r="F2602">
        <v>1992</v>
      </c>
      <c r="G2602">
        <v>143.74600000000001</v>
      </c>
      <c r="H2602">
        <v>7.6189999999999998</v>
      </c>
      <c r="I2602">
        <v>49.23</v>
      </c>
      <c r="J2602">
        <v>75.754000000000005</v>
      </c>
      <c r="K2602">
        <v>0.64986667370699891</v>
      </c>
    </row>
    <row r="2603" spans="2:12" x14ac:dyDescent="0.2">
      <c r="B2603">
        <v>9</v>
      </c>
      <c r="C2603">
        <v>73.308000000000007</v>
      </c>
      <c r="D2603">
        <v>10.526999999999999</v>
      </c>
      <c r="E2603">
        <v>3360</v>
      </c>
      <c r="F2603">
        <v>2428</v>
      </c>
      <c r="G2603">
        <v>50.710999999999999</v>
      </c>
      <c r="H2603">
        <v>9.1229999999999993</v>
      </c>
      <c r="I2603">
        <v>83.457999999999998</v>
      </c>
      <c r="J2603">
        <v>91.183999999999997</v>
      </c>
      <c r="K2603">
        <v>0.91527022284611337</v>
      </c>
    </row>
    <row r="2604" spans="2:12" x14ac:dyDescent="0.2">
      <c r="B2604">
        <v>10</v>
      </c>
      <c r="C2604">
        <v>49.771000000000001</v>
      </c>
      <c r="D2604">
        <v>9.1050000000000004</v>
      </c>
      <c r="E2604">
        <v>3372</v>
      </c>
      <c r="F2604">
        <v>2420</v>
      </c>
      <c r="G2604">
        <v>40.600999999999999</v>
      </c>
      <c r="H2604">
        <v>7.4029999999999996</v>
      </c>
      <c r="I2604">
        <v>44.621000000000002</v>
      </c>
      <c r="J2604">
        <v>71.311999999999998</v>
      </c>
      <c r="K2604">
        <v>0.62571516715279341</v>
      </c>
    </row>
    <row r="2605" spans="2:12" x14ac:dyDescent="0.2">
      <c r="B2605">
        <v>11</v>
      </c>
      <c r="C2605">
        <v>80.356999999999999</v>
      </c>
      <c r="D2605">
        <v>11.917999999999999</v>
      </c>
      <c r="E2605">
        <v>3128</v>
      </c>
      <c r="F2605">
        <v>2908</v>
      </c>
      <c r="G2605">
        <v>76.826999999999998</v>
      </c>
      <c r="H2605">
        <v>8.9819999999999993</v>
      </c>
      <c r="I2605">
        <v>44.802999999999997</v>
      </c>
      <c r="J2605">
        <v>53.390999999999998</v>
      </c>
      <c r="K2605">
        <v>0.83914892023000132</v>
      </c>
    </row>
    <row r="2606" spans="2:12" x14ac:dyDescent="0.2">
      <c r="B2606">
        <v>12</v>
      </c>
      <c r="C2606">
        <v>56.119</v>
      </c>
      <c r="D2606">
        <v>9.8390000000000004</v>
      </c>
      <c r="E2606">
        <v>3068</v>
      </c>
      <c r="F2606">
        <v>2796</v>
      </c>
      <c r="G2606">
        <v>162.47399999999999</v>
      </c>
      <c r="H2606">
        <v>8.3940000000000001</v>
      </c>
      <c r="I2606">
        <v>30.677</v>
      </c>
      <c r="J2606">
        <v>62.564999999999998</v>
      </c>
      <c r="K2606">
        <v>0.49032206505234555</v>
      </c>
    </row>
    <row r="2607" spans="2:12" x14ac:dyDescent="0.2">
      <c r="B2607">
        <v>13</v>
      </c>
      <c r="C2607">
        <v>95.168999999999997</v>
      </c>
      <c r="D2607">
        <v>11.760999999999999</v>
      </c>
      <c r="E2607">
        <v>2220</v>
      </c>
      <c r="F2607">
        <v>2072</v>
      </c>
      <c r="G2607">
        <v>39.036000000000001</v>
      </c>
      <c r="H2607">
        <v>10.37</v>
      </c>
      <c r="I2607">
        <v>52.872999999999998</v>
      </c>
      <c r="J2607">
        <v>76.325999999999993</v>
      </c>
      <c r="K2607">
        <v>0.69272593873647248</v>
      </c>
    </row>
    <row r="2608" spans="2:12" x14ac:dyDescent="0.2">
      <c r="B2608">
        <v>14</v>
      </c>
      <c r="C2608">
        <v>75.792000000000002</v>
      </c>
      <c r="D2608">
        <v>10.718999999999999</v>
      </c>
      <c r="E2608">
        <v>2232</v>
      </c>
      <c r="F2608">
        <v>2092</v>
      </c>
      <c r="G2608">
        <v>51.545999999999999</v>
      </c>
      <c r="H2608">
        <v>9.3819999999999997</v>
      </c>
      <c r="I2608">
        <v>46.540999999999997</v>
      </c>
      <c r="J2608">
        <v>76.081999999999994</v>
      </c>
      <c r="K2608">
        <v>0.61172156357614149</v>
      </c>
    </row>
    <row r="2609" spans="2:11" x14ac:dyDescent="0.2">
      <c r="B2609">
        <v>15</v>
      </c>
      <c r="C2609">
        <v>75.754000000000005</v>
      </c>
      <c r="D2609">
        <v>10.547000000000001</v>
      </c>
      <c r="E2609">
        <v>2312</v>
      </c>
      <c r="F2609">
        <v>2452</v>
      </c>
      <c r="G2609">
        <v>57.426000000000002</v>
      </c>
      <c r="H2609">
        <v>9.3819999999999997</v>
      </c>
      <c r="I2609">
        <v>48.377000000000002</v>
      </c>
      <c r="J2609">
        <v>75.540999999999997</v>
      </c>
      <c r="K2609">
        <v>0.64040719609218844</v>
      </c>
    </row>
    <row r="2610" spans="2:11" x14ac:dyDescent="0.2">
      <c r="B2610">
        <v>16</v>
      </c>
      <c r="C2610">
        <v>49.23</v>
      </c>
      <c r="D2610">
        <v>8.9459999999999997</v>
      </c>
      <c r="E2610">
        <v>2312</v>
      </c>
      <c r="F2610">
        <v>2308</v>
      </c>
      <c r="G2610">
        <v>117.979</v>
      </c>
      <c r="H2610">
        <v>6.9859999999999998</v>
      </c>
    </row>
    <row r="2611" spans="2:11" x14ac:dyDescent="0.2">
      <c r="B2611">
        <v>17</v>
      </c>
      <c r="C2611">
        <v>91.183999999999997</v>
      </c>
      <c r="D2611">
        <v>12.180999999999999</v>
      </c>
      <c r="E2611">
        <v>2280</v>
      </c>
      <c r="F2611">
        <v>2508</v>
      </c>
      <c r="G2611">
        <v>162.30000000000001</v>
      </c>
      <c r="H2611">
        <v>9.8759999999999994</v>
      </c>
    </row>
    <row r="2612" spans="2:11" x14ac:dyDescent="0.2">
      <c r="B2612">
        <v>18</v>
      </c>
      <c r="C2612">
        <v>83.457999999999998</v>
      </c>
      <c r="D2612">
        <v>11.833</v>
      </c>
      <c r="E2612">
        <v>2356</v>
      </c>
      <c r="F2612">
        <v>2616</v>
      </c>
      <c r="G2612">
        <v>66.644000000000005</v>
      </c>
      <c r="H2612">
        <v>9.6609999999999996</v>
      </c>
    </row>
    <row r="2613" spans="2:11" x14ac:dyDescent="0.2">
      <c r="B2613">
        <v>19</v>
      </c>
      <c r="C2613">
        <v>71.311999999999998</v>
      </c>
      <c r="D2613">
        <v>11.711</v>
      </c>
      <c r="E2613">
        <v>3064</v>
      </c>
      <c r="F2613">
        <v>1040</v>
      </c>
      <c r="G2613">
        <v>18.434999999999999</v>
      </c>
      <c r="H2613">
        <v>8.0719999999999992</v>
      </c>
    </row>
    <row r="2614" spans="2:11" x14ac:dyDescent="0.2">
      <c r="B2614">
        <v>20</v>
      </c>
      <c r="C2614">
        <v>44.621000000000002</v>
      </c>
      <c r="D2614">
        <v>8.5879999999999992</v>
      </c>
      <c r="E2614">
        <v>3104</v>
      </c>
      <c r="F2614">
        <v>972</v>
      </c>
      <c r="G2614">
        <v>161.565</v>
      </c>
      <c r="H2614">
        <v>6.9130000000000003</v>
      </c>
    </row>
    <row r="2615" spans="2:11" x14ac:dyDescent="0.2">
      <c r="B2615">
        <v>21</v>
      </c>
      <c r="C2615">
        <v>53.390999999999998</v>
      </c>
      <c r="D2615">
        <v>10.29</v>
      </c>
      <c r="E2615">
        <v>3252</v>
      </c>
      <c r="F2615">
        <v>1372</v>
      </c>
      <c r="G2615">
        <v>30.256</v>
      </c>
      <c r="H2615">
        <v>7.6539999999999999</v>
      </c>
    </row>
    <row r="2616" spans="2:11" x14ac:dyDescent="0.2">
      <c r="B2616">
        <v>22</v>
      </c>
      <c r="C2616">
        <v>44.802999999999997</v>
      </c>
      <c r="D2616">
        <v>8.75</v>
      </c>
      <c r="E2616">
        <v>3244</v>
      </c>
      <c r="F2616">
        <v>1288</v>
      </c>
      <c r="G2616">
        <v>163.61000000000001</v>
      </c>
      <c r="H2616">
        <v>7.2869999999999999</v>
      </c>
    </row>
    <row r="2617" spans="2:11" x14ac:dyDescent="0.2">
      <c r="B2617">
        <v>23</v>
      </c>
      <c r="C2617">
        <v>62.564999999999998</v>
      </c>
      <c r="D2617">
        <v>12.077999999999999</v>
      </c>
      <c r="E2617">
        <v>3580</v>
      </c>
      <c r="F2617">
        <v>892</v>
      </c>
      <c r="G2617">
        <v>40.854999999999997</v>
      </c>
      <c r="H2617">
        <v>7.8390000000000004</v>
      </c>
    </row>
    <row r="2618" spans="2:11" x14ac:dyDescent="0.2">
      <c r="B2618">
        <v>24</v>
      </c>
      <c r="C2618">
        <v>30.677</v>
      </c>
      <c r="D2618">
        <v>7.1769999999999996</v>
      </c>
      <c r="E2618">
        <v>3604</v>
      </c>
      <c r="F2618">
        <v>804</v>
      </c>
      <c r="G2618">
        <v>153.435</v>
      </c>
      <c r="H2618">
        <v>6.0739999999999998</v>
      </c>
    </row>
    <row r="2619" spans="2:11" x14ac:dyDescent="0.2">
      <c r="B2619">
        <v>25</v>
      </c>
      <c r="C2619">
        <v>76.325999999999993</v>
      </c>
      <c r="D2619">
        <v>10.504</v>
      </c>
      <c r="E2619">
        <v>1124</v>
      </c>
      <c r="F2619">
        <v>1640</v>
      </c>
      <c r="G2619">
        <v>66.447999999999993</v>
      </c>
      <c r="H2619">
        <v>9.6289999999999996</v>
      </c>
    </row>
    <row r="2620" spans="2:11" x14ac:dyDescent="0.2">
      <c r="B2620">
        <v>26</v>
      </c>
      <c r="C2620">
        <v>52.872999999999998</v>
      </c>
      <c r="D2620">
        <v>9.1080000000000005</v>
      </c>
      <c r="E2620">
        <v>1128</v>
      </c>
      <c r="F2620">
        <v>1492</v>
      </c>
      <c r="G2620">
        <v>122.82899999999999</v>
      </c>
      <c r="H2620">
        <v>7.806</v>
      </c>
    </row>
    <row r="2621" spans="2:11" x14ac:dyDescent="0.2">
      <c r="B2621">
        <v>27</v>
      </c>
      <c r="C2621">
        <v>76.081999999999994</v>
      </c>
      <c r="D2621">
        <v>11.041</v>
      </c>
      <c r="E2621">
        <v>1240</v>
      </c>
      <c r="F2621">
        <v>1712</v>
      </c>
      <c r="G2621">
        <v>169.69499999999999</v>
      </c>
      <c r="H2621">
        <v>8.641</v>
      </c>
    </row>
    <row r="2622" spans="2:11" x14ac:dyDescent="0.2">
      <c r="B2622">
        <v>28</v>
      </c>
      <c r="C2622">
        <v>46.540999999999997</v>
      </c>
      <c r="D2622">
        <v>8.9770000000000003</v>
      </c>
      <c r="E2622">
        <v>1300</v>
      </c>
      <c r="F2622">
        <v>1668</v>
      </c>
      <c r="G2622">
        <v>121.504</v>
      </c>
      <c r="H2622">
        <v>7.56</v>
      </c>
    </row>
    <row r="2623" spans="2:11" x14ac:dyDescent="0.2">
      <c r="B2623">
        <v>29</v>
      </c>
      <c r="C2623">
        <v>75.540999999999997</v>
      </c>
      <c r="D2623">
        <v>11.271000000000001</v>
      </c>
      <c r="E2623">
        <v>1312</v>
      </c>
      <c r="F2623">
        <v>1600</v>
      </c>
      <c r="G2623">
        <v>28.811</v>
      </c>
      <c r="H2623">
        <v>9.2750000000000004</v>
      </c>
    </row>
    <row r="2624" spans="2:11" x14ac:dyDescent="0.2">
      <c r="B2624">
        <v>30</v>
      </c>
      <c r="C2624">
        <v>48.377000000000002</v>
      </c>
      <c r="D2624">
        <v>9.7080000000000002</v>
      </c>
      <c r="E2624">
        <v>1320</v>
      </c>
      <c r="F2624">
        <v>1552</v>
      </c>
      <c r="G2624">
        <v>172.69399999999999</v>
      </c>
      <c r="H2624">
        <v>6.585</v>
      </c>
    </row>
    <row r="2626" spans="2:12" x14ac:dyDescent="0.2">
      <c r="B2626" s="8" t="s">
        <v>97</v>
      </c>
    </row>
    <row r="2627" spans="2:12" x14ac:dyDescent="0.2">
      <c r="B2627">
        <v>1</v>
      </c>
      <c r="C2627">
        <v>71.706000000000003</v>
      </c>
      <c r="D2627">
        <v>10.768000000000001</v>
      </c>
      <c r="E2627">
        <v>1728</v>
      </c>
      <c r="F2627">
        <v>1980</v>
      </c>
      <c r="G2627">
        <v>103.092</v>
      </c>
      <c r="H2627">
        <v>8.6389999999999993</v>
      </c>
      <c r="I2627">
        <v>48.996000000000002</v>
      </c>
      <c r="J2627">
        <v>71.706000000000003</v>
      </c>
      <c r="K2627" cm="1">
        <f t="array" ref="K2627:K2641">I2627:I2641/J2627:J2641</f>
        <v>0.6832901012467576</v>
      </c>
      <c r="L2627">
        <f>MIN(I2627:I2641)</f>
        <v>30.777999999999999</v>
      </c>
    </row>
    <row r="2628" spans="2:12" x14ac:dyDescent="0.2">
      <c r="B2628">
        <v>2</v>
      </c>
      <c r="C2628">
        <v>48.996000000000002</v>
      </c>
      <c r="D2628">
        <v>9.2880000000000003</v>
      </c>
      <c r="E2628">
        <v>1704</v>
      </c>
      <c r="F2628">
        <v>1992</v>
      </c>
      <c r="G2628">
        <v>113.199</v>
      </c>
      <c r="H2628">
        <v>7.1829999999999998</v>
      </c>
      <c r="I2628">
        <v>45.39</v>
      </c>
      <c r="J2628">
        <v>61.585000000000001</v>
      </c>
      <c r="K2628">
        <v>0.73703012097101572</v>
      </c>
      <c r="L2628">
        <f>MAX(J2627:J2641)</f>
        <v>123.88500000000001</v>
      </c>
    </row>
    <row r="2629" spans="2:12" x14ac:dyDescent="0.2">
      <c r="B2629">
        <v>3</v>
      </c>
      <c r="C2629">
        <v>61.585000000000001</v>
      </c>
      <c r="D2629">
        <v>9.7469999999999999</v>
      </c>
      <c r="E2629">
        <v>1488</v>
      </c>
      <c r="F2629">
        <v>2240</v>
      </c>
      <c r="G2629">
        <v>31.701000000000001</v>
      </c>
      <c r="H2629">
        <v>8.2460000000000004</v>
      </c>
      <c r="I2629">
        <v>72.784000000000006</v>
      </c>
      <c r="J2629">
        <v>106.85599999999999</v>
      </c>
      <c r="K2629">
        <v>0.68114097476978375</v>
      </c>
      <c r="L2629">
        <f>AVERAGE(I2627:I2641)</f>
        <v>56.441066666666664</v>
      </c>
    </row>
    <row r="2630" spans="2:12" x14ac:dyDescent="0.2">
      <c r="B2630">
        <v>4</v>
      </c>
      <c r="C2630">
        <v>45.39</v>
      </c>
      <c r="D2630">
        <v>8.5190000000000001</v>
      </c>
      <c r="E2630">
        <v>1484</v>
      </c>
      <c r="F2630">
        <v>2160</v>
      </c>
      <c r="G2630">
        <v>166.75899999999999</v>
      </c>
      <c r="H2630">
        <v>7.1580000000000004</v>
      </c>
      <c r="I2630">
        <v>80.703000000000003</v>
      </c>
      <c r="J2630">
        <v>123.88500000000001</v>
      </c>
      <c r="K2630">
        <v>0.65143479840174356</v>
      </c>
      <c r="L2630">
        <f>AVERAGE(J2627:J2641)</f>
        <v>81.283466666666669</v>
      </c>
    </row>
    <row r="2631" spans="2:12" x14ac:dyDescent="0.2">
      <c r="B2631">
        <v>5</v>
      </c>
      <c r="C2631">
        <v>106.85599999999999</v>
      </c>
      <c r="D2631">
        <v>12.991</v>
      </c>
      <c r="E2631">
        <v>1508</v>
      </c>
      <c r="F2631">
        <v>2924</v>
      </c>
      <c r="G2631">
        <v>50.332000000000001</v>
      </c>
      <c r="H2631">
        <v>11.22</v>
      </c>
      <c r="I2631">
        <v>39.85</v>
      </c>
      <c r="J2631">
        <v>58.491999999999997</v>
      </c>
      <c r="K2631">
        <v>0.68128974902550776</v>
      </c>
    </row>
    <row r="2632" spans="2:12" x14ac:dyDescent="0.2">
      <c r="B2632">
        <v>6</v>
      </c>
      <c r="C2632">
        <v>72.784000000000006</v>
      </c>
      <c r="D2632">
        <v>10.834</v>
      </c>
      <c r="E2632">
        <v>1528</v>
      </c>
      <c r="F2632">
        <v>2752</v>
      </c>
      <c r="G2632">
        <v>121.185</v>
      </c>
      <c r="H2632">
        <v>8.7769999999999992</v>
      </c>
      <c r="I2632">
        <v>43.790999999999997</v>
      </c>
      <c r="J2632">
        <v>60.975999999999999</v>
      </c>
      <c r="K2632">
        <v>0.71816780372605615</v>
      </c>
    </row>
    <row r="2633" spans="2:12" x14ac:dyDescent="0.2">
      <c r="B2633">
        <v>7</v>
      </c>
      <c r="C2633">
        <v>123.88500000000001</v>
      </c>
      <c r="D2633">
        <v>14.675000000000001</v>
      </c>
      <c r="E2633">
        <v>4292</v>
      </c>
      <c r="F2633">
        <v>2160</v>
      </c>
      <c r="G2633">
        <v>164.578</v>
      </c>
      <c r="H2633">
        <v>10.731999999999999</v>
      </c>
      <c r="I2633">
        <v>56.365000000000002</v>
      </c>
      <c r="J2633">
        <v>88.772000000000006</v>
      </c>
      <c r="K2633">
        <v>0.6349411976749425</v>
      </c>
    </row>
    <row r="2634" spans="2:12" x14ac:dyDescent="0.2">
      <c r="B2634">
        <v>8</v>
      </c>
      <c r="C2634">
        <v>80.703000000000003</v>
      </c>
      <c r="D2634">
        <v>11.911</v>
      </c>
      <c r="E2634">
        <v>4316</v>
      </c>
      <c r="F2634">
        <v>2128</v>
      </c>
      <c r="G2634">
        <v>137.49</v>
      </c>
      <c r="H2634">
        <v>9.5120000000000005</v>
      </c>
      <c r="I2634">
        <v>64.388999999999996</v>
      </c>
      <c r="J2634">
        <v>106.85599999999999</v>
      </c>
      <c r="K2634">
        <v>0.60257730029198175</v>
      </c>
    </row>
    <row r="2635" spans="2:12" x14ac:dyDescent="0.2">
      <c r="B2635">
        <v>9</v>
      </c>
      <c r="C2635">
        <v>58.491999999999997</v>
      </c>
      <c r="D2635">
        <v>9.7560000000000002</v>
      </c>
      <c r="E2635">
        <v>4120</v>
      </c>
      <c r="F2635">
        <v>2252</v>
      </c>
      <c r="G2635">
        <v>53.13</v>
      </c>
      <c r="H2635">
        <v>8.2929999999999993</v>
      </c>
      <c r="I2635">
        <v>67.98</v>
      </c>
      <c r="J2635">
        <v>109.429</v>
      </c>
      <c r="K2635">
        <v>0.62122472105200632</v>
      </c>
    </row>
    <row r="2636" spans="2:12" x14ac:dyDescent="0.2">
      <c r="B2636">
        <v>10</v>
      </c>
      <c r="C2636">
        <v>39.85</v>
      </c>
      <c r="D2636">
        <v>7.9889999999999999</v>
      </c>
      <c r="E2636">
        <v>4120</v>
      </c>
      <c r="F2636">
        <v>2168</v>
      </c>
      <c r="G2636">
        <v>148.73599999999999</v>
      </c>
      <c r="H2636">
        <v>7.0190000000000001</v>
      </c>
      <c r="I2636">
        <v>49.107999999999997</v>
      </c>
      <c r="J2636">
        <v>69.578999999999994</v>
      </c>
      <c r="K2636">
        <v>0.70578766581870966</v>
      </c>
    </row>
    <row r="2637" spans="2:12" x14ac:dyDescent="0.2">
      <c r="B2637">
        <v>11</v>
      </c>
      <c r="C2637">
        <v>60.975999999999999</v>
      </c>
      <c r="D2637">
        <v>9.9039999999999999</v>
      </c>
      <c r="E2637">
        <v>4044</v>
      </c>
      <c r="F2637">
        <v>2480</v>
      </c>
      <c r="G2637">
        <v>37.999000000000002</v>
      </c>
      <c r="H2637">
        <v>8.282</v>
      </c>
      <c r="I2637">
        <v>71.096000000000004</v>
      </c>
      <c r="J2637">
        <v>75.736000000000004</v>
      </c>
      <c r="K2637">
        <v>0.93873455160029573</v>
      </c>
    </row>
    <row r="2638" spans="2:12" x14ac:dyDescent="0.2">
      <c r="B2638">
        <v>12</v>
      </c>
      <c r="C2638">
        <v>43.790999999999997</v>
      </c>
      <c r="D2638">
        <v>8.7940000000000005</v>
      </c>
      <c r="E2638">
        <v>4028</v>
      </c>
      <c r="F2638">
        <v>2408</v>
      </c>
      <c r="G2638">
        <v>160.56</v>
      </c>
      <c r="H2638">
        <v>6.8289999999999997</v>
      </c>
      <c r="I2638">
        <v>65.474000000000004</v>
      </c>
      <c r="J2638">
        <v>83.751999999999995</v>
      </c>
      <c r="K2638">
        <v>0.78176043557168795</v>
      </c>
    </row>
    <row r="2639" spans="2:12" x14ac:dyDescent="0.2">
      <c r="B2639">
        <v>13</v>
      </c>
      <c r="C2639">
        <v>88.772000000000006</v>
      </c>
      <c r="D2639">
        <v>11.317</v>
      </c>
      <c r="E2639">
        <v>952</v>
      </c>
      <c r="F2639">
        <v>964</v>
      </c>
      <c r="G2639">
        <v>37.116999999999997</v>
      </c>
      <c r="H2639">
        <v>10.45</v>
      </c>
      <c r="I2639">
        <v>53.16</v>
      </c>
      <c r="J2639">
        <v>73.855000000000004</v>
      </c>
      <c r="K2639">
        <v>0.71978877530295837</v>
      </c>
    </row>
    <row r="2640" spans="2:12" x14ac:dyDescent="0.2">
      <c r="B2640">
        <v>14</v>
      </c>
      <c r="C2640">
        <v>56.365000000000002</v>
      </c>
      <c r="D2640">
        <v>9.4710000000000001</v>
      </c>
      <c r="E2640">
        <v>956</v>
      </c>
      <c r="F2640">
        <v>888</v>
      </c>
      <c r="G2640">
        <v>145.49100000000001</v>
      </c>
      <c r="H2640">
        <v>8.2929999999999993</v>
      </c>
      <c r="I2640">
        <v>56.752000000000002</v>
      </c>
      <c r="J2640">
        <v>75.995999999999995</v>
      </c>
      <c r="K2640">
        <v>0.7467761461129534</v>
      </c>
    </row>
    <row r="2641" spans="2:11" x14ac:dyDescent="0.2">
      <c r="B2641">
        <v>15</v>
      </c>
      <c r="C2641">
        <v>106.85599999999999</v>
      </c>
      <c r="D2641">
        <v>12.461</v>
      </c>
      <c r="E2641">
        <v>1296</v>
      </c>
      <c r="F2641">
        <v>1084</v>
      </c>
      <c r="G2641">
        <v>40.235999999999997</v>
      </c>
      <c r="H2641">
        <v>11.462999999999999</v>
      </c>
      <c r="I2641">
        <v>30.777999999999999</v>
      </c>
      <c r="J2641">
        <v>51.777000000000001</v>
      </c>
      <c r="K2641">
        <v>0.59443382196728278</v>
      </c>
    </row>
    <row r="2642" spans="2:11" x14ac:dyDescent="0.2">
      <c r="B2642">
        <v>16</v>
      </c>
      <c r="C2642">
        <v>64.388999999999996</v>
      </c>
      <c r="D2642">
        <v>9.9550000000000001</v>
      </c>
      <c r="E2642">
        <v>1340</v>
      </c>
      <c r="F2642">
        <v>928</v>
      </c>
      <c r="G2642">
        <v>120.964</v>
      </c>
      <c r="H2642">
        <v>8.2929999999999993</v>
      </c>
    </row>
    <row r="2643" spans="2:11" x14ac:dyDescent="0.2">
      <c r="B2643">
        <v>17</v>
      </c>
      <c r="C2643">
        <v>109.429</v>
      </c>
      <c r="D2643">
        <v>12.929</v>
      </c>
      <c r="E2643">
        <v>1496</v>
      </c>
      <c r="F2643">
        <v>1420</v>
      </c>
      <c r="G2643">
        <v>54.210999999999999</v>
      </c>
      <c r="H2643">
        <v>10.976000000000001</v>
      </c>
    </row>
    <row r="2644" spans="2:11" x14ac:dyDescent="0.2">
      <c r="B2644">
        <v>18</v>
      </c>
      <c r="C2644">
        <v>67.98</v>
      </c>
      <c r="D2644">
        <v>10.476000000000001</v>
      </c>
      <c r="E2644">
        <v>1480</v>
      </c>
      <c r="F2644">
        <v>1340</v>
      </c>
      <c r="G2644">
        <v>167.905</v>
      </c>
      <c r="H2644">
        <v>9.2680000000000007</v>
      </c>
    </row>
    <row r="2645" spans="2:11" x14ac:dyDescent="0.2">
      <c r="B2645">
        <v>19</v>
      </c>
      <c r="C2645">
        <v>69.578999999999994</v>
      </c>
      <c r="D2645">
        <v>10.153</v>
      </c>
      <c r="E2645">
        <v>2080</v>
      </c>
      <c r="F2645">
        <v>1816</v>
      </c>
      <c r="G2645">
        <v>114.102</v>
      </c>
      <c r="H2645">
        <v>9.1780000000000008</v>
      </c>
    </row>
    <row r="2646" spans="2:11" x14ac:dyDescent="0.2">
      <c r="B2646">
        <v>20</v>
      </c>
      <c r="C2646">
        <v>49.107999999999997</v>
      </c>
      <c r="D2646">
        <v>8.6229999999999993</v>
      </c>
      <c r="E2646">
        <v>2060</v>
      </c>
      <c r="F2646">
        <v>1912</v>
      </c>
      <c r="G2646">
        <v>28.74</v>
      </c>
      <c r="H2646">
        <v>7.952</v>
      </c>
    </row>
    <row r="2647" spans="2:11" x14ac:dyDescent="0.2">
      <c r="B2647">
        <v>21</v>
      </c>
      <c r="C2647">
        <v>75.736000000000004</v>
      </c>
      <c r="D2647">
        <v>11.712</v>
      </c>
      <c r="E2647">
        <v>1876</v>
      </c>
      <c r="F2647">
        <v>2252</v>
      </c>
      <c r="G2647">
        <v>58.627000000000002</v>
      </c>
      <c r="H2647">
        <v>9.1319999999999997</v>
      </c>
    </row>
    <row r="2648" spans="2:11" x14ac:dyDescent="0.2">
      <c r="B2648">
        <v>22</v>
      </c>
      <c r="C2648">
        <v>71.096000000000004</v>
      </c>
      <c r="D2648">
        <v>11.359</v>
      </c>
      <c r="E2648">
        <v>1920</v>
      </c>
      <c r="F2648">
        <v>2280</v>
      </c>
      <c r="G2648">
        <v>75.069000000000003</v>
      </c>
      <c r="H2648">
        <v>7.8049999999999997</v>
      </c>
    </row>
    <row r="2649" spans="2:11" x14ac:dyDescent="0.2">
      <c r="B2649">
        <v>23</v>
      </c>
      <c r="C2649">
        <v>83.751999999999995</v>
      </c>
      <c r="D2649">
        <v>11.71</v>
      </c>
      <c r="E2649">
        <v>2504</v>
      </c>
      <c r="F2649">
        <v>1784</v>
      </c>
      <c r="G2649">
        <v>35.676000000000002</v>
      </c>
      <c r="H2649">
        <v>10.175000000000001</v>
      </c>
    </row>
    <row r="2650" spans="2:11" x14ac:dyDescent="0.2">
      <c r="B2650">
        <v>24</v>
      </c>
      <c r="C2650">
        <v>65.474000000000004</v>
      </c>
      <c r="D2650">
        <v>10.106999999999999</v>
      </c>
      <c r="E2650">
        <v>2580</v>
      </c>
      <c r="F2650">
        <v>1808</v>
      </c>
      <c r="G2650">
        <v>81.674000000000007</v>
      </c>
      <c r="H2650">
        <v>8.5429999999999993</v>
      </c>
    </row>
    <row r="2651" spans="2:11" x14ac:dyDescent="0.2">
      <c r="B2651">
        <v>25</v>
      </c>
      <c r="C2651">
        <v>73.855000000000004</v>
      </c>
      <c r="D2651">
        <v>10.907999999999999</v>
      </c>
      <c r="E2651">
        <v>1896</v>
      </c>
      <c r="F2651">
        <v>1880</v>
      </c>
      <c r="G2651">
        <v>153.435</v>
      </c>
      <c r="H2651">
        <v>8.7959999999999994</v>
      </c>
    </row>
    <row r="2652" spans="2:11" x14ac:dyDescent="0.2">
      <c r="B2652">
        <v>26</v>
      </c>
      <c r="C2652">
        <v>53.16</v>
      </c>
      <c r="D2652">
        <v>9.1839999999999993</v>
      </c>
      <c r="E2652">
        <v>1904</v>
      </c>
      <c r="F2652">
        <v>1920</v>
      </c>
      <c r="G2652">
        <v>169.28700000000001</v>
      </c>
      <c r="H2652">
        <v>7.0730000000000004</v>
      </c>
    </row>
    <row r="2653" spans="2:11" x14ac:dyDescent="0.2">
      <c r="B2653">
        <v>27</v>
      </c>
      <c r="C2653">
        <v>75.995999999999995</v>
      </c>
      <c r="D2653">
        <v>11.125999999999999</v>
      </c>
      <c r="E2653">
        <v>2312</v>
      </c>
      <c r="F2653">
        <v>2088</v>
      </c>
      <c r="G2653">
        <v>63.997</v>
      </c>
      <c r="H2653">
        <v>9.2910000000000004</v>
      </c>
    </row>
    <row r="2654" spans="2:11" x14ac:dyDescent="0.2">
      <c r="B2654">
        <v>28</v>
      </c>
      <c r="C2654">
        <v>56.752000000000002</v>
      </c>
      <c r="D2654">
        <v>9.077</v>
      </c>
      <c r="E2654">
        <v>2284</v>
      </c>
      <c r="F2654">
        <v>1976</v>
      </c>
      <c r="G2654">
        <v>149.30000000000001</v>
      </c>
      <c r="H2654">
        <v>8.2929999999999993</v>
      </c>
    </row>
    <row r="2655" spans="2:11" x14ac:dyDescent="0.2">
      <c r="B2655">
        <v>29</v>
      </c>
      <c r="C2655">
        <v>51.777000000000001</v>
      </c>
      <c r="D2655">
        <v>9.7620000000000005</v>
      </c>
      <c r="E2655">
        <v>2204</v>
      </c>
      <c r="F2655">
        <v>1712</v>
      </c>
      <c r="G2655">
        <v>167.005</v>
      </c>
      <c r="H2655">
        <v>7.5609999999999999</v>
      </c>
    </row>
    <row r="2656" spans="2:11" x14ac:dyDescent="0.2">
      <c r="B2656">
        <v>30</v>
      </c>
      <c r="C2656">
        <v>30.777999999999999</v>
      </c>
      <c r="D2656">
        <v>7.9889999999999999</v>
      </c>
      <c r="E2656">
        <v>2212</v>
      </c>
      <c r="F2656">
        <v>1708</v>
      </c>
      <c r="G2656">
        <v>148.73599999999999</v>
      </c>
      <c r="H2656">
        <v>6.0979999999999999</v>
      </c>
    </row>
    <row r="2658" spans="2:12" x14ac:dyDescent="0.2">
      <c r="B2658" s="7" t="s">
        <v>98</v>
      </c>
    </row>
    <row r="2659" spans="2:12" x14ac:dyDescent="0.2">
      <c r="B2659">
        <v>1</v>
      </c>
      <c r="C2659">
        <v>99.804000000000002</v>
      </c>
      <c r="D2659">
        <v>12.715</v>
      </c>
      <c r="E2659">
        <v>2528</v>
      </c>
      <c r="F2659">
        <v>2068</v>
      </c>
      <c r="G2659">
        <v>170.18100000000001</v>
      </c>
      <c r="H2659">
        <v>10.101000000000001</v>
      </c>
      <c r="I2659">
        <v>63.447000000000003</v>
      </c>
      <c r="J2659">
        <v>99.804000000000002</v>
      </c>
      <c r="K2659" cm="1">
        <f t="array" ref="K2659:K2673">I2659:I2673/J2659:J2673</f>
        <v>0.6357160033665985</v>
      </c>
      <c r="L2659">
        <f>MIN(I2659:I2673)</f>
        <v>30.45</v>
      </c>
    </row>
    <row r="2660" spans="2:12" x14ac:dyDescent="0.2">
      <c r="B2660">
        <v>2</v>
      </c>
      <c r="C2660">
        <v>63.447000000000003</v>
      </c>
      <c r="D2660">
        <v>10.569000000000001</v>
      </c>
      <c r="E2660">
        <v>2560</v>
      </c>
      <c r="F2660">
        <v>2044</v>
      </c>
      <c r="G2660">
        <v>155.77199999999999</v>
      </c>
      <c r="H2660">
        <v>7.8890000000000002</v>
      </c>
      <c r="I2660">
        <v>71.691000000000003</v>
      </c>
      <c r="J2660">
        <v>101.321</v>
      </c>
      <c r="K2660">
        <v>0.70756309156048602</v>
      </c>
      <c r="L2660">
        <f>MAX(J2659:J2673)</f>
        <v>101.321</v>
      </c>
    </row>
    <row r="2661" spans="2:12" x14ac:dyDescent="0.2">
      <c r="B2661">
        <v>3</v>
      </c>
      <c r="C2661">
        <v>101.321</v>
      </c>
      <c r="D2661">
        <v>12.403</v>
      </c>
      <c r="E2661">
        <v>2844</v>
      </c>
      <c r="F2661">
        <v>2052</v>
      </c>
      <c r="G2661">
        <v>65.924999999999997</v>
      </c>
      <c r="H2661">
        <v>10.766999999999999</v>
      </c>
      <c r="I2661">
        <v>64.528000000000006</v>
      </c>
      <c r="J2661">
        <v>82.016999999999996</v>
      </c>
      <c r="K2661">
        <v>0.78676371971664427</v>
      </c>
      <c r="L2661">
        <f>AVERAGE(I2659:I2673)</f>
        <v>55.074466666666666</v>
      </c>
    </row>
    <row r="2662" spans="2:12" x14ac:dyDescent="0.2">
      <c r="B2662">
        <v>4</v>
      </c>
      <c r="C2662">
        <v>71.691000000000003</v>
      </c>
      <c r="D2662">
        <v>10.250999999999999</v>
      </c>
      <c r="E2662">
        <v>2840</v>
      </c>
      <c r="F2662">
        <v>2032</v>
      </c>
      <c r="G2662">
        <v>66.447999999999993</v>
      </c>
      <c r="H2662">
        <v>9.2050000000000001</v>
      </c>
      <c r="I2662">
        <v>41.646999999999998</v>
      </c>
      <c r="J2662">
        <v>60.268999999999998</v>
      </c>
      <c r="K2662">
        <v>0.69101859994358628</v>
      </c>
      <c r="L2662">
        <f>AVERAGE(J2659:J2673)</f>
        <v>76.369066666666654</v>
      </c>
    </row>
    <row r="2663" spans="2:12" x14ac:dyDescent="0.2">
      <c r="B2663">
        <v>5</v>
      </c>
      <c r="C2663">
        <v>82.016999999999996</v>
      </c>
      <c r="D2663">
        <v>11.055</v>
      </c>
      <c r="E2663">
        <v>2492</v>
      </c>
      <c r="F2663">
        <v>2504</v>
      </c>
      <c r="G2663">
        <v>16.46</v>
      </c>
      <c r="H2663">
        <v>10.052</v>
      </c>
      <c r="I2663">
        <v>55.921999999999997</v>
      </c>
      <c r="J2663">
        <v>84.215999999999994</v>
      </c>
      <c r="K2663">
        <v>0.66403058801177928</v>
      </c>
    </row>
    <row r="2664" spans="2:12" x14ac:dyDescent="0.2">
      <c r="B2664">
        <v>6</v>
      </c>
      <c r="C2664">
        <v>64.528000000000006</v>
      </c>
      <c r="D2664">
        <v>10.222</v>
      </c>
      <c r="E2664">
        <v>2576</v>
      </c>
      <c r="F2664">
        <v>2556</v>
      </c>
      <c r="G2664">
        <v>81.87</v>
      </c>
      <c r="H2664">
        <v>8.4369999999999994</v>
      </c>
      <c r="I2664">
        <v>46.988</v>
      </c>
      <c r="J2664">
        <v>68.926000000000002</v>
      </c>
      <c r="K2664">
        <v>0.68171662362533725</v>
      </c>
    </row>
    <row r="2665" spans="2:12" x14ac:dyDescent="0.2">
      <c r="B2665">
        <v>7</v>
      </c>
      <c r="C2665">
        <v>60.268999999999998</v>
      </c>
      <c r="D2665">
        <v>11.231999999999999</v>
      </c>
      <c r="E2665">
        <v>1900</v>
      </c>
      <c r="F2665">
        <v>844</v>
      </c>
      <c r="G2665">
        <v>112.714</v>
      </c>
      <c r="H2665">
        <v>7.0220000000000002</v>
      </c>
      <c r="I2665">
        <v>79.935000000000002</v>
      </c>
      <c r="J2665">
        <v>92.852000000000004</v>
      </c>
      <c r="K2665">
        <v>0.86088614138629216</v>
      </c>
    </row>
    <row r="2666" spans="2:12" x14ac:dyDescent="0.2">
      <c r="B2666">
        <v>8</v>
      </c>
      <c r="C2666">
        <v>41.646999999999998</v>
      </c>
      <c r="D2666">
        <v>8.7070000000000007</v>
      </c>
      <c r="E2666">
        <v>1920</v>
      </c>
      <c r="F2666">
        <v>996</v>
      </c>
      <c r="G2666">
        <v>75.578999999999994</v>
      </c>
      <c r="H2666">
        <v>6.6449999999999996</v>
      </c>
      <c r="I2666">
        <v>67.605000000000004</v>
      </c>
      <c r="J2666">
        <v>94.150999999999996</v>
      </c>
      <c r="K2666">
        <v>0.71804866650380783</v>
      </c>
    </row>
    <row r="2667" spans="2:12" x14ac:dyDescent="0.2">
      <c r="B2667">
        <v>9</v>
      </c>
      <c r="C2667">
        <v>84.215999999999994</v>
      </c>
      <c r="D2667">
        <v>11.294</v>
      </c>
      <c r="E2667">
        <v>2064</v>
      </c>
      <c r="F2667">
        <v>1212</v>
      </c>
      <c r="G2667">
        <v>56.31</v>
      </c>
      <c r="H2667">
        <v>9.6379999999999999</v>
      </c>
      <c r="I2667">
        <v>38.338000000000001</v>
      </c>
      <c r="J2667">
        <v>50.231999999999999</v>
      </c>
      <c r="K2667">
        <v>0.76321866539257843</v>
      </c>
    </row>
    <row r="2668" spans="2:12" x14ac:dyDescent="0.2">
      <c r="B2668">
        <v>10</v>
      </c>
      <c r="C2668">
        <v>55.921999999999997</v>
      </c>
      <c r="D2668">
        <v>10.134</v>
      </c>
      <c r="E2668">
        <v>2100</v>
      </c>
      <c r="F2668">
        <v>1196</v>
      </c>
      <c r="G2668">
        <v>61.606999999999999</v>
      </c>
      <c r="H2668">
        <v>7.633</v>
      </c>
      <c r="I2668">
        <v>63.933</v>
      </c>
      <c r="J2668">
        <v>83.323999999999998</v>
      </c>
      <c r="K2668">
        <v>0.76728193557678459</v>
      </c>
    </row>
    <row r="2669" spans="2:12" x14ac:dyDescent="0.2">
      <c r="B2669">
        <v>11</v>
      </c>
      <c r="C2669">
        <v>68.926000000000002</v>
      </c>
      <c r="D2669">
        <v>10.667</v>
      </c>
      <c r="E2669">
        <v>2064</v>
      </c>
      <c r="F2669">
        <v>1668</v>
      </c>
      <c r="G2669">
        <v>71.564999999999998</v>
      </c>
      <c r="H2669">
        <v>8.9149999999999991</v>
      </c>
      <c r="I2669">
        <v>49.18</v>
      </c>
      <c r="J2669">
        <v>74.665999999999997</v>
      </c>
      <c r="K2669">
        <v>0.65866659523745752</v>
      </c>
    </row>
    <row r="2670" spans="2:12" x14ac:dyDescent="0.2">
      <c r="B2670">
        <v>12</v>
      </c>
      <c r="C2670">
        <v>46.988</v>
      </c>
      <c r="D2670">
        <v>9.3010000000000002</v>
      </c>
      <c r="E2670">
        <v>2036</v>
      </c>
      <c r="F2670">
        <v>1508</v>
      </c>
      <c r="G2670">
        <v>126.57299999999999</v>
      </c>
      <c r="H2670">
        <v>7.2279999999999998</v>
      </c>
      <c r="I2670">
        <v>44.542999999999999</v>
      </c>
      <c r="J2670">
        <v>57.720999999999997</v>
      </c>
      <c r="K2670">
        <v>0.77169487708113171</v>
      </c>
    </row>
    <row r="2671" spans="2:12" x14ac:dyDescent="0.2">
      <c r="B2671">
        <v>13</v>
      </c>
      <c r="C2671">
        <v>92.852000000000004</v>
      </c>
      <c r="D2671">
        <v>12.881</v>
      </c>
      <c r="E2671">
        <v>2440</v>
      </c>
      <c r="F2671">
        <v>2908</v>
      </c>
      <c r="G2671">
        <v>172.476</v>
      </c>
      <c r="H2671">
        <v>10.119999999999999</v>
      </c>
      <c r="I2671">
        <v>56.414999999999999</v>
      </c>
      <c r="J2671">
        <v>69.927000000000007</v>
      </c>
      <c r="K2671">
        <v>0.80676991719936497</v>
      </c>
    </row>
    <row r="2672" spans="2:12" x14ac:dyDescent="0.2">
      <c r="B2672">
        <v>14</v>
      </c>
      <c r="C2672">
        <v>79.935000000000002</v>
      </c>
      <c r="D2672">
        <v>11.138</v>
      </c>
      <c r="E2672">
        <v>2500</v>
      </c>
      <c r="F2672">
        <v>2864</v>
      </c>
      <c r="G2672">
        <v>141.14699999999999</v>
      </c>
      <c r="H2672">
        <v>9.2189999999999994</v>
      </c>
      <c r="I2672">
        <v>51.494999999999997</v>
      </c>
      <c r="J2672">
        <v>79.447999999999993</v>
      </c>
      <c r="K2672">
        <v>0.64815980263820361</v>
      </c>
    </row>
    <row r="2673" spans="2:11" x14ac:dyDescent="0.2">
      <c r="B2673">
        <v>15</v>
      </c>
      <c r="C2673">
        <v>94.150999999999996</v>
      </c>
      <c r="D2673">
        <v>13.339</v>
      </c>
      <c r="E2673">
        <v>2800</v>
      </c>
      <c r="F2673">
        <v>2696</v>
      </c>
      <c r="G2673">
        <v>106.798</v>
      </c>
      <c r="H2673">
        <v>9.7110000000000003</v>
      </c>
      <c r="I2673">
        <v>30.45</v>
      </c>
      <c r="J2673">
        <v>46.661999999999999</v>
      </c>
      <c r="K2673">
        <v>0.65256525652565256</v>
      </c>
    </row>
    <row r="2674" spans="2:11" x14ac:dyDescent="0.2">
      <c r="B2674">
        <v>16</v>
      </c>
      <c r="C2674">
        <v>67.605000000000004</v>
      </c>
      <c r="D2674">
        <v>10.167999999999999</v>
      </c>
      <c r="E2674">
        <v>2748</v>
      </c>
      <c r="F2674">
        <v>2764</v>
      </c>
      <c r="G2674">
        <v>143.673</v>
      </c>
      <c r="H2674">
        <v>8.7620000000000005</v>
      </c>
    </row>
    <row r="2675" spans="2:11" x14ac:dyDescent="0.2">
      <c r="B2675">
        <v>17</v>
      </c>
      <c r="C2675">
        <v>50.231999999999999</v>
      </c>
      <c r="D2675">
        <v>8.4329999999999998</v>
      </c>
      <c r="E2675">
        <v>2092</v>
      </c>
      <c r="F2675">
        <v>1804</v>
      </c>
      <c r="G2675">
        <v>143.13</v>
      </c>
      <c r="H2675">
        <v>7.9509999999999996</v>
      </c>
    </row>
    <row r="2676" spans="2:11" x14ac:dyDescent="0.2">
      <c r="B2676">
        <v>18</v>
      </c>
      <c r="C2676">
        <v>38.338000000000001</v>
      </c>
      <c r="D2676">
        <v>7.6689999999999996</v>
      </c>
      <c r="E2676">
        <v>2092</v>
      </c>
      <c r="F2676">
        <v>1908</v>
      </c>
      <c r="G2676">
        <v>43.726999999999997</v>
      </c>
      <c r="H2676">
        <v>6.5060000000000002</v>
      </c>
    </row>
    <row r="2677" spans="2:11" x14ac:dyDescent="0.2">
      <c r="B2677">
        <v>19</v>
      </c>
      <c r="C2677">
        <v>83.323999999999998</v>
      </c>
      <c r="D2677">
        <v>11.494999999999999</v>
      </c>
      <c r="E2677">
        <v>3608</v>
      </c>
      <c r="F2677">
        <v>1356</v>
      </c>
      <c r="G2677">
        <v>33.024000000000001</v>
      </c>
      <c r="H2677">
        <v>10.119999999999999</v>
      </c>
    </row>
    <row r="2678" spans="2:11" x14ac:dyDescent="0.2">
      <c r="B2678">
        <v>20</v>
      </c>
      <c r="C2678">
        <v>63.933</v>
      </c>
      <c r="D2678">
        <v>10.090999999999999</v>
      </c>
      <c r="E2678">
        <v>3656</v>
      </c>
      <c r="F2678">
        <v>1384</v>
      </c>
      <c r="G2678">
        <v>56.689</v>
      </c>
      <c r="H2678">
        <v>8.6859999999999999</v>
      </c>
    </row>
    <row r="2679" spans="2:11" x14ac:dyDescent="0.2">
      <c r="B2679">
        <v>21</v>
      </c>
      <c r="C2679">
        <v>74.665999999999997</v>
      </c>
      <c r="D2679">
        <v>11.327</v>
      </c>
      <c r="E2679">
        <v>3992</v>
      </c>
      <c r="F2679">
        <v>1692</v>
      </c>
      <c r="G2679">
        <v>51.911000000000001</v>
      </c>
      <c r="H2679">
        <v>9.3970000000000002</v>
      </c>
    </row>
    <row r="2680" spans="2:11" x14ac:dyDescent="0.2">
      <c r="B2680">
        <v>22</v>
      </c>
      <c r="C2680">
        <v>49.18</v>
      </c>
      <c r="D2680">
        <v>8.7710000000000008</v>
      </c>
      <c r="E2680">
        <v>4000</v>
      </c>
      <c r="F2680">
        <v>1612</v>
      </c>
      <c r="G2680">
        <v>159.07499999999999</v>
      </c>
      <c r="H2680">
        <v>7.6139999999999999</v>
      </c>
    </row>
    <row r="2681" spans="2:11" x14ac:dyDescent="0.2">
      <c r="B2681">
        <v>23</v>
      </c>
      <c r="C2681">
        <v>57.720999999999997</v>
      </c>
      <c r="D2681">
        <v>9.9960000000000004</v>
      </c>
      <c r="E2681">
        <v>3496</v>
      </c>
      <c r="F2681">
        <v>1420</v>
      </c>
      <c r="G2681">
        <v>105.376</v>
      </c>
      <c r="H2681">
        <v>8.2919999999999998</v>
      </c>
    </row>
    <row r="2682" spans="2:11" x14ac:dyDescent="0.2">
      <c r="B2682">
        <v>24</v>
      </c>
      <c r="C2682">
        <v>44.542999999999999</v>
      </c>
      <c r="D2682">
        <v>9.0730000000000004</v>
      </c>
      <c r="E2682">
        <v>3516</v>
      </c>
      <c r="F2682">
        <v>1412</v>
      </c>
      <c r="G2682">
        <v>100.71299999999999</v>
      </c>
      <c r="H2682">
        <v>6.718</v>
      </c>
    </row>
    <row r="2683" spans="2:11" x14ac:dyDescent="0.2">
      <c r="B2683">
        <v>25</v>
      </c>
      <c r="C2683">
        <v>69.927000000000007</v>
      </c>
      <c r="D2683">
        <v>10.211</v>
      </c>
      <c r="E2683">
        <v>1956</v>
      </c>
      <c r="F2683">
        <v>1672</v>
      </c>
      <c r="G2683">
        <v>109.29</v>
      </c>
      <c r="H2683">
        <v>9.173</v>
      </c>
    </row>
    <row r="2684" spans="2:11" x14ac:dyDescent="0.2">
      <c r="B2684">
        <v>26</v>
      </c>
      <c r="C2684">
        <v>56.414999999999999</v>
      </c>
      <c r="D2684">
        <v>9.8320000000000007</v>
      </c>
      <c r="E2684">
        <v>1944</v>
      </c>
      <c r="F2684">
        <v>1692</v>
      </c>
      <c r="G2684">
        <v>126.027</v>
      </c>
      <c r="H2684">
        <v>8.0359999999999996</v>
      </c>
    </row>
    <row r="2685" spans="2:11" x14ac:dyDescent="0.2">
      <c r="B2685">
        <v>27</v>
      </c>
      <c r="C2685">
        <v>79.447999999999993</v>
      </c>
      <c r="D2685">
        <v>10.766999999999999</v>
      </c>
      <c r="E2685">
        <v>2556</v>
      </c>
      <c r="F2685">
        <v>1672</v>
      </c>
      <c r="G2685">
        <v>40.462000000000003</v>
      </c>
      <c r="H2685">
        <v>9.7850000000000001</v>
      </c>
    </row>
    <row r="2686" spans="2:11" x14ac:dyDescent="0.2">
      <c r="B2686">
        <v>28</v>
      </c>
      <c r="C2686">
        <v>51.494999999999997</v>
      </c>
      <c r="D2686">
        <v>9.4830000000000005</v>
      </c>
      <c r="E2686">
        <v>2536</v>
      </c>
      <c r="F2686">
        <v>1600</v>
      </c>
      <c r="G2686">
        <v>152.78399999999999</v>
      </c>
      <c r="H2686">
        <v>7.2430000000000003</v>
      </c>
    </row>
    <row r="2687" spans="2:11" x14ac:dyDescent="0.2">
      <c r="B2687">
        <v>29</v>
      </c>
      <c r="C2687">
        <v>46.661999999999999</v>
      </c>
      <c r="D2687">
        <v>8.9960000000000004</v>
      </c>
      <c r="E2687">
        <v>2460</v>
      </c>
      <c r="F2687">
        <v>1708</v>
      </c>
      <c r="G2687">
        <v>159.624</v>
      </c>
      <c r="H2687">
        <v>6.734</v>
      </c>
    </row>
    <row r="2688" spans="2:11" x14ac:dyDescent="0.2">
      <c r="B2688">
        <v>30</v>
      </c>
      <c r="C2688">
        <v>30.45</v>
      </c>
      <c r="D2688">
        <v>7.7590000000000003</v>
      </c>
      <c r="E2688">
        <v>2484</v>
      </c>
      <c r="F2688">
        <v>1708</v>
      </c>
      <c r="G2688">
        <v>154.23099999999999</v>
      </c>
      <c r="H2688">
        <v>4.915</v>
      </c>
    </row>
    <row r="2690" spans="2:12" x14ac:dyDescent="0.2">
      <c r="B2690" s="8" t="s">
        <v>99</v>
      </c>
    </row>
    <row r="2691" spans="2:12" x14ac:dyDescent="0.2">
      <c r="B2691">
        <v>1</v>
      </c>
      <c r="C2691">
        <v>92.477000000000004</v>
      </c>
      <c r="D2691">
        <v>11.458</v>
      </c>
      <c r="E2691">
        <v>1088</v>
      </c>
      <c r="F2691">
        <v>880</v>
      </c>
      <c r="G2691">
        <v>128.089</v>
      </c>
      <c r="H2691">
        <v>10.481</v>
      </c>
      <c r="I2691">
        <v>49.695999999999998</v>
      </c>
      <c r="J2691">
        <v>92.477000000000004</v>
      </c>
      <c r="K2691" cm="1">
        <f t="array" ref="K2691:K2705">I2691:I2705/J2691:J2705</f>
        <v>0.53738767477318683</v>
      </c>
      <c r="L2691">
        <f>MIN(I2691:I2705)</f>
        <v>30.321000000000002</v>
      </c>
    </row>
    <row r="2692" spans="2:12" x14ac:dyDescent="0.2">
      <c r="B2692">
        <v>2</v>
      </c>
      <c r="C2692">
        <v>49.695999999999998</v>
      </c>
      <c r="D2692">
        <v>8.7509999999999994</v>
      </c>
      <c r="E2692">
        <v>1120</v>
      </c>
      <c r="F2692">
        <v>880</v>
      </c>
      <c r="G2692">
        <v>102.875</v>
      </c>
      <c r="H2692">
        <v>7.7809999999999997</v>
      </c>
      <c r="I2692">
        <v>36.566000000000003</v>
      </c>
      <c r="J2692">
        <v>61.124000000000002</v>
      </c>
      <c r="K2692">
        <v>0.59822655585367457</v>
      </c>
      <c r="L2692">
        <f>MAX(J2691:J2705)</f>
        <v>107.723</v>
      </c>
    </row>
    <row r="2693" spans="2:12" x14ac:dyDescent="0.2">
      <c r="B2693">
        <v>3</v>
      </c>
      <c r="C2693">
        <v>61.124000000000002</v>
      </c>
      <c r="D2693">
        <v>10.185</v>
      </c>
      <c r="E2693">
        <v>1376</v>
      </c>
      <c r="F2693">
        <v>816</v>
      </c>
      <c r="G2693">
        <v>111.038</v>
      </c>
      <c r="H2693">
        <v>7.5330000000000004</v>
      </c>
      <c r="I2693">
        <v>30.321000000000002</v>
      </c>
      <c r="J2693">
        <v>44.994999999999997</v>
      </c>
      <c r="K2693">
        <v>0.67387487498610965</v>
      </c>
      <c r="L2693">
        <f>AVERAGE(I2691:I2705)</f>
        <v>50.419866666666671</v>
      </c>
    </row>
    <row r="2694" spans="2:12" x14ac:dyDescent="0.2">
      <c r="B2694">
        <v>4</v>
      </c>
      <c r="C2694">
        <v>36.566000000000003</v>
      </c>
      <c r="D2694">
        <v>7.86</v>
      </c>
      <c r="E2694">
        <v>1340</v>
      </c>
      <c r="F2694">
        <v>920</v>
      </c>
      <c r="G2694">
        <v>172.875</v>
      </c>
      <c r="H2694">
        <v>6.5810000000000004</v>
      </c>
      <c r="I2694">
        <v>58.665999999999997</v>
      </c>
      <c r="J2694">
        <v>70.763000000000005</v>
      </c>
      <c r="K2694">
        <v>0.82904907932111405</v>
      </c>
      <c r="L2694">
        <f>AVERAGE(J2691:J2705)</f>
        <v>71.278733333333335</v>
      </c>
    </row>
    <row r="2695" spans="2:12" x14ac:dyDescent="0.2">
      <c r="B2695">
        <v>5</v>
      </c>
      <c r="C2695">
        <v>44.994999999999997</v>
      </c>
      <c r="D2695">
        <v>8.5860000000000003</v>
      </c>
      <c r="E2695">
        <v>1568</v>
      </c>
      <c r="F2695">
        <v>840</v>
      </c>
      <c r="G2695">
        <v>145.40799999999999</v>
      </c>
      <c r="H2695">
        <v>6.5810000000000004</v>
      </c>
      <c r="I2695">
        <v>55.265000000000001</v>
      </c>
      <c r="J2695">
        <v>73.563000000000002</v>
      </c>
      <c r="K2695">
        <v>0.75126082405557137</v>
      </c>
    </row>
    <row r="2696" spans="2:12" x14ac:dyDescent="0.2">
      <c r="B2696">
        <v>6</v>
      </c>
      <c r="C2696">
        <v>30.321000000000002</v>
      </c>
      <c r="D2696">
        <v>7.3120000000000003</v>
      </c>
      <c r="E2696">
        <v>1592</v>
      </c>
      <c r="F2696">
        <v>860</v>
      </c>
      <c r="G2696">
        <v>143.13</v>
      </c>
      <c r="H2696">
        <v>5.85</v>
      </c>
      <c r="I2696">
        <v>47.119</v>
      </c>
      <c r="J2696">
        <v>64.977999999999994</v>
      </c>
      <c r="K2696">
        <v>0.72515312875126969</v>
      </c>
    </row>
    <row r="2697" spans="2:12" x14ac:dyDescent="0.2">
      <c r="B2697">
        <v>7</v>
      </c>
      <c r="C2697">
        <v>70.763000000000005</v>
      </c>
      <c r="D2697">
        <v>11.497</v>
      </c>
      <c r="E2697">
        <v>1372</v>
      </c>
      <c r="F2697">
        <v>1208</v>
      </c>
      <c r="G2697">
        <v>32.005000000000003</v>
      </c>
      <c r="H2697">
        <v>8.9450000000000003</v>
      </c>
      <c r="I2697">
        <v>60.805</v>
      </c>
      <c r="J2697">
        <v>90.382999999999996</v>
      </c>
      <c r="K2697">
        <v>0.67274819379750617</v>
      </c>
    </row>
    <row r="2698" spans="2:12" x14ac:dyDescent="0.2">
      <c r="B2698">
        <v>8</v>
      </c>
      <c r="C2698">
        <v>58.665999999999997</v>
      </c>
      <c r="D2698">
        <v>10.050000000000001</v>
      </c>
      <c r="E2698">
        <v>1372</v>
      </c>
      <c r="F2698">
        <v>1196</v>
      </c>
      <c r="G2698">
        <v>22.834</v>
      </c>
      <c r="H2698">
        <v>7.9580000000000002</v>
      </c>
      <c r="I2698">
        <v>49.139000000000003</v>
      </c>
      <c r="J2698">
        <v>52.993000000000002</v>
      </c>
      <c r="K2698">
        <v>0.9272734134697036</v>
      </c>
    </row>
    <row r="2699" spans="2:12" x14ac:dyDescent="0.2">
      <c r="B2699">
        <v>9</v>
      </c>
      <c r="C2699">
        <v>73.563000000000002</v>
      </c>
      <c r="D2699">
        <v>10.548999999999999</v>
      </c>
      <c r="E2699">
        <v>1300</v>
      </c>
      <c r="F2699">
        <v>1412</v>
      </c>
      <c r="G2699">
        <v>130.31399999999999</v>
      </c>
      <c r="H2699">
        <v>9.2620000000000005</v>
      </c>
      <c r="I2699">
        <v>64.540000000000006</v>
      </c>
      <c r="J2699">
        <v>79.614999999999995</v>
      </c>
      <c r="K2699">
        <v>0.81065125918482706</v>
      </c>
    </row>
    <row r="2700" spans="2:12" x14ac:dyDescent="0.2">
      <c r="B2700">
        <v>10</v>
      </c>
      <c r="C2700">
        <v>55.265000000000001</v>
      </c>
      <c r="D2700">
        <v>9.74</v>
      </c>
      <c r="E2700">
        <v>1316</v>
      </c>
      <c r="F2700">
        <v>1556</v>
      </c>
      <c r="G2700">
        <v>58.298999999999999</v>
      </c>
      <c r="H2700">
        <v>8.0429999999999993</v>
      </c>
      <c r="I2700">
        <v>46.345999999999997</v>
      </c>
      <c r="J2700">
        <v>64.236000000000004</v>
      </c>
      <c r="K2700">
        <v>0.7214957344791082</v>
      </c>
    </row>
    <row r="2701" spans="2:12" x14ac:dyDescent="0.2">
      <c r="B2701">
        <v>11</v>
      </c>
      <c r="C2701">
        <v>64.977999999999994</v>
      </c>
      <c r="D2701">
        <v>9.8979999999999997</v>
      </c>
      <c r="E2701">
        <v>884</v>
      </c>
      <c r="F2701">
        <v>1448</v>
      </c>
      <c r="G2701">
        <v>142.001</v>
      </c>
      <c r="H2701">
        <v>8.5310000000000006</v>
      </c>
      <c r="I2701">
        <v>54.738</v>
      </c>
      <c r="J2701">
        <v>70.451999999999998</v>
      </c>
      <c r="K2701">
        <v>0.77695452222789985</v>
      </c>
    </row>
    <row r="2702" spans="2:12" x14ac:dyDescent="0.2">
      <c r="B2702">
        <v>12</v>
      </c>
      <c r="C2702">
        <v>47.119</v>
      </c>
      <c r="D2702">
        <v>8.4149999999999991</v>
      </c>
      <c r="E2702">
        <v>880</v>
      </c>
      <c r="F2702">
        <v>1504</v>
      </c>
      <c r="G2702">
        <v>169.99199999999999</v>
      </c>
      <c r="H2702">
        <v>7.399</v>
      </c>
      <c r="I2702">
        <v>66.649000000000001</v>
      </c>
      <c r="J2702">
        <v>107.723</v>
      </c>
      <c r="K2702">
        <v>0.61870723986520981</v>
      </c>
    </row>
    <row r="2703" spans="2:12" x14ac:dyDescent="0.2">
      <c r="B2703">
        <v>13</v>
      </c>
      <c r="C2703">
        <v>90.382999999999996</v>
      </c>
      <c r="D2703">
        <v>11.882999999999999</v>
      </c>
      <c r="E2703">
        <v>3144</v>
      </c>
      <c r="F2703">
        <v>2304</v>
      </c>
      <c r="G2703">
        <v>64.486000000000004</v>
      </c>
      <c r="H2703">
        <v>9.9930000000000003</v>
      </c>
      <c r="I2703">
        <v>44.215000000000003</v>
      </c>
      <c r="J2703">
        <v>65.09</v>
      </c>
      <c r="K2703">
        <v>0.67929021355046859</v>
      </c>
    </row>
    <row r="2704" spans="2:12" x14ac:dyDescent="0.2">
      <c r="B2704">
        <v>14</v>
      </c>
      <c r="C2704">
        <v>60.805</v>
      </c>
      <c r="D2704">
        <v>9.4649999999999999</v>
      </c>
      <c r="E2704">
        <v>3112</v>
      </c>
      <c r="F2704">
        <v>2220</v>
      </c>
      <c r="G2704">
        <v>168.11099999999999</v>
      </c>
      <c r="H2704">
        <v>8.5310000000000006</v>
      </c>
      <c r="I2704">
        <v>42.098999999999997</v>
      </c>
      <c r="J2704">
        <v>70.036000000000001</v>
      </c>
      <c r="K2704">
        <v>0.60110514592495279</v>
      </c>
    </row>
    <row r="2705" spans="2:11" x14ac:dyDescent="0.2">
      <c r="B2705">
        <v>15</v>
      </c>
      <c r="C2705">
        <v>52.993000000000002</v>
      </c>
      <c r="D2705">
        <v>9.8979999999999997</v>
      </c>
      <c r="E2705">
        <v>3608</v>
      </c>
      <c r="F2705">
        <v>2276</v>
      </c>
      <c r="G2705">
        <v>37.999000000000002</v>
      </c>
      <c r="H2705">
        <v>7.556</v>
      </c>
      <c r="I2705">
        <v>50.134</v>
      </c>
      <c r="J2705">
        <v>60.753</v>
      </c>
      <c r="K2705">
        <v>0.82521027768176058</v>
      </c>
    </row>
    <row r="2706" spans="2:11" x14ac:dyDescent="0.2">
      <c r="B2706">
        <v>16</v>
      </c>
      <c r="C2706">
        <v>49.139000000000003</v>
      </c>
      <c r="D2706">
        <v>8.6449999999999996</v>
      </c>
      <c r="E2706">
        <v>3660</v>
      </c>
      <c r="F2706">
        <v>2280</v>
      </c>
      <c r="G2706">
        <v>68.498999999999995</v>
      </c>
      <c r="H2706">
        <v>7.7850000000000001</v>
      </c>
    </row>
    <row r="2707" spans="2:11" x14ac:dyDescent="0.2">
      <c r="B2707">
        <v>17</v>
      </c>
      <c r="C2707">
        <v>79.614999999999995</v>
      </c>
      <c r="D2707">
        <v>11.228</v>
      </c>
      <c r="E2707">
        <v>3816</v>
      </c>
      <c r="F2707">
        <v>2440</v>
      </c>
      <c r="G2707">
        <v>62.878999999999998</v>
      </c>
      <c r="H2707">
        <v>9.5060000000000002</v>
      </c>
    </row>
    <row r="2708" spans="2:11" x14ac:dyDescent="0.2">
      <c r="B2708">
        <v>18</v>
      </c>
      <c r="C2708">
        <v>64.540000000000006</v>
      </c>
      <c r="D2708">
        <v>10.708</v>
      </c>
      <c r="E2708">
        <v>3784</v>
      </c>
      <c r="F2708">
        <v>2424</v>
      </c>
      <c r="G2708">
        <v>41.308999999999997</v>
      </c>
      <c r="H2708">
        <v>8.7750000000000004</v>
      </c>
    </row>
    <row r="2709" spans="2:11" x14ac:dyDescent="0.2">
      <c r="B2709">
        <v>19</v>
      </c>
      <c r="C2709">
        <v>64.236000000000004</v>
      </c>
      <c r="D2709">
        <v>9.9489999999999998</v>
      </c>
      <c r="E2709">
        <v>3068</v>
      </c>
      <c r="F2709">
        <v>1636</v>
      </c>
      <c r="G2709">
        <v>149.036</v>
      </c>
      <c r="H2709">
        <v>8.7750000000000004</v>
      </c>
    </row>
    <row r="2710" spans="2:11" x14ac:dyDescent="0.2">
      <c r="B2710">
        <v>20</v>
      </c>
      <c r="C2710">
        <v>46.345999999999997</v>
      </c>
      <c r="D2710">
        <v>8.3369999999999997</v>
      </c>
      <c r="E2710">
        <v>3096</v>
      </c>
      <c r="F2710">
        <v>1756</v>
      </c>
      <c r="G2710">
        <v>74.745000000000005</v>
      </c>
      <c r="H2710">
        <v>7.0679999999999996</v>
      </c>
    </row>
    <row r="2711" spans="2:11" x14ac:dyDescent="0.2">
      <c r="B2711">
        <v>21</v>
      </c>
      <c r="C2711">
        <v>70.451999999999998</v>
      </c>
      <c r="D2711">
        <v>10.824</v>
      </c>
      <c r="E2711">
        <v>3456</v>
      </c>
      <c r="F2711">
        <v>972</v>
      </c>
      <c r="G2711">
        <v>125.83799999999999</v>
      </c>
      <c r="H2711">
        <v>8.5310000000000006</v>
      </c>
    </row>
    <row r="2712" spans="2:11" x14ac:dyDescent="0.2">
      <c r="B2712">
        <v>22</v>
      </c>
      <c r="C2712">
        <v>54.738</v>
      </c>
      <c r="D2712">
        <v>9.5839999999999996</v>
      </c>
      <c r="E2712">
        <v>3520</v>
      </c>
      <c r="F2712">
        <v>976</v>
      </c>
      <c r="G2712">
        <v>97.305999999999997</v>
      </c>
      <c r="H2712">
        <v>7.8479999999999999</v>
      </c>
    </row>
    <row r="2713" spans="2:11" x14ac:dyDescent="0.2">
      <c r="B2713">
        <v>23</v>
      </c>
      <c r="C2713">
        <v>107.723</v>
      </c>
      <c r="D2713">
        <v>14.356</v>
      </c>
      <c r="E2713">
        <v>3496</v>
      </c>
      <c r="F2713">
        <v>1652</v>
      </c>
      <c r="G2713">
        <v>139.821</v>
      </c>
      <c r="H2713">
        <v>10.455</v>
      </c>
    </row>
    <row r="2714" spans="2:11" x14ac:dyDescent="0.2">
      <c r="B2714">
        <v>24</v>
      </c>
      <c r="C2714">
        <v>66.649000000000001</v>
      </c>
      <c r="D2714">
        <v>10.286</v>
      </c>
      <c r="E2714">
        <v>3556</v>
      </c>
      <c r="F2714">
        <v>1812</v>
      </c>
      <c r="G2714">
        <v>36.326999999999998</v>
      </c>
      <c r="H2714">
        <v>9.0180000000000007</v>
      </c>
    </row>
    <row r="2715" spans="2:11" x14ac:dyDescent="0.2">
      <c r="B2715">
        <v>25</v>
      </c>
      <c r="C2715">
        <v>65.09</v>
      </c>
      <c r="D2715">
        <v>10.076000000000001</v>
      </c>
      <c r="E2715">
        <v>1156</v>
      </c>
      <c r="F2715">
        <v>1752</v>
      </c>
      <c r="G2715">
        <v>122.152</v>
      </c>
      <c r="H2715">
        <v>8.7750000000000004</v>
      </c>
    </row>
    <row r="2716" spans="2:11" x14ac:dyDescent="0.2">
      <c r="B2716">
        <v>26</v>
      </c>
      <c r="C2716">
        <v>44.215000000000003</v>
      </c>
      <c r="D2716">
        <v>8.4499999999999993</v>
      </c>
      <c r="E2716">
        <v>1172</v>
      </c>
      <c r="F2716">
        <v>1776</v>
      </c>
      <c r="G2716">
        <v>123.232</v>
      </c>
      <c r="H2716">
        <v>6.8250000000000002</v>
      </c>
    </row>
    <row r="2717" spans="2:11" x14ac:dyDescent="0.2">
      <c r="B2717">
        <v>27</v>
      </c>
      <c r="C2717">
        <v>70.036000000000001</v>
      </c>
      <c r="D2717">
        <v>12.109</v>
      </c>
      <c r="E2717">
        <v>1084</v>
      </c>
      <c r="F2717">
        <v>2076</v>
      </c>
      <c r="G2717">
        <v>139.899</v>
      </c>
      <c r="H2717">
        <v>8.6110000000000007</v>
      </c>
    </row>
    <row r="2718" spans="2:11" x14ac:dyDescent="0.2">
      <c r="B2718">
        <v>28</v>
      </c>
      <c r="C2718">
        <v>42.098999999999997</v>
      </c>
      <c r="D2718">
        <v>8.2479999999999993</v>
      </c>
      <c r="E2718">
        <v>1120</v>
      </c>
      <c r="F2718">
        <v>2080</v>
      </c>
      <c r="G2718">
        <v>124.16</v>
      </c>
      <c r="H2718">
        <v>6.758</v>
      </c>
    </row>
    <row r="2719" spans="2:11" x14ac:dyDescent="0.2">
      <c r="B2719">
        <v>29</v>
      </c>
      <c r="C2719">
        <v>60.753</v>
      </c>
      <c r="D2719">
        <v>9.8979999999999997</v>
      </c>
      <c r="E2719">
        <v>1648</v>
      </c>
      <c r="F2719">
        <v>2388</v>
      </c>
      <c r="G2719">
        <v>142.001</v>
      </c>
      <c r="H2719">
        <v>7.8</v>
      </c>
    </row>
    <row r="2720" spans="2:11" x14ac:dyDescent="0.2">
      <c r="B2720">
        <v>30</v>
      </c>
      <c r="C2720">
        <v>50.134</v>
      </c>
      <c r="D2720">
        <v>8.8320000000000007</v>
      </c>
      <c r="E2720">
        <v>1660</v>
      </c>
      <c r="F2720">
        <v>2400</v>
      </c>
      <c r="G2720">
        <v>140.59899999999999</v>
      </c>
      <c r="H2720">
        <v>7.5830000000000002</v>
      </c>
    </row>
    <row r="2722" spans="2:12" x14ac:dyDescent="0.2">
      <c r="B2722" s="7" t="s">
        <v>100</v>
      </c>
    </row>
    <row r="2723" spans="2:12" x14ac:dyDescent="0.2">
      <c r="B2723">
        <v>1</v>
      </c>
      <c r="C2723">
        <v>88.194999999999993</v>
      </c>
      <c r="D2723">
        <v>11.65</v>
      </c>
      <c r="E2723">
        <v>3244</v>
      </c>
      <c r="F2723">
        <v>844</v>
      </c>
      <c r="G2723">
        <v>35.395000000000003</v>
      </c>
      <c r="H2723">
        <v>9.9969999999999999</v>
      </c>
      <c r="I2723">
        <v>63.195</v>
      </c>
      <c r="J2723">
        <v>88.194999999999993</v>
      </c>
      <c r="K2723" cm="1">
        <f t="array" ref="K2723:K2737">I2723:I2737/J2723:J2737</f>
        <v>0.71653721866318953</v>
      </c>
      <c r="L2723">
        <f>MIN(I2723:I2737)</f>
        <v>38.131999999999998</v>
      </c>
    </row>
    <row r="2724" spans="2:12" x14ac:dyDescent="0.2">
      <c r="B2724">
        <v>2</v>
      </c>
      <c r="C2724">
        <v>63.195</v>
      </c>
      <c r="D2724">
        <v>10.061999999999999</v>
      </c>
      <c r="E2724">
        <v>3244</v>
      </c>
      <c r="F2724">
        <v>752</v>
      </c>
      <c r="G2724">
        <v>165.619</v>
      </c>
      <c r="H2724">
        <v>8.4969999999999999</v>
      </c>
      <c r="I2724">
        <v>108.315</v>
      </c>
      <c r="J2724">
        <v>147.548</v>
      </c>
      <c r="K2724">
        <v>0.73410008946241223</v>
      </c>
      <c r="L2724">
        <f>MAX(J2723:J2737)</f>
        <v>147.548</v>
      </c>
    </row>
    <row r="2725" spans="2:12" x14ac:dyDescent="0.2">
      <c r="B2725">
        <v>3</v>
      </c>
      <c r="C2725">
        <v>147.548</v>
      </c>
      <c r="D2725">
        <v>14.558</v>
      </c>
      <c r="E2725">
        <v>3016</v>
      </c>
      <c r="F2725">
        <v>696</v>
      </c>
      <c r="G2725">
        <v>124.509</v>
      </c>
      <c r="H2725">
        <v>12.996</v>
      </c>
      <c r="I2725">
        <v>69.706000000000003</v>
      </c>
      <c r="J2725">
        <v>98.555999999999997</v>
      </c>
      <c r="K2725">
        <v>0.70727302244409274</v>
      </c>
      <c r="L2725">
        <f>AVERAGE(I2723:I2737)</f>
        <v>59.69906666666666</v>
      </c>
    </row>
    <row r="2726" spans="2:12" x14ac:dyDescent="0.2">
      <c r="B2726">
        <v>4</v>
      </c>
      <c r="C2726">
        <v>108.315</v>
      </c>
      <c r="D2726">
        <v>13.247999999999999</v>
      </c>
      <c r="E2726">
        <v>3024</v>
      </c>
      <c r="F2726">
        <v>716</v>
      </c>
      <c r="G2726">
        <v>125.789</v>
      </c>
      <c r="H2726">
        <v>10.747</v>
      </c>
      <c r="I2726">
        <v>40.591999999999999</v>
      </c>
      <c r="J2726">
        <v>55.52</v>
      </c>
      <c r="K2726">
        <v>0.7311239193083573</v>
      </c>
      <c r="L2726">
        <f>AVERAGE(J2723:J2737)</f>
        <v>85.181133333333307</v>
      </c>
    </row>
    <row r="2727" spans="2:12" x14ac:dyDescent="0.2">
      <c r="B2727">
        <v>5</v>
      </c>
      <c r="C2727">
        <v>98.555999999999997</v>
      </c>
      <c r="D2727">
        <v>13.349</v>
      </c>
      <c r="E2727">
        <v>2864</v>
      </c>
      <c r="F2727">
        <v>1536</v>
      </c>
      <c r="G2727">
        <v>141.84299999999999</v>
      </c>
      <c r="H2727">
        <v>10.048</v>
      </c>
      <c r="I2727">
        <v>38.131999999999998</v>
      </c>
      <c r="J2727">
        <v>52.107999999999997</v>
      </c>
      <c r="K2727">
        <v>0.73178782528594455</v>
      </c>
    </row>
    <row r="2728" spans="2:12" x14ac:dyDescent="0.2">
      <c r="B2728">
        <v>6</v>
      </c>
      <c r="C2728">
        <v>69.706000000000003</v>
      </c>
      <c r="D2728">
        <v>10.210000000000001</v>
      </c>
      <c r="E2728">
        <v>2888</v>
      </c>
      <c r="F2728">
        <v>1592</v>
      </c>
      <c r="G2728">
        <v>158.459</v>
      </c>
      <c r="H2728">
        <v>9.2189999999999994</v>
      </c>
      <c r="I2728">
        <v>42.645000000000003</v>
      </c>
      <c r="J2728">
        <v>62.055</v>
      </c>
      <c r="K2728">
        <v>0.68721295624848933</v>
      </c>
    </row>
    <row r="2729" spans="2:12" x14ac:dyDescent="0.2">
      <c r="B2729">
        <v>7</v>
      </c>
      <c r="C2729">
        <v>55.52</v>
      </c>
      <c r="D2729">
        <v>9.8870000000000005</v>
      </c>
      <c r="E2729">
        <v>2888</v>
      </c>
      <c r="F2729">
        <v>812</v>
      </c>
      <c r="G2729">
        <v>159.274</v>
      </c>
      <c r="H2729">
        <v>7.2480000000000002</v>
      </c>
      <c r="I2729">
        <v>46.610999999999997</v>
      </c>
      <c r="J2729">
        <v>69.667000000000002</v>
      </c>
      <c r="K2729">
        <v>0.66905421505160256</v>
      </c>
    </row>
    <row r="2730" spans="2:12" x14ac:dyDescent="0.2">
      <c r="B2730">
        <v>8</v>
      </c>
      <c r="C2730">
        <v>40.591999999999999</v>
      </c>
      <c r="D2730">
        <v>9.5790000000000006</v>
      </c>
      <c r="E2730">
        <v>2884</v>
      </c>
      <c r="F2730">
        <v>880</v>
      </c>
      <c r="G2730">
        <v>15.124000000000001</v>
      </c>
      <c r="H2730">
        <v>5.89</v>
      </c>
      <c r="I2730">
        <v>55.036000000000001</v>
      </c>
      <c r="J2730">
        <v>83.346000000000004</v>
      </c>
      <c r="K2730">
        <v>0.66033162959230196</v>
      </c>
    </row>
    <row r="2731" spans="2:12" x14ac:dyDescent="0.2">
      <c r="B2731">
        <v>9</v>
      </c>
      <c r="C2731">
        <v>52.107999999999997</v>
      </c>
      <c r="D2731">
        <v>9.4209999999999994</v>
      </c>
      <c r="E2731">
        <v>2992</v>
      </c>
      <c r="F2731">
        <v>1012</v>
      </c>
      <c r="G2731">
        <v>68.198999999999998</v>
      </c>
      <c r="H2731">
        <v>7.2480000000000002</v>
      </c>
      <c r="I2731">
        <v>84.212999999999994</v>
      </c>
      <c r="J2731">
        <v>121.065</v>
      </c>
      <c r="K2731">
        <v>0.69560153636476274</v>
      </c>
    </row>
    <row r="2732" spans="2:12" x14ac:dyDescent="0.2">
      <c r="B2732">
        <v>10</v>
      </c>
      <c r="C2732">
        <v>38.131999999999998</v>
      </c>
      <c r="D2732">
        <v>8.06</v>
      </c>
      <c r="E2732">
        <v>3016</v>
      </c>
      <c r="F2732">
        <v>1004</v>
      </c>
      <c r="G2732">
        <v>82.875</v>
      </c>
      <c r="H2732">
        <v>5.9980000000000002</v>
      </c>
      <c r="I2732">
        <v>71.143000000000001</v>
      </c>
      <c r="J2732">
        <v>101.14</v>
      </c>
      <c r="K2732">
        <v>0.70341111330828554</v>
      </c>
    </row>
    <row r="2733" spans="2:12" x14ac:dyDescent="0.2">
      <c r="B2733">
        <v>11</v>
      </c>
      <c r="C2733">
        <v>62.055</v>
      </c>
      <c r="D2733">
        <v>10.888</v>
      </c>
      <c r="E2733">
        <v>2736</v>
      </c>
      <c r="F2733">
        <v>1296</v>
      </c>
      <c r="G2733">
        <v>121.866</v>
      </c>
      <c r="H2733">
        <v>7.657</v>
      </c>
      <c r="I2733">
        <v>49.453000000000003</v>
      </c>
      <c r="J2733">
        <v>71.900000000000006</v>
      </c>
      <c r="K2733">
        <v>0.68780250347705141</v>
      </c>
    </row>
    <row r="2734" spans="2:12" x14ac:dyDescent="0.2">
      <c r="B2734">
        <v>12</v>
      </c>
      <c r="C2734">
        <v>42.645000000000003</v>
      </c>
      <c r="D2734">
        <v>8.3079999999999998</v>
      </c>
      <c r="E2734">
        <v>2772</v>
      </c>
      <c r="F2734">
        <v>1308</v>
      </c>
      <c r="G2734">
        <v>105.709</v>
      </c>
      <c r="H2734">
        <v>6.9939999999999998</v>
      </c>
      <c r="I2734">
        <v>55.308999999999997</v>
      </c>
      <c r="J2734">
        <v>87.195999999999998</v>
      </c>
      <c r="K2734">
        <v>0.63430661956970502</v>
      </c>
    </row>
    <row r="2735" spans="2:12" x14ac:dyDescent="0.2">
      <c r="B2735">
        <v>13</v>
      </c>
      <c r="C2735">
        <v>69.667000000000002</v>
      </c>
      <c r="D2735">
        <v>11.177</v>
      </c>
      <c r="E2735">
        <v>1736</v>
      </c>
      <c r="F2735">
        <v>3064</v>
      </c>
      <c r="G2735">
        <v>63.435000000000002</v>
      </c>
      <c r="H2735">
        <v>8.2059999999999995</v>
      </c>
      <c r="I2735">
        <v>55.372</v>
      </c>
      <c r="J2735">
        <v>78.442999999999998</v>
      </c>
      <c r="K2735">
        <v>0.70588835205180833</v>
      </c>
    </row>
    <row r="2736" spans="2:12" x14ac:dyDescent="0.2">
      <c r="B2736">
        <v>14</v>
      </c>
      <c r="C2736">
        <v>46.610999999999997</v>
      </c>
      <c r="D2736">
        <v>8.5489999999999995</v>
      </c>
      <c r="E2736">
        <v>1776</v>
      </c>
      <c r="F2736">
        <v>3048</v>
      </c>
      <c r="G2736">
        <v>74.745000000000005</v>
      </c>
      <c r="H2736">
        <v>7.4980000000000002</v>
      </c>
      <c r="I2736">
        <v>67.739000000000004</v>
      </c>
      <c r="J2736">
        <v>91.927000000000007</v>
      </c>
      <c r="K2736">
        <v>0.73687817507369979</v>
      </c>
    </row>
    <row r="2737" spans="2:11" x14ac:dyDescent="0.2">
      <c r="B2737">
        <v>15</v>
      </c>
      <c r="C2737">
        <v>83.346000000000004</v>
      </c>
      <c r="D2737">
        <v>11.446999999999999</v>
      </c>
      <c r="E2737">
        <v>2304</v>
      </c>
      <c r="F2737">
        <v>3144</v>
      </c>
      <c r="G2737">
        <v>53.881</v>
      </c>
      <c r="H2737">
        <v>9.5090000000000003</v>
      </c>
      <c r="I2737">
        <v>48.024999999999999</v>
      </c>
      <c r="J2737">
        <v>69.051000000000002</v>
      </c>
      <c r="K2737">
        <v>0.69550042722046024</v>
      </c>
    </row>
    <row r="2738" spans="2:11" x14ac:dyDescent="0.2">
      <c r="B2738">
        <v>16</v>
      </c>
      <c r="C2738">
        <v>55.036000000000001</v>
      </c>
      <c r="D2738">
        <v>9.7050000000000001</v>
      </c>
      <c r="E2738">
        <v>2292</v>
      </c>
      <c r="F2738">
        <v>3060</v>
      </c>
      <c r="G2738">
        <v>168.11099999999999</v>
      </c>
      <c r="H2738">
        <v>7.9980000000000002</v>
      </c>
    </row>
    <row r="2739" spans="2:11" x14ac:dyDescent="0.2">
      <c r="B2739">
        <v>17</v>
      </c>
      <c r="C2739">
        <v>121.065</v>
      </c>
      <c r="D2739">
        <v>13.8</v>
      </c>
      <c r="E2739">
        <v>1828</v>
      </c>
      <c r="F2739">
        <v>3224</v>
      </c>
      <c r="G2739">
        <v>125.417</v>
      </c>
      <c r="H2739">
        <v>11.853</v>
      </c>
    </row>
    <row r="2740" spans="2:11" x14ac:dyDescent="0.2">
      <c r="B2740">
        <v>18</v>
      </c>
      <c r="C2740">
        <v>84.212999999999994</v>
      </c>
      <c r="D2740">
        <v>11.789</v>
      </c>
      <c r="E2740">
        <v>1856</v>
      </c>
      <c r="F2740">
        <v>3212</v>
      </c>
      <c r="G2740">
        <v>122.005</v>
      </c>
      <c r="H2740">
        <v>9.2469999999999999</v>
      </c>
    </row>
    <row r="2741" spans="2:11" x14ac:dyDescent="0.2">
      <c r="B2741">
        <v>19</v>
      </c>
      <c r="C2741">
        <v>101.14</v>
      </c>
      <c r="D2741">
        <v>12.608000000000001</v>
      </c>
      <c r="E2741">
        <v>3060</v>
      </c>
      <c r="F2741">
        <v>636</v>
      </c>
      <c r="G2741">
        <v>13.760999999999999</v>
      </c>
      <c r="H2741">
        <v>10.747</v>
      </c>
    </row>
    <row r="2742" spans="2:11" x14ac:dyDescent="0.2">
      <c r="B2742">
        <v>20</v>
      </c>
      <c r="C2742">
        <v>71.143000000000001</v>
      </c>
      <c r="D2742">
        <v>10.685</v>
      </c>
      <c r="E2742">
        <v>3064</v>
      </c>
      <c r="F2742">
        <v>624</v>
      </c>
      <c r="G2742">
        <v>10.784000000000001</v>
      </c>
      <c r="H2742">
        <v>8.7469999999999999</v>
      </c>
    </row>
    <row r="2743" spans="2:11" x14ac:dyDescent="0.2">
      <c r="B2743">
        <v>21</v>
      </c>
      <c r="C2743">
        <v>71.900000000000006</v>
      </c>
      <c r="D2743">
        <v>10.121</v>
      </c>
      <c r="E2743">
        <v>2944</v>
      </c>
      <c r="F2743">
        <v>1408</v>
      </c>
      <c r="G2743">
        <v>32.905000000000001</v>
      </c>
      <c r="H2743">
        <v>9.2469999999999999</v>
      </c>
    </row>
    <row r="2744" spans="2:11" x14ac:dyDescent="0.2">
      <c r="B2744">
        <v>22</v>
      </c>
      <c r="C2744">
        <v>49.453000000000003</v>
      </c>
      <c r="D2744">
        <v>9.4610000000000003</v>
      </c>
      <c r="E2744">
        <v>2932</v>
      </c>
      <c r="F2744">
        <v>1372</v>
      </c>
      <c r="G2744">
        <v>12.2</v>
      </c>
      <c r="H2744">
        <v>6.9980000000000002</v>
      </c>
    </row>
    <row r="2745" spans="2:11" x14ac:dyDescent="0.2">
      <c r="B2745">
        <v>23</v>
      </c>
      <c r="C2745">
        <v>87.195999999999998</v>
      </c>
      <c r="D2745">
        <v>12.411</v>
      </c>
      <c r="E2745">
        <v>2820</v>
      </c>
      <c r="F2745">
        <v>1484</v>
      </c>
      <c r="G2745">
        <v>115.017</v>
      </c>
      <c r="H2745">
        <v>8.9969999999999999</v>
      </c>
    </row>
    <row r="2746" spans="2:11" x14ac:dyDescent="0.2">
      <c r="B2746">
        <v>24</v>
      </c>
      <c r="C2746">
        <v>55.308999999999997</v>
      </c>
      <c r="D2746">
        <v>9.4480000000000004</v>
      </c>
      <c r="E2746">
        <v>2804</v>
      </c>
      <c r="F2746">
        <v>1532</v>
      </c>
      <c r="G2746">
        <v>142.524</v>
      </c>
      <c r="H2746">
        <v>7.8789999999999996</v>
      </c>
    </row>
    <row r="2747" spans="2:11" x14ac:dyDescent="0.2">
      <c r="B2747">
        <v>25</v>
      </c>
      <c r="C2747">
        <v>78.442999999999998</v>
      </c>
      <c r="D2747">
        <v>11.146000000000001</v>
      </c>
      <c r="E2747">
        <v>3304</v>
      </c>
      <c r="F2747">
        <v>1564</v>
      </c>
      <c r="G2747">
        <v>42.274000000000001</v>
      </c>
      <c r="H2747">
        <v>9.7200000000000006</v>
      </c>
    </row>
    <row r="2748" spans="2:11" x14ac:dyDescent="0.2">
      <c r="B2748">
        <v>26</v>
      </c>
      <c r="C2748">
        <v>55.372</v>
      </c>
      <c r="D2748">
        <v>9.2880000000000003</v>
      </c>
      <c r="E2748">
        <v>3360</v>
      </c>
      <c r="F2748">
        <v>1572</v>
      </c>
      <c r="G2748">
        <v>66.194000000000003</v>
      </c>
      <c r="H2748">
        <v>7.4980000000000002</v>
      </c>
    </row>
    <row r="2749" spans="2:11" x14ac:dyDescent="0.2">
      <c r="B2749">
        <v>27</v>
      </c>
      <c r="C2749">
        <v>91.927000000000007</v>
      </c>
      <c r="D2749">
        <v>11.736000000000001</v>
      </c>
      <c r="E2749">
        <v>3156</v>
      </c>
      <c r="F2749">
        <v>1364</v>
      </c>
      <c r="G2749">
        <v>153.435</v>
      </c>
      <c r="H2749">
        <v>10.432</v>
      </c>
    </row>
    <row r="2750" spans="2:11" x14ac:dyDescent="0.2">
      <c r="B2750">
        <v>28</v>
      </c>
      <c r="C2750">
        <v>67.739000000000004</v>
      </c>
      <c r="D2750">
        <v>10.851000000000001</v>
      </c>
      <c r="E2750">
        <v>3168</v>
      </c>
      <c r="F2750">
        <v>1440</v>
      </c>
      <c r="G2750">
        <v>14.676</v>
      </c>
      <c r="H2750">
        <v>8.14</v>
      </c>
    </row>
    <row r="2751" spans="2:11" x14ac:dyDescent="0.2">
      <c r="B2751">
        <v>29</v>
      </c>
      <c r="C2751">
        <v>69.051000000000002</v>
      </c>
      <c r="D2751">
        <v>10.962</v>
      </c>
      <c r="E2751">
        <v>3340</v>
      </c>
      <c r="F2751">
        <v>1376</v>
      </c>
      <c r="G2751">
        <v>24.228000000000002</v>
      </c>
      <c r="H2751">
        <v>8.6549999999999994</v>
      </c>
    </row>
    <row r="2752" spans="2:11" x14ac:dyDescent="0.2">
      <c r="B2752">
        <v>30</v>
      </c>
      <c r="C2752">
        <v>48.024999999999999</v>
      </c>
      <c r="D2752">
        <v>8.9410000000000007</v>
      </c>
      <c r="E2752">
        <v>3372</v>
      </c>
      <c r="F2752">
        <v>1316</v>
      </c>
      <c r="G2752">
        <v>153.435</v>
      </c>
      <c r="H2752">
        <v>7.4980000000000002</v>
      </c>
    </row>
    <row r="2754" spans="2:12" x14ac:dyDescent="0.2">
      <c r="B2754" s="8" t="s">
        <v>101</v>
      </c>
    </row>
    <row r="2755" spans="2:12" x14ac:dyDescent="0.2">
      <c r="B2755">
        <v>1</v>
      </c>
      <c r="C2755">
        <v>80.765000000000001</v>
      </c>
      <c r="D2755">
        <v>11.361000000000001</v>
      </c>
      <c r="E2755">
        <v>3184</v>
      </c>
      <c r="F2755">
        <v>1656</v>
      </c>
      <c r="G2755">
        <v>132.357</v>
      </c>
      <c r="H2755">
        <v>9.3829999999999991</v>
      </c>
      <c r="I2755">
        <v>58.915999999999997</v>
      </c>
      <c r="J2755">
        <v>80.765000000000001</v>
      </c>
      <c r="K2755" cm="1">
        <f t="array" ref="K2755:K2769">I2755:I2769/J2755:J2769</f>
        <v>0.72947440104005445</v>
      </c>
      <c r="L2755">
        <f>MIN(I2755:I2769)</f>
        <v>38.476999999999997</v>
      </c>
    </row>
    <row r="2756" spans="2:12" x14ac:dyDescent="0.2">
      <c r="B2756">
        <v>2</v>
      </c>
      <c r="C2756">
        <v>58.915999999999997</v>
      </c>
      <c r="D2756">
        <v>9.74</v>
      </c>
      <c r="E2756">
        <v>3204</v>
      </c>
      <c r="F2756">
        <v>1664</v>
      </c>
      <c r="G2756">
        <v>120.46599999999999</v>
      </c>
      <c r="H2756">
        <v>8.3949999999999996</v>
      </c>
      <c r="I2756">
        <v>46.167000000000002</v>
      </c>
      <c r="J2756">
        <v>55.838000000000001</v>
      </c>
      <c r="K2756">
        <v>0.82680253590744657</v>
      </c>
      <c r="L2756">
        <f>MAX(J2755:J2769)</f>
        <v>95.87</v>
      </c>
    </row>
    <row r="2757" spans="2:12" x14ac:dyDescent="0.2">
      <c r="B2757">
        <v>3</v>
      </c>
      <c r="C2757">
        <v>55.838000000000001</v>
      </c>
      <c r="D2757">
        <v>10.663</v>
      </c>
      <c r="E2757">
        <v>3552</v>
      </c>
      <c r="F2757">
        <v>1304</v>
      </c>
      <c r="G2757">
        <v>95.314999999999998</v>
      </c>
      <c r="H2757">
        <v>7.3979999999999997</v>
      </c>
      <c r="I2757">
        <v>67.909000000000006</v>
      </c>
      <c r="J2757">
        <v>78.608000000000004</v>
      </c>
      <c r="K2757">
        <v>0.86389426012619586</v>
      </c>
      <c r="L2757">
        <f>AVERAGE(I2755:I2769)</f>
        <v>57.314333333333337</v>
      </c>
    </row>
    <row r="2758" spans="2:12" x14ac:dyDescent="0.2">
      <c r="B2758">
        <v>4</v>
      </c>
      <c r="C2758">
        <v>46.167000000000002</v>
      </c>
      <c r="D2758">
        <v>10.026999999999999</v>
      </c>
      <c r="E2758">
        <v>3548</v>
      </c>
      <c r="F2758">
        <v>1296</v>
      </c>
      <c r="G2758">
        <v>99.926000000000002</v>
      </c>
      <c r="H2758">
        <v>6.42</v>
      </c>
      <c r="I2758">
        <v>55.295999999999999</v>
      </c>
      <c r="J2758">
        <v>73.433999999999997</v>
      </c>
      <c r="K2758">
        <v>0.75300269629871719</v>
      </c>
      <c r="L2758">
        <f>AVERAGE(J2755:J2769)</f>
        <v>77.013600000000011</v>
      </c>
    </row>
    <row r="2759" spans="2:12" x14ac:dyDescent="0.2">
      <c r="B2759">
        <v>5</v>
      </c>
      <c r="C2759">
        <v>78.608000000000004</v>
      </c>
      <c r="D2759">
        <v>11.31</v>
      </c>
      <c r="E2759">
        <v>3348</v>
      </c>
      <c r="F2759">
        <v>1144</v>
      </c>
      <c r="G2759">
        <v>36.119</v>
      </c>
      <c r="H2759">
        <v>9.6300000000000008</v>
      </c>
      <c r="I2759">
        <v>48.712000000000003</v>
      </c>
      <c r="J2759">
        <v>69.257999999999996</v>
      </c>
      <c r="K2759">
        <v>0.70334113026653966</v>
      </c>
    </row>
    <row r="2760" spans="2:12" x14ac:dyDescent="0.2">
      <c r="B2760">
        <v>6</v>
      </c>
      <c r="C2760">
        <v>67.909000000000006</v>
      </c>
      <c r="D2760">
        <v>10.528</v>
      </c>
      <c r="E2760">
        <v>3364</v>
      </c>
      <c r="F2760">
        <v>1136</v>
      </c>
      <c r="G2760">
        <v>39.289000000000001</v>
      </c>
      <c r="H2760">
        <v>8.8889999999999993</v>
      </c>
      <c r="I2760">
        <v>64.593999999999994</v>
      </c>
      <c r="J2760">
        <v>85.466999999999999</v>
      </c>
      <c r="K2760">
        <v>0.75577708355271622</v>
      </c>
    </row>
    <row r="2761" spans="2:12" x14ac:dyDescent="0.2">
      <c r="B2761">
        <v>7</v>
      </c>
      <c r="C2761">
        <v>73.433999999999997</v>
      </c>
      <c r="D2761">
        <v>11.034000000000001</v>
      </c>
      <c r="E2761">
        <v>2292</v>
      </c>
      <c r="F2761">
        <v>2016</v>
      </c>
      <c r="G2761">
        <v>130.46199999999999</v>
      </c>
      <c r="H2761">
        <v>9.1519999999999992</v>
      </c>
      <c r="I2761">
        <v>38.476999999999997</v>
      </c>
      <c r="J2761">
        <v>58.009</v>
      </c>
      <c r="K2761">
        <v>0.66329362685100579</v>
      </c>
    </row>
    <row r="2762" spans="2:12" x14ac:dyDescent="0.2">
      <c r="B2762">
        <v>8</v>
      </c>
      <c r="C2762">
        <v>55.295999999999999</v>
      </c>
      <c r="D2762">
        <v>10.27</v>
      </c>
      <c r="E2762">
        <v>2316</v>
      </c>
      <c r="F2762">
        <v>2016</v>
      </c>
      <c r="G2762">
        <v>117.181</v>
      </c>
      <c r="H2762">
        <v>7.3280000000000003</v>
      </c>
      <c r="I2762">
        <v>68.930000000000007</v>
      </c>
      <c r="J2762">
        <v>95.87</v>
      </c>
      <c r="K2762">
        <v>0.71899447168040054</v>
      </c>
    </row>
    <row r="2763" spans="2:12" x14ac:dyDescent="0.2">
      <c r="B2763">
        <v>9</v>
      </c>
      <c r="C2763">
        <v>69.257999999999996</v>
      </c>
      <c r="D2763">
        <v>11.369</v>
      </c>
      <c r="E2763">
        <v>1984</v>
      </c>
      <c r="F2763">
        <v>2168</v>
      </c>
      <c r="G2763">
        <v>55.62</v>
      </c>
      <c r="H2763">
        <v>8.6419999999999995</v>
      </c>
      <c r="I2763">
        <v>53.658000000000001</v>
      </c>
      <c r="J2763">
        <v>68.281999999999996</v>
      </c>
      <c r="K2763">
        <v>0.78582935473477644</v>
      </c>
    </row>
    <row r="2764" spans="2:12" x14ac:dyDescent="0.2">
      <c r="B2764">
        <v>10</v>
      </c>
      <c r="C2764">
        <v>48.712000000000003</v>
      </c>
      <c r="D2764">
        <v>9.2810000000000006</v>
      </c>
      <c r="E2764">
        <v>2004</v>
      </c>
      <c r="F2764">
        <v>2176</v>
      </c>
      <c r="G2764">
        <v>61.39</v>
      </c>
      <c r="H2764">
        <v>7.2880000000000003</v>
      </c>
      <c r="I2764">
        <v>58.451000000000001</v>
      </c>
      <c r="J2764">
        <v>87.600999999999999</v>
      </c>
      <c r="K2764">
        <v>0.66724124153833864</v>
      </c>
    </row>
    <row r="2765" spans="2:12" x14ac:dyDescent="0.2">
      <c r="B2765">
        <v>11</v>
      </c>
      <c r="C2765">
        <v>85.466999999999999</v>
      </c>
      <c r="D2765">
        <v>11.457000000000001</v>
      </c>
      <c r="E2765">
        <v>2072</v>
      </c>
      <c r="F2765">
        <v>2412</v>
      </c>
      <c r="G2765">
        <v>52.883000000000003</v>
      </c>
      <c r="H2765">
        <v>10.122999999999999</v>
      </c>
      <c r="I2765">
        <v>66.894999999999996</v>
      </c>
      <c r="J2765">
        <v>87.113</v>
      </c>
      <c r="K2765">
        <v>0.76791064479469195</v>
      </c>
    </row>
    <row r="2766" spans="2:12" x14ac:dyDescent="0.2">
      <c r="B2766">
        <v>12</v>
      </c>
      <c r="C2766">
        <v>64.593999999999994</v>
      </c>
      <c r="D2766">
        <v>10.151</v>
      </c>
      <c r="E2766">
        <v>2108</v>
      </c>
      <c r="F2766">
        <v>2408</v>
      </c>
      <c r="G2766">
        <v>71.564999999999998</v>
      </c>
      <c r="H2766">
        <v>8.4819999999999993</v>
      </c>
      <c r="I2766">
        <v>55.372999999999998</v>
      </c>
      <c r="J2766">
        <v>72.923000000000002</v>
      </c>
      <c r="K2766">
        <v>0.75933518917214038</v>
      </c>
    </row>
    <row r="2767" spans="2:12" x14ac:dyDescent="0.2">
      <c r="B2767">
        <v>13</v>
      </c>
      <c r="C2767">
        <v>58.009</v>
      </c>
      <c r="D2767">
        <v>9.6170000000000009</v>
      </c>
      <c r="E2767">
        <v>3040</v>
      </c>
      <c r="F2767">
        <v>1428</v>
      </c>
      <c r="G2767">
        <v>150.803</v>
      </c>
      <c r="H2767">
        <v>7.9009999999999998</v>
      </c>
      <c r="I2767">
        <v>62.710999999999999</v>
      </c>
      <c r="J2767">
        <v>87.822000000000003</v>
      </c>
      <c r="K2767">
        <v>0.71406936758443207</v>
      </c>
    </row>
    <row r="2768" spans="2:12" x14ac:dyDescent="0.2">
      <c r="B2768">
        <v>14</v>
      </c>
      <c r="C2768">
        <v>38.476999999999997</v>
      </c>
      <c r="D2768">
        <v>8.2520000000000007</v>
      </c>
      <c r="E2768">
        <v>3068</v>
      </c>
      <c r="F2768">
        <v>1432</v>
      </c>
      <c r="G2768">
        <v>128.928</v>
      </c>
      <c r="H2768">
        <v>6.6669999999999998</v>
      </c>
      <c r="I2768">
        <v>46.997</v>
      </c>
      <c r="J2768">
        <v>70.186999999999998</v>
      </c>
      <c r="K2768">
        <v>0.66959693390513919</v>
      </c>
    </row>
    <row r="2769" spans="2:11" x14ac:dyDescent="0.2">
      <c r="B2769">
        <v>15</v>
      </c>
      <c r="C2769">
        <v>95.87</v>
      </c>
      <c r="D2769">
        <v>12.805999999999999</v>
      </c>
      <c r="E2769">
        <v>3896</v>
      </c>
      <c r="F2769">
        <v>644</v>
      </c>
      <c r="G2769">
        <v>19.134</v>
      </c>
      <c r="H2769">
        <v>10.372999999999999</v>
      </c>
      <c r="I2769">
        <v>66.629000000000005</v>
      </c>
      <c r="J2769">
        <v>84.027000000000001</v>
      </c>
      <c r="K2769">
        <v>0.79294750496864108</v>
      </c>
    </row>
    <row r="2770" spans="2:11" x14ac:dyDescent="0.2">
      <c r="B2770">
        <v>16</v>
      </c>
      <c r="C2770">
        <v>68.930000000000007</v>
      </c>
      <c r="D2770">
        <v>10.606</v>
      </c>
      <c r="E2770">
        <v>3916</v>
      </c>
      <c r="F2770">
        <v>624</v>
      </c>
      <c r="G2770">
        <v>167.905</v>
      </c>
      <c r="H2770">
        <v>8.6419999999999995</v>
      </c>
    </row>
    <row r="2771" spans="2:11" x14ac:dyDescent="0.2">
      <c r="B2771">
        <v>17</v>
      </c>
      <c r="C2771">
        <v>68.281999999999996</v>
      </c>
      <c r="D2771">
        <v>11.486000000000001</v>
      </c>
      <c r="E2771">
        <v>3204</v>
      </c>
      <c r="F2771">
        <v>1272</v>
      </c>
      <c r="G2771">
        <v>25.463000000000001</v>
      </c>
      <c r="H2771">
        <v>8.2859999999999996</v>
      </c>
    </row>
    <row r="2772" spans="2:11" x14ac:dyDescent="0.2">
      <c r="B2772">
        <v>18</v>
      </c>
      <c r="C2772">
        <v>53.658000000000001</v>
      </c>
      <c r="D2772">
        <v>8.9779999999999998</v>
      </c>
      <c r="E2772">
        <v>3204</v>
      </c>
      <c r="F2772">
        <v>1280</v>
      </c>
      <c r="G2772">
        <v>31.504000000000001</v>
      </c>
      <c r="H2772">
        <v>7.6539999999999999</v>
      </c>
    </row>
    <row r="2773" spans="2:11" x14ac:dyDescent="0.2">
      <c r="B2773">
        <v>19</v>
      </c>
      <c r="C2773">
        <v>87.600999999999999</v>
      </c>
      <c r="D2773">
        <v>11.678000000000001</v>
      </c>
      <c r="E2773">
        <v>1400</v>
      </c>
      <c r="F2773">
        <v>1288</v>
      </c>
      <c r="G2773">
        <v>103.449</v>
      </c>
      <c r="H2773">
        <v>10.225</v>
      </c>
    </row>
    <row r="2774" spans="2:11" x14ac:dyDescent="0.2">
      <c r="B2774">
        <v>20</v>
      </c>
      <c r="C2774">
        <v>58.451000000000001</v>
      </c>
      <c r="D2774">
        <v>9.9260000000000002</v>
      </c>
      <c r="E2774">
        <v>1344</v>
      </c>
      <c r="F2774">
        <v>1364</v>
      </c>
      <c r="G2774">
        <v>5.7110000000000003</v>
      </c>
      <c r="H2774">
        <v>7.407</v>
      </c>
    </row>
    <row r="2775" spans="2:11" x14ac:dyDescent="0.2">
      <c r="B2775">
        <v>21</v>
      </c>
      <c r="C2775">
        <v>87.113</v>
      </c>
      <c r="D2775">
        <v>11.893000000000001</v>
      </c>
      <c r="E2775">
        <v>600</v>
      </c>
      <c r="F2775">
        <v>1600</v>
      </c>
      <c r="G2775">
        <v>138.36600000000001</v>
      </c>
      <c r="H2775">
        <v>10.37</v>
      </c>
    </row>
    <row r="2776" spans="2:11" x14ac:dyDescent="0.2">
      <c r="B2776">
        <v>22</v>
      </c>
      <c r="C2776">
        <v>66.894999999999996</v>
      </c>
      <c r="D2776">
        <v>10.49</v>
      </c>
      <c r="E2776">
        <v>648</v>
      </c>
      <c r="F2776">
        <v>1588</v>
      </c>
      <c r="G2776">
        <v>116.565</v>
      </c>
      <c r="H2776">
        <v>8.7029999999999994</v>
      </c>
    </row>
    <row r="2777" spans="2:11" x14ac:dyDescent="0.2">
      <c r="B2777">
        <v>23</v>
      </c>
      <c r="C2777">
        <v>72.923000000000002</v>
      </c>
      <c r="D2777">
        <v>11.414</v>
      </c>
      <c r="E2777">
        <v>1460</v>
      </c>
      <c r="F2777">
        <v>1208</v>
      </c>
      <c r="G2777">
        <v>141.14699999999999</v>
      </c>
      <c r="H2777">
        <v>8.5020000000000007</v>
      </c>
    </row>
    <row r="2778" spans="2:11" x14ac:dyDescent="0.2">
      <c r="B2778">
        <v>24</v>
      </c>
      <c r="C2778">
        <v>55.372999999999998</v>
      </c>
      <c r="D2778">
        <v>9.7080000000000002</v>
      </c>
      <c r="E2778">
        <v>1440</v>
      </c>
      <c r="F2778">
        <v>1256</v>
      </c>
      <c r="G2778">
        <v>172.69399999999999</v>
      </c>
      <c r="H2778">
        <v>7.6539999999999999</v>
      </c>
    </row>
    <row r="2779" spans="2:11" x14ac:dyDescent="0.2">
      <c r="B2779">
        <v>25</v>
      </c>
      <c r="C2779">
        <v>87.822000000000003</v>
      </c>
      <c r="D2779">
        <v>12.464</v>
      </c>
      <c r="E2779">
        <v>2200</v>
      </c>
      <c r="F2779">
        <v>1200</v>
      </c>
      <c r="G2779">
        <v>146.31</v>
      </c>
      <c r="H2779">
        <v>9.8710000000000004</v>
      </c>
    </row>
    <row r="2780" spans="2:11" x14ac:dyDescent="0.2">
      <c r="B2780">
        <v>26</v>
      </c>
      <c r="C2780">
        <v>62.710999999999999</v>
      </c>
      <c r="D2780">
        <v>10.464</v>
      </c>
      <c r="E2780">
        <v>2208</v>
      </c>
      <c r="F2780">
        <v>1224</v>
      </c>
      <c r="G2780">
        <v>160.71</v>
      </c>
      <c r="H2780">
        <v>8.0630000000000006</v>
      </c>
    </row>
    <row r="2781" spans="2:11" x14ac:dyDescent="0.2">
      <c r="B2781">
        <v>27</v>
      </c>
      <c r="C2781">
        <v>70.186999999999998</v>
      </c>
      <c r="D2781">
        <v>10.557</v>
      </c>
      <c r="E2781">
        <v>2356</v>
      </c>
      <c r="F2781">
        <v>1268</v>
      </c>
      <c r="G2781">
        <v>169.21600000000001</v>
      </c>
      <c r="H2781">
        <v>8.3949999999999996</v>
      </c>
    </row>
    <row r="2782" spans="2:11" x14ac:dyDescent="0.2">
      <c r="B2782">
        <v>28</v>
      </c>
      <c r="C2782">
        <v>46.997</v>
      </c>
      <c r="D2782">
        <v>9.8390000000000004</v>
      </c>
      <c r="E2782">
        <v>2360</v>
      </c>
      <c r="F2782">
        <v>1248</v>
      </c>
      <c r="G2782">
        <v>162.47399999999999</v>
      </c>
      <c r="H2782">
        <v>6.8090000000000002</v>
      </c>
    </row>
    <row r="2783" spans="2:11" x14ac:dyDescent="0.2">
      <c r="B2783">
        <v>29</v>
      </c>
      <c r="C2783">
        <v>84.027000000000001</v>
      </c>
      <c r="D2783">
        <v>13.803000000000001</v>
      </c>
      <c r="E2783">
        <v>2040</v>
      </c>
      <c r="F2783">
        <v>1672</v>
      </c>
      <c r="G2783">
        <v>10.305</v>
      </c>
      <c r="H2783">
        <v>9.0250000000000004</v>
      </c>
    </row>
    <row r="2784" spans="2:11" x14ac:dyDescent="0.2">
      <c r="B2784">
        <v>30</v>
      </c>
      <c r="C2784">
        <v>66.629000000000005</v>
      </c>
      <c r="D2784">
        <v>11.023</v>
      </c>
      <c r="E2784">
        <v>2056</v>
      </c>
      <c r="F2784">
        <v>1648</v>
      </c>
      <c r="G2784">
        <v>164.40700000000001</v>
      </c>
      <c r="H2784">
        <v>8.3949999999999996</v>
      </c>
    </row>
    <row r="2786" spans="2:12" x14ac:dyDescent="0.2">
      <c r="B2786" s="7" t="s">
        <v>102</v>
      </c>
    </row>
    <row r="2787" spans="2:12" x14ac:dyDescent="0.2">
      <c r="B2787">
        <v>1</v>
      </c>
      <c r="C2787">
        <v>44.081000000000003</v>
      </c>
      <c r="D2787">
        <v>8.6489999999999991</v>
      </c>
      <c r="E2787">
        <v>1920</v>
      </c>
      <c r="F2787">
        <v>2000</v>
      </c>
      <c r="G2787">
        <v>12.875</v>
      </c>
      <c r="H2787">
        <v>6.4950000000000001</v>
      </c>
      <c r="I2787">
        <v>34.723999999999997</v>
      </c>
      <c r="J2787">
        <v>44.081000000000003</v>
      </c>
      <c r="K2787" cm="1">
        <f t="array" ref="K2787:K2801">I2787:I2801/J2787:J2801</f>
        <v>0.78773167577867997</v>
      </c>
      <c r="L2787">
        <f>MIN(I2787:I2801)</f>
        <v>34.512999999999998</v>
      </c>
    </row>
    <row r="2788" spans="2:12" x14ac:dyDescent="0.2">
      <c r="B2788">
        <v>2</v>
      </c>
      <c r="C2788">
        <v>34.723999999999997</v>
      </c>
      <c r="D2788">
        <v>7.56</v>
      </c>
      <c r="E2788">
        <v>1932</v>
      </c>
      <c r="F2788">
        <v>1964</v>
      </c>
      <c r="G2788">
        <v>157.52099999999999</v>
      </c>
      <c r="H2788">
        <v>5.9050000000000002</v>
      </c>
      <c r="I2788">
        <v>45.473999999999997</v>
      </c>
      <c r="J2788">
        <v>62.426000000000002</v>
      </c>
      <c r="K2788">
        <v>0.72844648063306949</v>
      </c>
      <c r="L2788">
        <f>MAX(J2787:J2801)</f>
        <v>86.950999999999993</v>
      </c>
    </row>
    <row r="2789" spans="2:12" x14ac:dyDescent="0.2">
      <c r="B2789">
        <v>3</v>
      </c>
      <c r="C2789">
        <v>62.426000000000002</v>
      </c>
      <c r="D2789">
        <v>9.7469999999999999</v>
      </c>
      <c r="E2789">
        <v>2196</v>
      </c>
      <c r="F2789">
        <v>2052</v>
      </c>
      <c r="G2789">
        <v>129.98699999999999</v>
      </c>
      <c r="H2789">
        <v>8.4309999999999992</v>
      </c>
      <c r="I2789">
        <v>49.405000000000001</v>
      </c>
      <c r="J2789">
        <v>59.219000000000001</v>
      </c>
      <c r="K2789">
        <v>0.83427616136712879</v>
      </c>
      <c r="L2789">
        <f>AVERAGE(I2787:I2801)</f>
        <v>45.89053333333333</v>
      </c>
    </row>
    <row r="2790" spans="2:12" x14ac:dyDescent="0.2">
      <c r="B2790">
        <v>4</v>
      </c>
      <c r="C2790">
        <v>45.473999999999997</v>
      </c>
      <c r="D2790">
        <v>9.2989999999999995</v>
      </c>
      <c r="E2790">
        <v>2200</v>
      </c>
      <c r="F2790">
        <v>2048</v>
      </c>
      <c r="G2790">
        <v>126.57299999999999</v>
      </c>
      <c r="H2790">
        <v>6.9169999999999998</v>
      </c>
      <c r="I2790">
        <v>54.185000000000002</v>
      </c>
      <c r="J2790">
        <v>67.546999999999997</v>
      </c>
      <c r="K2790">
        <v>0.80218218425688792</v>
      </c>
      <c r="L2790">
        <f>AVERAGE(J2787:J2801)</f>
        <v>61.852066666666673</v>
      </c>
    </row>
    <row r="2791" spans="2:12" x14ac:dyDescent="0.2">
      <c r="B2791">
        <v>5</v>
      </c>
      <c r="C2791">
        <v>59.219000000000001</v>
      </c>
      <c r="D2791">
        <v>9.7110000000000003</v>
      </c>
      <c r="E2791">
        <v>1884</v>
      </c>
      <c r="F2791">
        <v>1888</v>
      </c>
      <c r="G2791">
        <v>60.255000000000003</v>
      </c>
      <c r="H2791">
        <v>8.1639999999999997</v>
      </c>
      <c r="I2791">
        <v>41.317</v>
      </c>
      <c r="J2791">
        <v>54.78</v>
      </c>
      <c r="K2791">
        <v>0.75423512230741141</v>
      </c>
    </row>
    <row r="2792" spans="2:12" x14ac:dyDescent="0.2">
      <c r="B2792">
        <v>6</v>
      </c>
      <c r="C2792">
        <v>49.405000000000001</v>
      </c>
      <c r="D2792">
        <v>9.2959999999999994</v>
      </c>
      <c r="E2792">
        <v>1876</v>
      </c>
      <c r="F2792">
        <v>1740</v>
      </c>
      <c r="G2792">
        <v>121.218</v>
      </c>
      <c r="H2792">
        <v>7.4969999999999999</v>
      </c>
      <c r="I2792">
        <v>34.512999999999998</v>
      </c>
      <c r="J2792">
        <v>47.787999999999997</v>
      </c>
      <c r="K2792">
        <v>0.72221059680254462</v>
      </c>
    </row>
    <row r="2793" spans="2:12" x14ac:dyDescent="0.2">
      <c r="B2793">
        <v>7</v>
      </c>
      <c r="C2793">
        <v>67.546999999999997</v>
      </c>
      <c r="D2793">
        <v>11.675000000000001</v>
      </c>
      <c r="E2793">
        <v>2024</v>
      </c>
      <c r="F2793">
        <v>940</v>
      </c>
      <c r="G2793">
        <v>21.800999999999998</v>
      </c>
      <c r="H2793">
        <v>8.1509999999999998</v>
      </c>
      <c r="I2793">
        <v>55.512999999999998</v>
      </c>
      <c r="J2793">
        <v>70.665999999999997</v>
      </c>
      <c r="K2793">
        <v>0.78556873178048847</v>
      </c>
    </row>
    <row r="2794" spans="2:12" x14ac:dyDescent="0.2">
      <c r="B2794">
        <v>8</v>
      </c>
      <c r="C2794">
        <v>54.185000000000002</v>
      </c>
      <c r="D2794">
        <v>9.0709999999999997</v>
      </c>
      <c r="E2794">
        <v>2060</v>
      </c>
      <c r="F2794">
        <v>892</v>
      </c>
      <c r="G2794">
        <v>169.28700000000001</v>
      </c>
      <c r="H2794">
        <v>7.9489999999999998</v>
      </c>
      <c r="I2794">
        <v>40.933</v>
      </c>
      <c r="J2794">
        <v>62.055999999999997</v>
      </c>
      <c r="K2794">
        <v>0.65961389712517726</v>
      </c>
    </row>
    <row r="2795" spans="2:12" x14ac:dyDescent="0.2">
      <c r="B2795">
        <v>9</v>
      </c>
      <c r="C2795">
        <v>54.78</v>
      </c>
      <c r="D2795">
        <v>9.3949999999999996</v>
      </c>
      <c r="E2795">
        <v>1952</v>
      </c>
      <c r="F2795">
        <v>1136</v>
      </c>
      <c r="G2795">
        <v>22.62</v>
      </c>
      <c r="H2795">
        <v>7.9219999999999997</v>
      </c>
      <c r="I2795">
        <v>48.911999999999999</v>
      </c>
      <c r="J2795">
        <v>69.221999999999994</v>
      </c>
      <c r="K2795">
        <v>0.7065961688480541</v>
      </c>
    </row>
    <row r="2796" spans="2:12" x14ac:dyDescent="0.2">
      <c r="B2796">
        <v>10</v>
      </c>
      <c r="C2796">
        <v>41.317</v>
      </c>
      <c r="D2796">
        <v>8.3620000000000001</v>
      </c>
      <c r="E2796">
        <v>1968</v>
      </c>
      <c r="F2796">
        <v>1148</v>
      </c>
      <c r="G2796">
        <v>48.503999999999998</v>
      </c>
      <c r="H2796">
        <v>6.548</v>
      </c>
      <c r="I2796">
        <v>42.665999999999997</v>
      </c>
      <c r="J2796">
        <v>59.234000000000002</v>
      </c>
      <c r="K2796">
        <v>0.72029577607455175</v>
      </c>
    </row>
    <row r="2797" spans="2:12" x14ac:dyDescent="0.2">
      <c r="B2797">
        <v>11</v>
      </c>
      <c r="C2797">
        <v>47.787999999999997</v>
      </c>
      <c r="D2797">
        <v>8.7289999999999992</v>
      </c>
      <c r="E2797">
        <v>2048</v>
      </c>
      <c r="F2797">
        <v>1668</v>
      </c>
      <c r="G2797">
        <v>27.978999999999999</v>
      </c>
      <c r="H2797">
        <v>7.6230000000000002</v>
      </c>
      <c r="I2797">
        <v>51.631999999999998</v>
      </c>
      <c r="J2797">
        <v>60.503</v>
      </c>
      <c r="K2797">
        <v>0.8533791712807629</v>
      </c>
    </row>
    <row r="2798" spans="2:12" x14ac:dyDescent="0.2">
      <c r="B2798">
        <v>12</v>
      </c>
      <c r="C2798">
        <v>34.512999999999998</v>
      </c>
      <c r="D2798">
        <v>8.2219999999999995</v>
      </c>
      <c r="E2798">
        <v>2080</v>
      </c>
      <c r="F2798">
        <v>1700</v>
      </c>
      <c r="G2798">
        <v>58.173000000000002</v>
      </c>
      <c r="H2798">
        <v>6.0220000000000002</v>
      </c>
      <c r="I2798">
        <v>34.673000000000002</v>
      </c>
      <c r="J2798">
        <v>52.749000000000002</v>
      </c>
      <c r="K2798">
        <v>0.65732051792451041</v>
      </c>
    </row>
    <row r="2799" spans="2:12" x14ac:dyDescent="0.2">
      <c r="B2799">
        <v>13</v>
      </c>
      <c r="C2799">
        <v>70.665999999999997</v>
      </c>
      <c r="D2799">
        <v>10.765000000000001</v>
      </c>
      <c r="E2799">
        <v>1828</v>
      </c>
      <c r="F2799">
        <v>2288</v>
      </c>
      <c r="G2799">
        <v>49.537999999999997</v>
      </c>
      <c r="H2799">
        <v>8.5809999999999995</v>
      </c>
      <c r="I2799">
        <v>50.798000000000002</v>
      </c>
      <c r="J2799">
        <v>69.396000000000001</v>
      </c>
      <c r="K2799">
        <v>0.7320018444867139</v>
      </c>
    </row>
    <row r="2800" spans="2:12" x14ac:dyDescent="0.2">
      <c r="B2800">
        <v>14</v>
      </c>
      <c r="C2800">
        <v>55.512999999999998</v>
      </c>
      <c r="D2800">
        <v>9.8320000000000007</v>
      </c>
      <c r="E2800">
        <v>1828</v>
      </c>
      <c r="F2800">
        <v>2280</v>
      </c>
      <c r="G2800">
        <v>59.036000000000001</v>
      </c>
      <c r="H2800">
        <v>7.468</v>
      </c>
      <c r="I2800">
        <v>34.615000000000002</v>
      </c>
      <c r="J2800">
        <v>61.162999999999997</v>
      </c>
      <c r="K2800">
        <v>0.56594673250167593</v>
      </c>
    </row>
    <row r="2801" spans="2:11" x14ac:dyDescent="0.2">
      <c r="B2801">
        <v>15</v>
      </c>
      <c r="C2801">
        <v>62.055999999999997</v>
      </c>
      <c r="D2801">
        <v>9.4930000000000003</v>
      </c>
      <c r="E2801">
        <v>2212</v>
      </c>
      <c r="F2801">
        <v>2004</v>
      </c>
      <c r="G2801">
        <v>144.29300000000001</v>
      </c>
      <c r="H2801">
        <v>8.6720000000000006</v>
      </c>
      <c r="I2801">
        <v>68.998000000000005</v>
      </c>
      <c r="J2801">
        <v>86.950999999999993</v>
      </c>
      <c r="K2801">
        <v>0.79352738898920094</v>
      </c>
    </row>
    <row r="2802" spans="2:11" x14ac:dyDescent="0.2">
      <c r="B2802">
        <v>16</v>
      </c>
      <c r="C2802">
        <v>40.933</v>
      </c>
      <c r="D2802">
        <v>8.5440000000000005</v>
      </c>
      <c r="E2802">
        <v>2252</v>
      </c>
      <c r="F2802">
        <v>1988</v>
      </c>
      <c r="G2802">
        <v>130.42599999999999</v>
      </c>
      <c r="H2802">
        <v>6.8319999999999999</v>
      </c>
    </row>
    <row r="2803" spans="2:11" x14ac:dyDescent="0.2">
      <c r="B2803">
        <v>17</v>
      </c>
      <c r="C2803">
        <v>69.221999999999994</v>
      </c>
      <c r="D2803">
        <v>10.119999999999999</v>
      </c>
      <c r="E2803">
        <v>1856</v>
      </c>
      <c r="F2803">
        <v>2684</v>
      </c>
      <c r="G2803">
        <v>38.234000000000002</v>
      </c>
      <c r="H2803">
        <v>8.9130000000000003</v>
      </c>
    </row>
    <row r="2804" spans="2:11" x14ac:dyDescent="0.2">
      <c r="B2804">
        <v>18</v>
      </c>
      <c r="C2804">
        <v>48.911999999999999</v>
      </c>
      <c r="D2804">
        <v>9.0519999999999996</v>
      </c>
      <c r="E2804">
        <v>1840</v>
      </c>
      <c r="F2804">
        <v>2604</v>
      </c>
      <c r="G2804">
        <v>154.79900000000001</v>
      </c>
      <c r="H2804">
        <v>7.8129999999999997</v>
      </c>
    </row>
    <row r="2805" spans="2:11" x14ac:dyDescent="0.2">
      <c r="B2805">
        <v>19</v>
      </c>
      <c r="C2805">
        <v>59.234000000000002</v>
      </c>
      <c r="D2805">
        <v>10.503</v>
      </c>
      <c r="E2805">
        <v>3112</v>
      </c>
      <c r="F2805">
        <v>2220</v>
      </c>
      <c r="G2805">
        <v>53.393000000000001</v>
      </c>
      <c r="H2805">
        <v>7.7569999999999997</v>
      </c>
    </row>
    <row r="2806" spans="2:11" x14ac:dyDescent="0.2">
      <c r="B2806">
        <v>20</v>
      </c>
      <c r="C2806">
        <v>42.665999999999997</v>
      </c>
      <c r="D2806">
        <v>8.39</v>
      </c>
      <c r="E2806">
        <v>3112</v>
      </c>
      <c r="F2806">
        <v>2216</v>
      </c>
      <c r="G2806">
        <v>39.173999999999999</v>
      </c>
      <c r="H2806">
        <v>6.9859999999999998</v>
      </c>
    </row>
    <row r="2807" spans="2:11" x14ac:dyDescent="0.2">
      <c r="B2807">
        <v>21</v>
      </c>
      <c r="C2807">
        <v>60.503</v>
      </c>
      <c r="D2807">
        <v>10.02</v>
      </c>
      <c r="E2807">
        <v>3396</v>
      </c>
      <c r="F2807">
        <v>1980</v>
      </c>
      <c r="G2807">
        <v>117.181</v>
      </c>
      <c r="H2807">
        <v>8.3930000000000007</v>
      </c>
    </row>
    <row r="2808" spans="2:11" x14ac:dyDescent="0.2">
      <c r="B2808">
        <v>22</v>
      </c>
      <c r="C2808">
        <v>51.631999999999998</v>
      </c>
      <c r="D2808">
        <v>9.173</v>
      </c>
      <c r="E2808">
        <v>3404</v>
      </c>
      <c r="F2808">
        <v>1984</v>
      </c>
      <c r="G2808">
        <v>113.199</v>
      </c>
      <c r="H2808">
        <v>7.5330000000000004</v>
      </c>
    </row>
    <row r="2809" spans="2:11" x14ac:dyDescent="0.2">
      <c r="B2809">
        <v>23</v>
      </c>
      <c r="C2809">
        <v>52.749000000000002</v>
      </c>
      <c r="D2809">
        <v>9.827</v>
      </c>
      <c r="E2809">
        <v>3128</v>
      </c>
      <c r="F2809">
        <v>1772</v>
      </c>
      <c r="G2809">
        <v>168.69</v>
      </c>
      <c r="H2809">
        <v>6.9859999999999998</v>
      </c>
    </row>
    <row r="2810" spans="2:11" x14ac:dyDescent="0.2">
      <c r="B2810">
        <v>24</v>
      </c>
      <c r="C2810">
        <v>34.673000000000002</v>
      </c>
      <c r="D2810">
        <v>8.9939999999999998</v>
      </c>
      <c r="E2810">
        <v>3144</v>
      </c>
      <c r="F2810">
        <v>1800</v>
      </c>
      <c r="G2810">
        <v>7.6959999999999997</v>
      </c>
      <c r="H2810">
        <v>5.5410000000000004</v>
      </c>
    </row>
    <row r="2811" spans="2:11" x14ac:dyDescent="0.2">
      <c r="B2811">
        <v>25</v>
      </c>
      <c r="C2811">
        <v>69.396000000000001</v>
      </c>
      <c r="D2811">
        <v>10.291</v>
      </c>
      <c r="E2811">
        <v>724</v>
      </c>
      <c r="F2811">
        <v>1668</v>
      </c>
      <c r="G2811">
        <v>69.444000000000003</v>
      </c>
      <c r="H2811">
        <v>8.9649999999999999</v>
      </c>
    </row>
    <row r="2812" spans="2:11" x14ac:dyDescent="0.2">
      <c r="B2812">
        <v>26</v>
      </c>
      <c r="C2812">
        <v>50.798000000000002</v>
      </c>
      <c r="D2812">
        <v>8.952</v>
      </c>
      <c r="E2812">
        <v>712</v>
      </c>
      <c r="F2812">
        <v>1660</v>
      </c>
      <c r="G2812">
        <v>66.194000000000003</v>
      </c>
      <c r="H2812">
        <v>7.4450000000000003</v>
      </c>
    </row>
    <row r="2813" spans="2:11" x14ac:dyDescent="0.2">
      <c r="B2813">
        <v>27</v>
      </c>
      <c r="C2813">
        <v>61.162999999999997</v>
      </c>
      <c r="D2813">
        <v>10.949</v>
      </c>
      <c r="E2813">
        <v>1080</v>
      </c>
      <c r="F2813">
        <v>1184</v>
      </c>
      <c r="G2813">
        <v>39.643999999999998</v>
      </c>
      <c r="H2813">
        <v>7.8360000000000003</v>
      </c>
    </row>
    <row r="2814" spans="2:11" x14ac:dyDescent="0.2">
      <c r="B2814">
        <v>28</v>
      </c>
      <c r="C2814">
        <v>34.615000000000002</v>
      </c>
      <c r="D2814">
        <v>8.1509999999999998</v>
      </c>
      <c r="E2814">
        <v>1100</v>
      </c>
      <c r="F2814">
        <v>1176</v>
      </c>
      <c r="G2814">
        <v>55.84</v>
      </c>
      <c r="H2814">
        <v>5.7910000000000004</v>
      </c>
    </row>
    <row r="2815" spans="2:11" x14ac:dyDescent="0.2">
      <c r="B2815">
        <v>29</v>
      </c>
      <c r="C2815">
        <v>86.950999999999993</v>
      </c>
      <c r="D2815">
        <v>12.16</v>
      </c>
      <c r="E2815">
        <v>1388</v>
      </c>
      <c r="F2815">
        <v>1120</v>
      </c>
      <c r="G2815">
        <v>33.69</v>
      </c>
      <c r="H2815">
        <v>9.6359999999999992</v>
      </c>
    </row>
    <row r="2816" spans="2:11" x14ac:dyDescent="0.2">
      <c r="B2816">
        <v>30</v>
      </c>
      <c r="C2816">
        <v>68.998000000000005</v>
      </c>
      <c r="D2816">
        <v>10.787000000000001</v>
      </c>
      <c r="E2816">
        <v>1396</v>
      </c>
      <c r="F2816">
        <v>1092</v>
      </c>
      <c r="G2816">
        <v>23.702999999999999</v>
      </c>
      <c r="H2816">
        <v>8.9420000000000002</v>
      </c>
    </row>
    <row r="2818" spans="2:12" x14ac:dyDescent="0.2">
      <c r="B2818" s="8" t="s">
        <v>103</v>
      </c>
    </row>
    <row r="2819" spans="2:12" x14ac:dyDescent="0.2">
      <c r="B2819">
        <v>1</v>
      </c>
      <c r="C2819">
        <v>75.415999999999997</v>
      </c>
      <c r="D2819">
        <v>12.141999999999999</v>
      </c>
      <c r="E2819">
        <v>2024</v>
      </c>
      <c r="F2819">
        <v>2160</v>
      </c>
      <c r="G2819">
        <v>166.239</v>
      </c>
      <c r="H2819">
        <v>8.9049999999999994</v>
      </c>
      <c r="I2819">
        <v>61.375999999999998</v>
      </c>
      <c r="J2819">
        <v>75.415999999999997</v>
      </c>
      <c r="K2819" cm="1">
        <f t="array" ref="K2819:K2833">I2819:I2833/J2819:J2833</f>
        <v>0.81383260846504724</v>
      </c>
      <c r="L2819">
        <f>MIN(I2819:I2833)</f>
        <v>35.93</v>
      </c>
    </row>
    <row r="2820" spans="2:12" x14ac:dyDescent="0.2">
      <c r="B2820">
        <v>2</v>
      </c>
      <c r="C2820">
        <v>61.375999999999998</v>
      </c>
      <c r="D2820">
        <v>10.24</v>
      </c>
      <c r="E2820">
        <v>2040</v>
      </c>
      <c r="F2820">
        <v>2216</v>
      </c>
      <c r="G2820">
        <v>23.552</v>
      </c>
      <c r="H2820">
        <v>7.6239999999999997</v>
      </c>
      <c r="I2820">
        <v>48.326999999999998</v>
      </c>
      <c r="J2820">
        <v>72.114000000000004</v>
      </c>
      <c r="K2820">
        <v>0.67014726682752301</v>
      </c>
      <c r="L2820">
        <f>MAX(J2819:J2833)</f>
        <v>114.967</v>
      </c>
    </row>
    <row r="2821" spans="2:12" x14ac:dyDescent="0.2">
      <c r="B2821">
        <v>3</v>
      </c>
      <c r="C2821">
        <v>72.114000000000004</v>
      </c>
      <c r="D2821">
        <v>10.776999999999999</v>
      </c>
      <c r="E2821">
        <v>1960</v>
      </c>
      <c r="F2821">
        <v>2124</v>
      </c>
      <c r="G2821">
        <v>66.296999999999997</v>
      </c>
      <c r="H2821">
        <v>8.6649999999999991</v>
      </c>
      <c r="I2821">
        <v>50.853999999999999</v>
      </c>
      <c r="J2821">
        <v>64.597999999999999</v>
      </c>
      <c r="K2821">
        <v>0.78723799498436486</v>
      </c>
      <c r="L2821">
        <f>AVERAGE(I2819:I2833)</f>
        <v>54.122066666666662</v>
      </c>
    </row>
    <row r="2822" spans="2:12" x14ac:dyDescent="0.2">
      <c r="B2822">
        <v>4</v>
      </c>
      <c r="C2822">
        <v>48.326999999999998</v>
      </c>
      <c r="D2822">
        <v>8.6950000000000003</v>
      </c>
      <c r="E2822">
        <v>1936</v>
      </c>
      <c r="F2822">
        <v>2080</v>
      </c>
      <c r="G2822">
        <v>41.634</v>
      </c>
      <c r="H2822">
        <v>7.4349999999999996</v>
      </c>
      <c r="I2822">
        <v>40.253</v>
      </c>
      <c r="J2822">
        <v>63.005000000000003</v>
      </c>
      <c r="K2822">
        <v>0.63888580271407025</v>
      </c>
      <c r="L2822">
        <f>AVERAGE(J2819:J2833)</f>
        <v>74.848066666666654</v>
      </c>
    </row>
    <row r="2823" spans="2:12" x14ac:dyDescent="0.2">
      <c r="B2823">
        <v>5</v>
      </c>
      <c r="C2823">
        <v>64.597999999999999</v>
      </c>
      <c r="D2823">
        <v>10.302</v>
      </c>
      <c r="E2823">
        <v>2764</v>
      </c>
      <c r="F2823">
        <v>1736</v>
      </c>
      <c r="G2823">
        <v>142.595</v>
      </c>
      <c r="H2823">
        <v>8.6649999999999991</v>
      </c>
      <c r="I2823">
        <v>52.845999999999997</v>
      </c>
      <c r="J2823">
        <v>74.12</v>
      </c>
      <c r="K2823">
        <v>0.71297895304910941</v>
      </c>
    </row>
    <row r="2824" spans="2:12" x14ac:dyDescent="0.2">
      <c r="B2824">
        <v>6</v>
      </c>
      <c r="C2824">
        <v>50.853999999999999</v>
      </c>
      <c r="D2824">
        <v>8.9090000000000007</v>
      </c>
      <c r="E2824">
        <v>2792</v>
      </c>
      <c r="F2824">
        <v>1728</v>
      </c>
      <c r="G2824">
        <v>141.58199999999999</v>
      </c>
      <c r="H2824">
        <v>7.835</v>
      </c>
      <c r="I2824">
        <v>38.182000000000002</v>
      </c>
      <c r="J2824">
        <v>50.029000000000003</v>
      </c>
      <c r="K2824">
        <v>0.76319734553958707</v>
      </c>
    </row>
    <row r="2825" spans="2:12" x14ac:dyDescent="0.2">
      <c r="B2825">
        <v>7</v>
      </c>
      <c r="C2825">
        <v>63.005000000000003</v>
      </c>
      <c r="D2825">
        <v>10.112</v>
      </c>
      <c r="E2825">
        <v>4396</v>
      </c>
      <c r="F2825">
        <v>880</v>
      </c>
      <c r="G2825">
        <v>51.765999999999998</v>
      </c>
      <c r="H2825">
        <v>8.5090000000000003</v>
      </c>
      <c r="I2825">
        <v>78.442999999999998</v>
      </c>
      <c r="J2825">
        <v>114.967</v>
      </c>
      <c r="K2825">
        <v>0.68230883644872009</v>
      </c>
    </row>
    <row r="2826" spans="2:12" x14ac:dyDescent="0.2">
      <c r="B2826">
        <v>8</v>
      </c>
      <c r="C2826">
        <v>40.253</v>
      </c>
      <c r="D2826">
        <v>7.7949999999999999</v>
      </c>
      <c r="E2826">
        <v>4384</v>
      </c>
      <c r="F2826">
        <v>816</v>
      </c>
      <c r="G2826">
        <v>8.8810000000000002</v>
      </c>
      <c r="H2826">
        <v>6.98</v>
      </c>
      <c r="I2826">
        <v>78.370999999999995</v>
      </c>
      <c r="J2826">
        <v>109.89100000000001</v>
      </c>
      <c r="K2826">
        <v>0.71317032332038099</v>
      </c>
    </row>
    <row r="2827" spans="2:12" x14ac:dyDescent="0.2">
      <c r="B2827">
        <v>9</v>
      </c>
      <c r="C2827">
        <v>74.12</v>
      </c>
      <c r="D2827">
        <v>11.852</v>
      </c>
      <c r="E2827">
        <v>4336</v>
      </c>
      <c r="F2827">
        <v>636</v>
      </c>
      <c r="G2827">
        <v>150.83199999999999</v>
      </c>
      <c r="H2827">
        <v>8.3780000000000001</v>
      </c>
      <c r="I2827">
        <v>64.569000000000003</v>
      </c>
      <c r="J2827">
        <v>81.709000000000003</v>
      </c>
      <c r="K2827">
        <v>0.7902311862830288</v>
      </c>
    </row>
    <row r="2828" spans="2:12" x14ac:dyDescent="0.2">
      <c r="B2828">
        <v>10</v>
      </c>
      <c r="C2828">
        <v>52.845999999999997</v>
      </c>
      <c r="D2828">
        <v>10.010999999999999</v>
      </c>
      <c r="E2828">
        <v>4340</v>
      </c>
      <c r="F2828">
        <v>708</v>
      </c>
      <c r="G2828">
        <v>27.181000000000001</v>
      </c>
      <c r="H2828">
        <v>7.2210000000000001</v>
      </c>
      <c r="I2828">
        <v>50.529000000000003</v>
      </c>
      <c r="J2828">
        <v>75.111999999999995</v>
      </c>
      <c r="K2828">
        <v>0.67271541165193316</v>
      </c>
    </row>
    <row r="2829" spans="2:12" x14ac:dyDescent="0.2">
      <c r="B2829">
        <v>11</v>
      </c>
      <c r="C2829">
        <v>50.029000000000003</v>
      </c>
      <c r="D2829">
        <v>10.45</v>
      </c>
      <c r="E2829">
        <v>4604</v>
      </c>
      <c r="F2829">
        <v>680</v>
      </c>
      <c r="G2829">
        <v>38.454000000000001</v>
      </c>
      <c r="H2829">
        <v>7.4269999999999996</v>
      </c>
      <c r="I2829">
        <v>44.895000000000003</v>
      </c>
      <c r="J2829">
        <v>71.260000000000005</v>
      </c>
      <c r="K2829">
        <v>0.63001683974179068</v>
      </c>
    </row>
    <row r="2830" spans="2:12" x14ac:dyDescent="0.2">
      <c r="B2830">
        <v>12</v>
      </c>
      <c r="C2830">
        <v>38.182000000000002</v>
      </c>
      <c r="D2830">
        <v>8.0909999999999993</v>
      </c>
      <c r="E2830">
        <v>4612</v>
      </c>
      <c r="F2830">
        <v>652</v>
      </c>
      <c r="G2830">
        <v>22.751000000000001</v>
      </c>
      <c r="H2830">
        <v>6.2460000000000004</v>
      </c>
      <c r="I2830">
        <v>35.93</v>
      </c>
      <c r="J2830">
        <v>52.643000000000001</v>
      </c>
      <c r="K2830">
        <v>0.68252189274927344</v>
      </c>
    </row>
    <row r="2831" spans="2:12" x14ac:dyDescent="0.2">
      <c r="B2831">
        <v>13</v>
      </c>
      <c r="C2831">
        <v>114.967</v>
      </c>
      <c r="D2831">
        <v>13.375</v>
      </c>
      <c r="E2831">
        <v>1140</v>
      </c>
      <c r="F2831">
        <v>3140</v>
      </c>
      <c r="G2831">
        <v>120.256</v>
      </c>
      <c r="H2831">
        <v>11.311999999999999</v>
      </c>
      <c r="I2831">
        <v>53.085000000000001</v>
      </c>
      <c r="J2831">
        <v>86.567999999999998</v>
      </c>
      <c r="K2831">
        <v>0.61321735514277798</v>
      </c>
    </row>
    <row r="2832" spans="2:12" x14ac:dyDescent="0.2">
      <c r="B2832">
        <v>14</v>
      </c>
      <c r="C2832">
        <v>78.442999999999998</v>
      </c>
      <c r="D2832">
        <v>11.803000000000001</v>
      </c>
      <c r="E2832">
        <v>1124</v>
      </c>
      <c r="F2832">
        <v>3324</v>
      </c>
      <c r="G2832">
        <v>50.792999999999999</v>
      </c>
      <c r="H2832">
        <v>9.1319999999999997</v>
      </c>
      <c r="I2832">
        <v>59.405999999999999</v>
      </c>
      <c r="J2832">
        <v>71.593000000000004</v>
      </c>
      <c r="K2832">
        <v>0.82977386057296099</v>
      </c>
    </row>
    <row r="2833" spans="2:11" x14ac:dyDescent="0.2">
      <c r="B2833">
        <v>15</v>
      </c>
      <c r="C2833">
        <v>109.89100000000001</v>
      </c>
      <c r="D2833">
        <v>13.574999999999999</v>
      </c>
      <c r="E2833">
        <v>1276</v>
      </c>
      <c r="F2833">
        <v>3148</v>
      </c>
      <c r="G2833">
        <v>127.07299999999999</v>
      </c>
      <c r="H2833">
        <v>10.59</v>
      </c>
      <c r="I2833">
        <v>54.765000000000001</v>
      </c>
      <c r="J2833">
        <v>59.695999999999998</v>
      </c>
      <c r="K2833">
        <v>0.91739815062985797</v>
      </c>
    </row>
    <row r="2834" spans="2:11" x14ac:dyDescent="0.2">
      <c r="B2834">
        <v>16</v>
      </c>
      <c r="C2834">
        <v>78.370999999999995</v>
      </c>
      <c r="D2834">
        <v>11.618</v>
      </c>
      <c r="E2834">
        <v>1248</v>
      </c>
      <c r="F2834">
        <v>3252</v>
      </c>
      <c r="G2834">
        <v>166.827</v>
      </c>
      <c r="H2834">
        <v>9.0410000000000004</v>
      </c>
    </row>
    <row r="2835" spans="2:11" x14ac:dyDescent="0.2">
      <c r="B2835">
        <v>17</v>
      </c>
      <c r="C2835">
        <v>81.709000000000003</v>
      </c>
      <c r="D2835">
        <v>11.618</v>
      </c>
      <c r="E2835">
        <v>1088</v>
      </c>
      <c r="F2835">
        <v>2948</v>
      </c>
      <c r="G2835">
        <v>166.827</v>
      </c>
      <c r="H2835">
        <v>8.9659999999999993</v>
      </c>
    </row>
    <row r="2836" spans="2:11" x14ac:dyDescent="0.2">
      <c r="B2836">
        <v>18</v>
      </c>
      <c r="C2836">
        <v>64.569000000000003</v>
      </c>
      <c r="D2836">
        <v>10.010999999999999</v>
      </c>
      <c r="E2836">
        <v>1088</v>
      </c>
      <c r="F2836">
        <v>2936</v>
      </c>
      <c r="G2836">
        <v>170.31100000000001</v>
      </c>
      <c r="H2836">
        <v>8.9049999999999994</v>
      </c>
    </row>
    <row r="2837" spans="2:11" x14ac:dyDescent="0.2">
      <c r="B2837">
        <v>19</v>
      </c>
      <c r="C2837">
        <v>75.111999999999995</v>
      </c>
      <c r="D2837">
        <v>11.315</v>
      </c>
      <c r="E2837">
        <v>3040</v>
      </c>
      <c r="F2837">
        <v>2396</v>
      </c>
      <c r="G2837">
        <v>38.088999999999999</v>
      </c>
      <c r="H2837">
        <v>9.1370000000000005</v>
      </c>
    </row>
    <row r="2838" spans="2:11" x14ac:dyDescent="0.2">
      <c r="B2838">
        <v>20</v>
      </c>
      <c r="C2838">
        <v>50.529000000000003</v>
      </c>
      <c r="D2838">
        <v>9.702</v>
      </c>
      <c r="E2838">
        <v>3032</v>
      </c>
      <c r="F2838">
        <v>2360</v>
      </c>
      <c r="G2838">
        <v>29.745000000000001</v>
      </c>
      <c r="H2838">
        <v>7.6189999999999998</v>
      </c>
    </row>
    <row r="2839" spans="2:11" x14ac:dyDescent="0.2">
      <c r="B2839">
        <v>21</v>
      </c>
      <c r="C2839">
        <v>71.260000000000005</v>
      </c>
      <c r="D2839">
        <v>10.557</v>
      </c>
      <c r="E2839">
        <v>3180</v>
      </c>
      <c r="F2839">
        <v>2768</v>
      </c>
      <c r="G2839">
        <v>65.772000000000006</v>
      </c>
      <c r="H2839">
        <v>8.8149999999999995</v>
      </c>
    </row>
    <row r="2840" spans="2:11" x14ac:dyDescent="0.2">
      <c r="B2840">
        <v>22</v>
      </c>
      <c r="C2840">
        <v>44.895000000000003</v>
      </c>
      <c r="D2840">
        <v>8.4239999999999995</v>
      </c>
      <c r="E2840">
        <v>3156</v>
      </c>
      <c r="F2840">
        <v>2724</v>
      </c>
      <c r="G2840">
        <v>36.869999999999997</v>
      </c>
      <c r="H2840">
        <v>7.2119999999999997</v>
      </c>
    </row>
    <row r="2841" spans="2:11" x14ac:dyDescent="0.2">
      <c r="B2841">
        <v>23</v>
      </c>
      <c r="C2841">
        <v>52.643000000000001</v>
      </c>
      <c r="D2841">
        <v>9.2249999999999996</v>
      </c>
      <c r="E2841">
        <v>3684</v>
      </c>
      <c r="F2841">
        <v>2344</v>
      </c>
      <c r="G2841">
        <v>172.50399999999999</v>
      </c>
      <c r="H2841">
        <v>7.6470000000000002</v>
      </c>
    </row>
    <row r="2842" spans="2:11" x14ac:dyDescent="0.2">
      <c r="B2842">
        <v>24</v>
      </c>
      <c r="C2842">
        <v>35.93</v>
      </c>
      <c r="D2842">
        <v>7.649</v>
      </c>
      <c r="E2842">
        <v>3664</v>
      </c>
      <c r="F2842">
        <v>2364</v>
      </c>
      <c r="G2842">
        <v>12.724</v>
      </c>
      <c r="H2842">
        <v>6.258</v>
      </c>
    </row>
    <row r="2843" spans="2:11" x14ac:dyDescent="0.2">
      <c r="B2843">
        <v>25</v>
      </c>
      <c r="C2843">
        <v>86.567999999999998</v>
      </c>
      <c r="D2843">
        <v>12.709</v>
      </c>
      <c r="E2843">
        <v>1508</v>
      </c>
      <c r="F2843">
        <v>1308</v>
      </c>
      <c r="G2843">
        <v>37.304000000000002</v>
      </c>
      <c r="H2843">
        <v>9.3870000000000005</v>
      </c>
    </row>
    <row r="2844" spans="2:11" x14ac:dyDescent="0.2">
      <c r="B2844">
        <v>26</v>
      </c>
      <c r="C2844">
        <v>53.085000000000001</v>
      </c>
      <c r="D2844">
        <v>9.7140000000000004</v>
      </c>
      <c r="E2844">
        <v>1540</v>
      </c>
      <c r="F2844">
        <v>1296</v>
      </c>
      <c r="G2844">
        <v>41.987000000000002</v>
      </c>
      <c r="H2844">
        <v>7.93</v>
      </c>
    </row>
    <row r="2845" spans="2:11" x14ac:dyDescent="0.2">
      <c r="B2845">
        <v>27</v>
      </c>
      <c r="C2845">
        <v>71.593000000000004</v>
      </c>
      <c r="D2845">
        <v>10.361000000000001</v>
      </c>
      <c r="E2845">
        <v>1376</v>
      </c>
      <c r="F2845">
        <v>884</v>
      </c>
      <c r="G2845">
        <v>120.735</v>
      </c>
      <c r="H2845">
        <v>9.1460000000000008</v>
      </c>
    </row>
    <row r="2846" spans="2:11" x14ac:dyDescent="0.2">
      <c r="B2846">
        <v>28</v>
      </c>
      <c r="C2846">
        <v>59.405999999999999</v>
      </c>
      <c r="D2846">
        <v>9.4849999999999994</v>
      </c>
      <c r="E2846">
        <v>1400</v>
      </c>
      <c r="F2846">
        <v>1040</v>
      </c>
      <c r="G2846">
        <v>54.292999999999999</v>
      </c>
      <c r="H2846">
        <v>8.4239999999999995</v>
      </c>
    </row>
    <row r="2847" spans="2:11" x14ac:dyDescent="0.2">
      <c r="B2847">
        <v>29</v>
      </c>
      <c r="C2847">
        <v>59.695999999999998</v>
      </c>
      <c r="D2847">
        <v>10.394</v>
      </c>
      <c r="E2847">
        <v>988</v>
      </c>
      <c r="F2847">
        <v>1284</v>
      </c>
      <c r="G2847">
        <v>47.816000000000003</v>
      </c>
      <c r="H2847">
        <v>8.1829999999999998</v>
      </c>
    </row>
    <row r="2848" spans="2:11" x14ac:dyDescent="0.2">
      <c r="B2848">
        <v>30</v>
      </c>
      <c r="C2848">
        <v>54.765000000000001</v>
      </c>
      <c r="D2848">
        <v>9.3989999999999991</v>
      </c>
      <c r="E2848">
        <v>984</v>
      </c>
      <c r="F2848">
        <v>1268</v>
      </c>
      <c r="G2848">
        <v>50.194000000000003</v>
      </c>
      <c r="H2848">
        <v>7.702</v>
      </c>
    </row>
    <row r="2850" spans="2:12" x14ac:dyDescent="0.2">
      <c r="B2850" s="7" t="s">
        <v>104</v>
      </c>
    </row>
    <row r="2851" spans="2:12" x14ac:dyDescent="0.2">
      <c r="B2851">
        <v>1</v>
      </c>
      <c r="C2851">
        <v>87.691000000000003</v>
      </c>
      <c r="D2851">
        <v>13.148999999999999</v>
      </c>
      <c r="E2851">
        <v>3808</v>
      </c>
      <c r="F2851">
        <v>920</v>
      </c>
      <c r="G2851">
        <v>47.936</v>
      </c>
      <c r="H2851">
        <v>9.9670000000000005</v>
      </c>
      <c r="I2851">
        <v>60.877000000000002</v>
      </c>
      <c r="J2851">
        <v>87.691000000000003</v>
      </c>
      <c r="K2851" cm="1">
        <f t="array" ref="K2851:K2865">I2851:I2865/J2851:J2865</f>
        <v>0.6942217559384658</v>
      </c>
      <c r="L2851">
        <f>MIN(I2851:I2865)</f>
        <v>32.398000000000003</v>
      </c>
    </row>
    <row r="2852" spans="2:12" x14ac:dyDescent="0.2">
      <c r="B2852">
        <v>2</v>
      </c>
      <c r="C2852">
        <v>60.877000000000002</v>
      </c>
      <c r="D2852">
        <v>9.4789999999999992</v>
      </c>
      <c r="E2852">
        <v>3824</v>
      </c>
      <c r="F2852">
        <v>752</v>
      </c>
      <c r="G2852">
        <v>115.27800000000001</v>
      </c>
      <c r="H2852">
        <v>8.81</v>
      </c>
      <c r="I2852">
        <v>63.024000000000001</v>
      </c>
      <c r="J2852">
        <v>96.498999999999995</v>
      </c>
      <c r="K2852">
        <v>0.65310521352552875</v>
      </c>
      <c r="L2852">
        <f>MAX(J2851:J2865)</f>
        <v>106.654</v>
      </c>
    </row>
    <row r="2853" spans="2:12" x14ac:dyDescent="0.2">
      <c r="B2853">
        <v>3</v>
      </c>
      <c r="C2853">
        <v>96.498999999999995</v>
      </c>
      <c r="D2853">
        <v>12.244999999999999</v>
      </c>
      <c r="E2853">
        <v>4040</v>
      </c>
      <c r="F2853">
        <v>1684</v>
      </c>
      <c r="G2853">
        <v>26.565000000000001</v>
      </c>
      <c r="H2853">
        <v>10.943</v>
      </c>
      <c r="I2853">
        <v>73.724000000000004</v>
      </c>
      <c r="J2853">
        <v>106.654</v>
      </c>
      <c r="K2853">
        <v>0.69124458529450383</v>
      </c>
      <c r="L2853">
        <f>AVERAGE(I2851:I2865)</f>
        <v>54.351266666666675</v>
      </c>
    </row>
    <row r="2854" spans="2:12" x14ac:dyDescent="0.2">
      <c r="B2854">
        <v>4</v>
      </c>
      <c r="C2854">
        <v>63.024000000000001</v>
      </c>
      <c r="D2854">
        <v>9.4819999999999993</v>
      </c>
      <c r="E2854">
        <v>4100</v>
      </c>
      <c r="F2854">
        <v>1744</v>
      </c>
      <c r="G2854">
        <v>61.503999999999998</v>
      </c>
      <c r="H2854">
        <v>9.0030000000000001</v>
      </c>
      <c r="I2854">
        <v>60.218000000000004</v>
      </c>
      <c r="J2854">
        <v>81.144000000000005</v>
      </c>
      <c r="K2854">
        <v>0.74211278714384299</v>
      </c>
      <c r="L2854">
        <f>AVERAGE(J2851:J2865)</f>
        <v>77.896333333333331</v>
      </c>
    </row>
    <row r="2855" spans="2:12" x14ac:dyDescent="0.2">
      <c r="B2855">
        <v>5</v>
      </c>
      <c r="C2855">
        <v>106.654</v>
      </c>
      <c r="D2855">
        <v>12.682</v>
      </c>
      <c r="E2855">
        <v>3604</v>
      </c>
      <c r="F2855">
        <v>1148</v>
      </c>
      <c r="G2855">
        <v>140.33199999999999</v>
      </c>
      <c r="H2855">
        <v>11.19</v>
      </c>
      <c r="I2855">
        <v>49.326999999999998</v>
      </c>
      <c r="J2855">
        <v>77.997</v>
      </c>
      <c r="K2855">
        <v>0.6324217598112748</v>
      </c>
    </row>
    <row r="2856" spans="2:12" x14ac:dyDescent="0.2">
      <c r="B2856">
        <v>6</v>
      </c>
      <c r="C2856">
        <v>73.724000000000004</v>
      </c>
      <c r="D2856">
        <v>10.64</v>
      </c>
      <c r="E2856">
        <v>3636</v>
      </c>
      <c r="F2856">
        <v>1132</v>
      </c>
      <c r="G2856">
        <v>130.46199999999999</v>
      </c>
      <c r="H2856">
        <v>9.2409999999999997</v>
      </c>
      <c r="I2856">
        <v>73.009</v>
      </c>
      <c r="J2856">
        <v>100.248</v>
      </c>
      <c r="K2856">
        <v>0.72828385603702817</v>
      </c>
    </row>
    <row r="2857" spans="2:12" x14ac:dyDescent="0.2">
      <c r="B2857">
        <v>7</v>
      </c>
      <c r="C2857">
        <v>81.144000000000005</v>
      </c>
      <c r="D2857">
        <v>11.077999999999999</v>
      </c>
      <c r="E2857">
        <v>1456</v>
      </c>
      <c r="F2857">
        <v>2464</v>
      </c>
      <c r="G2857">
        <v>28.216999999999999</v>
      </c>
      <c r="H2857">
        <v>9.5009999999999994</v>
      </c>
      <c r="I2857">
        <v>51.097999999999999</v>
      </c>
      <c r="J2857">
        <v>64.349000000000004</v>
      </c>
      <c r="K2857">
        <v>0.79407605401793335</v>
      </c>
    </row>
    <row r="2858" spans="2:12" x14ac:dyDescent="0.2">
      <c r="B2858">
        <v>8</v>
      </c>
      <c r="C2858">
        <v>60.218000000000004</v>
      </c>
      <c r="D2858">
        <v>10.130000000000001</v>
      </c>
      <c r="E2858">
        <v>1456</v>
      </c>
      <c r="F2858">
        <v>2388</v>
      </c>
      <c r="G2858">
        <v>150.422</v>
      </c>
      <c r="H2858">
        <v>8.218</v>
      </c>
      <c r="I2858">
        <v>32.398000000000003</v>
      </c>
      <c r="J2858">
        <v>45.131999999999998</v>
      </c>
      <c r="K2858">
        <v>0.71784986262518846</v>
      </c>
    </row>
    <row r="2859" spans="2:12" x14ac:dyDescent="0.2">
      <c r="B2859">
        <v>9</v>
      </c>
      <c r="C2859">
        <v>77.997</v>
      </c>
      <c r="D2859">
        <v>10.83</v>
      </c>
      <c r="E2859">
        <v>1232</v>
      </c>
      <c r="F2859">
        <v>2188</v>
      </c>
      <c r="G2859">
        <v>123.34099999999999</v>
      </c>
      <c r="H2859">
        <v>9.5239999999999991</v>
      </c>
      <c r="I2859">
        <v>37.67</v>
      </c>
      <c r="J2859">
        <v>57.058</v>
      </c>
      <c r="K2859">
        <v>0.6602054050264643</v>
      </c>
    </row>
    <row r="2860" spans="2:12" x14ac:dyDescent="0.2">
      <c r="B2860">
        <v>10</v>
      </c>
      <c r="C2860">
        <v>49.326999999999998</v>
      </c>
      <c r="D2860">
        <v>8.8960000000000008</v>
      </c>
      <c r="E2860">
        <v>1200</v>
      </c>
      <c r="F2860">
        <v>2260</v>
      </c>
      <c r="G2860">
        <v>164.476</v>
      </c>
      <c r="H2860">
        <v>7.8760000000000003</v>
      </c>
      <c r="I2860">
        <v>49.177999999999997</v>
      </c>
      <c r="J2860">
        <v>79.754999999999995</v>
      </c>
      <c r="K2860">
        <v>0.61661337847156916</v>
      </c>
    </row>
    <row r="2861" spans="2:12" x14ac:dyDescent="0.2">
      <c r="B2861">
        <v>11</v>
      </c>
      <c r="C2861">
        <v>100.248</v>
      </c>
      <c r="D2861">
        <v>13.574</v>
      </c>
      <c r="E2861">
        <v>1448</v>
      </c>
      <c r="F2861">
        <v>1832</v>
      </c>
      <c r="G2861">
        <v>142.125</v>
      </c>
      <c r="H2861">
        <v>9.5939999999999994</v>
      </c>
      <c r="I2861">
        <v>46.640999999999998</v>
      </c>
      <c r="J2861">
        <v>59.106000000000002</v>
      </c>
      <c r="K2861">
        <v>0.78910770480154291</v>
      </c>
    </row>
    <row r="2862" spans="2:12" x14ac:dyDescent="0.2">
      <c r="B2862">
        <v>12</v>
      </c>
      <c r="C2862">
        <v>73.009</v>
      </c>
      <c r="D2862">
        <v>10.701000000000001</v>
      </c>
      <c r="E2862">
        <v>1464</v>
      </c>
      <c r="F2862">
        <v>1836</v>
      </c>
      <c r="G2862">
        <v>122.276</v>
      </c>
      <c r="H2862">
        <v>8.7539999999999996</v>
      </c>
      <c r="I2862">
        <v>67.581000000000003</v>
      </c>
      <c r="J2862">
        <v>93.388999999999996</v>
      </c>
      <c r="K2862">
        <v>0.72365053700114579</v>
      </c>
    </row>
    <row r="2863" spans="2:12" x14ac:dyDescent="0.2">
      <c r="B2863">
        <v>13</v>
      </c>
      <c r="C2863">
        <v>64.349000000000004</v>
      </c>
      <c r="D2863">
        <v>9.8770000000000007</v>
      </c>
      <c r="E2863">
        <v>2092</v>
      </c>
      <c r="F2863">
        <v>2780</v>
      </c>
      <c r="G2863">
        <v>164.624</v>
      </c>
      <c r="H2863">
        <v>8.5709999999999997</v>
      </c>
      <c r="I2863">
        <v>43.494999999999997</v>
      </c>
      <c r="J2863">
        <v>67.545000000000002</v>
      </c>
      <c r="K2863">
        <v>0.6439410763194906</v>
      </c>
    </row>
    <row r="2864" spans="2:12" x14ac:dyDescent="0.2">
      <c r="B2864">
        <v>14</v>
      </c>
      <c r="C2864">
        <v>51.097999999999999</v>
      </c>
      <c r="D2864">
        <v>9.2609999999999992</v>
      </c>
      <c r="E2864">
        <v>2084</v>
      </c>
      <c r="F2864">
        <v>2776</v>
      </c>
      <c r="G2864">
        <v>162.03100000000001</v>
      </c>
      <c r="H2864">
        <v>7.1429999999999998</v>
      </c>
      <c r="I2864">
        <v>54.357999999999997</v>
      </c>
      <c r="J2864">
        <v>77.444999999999993</v>
      </c>
      <c r="K2864">
        <v>0.70189166505261802</v>
      </c>
    </row>
    <row r="2865" spans="2:11" x14ac:dyDescent="0.2">
      <c r="B2865">
        <v>15</v>
      </c>
      <c r="C2865">
        <v>45.131999999999998</v>
      </c>
      <c r="D2865">
        <v>8.3330000000000002</v>
      </c>
      <c r="E2865">
        <v>2308</v>
      </c>
      <c r="F2865">
        <v>2820</v>
      </c>
      <c r="G2865">
        <v>143.13</v>
      </c>
      <c r="H2865">
        <v>7.1980000000000004</v>
      </c>
      <c r="I2865">
        <v>52.670999999999999</v>
      </c>
      <c r="J2865">
        <v>74.433000000000007</v>
      </c>
      <c r="K2865">
        <v>0.70762968038370067</v>
      </c>
    </row>
    <row r="2866" spans="2:11" x14ac:dyDescent="0.2">
      <c r="B2866">
        <v>16</v>
      </c>
      <c r="C2866">
        <v>32.398000000000003</v>
      </c>
      <c r="D2866">
        <v>7.6230000000000002</v>
      </c>
      <c r="E2866">
        <v>2340</v>
      </c>
      <c r="F2866">
        <v>2796</v>
      </c>
      <c r="G2866">
        <v>128.66</v>
      </c>
      <c r="H2866">
        <v>5.952</v>
      </c>
    </row>
    <row r="2867" spans="2:11" x14ac:dyDescent="0.2">
      <c r="B2867">
        <v>17</v>
      </c>
      <c r="C2867">
        <v>57.058</v>
      </c>
      <c r="D2867">
        <v>11.359</v>
      </c>
      <c r="E2867">
        <v>2204</v>
      </c>
      <c r="F2867">
        <v>2752</v>
      </c>
      <c r="G2867">
        <v>33.024000000000001</v>
      </c>
      <c r="H2867">
        <v>7.6189999999999998</v>
      </c>
    </row>
    <row r="2868" spans="2:11" x14ac:dyDescent="0.2">
      <c r="B2868">
        <v>18</v>
      </c>
      <c r="C2868">
        <v>37.67</v>
      </c>
      <c r="D2868">
        <v>8.6669999999999998</v>
      </c>
      <c r="E2868">
        <v>2224</v>
      </c>
      <c r="F2868">
        <v>2716</v>
      </c>
      <c r="G2868">
        <v>20.925000000000001</v>
      </c>
      <c r="H2868">
        <v>5.952</v>
      </c>
    </row>
    <row r="2869" spans="2:11" x14ac:dyDescent="0.2">
      <c r="B2869">
        <v>19</v>
      </c>
      <c r="C2869">
        <v>79.754999999999995</v>
      </c>
      <c r="D2869">
        <v>12.429</v>
      </c>
      <c r="E2869">
        <v>3264</v>
      </c>
      <c r="F2869">
        <v>2200</v>
      </c>
      <c r="G2869">
        <v>159.82900000000001</v>
      </c>
      <c r="H2869">
        <v>9.0589999999999993</v>
      </c>
    </row>
    <row r="2870" spans="2:11" x14ac:dyDescent="0.2">
      <c r="B2870">
        <v>20</v>
      </c>
      <c r="C2870">
        <v>49.177999999999997</v>
      </c>
      <c r="D2870">
        <v>8.9499999999999993</v>
      </c>
      <c r="E2870">
        <v>3312</v>
      </c>
      <c r="F2870">
        <v>2268</v>
      </c>
      <c r="G2870">
        <v>28.61</v>
      </c>
      <c r="H2870">
        <v>7.3810000000000002</v>
      </c>
    </row>
    <row r="2871" spans="2:11" x14ac:dyDescent="0.2">
      <c r="B2871">
        <v>21</v>
      </c>
      <c r="C2871">
        <v>59.106000000000002</v>
      </c>
      <c r="D2871">
        <v>10.648</v>
      </c>
      <c r="E2871">
        <v>3460</v>
      </c>
      <c r="F2871">
        <v>2316</v>
      </c>
      <c r="G2871">
        <v>169.69499999999999</v>
      </c>
      <c r="H2871">
        <v>8.0779999999999994</v>
      </c>
    </row>
    <row r="2872" spans="2:11" x14ac:dyDescent="0.2">
      <c r="B2872">
        <v>22</v>
      </c>
      <c r="C2872">
        <v>46.640999999999998</v>
      </c>
      <c r="D2872">
        <v>9.3339999999999996</v>
      </c>
      <c r="E2872">
        <v>3484</v>
      </c>
      <c r="F2872">
        <v>2360</v>
      </c>
      <c r="G2872">
        <v>37.747</v>
      </c>
      <c r="H2872">
        <v>7.1050000000000004</v>
      </c>
    </row>
    <row r="2873" spans="2:11" x14ac:dyDescent="0.2">
      <c r="B2873">
        <v>23</v>
      </c>
      <c r="C2873">
        <v>93.388999999999996</v>
      </c>
      <c r="D2873">
        <v>12.196</v>
      </c>
      <c r="E2873">
        <v>3732</v>
      </c>
      <c r="F2873">
        <v>2708</v>
      </c>
      <c r="G2873">
        <v>128.66</v>
      </c>
      <c r="H2873">
        <v>9.8629999999999995</v>
      </c>
    </row>
    <row r="2874" spans="2:11" x14ac:dyDescent="0.2">
      <c r="B2874">
        <v>24</v>
      </c>
      <c r="C2874">
        <v>67.581000000000003</v>
      </c>
      <c r="D2874">
        <v>10.468</v>
      </c>
      <c r="E2874">
        <v>3756</v>
      </c>
      <c r="F2874">
        <v>2712</v>
      </c>
      <c r="G2874">
        <v>107.199</v>
      </c>
      <c r="H2874">
        <v>9.2070000000000007</v>
      </c>
    </row>
    <row r="2875" spans="2:11" x14ac:dyDescent="0.2">
      <c r="B2875">
        <v>25</v>
      </c>
      <c r="C2875">
        <v>67.545000000000002</v>
      </c>
      <c r="D2875">
        <v>10.701000000000001</v>
      </c>
      <c r="E2875">
        <v>896</v>
      </c>
      <c r="F2875">
        <v>1236</v>
      </c>
      <c r="G2875">
        <v>159.14599999999999</v>
      </c>
      <c r="H2875">
        <v>8.7550000000000008</v>
      </c>
    </row>
    <row r="2876" spans="2:11" x14ac:dyDescent="0.2">
      <c r="B2876">
        <v>26</v>
      </c>
      <c r="C2876">
        <v>43.494999999999997</v>
      </c>
      <c r="D2876">
        <v>8.0039999999999996</v>
      </c>
      <c r="E2876">
        <v>932</v>
      </c>
      <c r="F2876">
        <v>1220</v>
      </c>
      <c r="G2876">
        <v>149.62100000000001</v>
      </c>
      <c r="H2876">
        <v>7.3470000000000004</v>
      </c>
    </row>
    <row r="2877" spans="2:11" x14ac:dyDescent="0.2">
      <c r="B2877">
        <v>27</v>
      </c>
      <c r="C2877">
        <v>77.444999999999993</v>
      </c>
      <c r="D2877">
        <v>10.986000000000001</v>
      </c>
      <c r="E2877">
        <v>1028</v>
      </c>
      <c r="F2877">
        <v>1216</v>
      </c>
      <c r="G2877">
        <v>60.100999999999999</v>
      </c>
      <c r="H2877">
        <v>9.5239999999999991</v>
      </c>
    </row>
    <row r="2878" spans="2:11" x14ac:dyDescent="0.2">
      <c r="B2878">
        <v>28</v>
      </c>
      <c r="C2878">
        <v>54.357999999999997</v>
      </c>
      <c r="D2878">
        <v>9.923</v>
      </c>
      <c r="E2878">
        <v>1016</v>
      </c>
      <c r="F2878">
        <v>1076</v>
      </c>
      <c r="G2878">
        <v>120.256</v>
      </c>
      <c r="H2878">
        <v>7.6189999999999998</v>
      </c>
    </row>
    <row r="2879" spans="2:11" x14ac:dyDescent="0.2">
      <c r="B2879">
        <v>29</v>
      </c>
      <c r="C2879">
        <v>74.433000000000007</v>
      </c>
      <c r="D2879">
        <v>10.88</v>
      </c>
      <c r="E2879">
        <v>1100</v>
      </c>
      <c r="F2879">
        <v>868</v>
      </c>
      <c r="G2879">
        <v>113.199</v>
      </c>
      <c r="H2879">
        <v>9.5239999999999991</v>
      </c>
    </row>
    <row r="2880" spans="2:11" x14ac:dyDescent="0.2">
      <c r="B2880">
        <v>30</v>
      </c>
      <c r="C2880">
        <v>52.670999999999999</v>
      </c>
      <c r="D2880">
        <v>9.1969999999999992</v>
      </c>
      <c r="E2880">
        <v>1060</v>
      </c>
      <c r="F2880">
        <v>960</v>
      </c>
      <c r="G2880">
        <v>21.251000000000001</v>
      </c>
      <c r="H2880">
        <v>7.6710000000000003</v>
      </c>
    </row>
    <row r="2882" spans="2:12" x14ac:dyDescent="0.2">
      <c r="B2882" s="8" t="s">
        <v>105</v>
      </c>
    </row>
    <row r="2883" spans="2:12" x14ac:dyDescent="0.2">
      <c r="B2883">
        <v>1</v>
      </c>
      <c r="C2883">
        <v>53.151000000000003</v>
      </c>
      <c r="D2883">
        <v>9.61</v>
      </c>
      <c r="E2883">
        <v>3468</v>
      </c>
      <c r="F2883">
        <v>2704</v>
      </c>
      <c r="G2883">
        <v>48.122</v>
      </c>
      <c r="H2883">
        <v>7.5369999999999999</v>
      </c>
      <c r="I2883">
        <v>38.189</v>
      </c>
      <c r="J2883">
        <v>53.151000000000003</v>
      </c>
      <c r="K2883" cm="1">
        <f t="array" ref="K2883:K2897">I2883:I2897/J2883:J2897</f>
        <v>0.71850012229308946</v>
      </c>
      <c r="L2883">
        <f>MIN(I2883:I2897)</f>
        <v>31.111000000000001</v>
      </c>
    </row>
    <row r="2884" spans="2:12" x14ac:dyDescent="0.2">
      <c r="B2884">
        <v>2</v>
      </c>
      <c r="C2884">
        <v>38.189</v>
      </c>
      <c r="D2884">
        <v>7.7089999999999996</v>
      </c>
      <c r="E2884">
        <v>3484</v>
      </c>
      <c r="F2884">
        <v>2692</v>
      </c>
      <c r="G2884">
        <v>39.805999999999997</v>
      </c>
      <c r="H2884">
        <v>6.9089999999999998</v>
      </c>
      <c r="I2884">
        <v>47.481000000000002</v>
      </c>
      <c r="J2884">
        <v>68.47</v>
      </c>
      <c r="K2884">
        <v>0.69345698846210024</v>
      </c>
      <c r="L2884">
        <f>MAX(J2883:J2897)</f>
        <v>73.813000000000002</v>
      </c>
    </row>
    <row r="2885" spans="2:12" x14ac:dyDescent="0.2">
      <c r="B2885">
        <v>3</v>
      </c>
      <c r="C2885">
        <v>68.47</v>
      </c>
      <c r="D2885">
        <v>10.834</v>
      </c>
      <c r="E2885">
        <v>3872</v>
      </c>
      <c r="F2885">
        <v>2892</v>
      </c>
      <c r="G2885">
        <v>30.068999999999999</v>
      </c>
      <c r="H2885">
        <v>9.048</v>
      </c>
      <c r="I2885">
        <v>33.075000000000003</v>
      </c>
      <c r="J2885">
        <v>53.805</v>
      </c>
      <c r="K2885">
        <v>0.61471982157792038</v>
      </c>
      <c r="L2885">
        <f>AVERAGE(I2883:I2897)</f>
        <v>44.22326666666666</v>
      </c>
    </row>
    <row r="2886" spans="2:12" x14ac:dyDescent="0.2">
      <c r="B2886">
        <v>4</v>
      </c>
      <c r="C2886">
        <v>47.481000000000002</v>
      </c>
      <c r="D2886">
        <v>8.9710000000000001</v>
      </c>
      <c r="E2886">
        <v>3928</v>
      </c>
      <c r="F2886">
        <v>2916</v>
      </c>
      <c r="G2886">
        <v>58.496000000000002</v>
      </c>
      <c r="H2886">
        <v>7.8959999999999999</v>
      </c>
      <c r="I2886">
        <v>49.481999999999999</v>
      </c>
      <c r="J2886">
        <v>72.320999999999998</v>
      </c>
      <c r="K2886">
        <v>0.68419961007176344</v>
      </c>
      <c r="L2886">
        <f>AVERAGE(J2883:J2897)</f>
        <v>62.493200000000002</v>
      </c>
    </row>
    <row r="2887" spans="2:12" x14ac:dyDescent="0.2">
      <c r="B2887">
        <v>5</v>
      </c>
      <c r="C2887">
        <v>53.805</v>
      </c>
      <c r="D2887">
        <v>9.2750000000000004</v>
      </c>
      <c r="E2887">
        <v>3492</v>
      </c>
      <c r="F2887">
        <v>2460</v>
      </c>
      <c r="G2887">
        <v>151.38999999999999</v>
      </c>
      <c r="H2887">
        <v>7.8239999999999998</v>
      </c>
      <c r="I2887">
        <v>44.451999999999998</v>
      </c>
      <c r="J2887">
        <v>59.871000000000002</v>
      </c>
      <c r="K2887">
        <v>0.74246296203504192</v>
      </c>
    </row>
    <row r="2888" spans="2:12" x14ac:dyDescent="0.2">
      <c r="B2888">
        <v>6</v>
      </c>
      <c r="C2888">
        <v>33.075000000000003</v>
      </c>
      <c r="D2888">
        <v>7.7119999999999997</v>
      </c>
      <c r="E2888">
        <v>3504</v>
      </c>
      <c r="F2888">
        <v>2520</v>
      </c>
      <c r="G2888">
        <v>172.648</v>
      </c>
      <c r="H2888">
        <v>5.9219999999999997</v>
      </c>
      <c r="I2888">
        <v>47.892000000000003</v>
      </c>
      <c r="J2888">
        <v>64.117000000000004</v>
      </c>
      <c r="K2888">
        <v>0.74694698753840638</v>
      </c>
    </row>
    <row r="2889" spans="2:12" x14ac:dyDescent="0.2">
      <c r="B2889">
        <v>7</v>
      </c>
      <c r="C2889">
        <v>72.320999999999998</v>
      </c>
      <c r="D2889">
        <v>11.215</v>
      </c>
      <c r="E2889">
        <v>2924</v>
      </c>
      <c r="F2889">
        <v>1632</v>
      </c>
      <c r="G2889">
        <v>39.643999999999998</v>
      </c>
      <c r="H2889">
        <v>8.9139999999999997</v>
      </c>
      <c r="I2889">
        <v>38.813000000000002</v>
      </c>
      <c r="J2889">
        <v>52.816000000000003</v>
      </c>
      <c r="K2889">
        <v>0.73487200848227807</v>
      </c>
    </row>
    <row r="2890" spans="2:12" x14ac:dyDescent="0.2">
      <c r="B2890">
        <v>8</v>
      </c>
      <c r="C2890">
        <v>49.481999999999999</v>
      </c>
      <c r="D2890">
        <v>9.3960000000000008</v>
      </c>
      <c r="E2890">
        <v>2924</v>
      </c>
      <c r="F2890">
        <v>1536</v>
      </c>
      <c r="G2890">
        <v>156.80099999999999</v>
      </c>
      <c r="H2890">
        <v>7.1559999999999997</v>
      </c>
      <c r="I2890">
        <v>48.204000000000001</v>
      </c>
      <c r="J2890">
        <v>69.673000000000002</v>
      </c>
      <c r="K2890">
        <v>0.69186054856257084</v>
      </c>
    </row>
    <row r="2891" spans="2:12" x14ac:dyDescent="0.2">
      <c r="B2891">
        <v>9</v>
      </c>
      <c r="C2891">
        <v>59.871000000000002</v>
      </c>
      <c r="D2891">
        <v>10.334</v>
      </c>
      <c r="E2891">
        <v>3020</v>
      </c>
      <c r="F2891">
        <v>1272</v>
      </c>
      <c r="G2891">
        <v>146.68899999999999</v>
      </c>
      <c r="H2891">
        <v>8.1430000000000007</v>
      </c>
      <c r="I2891">
        <v>40.783999999999999</v>
      </c>
      <c r="J2891">
        <v>59.384</v>
      </c>
      <c r="K2891">
        <v>0.68678431900848713</v>
      </c>
    </row>
    <row r="2892" spans="2:12" x14ac:dyDescent="0.2">
      <c r="B2892">
        <v>10</v>
      </c>
      <c r="C2892">
        <v>44.451999999999998</v>
      </c>
      <c r="D2892">
        <v>8.6359999999999992</v>
      </c>
      <c r="E2892">
        <v>3028</v>
      </c>
      <c r="F2892">
        <v>1372</v>
      </c>
      <c r="G2892">
        <v>36.869999999999997</v>
      </c>
      <c r="H2892">
        <v>6.9089999999999998</v>
      </c>
      <c r="I2892">
        <v>52.542000000000002</v>
      </c>
      <c r="J2892">
        <v>73.813000000000002</v>
      </c>
      <c r="K2892">
        <v>0.71182583013832257</v>
      </c>
    </row>
    <row r="2893" spans="2:12" x14ac:dyDescent="0.2">
      <c r="B2893">
        <v>11</v>
      </c>
      <c r="C2893">
        <v>64.117000000000004</v>
      </c>
      <c r="D2893">
        <v>10.474</v>
      </c>
      <c r="E2893">
        <v>2820</v>
      </c>
      <c r="F2893">
        <v>912</v>
      </c>
      <c r="G2893">
        <v>15.018000000000001</v>
      </c>
      <c r="H2893">
        <v>8.33</v>
      </c>
      <c r="I2893">
        <v>35.137</v>
      </c>
      <c r="J2893">
        <v>50.616</v>
      </c>
      <c r="K2893">
        <v>0.69418760866129292</v>
      </c>
    </row>
    <row r="2894" spans="2:12" x14ac:dyDescent="0.2">
      <c r="B2894">
        <v>12</v>
      </c>
      <c r="C2894">
        <v>47.892000000000003</v>
      </c>
      <c r="D2894">
        <v>8.8450000000000006</v>
      </c>
      <c r="E2894">
        <v>2844</v>
      </c>
      <c r="F2894">
        <v>956</v>
      </c>
      <c r="G2894">
        <v>67.010999999999996</v>
      </c>
      <c r="H2894">
        <v>7.4020000000000001</v>
      </c>
      <c r="I2894">
        <v>53.667999999999999</v>
      </c>
      <c r="J2894">
        <v>72.099999999999994</v>
      </c>
      <c r="K2894">
        <v>0.74435506241331484</v>
      </c>
    </row>
    <row r="2895" spans="2:12" x14ac:dyDescent="0.2">
      <c r="B2895">
        <v>13</v>
      </c>
      <c r="C2895">
        <v>52.816000000000003</v>
      </c>
      <c r="D2895">
        <v>9.0990000000000002</v>
      </c>
      <c r="E2895">
        <v>808</v>
      </c>
      <c r="F2895">
        <v>2432</v>
      </c>
      <c r="G2895">
        <v>167.471</v>
      </c>
      <c r="H2895">
        <v>7.9379999999999997</v>
      </c>
      <c r="I2895">
        <v>31.111000000000001</v>
      </c>
      <c r="J2895">
        <v>50.944000000000003</v>
      </c>
      <c r="K2895">
        <v>0.61069016959798994</v>
      </c>
    </row>
    <row r="2896" spans="2:12" x14ac:dyDescent="0.2">
      <c r="B2896">
        <v>14</v>
      </c>
      <c r="C2896">
        <v>38.813000000000002</v>
      </c>
      <c r="D2896">
        <v>8.0329999999999995</v>
      </c>
      <c r="E2896">
        <v>812</v>
      </c>
      <c r="F2896">
        <v>2492</v>
      </c>
      <c r="G2896">
        <v>42.51</v>
      </c>
      <c r="H2896">
        <v>6.9089999999999998</v>
      </c>
      <c r="I2896">
        <v>45.037999999999997</v>
      </c>
      <c r="J2896">
        <v>64.650000000000006</v>
      </c>
      <c r="K2896">
        <v>0.69664346481051809</v>
      </c>
    </row>
    <row r="2897" spans="2:11" x14ac:dyDescent="0.2">
      <c r="B2897">
        <v>15</v>
      </c>
      <c r="C2897">
        <v>69.673000000000002</v>
      </c>
      <c r="D2897">
        <v>11.06</v>
      </c>
      <c r="E2897">
        <v>1092</v>
      </c>
      <c r="F2897">
        <v>2672</v>
      </c>
      <c r="G2897">
        <v>141.34</v>
      </c>
      <c r="H2897">
        <v>8.4269999999999996</v>
      </c>
      <c r="I2897">
        <v>57.481000000000002</v>
      </c>
      <c r="J2897">
        <v>71.667000000000002</v>
      </c>
      <c r="K2897">
        <v>0.80205673461983895</v>
      </c>
    </row>
    <row r="2898" spans="2:11" x14ac:dyDescent="0.2">
      <c r="B2898">
        <v>16</v>
      </c>
      <c r="C2898">
        <v>48.204000000000001</v>
      </c>
      <c r="D2898">
        <v>8.7620000000000005</v>
      </c>
      <c r="E2898">
        <v>1160</v>
      </c>
      <c r="F2898">
        <v>2792</v>
      </c>
      <c r="G2898">
        <v>80.272000000000006</v>
      </c>
      <c r="H2898">
        <v>7.2830000000000004</v>
      </c>
    </row>
    <row r="2899" spans="2:11" x14ac:dyDescent="0.2">
      <c r="B2899">
        <v>17</v>
      </c>
      <c r="C2899">
        <v>59.384</v>
      </c>
      <c r="D2899">
        <v>9.827</v>
      </c>
      <c r="E2899">
        <v>956</v>
      </c>
      <c r="F2899">
        <v>2432</v>
      </c>
      <c r="G2899">
        <v>28.495999999999999</v>
      </c>
      <c r="H2899">
        <v>7.8959999999999999</v>
      </c>
    </row>
    <row r="2900" spans="2:11" x14ac:dyDescent="0.2">
      <c r="B2900">
        <v>18</v>
      </c>
      <c r="C2900">
        <v>40.783999999999999</v>
      </c>
      <c r="D2900">
        <v>7.8840000000000003</v>
      </c>
      <c r="E2900">
        <v>1008</v>
      </c>
      <c r="F2900">
        <v>2336</v>
      </c>
      <c r="G2900">
        <v>110.136</v>
      </c>
      <c r="H2900">
        <v>6.9089999999999998</v>
      </c>
    </row>
    <row r="2901" spans="2:11" x14ac:dyDescent="0.2">
      <c r="B2901">
        <v>19</v>
      </c>
      <c r="C2901">
        <v>73.813000000000002</v>
      </c>
      <c r="D2901">
        <v>11.157999999999999</v>
      </c>
      <c r="E2901">
        <v>2696</v>
      </c>
      <c r="F2901">
        <v>1632</v>
      </c>
      <c r="G2901">
        <v>161.96600000000001</v>
      </c>
      <c r="H2901">
        <v>9.0510000000000002</v>
      </c>
    </row>
    <row r="2902" spans="2:11" x14ac:dyDescent="0.2">
      <c r="B2902">
        <v>20</v>
      </c>
      <c r="C2902">
        <v>52.542000000000002</v>
      </c>
      <c r="D2902">
        <v>9.5980000000000008</v>
      </c>
      <c r="E2902">
        <v>2736</v>
      </c>
      <c r="F2902">
        <v>1724</v>
      </c>
      <c r="G2902">
        <v>46.042000000000002</v>
      </c>
      <c r="H2902">
        <v>7.8070000000000004</v>
      </c>
    </row>
    <row r="2903" spans="2:11" x14ac:dyDescent="0.2">
      <c r="B2903">
        <v>21</v>
      </c>
      <c r="C2903">
        <v>50.616</v>
      </c>
      <c r="D2903">
        <v>8.7520000000000007</v>
      </c>
      <c r="E2903">
        <v>2748</v>
      </c>
      <c r="F2903">
        <v>940</v>
      </c>
      <c r="G2903">
        <v>40.426000000000002</v>
      </c>
      <c r="H2903">
        <v>7.8959999999999999</v>
      </c>
    </row>
    <row r="2904" spans="2:11" x14ac:dyDescent="0.2">
      <c r="B2904">
        <v>22</v>
      </c>
      <c r="C2904">
        <v>35.137</v>
      </c>
      <c r="D2904">
        <v>7.7240000000000002</v>
      </c>
      <c r="E2904">
        <v>2776</v>
      </c>
      <c r="F2904">
        <v>956</v>
      </c>
      <c r="G2904">
        <v>63.435000000000002</v>
      </c>
      <c r="H2904">
        <v>6.4560000000000004</v>
      </c>
    </row>
    <row r="2905" spans="2:11" x14ac:dyDescent="0.2">
      <c r="B2905">
        <v>23</v>
      </c>
      <c r="C2905">
        <v>72.099999999999994</v>
      </c>
      <c r="D2905">
        <v>10.84</v>
      </c>
      <c r="E2905">
        <v>2644</v>
      </c>
      <c r="F2905">
        <v>1480</v>
      </c>
      <c r="G2905">
        <v>48.691000000000003</v>
      </c>
      <c r="H2905">
        <v>8.7789999999999999</v>
      </c>
    </row>
    <row r="2906" spans="2:11" x14ac:dyDescent="0.2">
      <c r="B2906">
        <v>24</v>
      </c>
      <c r="C2906">
        <v>53.667999999999999</v>
      </c>
      <c r="D2906">
        <v>9.5239999999999991</v>
      </c>
      <c r="E2906">
        <v>2620</v>
      </c>
      <c r="F2906">
        <v>1400</v>
      </c>
      <c r="G2906">
        <v>163.44300000000001</v>
      </c>
      <c r="H2906">
        <v>7.8959999999999999</v>
      </c>
    </row>
    <row r="2907" spans="2:11" x14ac:dyDescent="0.2">
      <c r="B2907">
        <v>25</v>
      </c>
      <c r="C2907">
        <v>50.944000000000003</v>
      </c>
      <c r="D2907">
        <v>9.4469999999999992</v>
      </c>
      <c r="E2907">
        <v>3464</v>
      </c>
      <c r="F2907">
        <v>1908</v>
      </c>
      <c r="G2907">
        <v>49.235999999999997</v>
      </c>
      <c r="H2907">
        <v>7.54</v>
      </c>
    </row>
    <row r="2908" spans="2:11" x14ac:dyDescent="0.2">
      <c r="B2908">
        <v>26</v>
      </c>
      <c r="C2908">
        <v>31.111000000000001</v>
      </c>
      <c r="D2908">
        <v>7.194</v>
      </c>
      <c r="E2908">
        <v>3508</v>
      </c>
      <c r="F2908">
        <v>1920</v>
      </c>
      <c r="G2908">
        <v>67.834000000000003</v>
      </c>
      <c r="H2908">
        <v>6.2309999999999999</v>
      </c>
    </row>
    <row r="2909" spans="2:11" x14ac:dyDescent="0.2">
      <c r="B2909">
        <v>27</v>
      </c>
      <c r="C2909">
        <v>64.650000000000006</v>
      </c>
      <c r="D2909">
        <v>10.173999999999999</v>
      </c>
      <c r="E2909">
        <v>3740</v>
      </c>
      <c r="F2909">
        <v>2236</v>
      </c>
      <c r="G2909">
        <v>67.165999999999997</v>
      </c>
      <c r="H2909">
        <v>8.1189999999999998</v>
      </c>
    </row>
    <row r="2910" spans="2:11" x14ac:dyDescent="0.2">
      <c r="B2910">
        <v>28</v>
      </c>
      <c r="C2910">
        <v>45.037999999999997</v>
      </c>
      <c r="D2910">
        <v>8.5549999999999997</v>
      </c>
      <c r="E2910">
        <v>3720</v>
      </c>
      <c r="F2910">
        <v>2212</v>
      </c>
      <c r="G2910">
        <v>56.768000000000001</v>
      </c>
      <c r="H2910">
        <v>6.9089999999999998</v>
      </c>
    </row>
    <row r="2911" spans="2:11" x14ac:dyDescent="0.2">
      <c r="B2911">
        <v>29</v>
      </c>
      <c r="C2911">
        <v>71.667000000000002</v>
      </c>
      <c r="D2911">
        <v>10.215</v>
      </c>
      <c r="E2911">
        <v>3516</v>
      </c>
      <c r="F2911">
        <v>2420</v>
      </c>
      <c r="G2911">
        <v>37.146999999999998</v>
      </c>
      <c r="H2911">
        <v>9.3759999999999994</v>
      </c>
    </row>
    <row r="2912" spans="2:11" x14ac:dyDescent="0.2">
      <c r="B2912">
        <v>30</v>
      </c>
      <c r="C2912">
        <v>57.481000000000002</v>
      </c>
      <c r="D2912">
        <v>9.3960000000000008</v>
      </c>
      <c r="E2912">
        <v>3544</v>
      </c>
      <c r="F2912">
        <v>2316</v>
      </c>
      <c r="G2912">
        <v>119.932</v>
      </c>
      <c r="H2912">
        <v>8.3780000000000001</v>
      </c>
    </row>
    <row r="2914" spans="2:12" x14ac:dyDescent="0.2">
      <c r="B2914" s="7" t="s">
        <v>106</v>
      </c>
    </row>
    <row r="2915" spans="2:12" x14ac:dyDescent="0.2">
      <c r="B2915">
        <v>1</v>
      </c>
      <c r="C2915">
        <v>43.262999999999998</v>
      </c>
      <c r="D2915">
        <v>8.343</v>
      </c>
      <c r="E2915">
        <v>3916</v>
      </c>
      <c r="F2915">
        <v>1104</v>
      </c>
      <c r="G2915">
        <v>52.125</v>
      </c>
      <c r="H2915">
        <v>6.585</v>
      </c>
      <c r="I2915">
        <v>42.073</v>
      </c>
      <c r="J2915">
        <v>43.262999999999998</v>
      </c>
      <c r="K2915" cm="1">
        <f t="array" ref="K2915:K2929">I2915:I2929/J2915:J2929</f>
        <v>0.97249381688740966</v>
      </c>
      <c r="L2915">
        <f>MIN(I2915:I2929)</f>
        <v>26.413</v>
      </c>
    </row>
    <row r="2916" spans="2:12" x14ac:dyDescent="0.2">
      <c r="B2916">
        <v>2</v>
      </c>
      <c r="C2916">
        <v>42.073</v>
      </c>
      <c r="D2916">
        <v>8.9480000000000004</v>
      </c>
      <c r="E2916">
        <v>3884</v>
      </c>
      <c r="F2916">
        <v>1052</v>
      </c>
      <c r="G2916">
        <v>17.446999999999999</v>
      </c>
      <c r="H2916">
        <v>6.4219999999999997</v>
      </c>
      <c r="I2916">
        <v>26.413</v>
      </c>
      <c r="J2916">
        <v>51.13</v>
      </c>
      <c r="K2916">
        <v>0.51658517504400547</v>
      </c>
      <c r="L2916">
        <f>MAX(J2915:J2929)</f>
        <v>87.216999999999999</v>
      </c>
    </row>
    <row r="2917" spans="2:12" x14ac:dyDescent="0.2">
      <c r="B2917">
        <v>3</v>
      </c>
      <c r="C2917">
        <v>51.13</v>
      </c>
      <c r="D2917">
        <v>9.5619999999999994</v>
      </c>
      <c r="E2917">
        <v>3788</v>
      </c>
      <c r="F2917">
        <v>1216</v>
      </c>
      <c r="G2917">
        <v>127.747</v>
      </c>
      <c r="H2917">
        <v>7.3170000000000002</v>
      </c>
      <c r="I2917">
        <v>50.356999999999999</v>
      </c>
      <c r="J2917">
        <v>69.430000000000007</v>
      </c>
      <c r="K2917">
        <v>0.72529166066541828</v>
      </c>
      <c r="L2917">
        <f>AVERAGE(I2915:I2929)</f>
        <v>43.990533333333325</v>
      </c>
    </row>
    <row r="2918" spans="2:12" x14ac:dyDescent="0.2">
      <c r="B2918">
        <v>4</v>
      </c>
      <c r="C2918">
        <v>26.413</v>
      </c>
      <c r="D2918">
        <v>6.7770000000000001</v>
      </c>
      <c r="E2918">
        <v>3804</v>
      </c>
      <c r="F2918">
        <v>1336</v>
      </c>
      <c r="G2918">
        <v>59.744</v>
      </c>
      <c r="H2918">
        <v>5.5209999999999999</v>
      </c>
      <c r="I2918">
        <v>47.308</v>
      </c>
      <c r="J2918">
        <v>59.392000000000003</v>
      </c>
      <c r="K2918">
        <v>0.79653825431034475</v>
      </c>
      <c r="L2918">
        <f>AVERAGE(J2915:J2929)</f>
        <v>60.436200000000014</v>
      </c>
    </row>
    <row r="2919" spans="2:12" x14ac:dyDescent="0.2">
      <c r="B2919">
        <v>5</v>
      </c>
      <c r="C2919">
        <v>69.430000000000007</v>
      </c>
      <c r="D2919">
        <v>10.831</v>
      </c>
      <c r="E2919">
        <v>4044</v>
      </c>
      <c r="F2919">
        <v>888</v>
      </c>
      <c r="G2919">
        <v>125.83799999999999</v>
      </c>
      <c r="H2919">
        <v>8.6890000000000001</v>
      </c>
      <c r="I2919">
        <v>41.426000000000002</v>
      </c>
      <c r="J2919">
        <v>50.951999999999998</v>
      </c>
      <c r="K2919">
        <v>0.81303972366148536</v>
      </c>
    </row>
    <row r="2920" spans="2:12" x14ac:dyDescent="0.2">
      <c r="B2920">
        <v>6</v>
      </c>
      <c r="C2920">
        <v>50.356999999999999</v>
      </c>
      <c r="D2920">
        <v>8.968</v>
      </c>
      <c r="E2920">
        <v>4064</v>
      </c>
      <c r="F2920">
        <v>896</v>
      </c>
      <c r="G2920">
        <v>112.38</v>
      </c>
      <c r="H2920">
        <v>7.5609999999999999</v>
      </c>
      <c r="I2920">
        <v>47.085000000000001</v>
      </c>
      <c r="J2920">
        <v>87.216999999999999</v>
      </c>
      <c r="K2920">
        <v>0.53986034832658769</v>
      </c>
    </row>
    <row r="2921" spans="2:12" x14ac:dyDescent="0.2">
      <c r="B2921">
        <v>7</v>
      </c>
      <c r="C2921">
        <v>59.392000000000003</v>
      </c>
      <c r="D2921">
        <v>9.8109999999999999</v>
      </c>
      <c r="E2921">
        <v>2668</v>
      </c>
      <c r="F2921">
        <v>3640</v>
      </c>
      <c r="G2921">
        <v>55.125</v>
      </c>
      <c r="H2921">
        <v>8.0190000000000001</v>
      </c>
      <c r="I2921">
        <v>39.195</v>
      </c>
      <c r="J2921">
        <v>53.137999999999998</v>
      </c>
      <c r="K2921">
        <v>0.73760773834167637</v>
      </c>
    </row>
    <row r="2922" spans="2:12" x14ac:dyDescent="0.2">
      <c r="B2922">
        <v>8</v>
      </c>
      <c r="C2922">
        <v>47.308</v>
      </c>
      <c r="D2922">
        <v>8.4559999999999995</v>
      </c>
      <c r="E2922">
        <v>2684</v>
      </c>
      <c r="F2922">
        <v>3648</v>
      </c>
      <c r="G2922">
        <v>56.768000000000001</v>
      </c>
      <c r="H2922">
        <v>7.69</v>
      </c>
      <c r="I2922">
        <v>56.744</v>
      </c>
      <c r="J2922">
        <v>69.578999999999994</v>
      </c>
      <c r="K2922">
        <v>0.81553342244067906</v>
      </c>
    </row>
    <row r="2923" spans="2:12" x14ac:dyDescent="0.2">
      <c r="B2923">
        <v>9</v>
      </c>
      <c r="C2923">
        <v>50.951999999999998</v>
      </c>
      <c r="D2923">
        <v>9.8109999999999999</v>
      </c>
      <c r="E2923">
        <v>2716</v>
      </c>
      <c r="F2923">
        <v>3488</v>
      </c>
      <c r="G2923">
        <v>34.875</v>
      </c>
      <c r="H2923">
        <v>6.9749999999999996</v>
      </c>
      <c r="I2923">
        <v>36.875</v>
      </c>
      <c r="J2923">
        <v>58.662999999999997</v>
      </c>
      <c r="K2923">
        <v>0.62859042326509051</v>
      </c>
    </row>
    <row r="2924" spans="2:12" x14ac:dyDescent="0.2">
      <c r="B2924">
        <v>10</v>
      </c>
      <c r="C2924">
        <v>41.426000000000002</v>
      </c>
      <c r="D2924">
        <v>8.5329999999999995</v>
      </c>
      <c r="E2924">
        <v>2712</v>
      </c>
      <c r="F2924">
        <v>3492</v>
      </c>
      <c r="G2924">
        <v>30.963999999999999</v>
      </c>
      <c r="H2924">
        <v>6.5449999999999999</v>
      </c>
      <c r="I2924">
        <v>35.216999999999999</v>
      </c>
      <c r="J2924">
        <v>49.561</v>
      </c>
      <c r="K2924">
        <v>0.7105788825891326</v>
      </c>
    </row>
    <row r="2925" spans="2:12" x14ac:dyDescent="0.2">
      <c r="B2925">
        <v>11</v>
      </c>
      <c r="C2925">
        <v>87.216999999999999</v>
      </c>
      <c r="D2925">
        <v>11.914</v>
      </c>
      <c r="E2925">
        <v>2848</v>
      </c>
      <c r="F2925">
        <v>3516</v>
      </c>
      <c r="G2925">
        <v>22.890999999999998</v>
      </c>
      <c r="H2925">
        <v>9.5120000000000005</v>
      </c>
      <c r="I2925">
        <v>38.69</v>
      </c>
      <c r="J2925">
        <v>52.551000000000002</v>
      </c>
      <c r="K2925">
        <v>0.73623717912123454</v>
      </c>
    </row>
    <row r="2926" spans="2:12" x14ac:dyDescent="0.2">
      <c r="B2926">
        <v>12</v>
      </c>
      <c r="C2926">
        <v>47.085000000000001</v>
      </c>
      <c r="D2926">
        <v>9.0510000000000002</v>
      </c>
      <c r="E2926">
        <v>2864</v>
      </c>
      <c r="F2926">
        <v>3464</v>
      </c>
      <c r="G2926">
        <v>165.964</v>
      </c>
      <c r="H2926">
        <v>6.7190000000000003</v>
      </c>
      <c r="I2926">
        <v>60.893999999999998</v>
      </c>
      <c r="J2926">
        <v>81.305999999999997</v>
      </c>
      <c r="K2926">
        <v>0.74894841709098958</v>
      </c>
    </row>
    <row r="2927" spans="2:12" x14ac:dyDescent="0.2">
      <c r="B2927">
        <v>13</v>
      </c>
      <c r="C2927">
        <v>53.137999999999998</v>
      </c>
      <c r="D2927">
        <v>9.3829999999999991</v>
      </c>
      <c r="E2927">
        <v>620</v>
      </c>
      <c r="F2927">
        <v>1088</v>
      </c>
      <c r="G2927">
        <v>8.9730000000000008</v>
      </c>
      <c r="H2927">
        <v>7.7789999999999999</v>
      </c>
      <c r="I2927">
        <v>35.677999999999997</v>
      </c>
      <c r="J2927">
        <v>51.643000000000001</v>
      </c>
      <c r="K2927">
        <v>0.69085839319946551</v>
      </c>
    </row>
    <row r="2928" spans="2:12" x14ac:dyDescent="0.2">
      <c r="B2928">
        <v>14</v>
      </c>
      <c r="C2928">
        <v>39.195</v>
      </c>
      <c r="D2928">
        <v>7.577</v>
      </c>
      <c r="E2928">
        <v>656</v>
      </c>
      <c r="F2928">
        <v>1016</v>
      </c>
      <c r="G2928">
        <v>123.179</v>
      </c>
      <c r="H2928">
        <v>6.9370000000000003</v>
      </c>
      <c r="I2928">
        <v>39.329000000000001</v>
      </c>
      <c r="J2928">
        <v>52.445999999999998</v>
      </c>
      <c r="K2928">
        <v>0.74989513022918819</v>
      </c>
    </row>
    <row r="2929" spans="2:11" x14ac:dyDescent="0.2">
      <c r="B2929">
        <v>15</v>
      </c>
      <c r="C2929">
        <v>69.578999999999994</v>
      </c>
      <c r="D2929">
        <v>11.505000000000001</v>
      </c>
      <c r="E2929">
        <v>576</v>
      </c>
      <c r="F2929">
        <v>1616</v>
      </c>
      <c r="G2929">
        <v>21.125</v>
      </c>
      <c r="H2929">
        <v>8.7449999999999992</v>
      </c>
      <c r="I2929">
        <v>62.573999999999998</v>
      </c>
      <c r="J2929">
        <v>76.272000000000006</v>
      </c>
      <c r="K2929">
        <v>0.8204059156702328</v>
      </c>
    </row>
    <row r="2930" spans="2:11" x14ac:dyDescent="0.2">
      <c r="B2930">
        <v>16</v>
      </c>
      <c r="C2930">
        <v>56.744</v>
      </c>
      <c r="D2930">
        <v>9.6120000000000001</v>
      </c>
      <c r="E2930">
        <v>604</v>
      </c>
      <c r="F2930">
        <v>1540</v>
      </c>
      <c r="G2930">
        <v>144.29300000000001</v>
      </c>
      <c r="H2930">
        <v>7.8049999999999997</v>
      </c>
    </row>
    <row r="2931" spans="2:11" x14ac:dyDescent="0.2">
      <c r="B2931">
        <v>17</v>
      </c>
      <c r="C2931">
        <v>58.662999999999997</v>
      </c>
      <c r="D2931">
        <v>9.2720000000000002</v>
      </c>
      <c r="E2931">
        <v>1456</v>
      </c>
      <c r="F2931">
        <v>1700</v>
      </c>
      <c r="G2931">
        <v>54.637999999999998</v>
      </c>
      <c r="H2931">
        <v>8.2929999999999993</v>
      </c>
    </row>
    <row r="2932" spans="2:11" x14ac:dyDescent="0.2">
      <c r="B2932">
        <v>18</v>
      </c>
      <c r="C2932">
        <v>36.875</v>
      </c>
      <c r="D2932">
        <v>8.2530000000000001</v>
      </c>
      <c r="E2932">
        <v>1444</v>
      </c>
      <c r="F2932">
        <v>1660</v>
      </c>
      <c r="G2932">
        <v>18.97</v>
      </c>
      <c r="H2932">
        <v>6.27</v>
      </c>
    </row>
    <row r="2933" spans="2:11" x14ac:dyDescent="0.2">
      <c r="B2933">
        <v>19</v>
      </c>
      <c r="C2933">
        <v>49.561</v>
      </c>
      <c r="D2933">
        <v>9.7620000000000005</v>
      </c>
      <c r="E2933">
        <v>2304</v>
      </c>
      <c r="F2933">
        <v>1660</v>
      </c>
      <c r="G2933">
        <v>77.004999999999995</v>
      </c>
      <c r="H2933">
        <v>6.585</v>
      </c>
    </row>
    <row r="2934" spans="2:11" x14ac:dyDescent="0.2">
      <c r="B2934">
        <v>20</v>
      </c>
      <c r="C2934">
        <v>35.216999999999999</v>
      </c>
      <c r="D2934">
        <v>7.7930000000000001</v>
      </c>
      <c r="E2934">
        <v>2308</v>
      </c>
      <c r="F2934">
        <v>1512</v>
      </c>
      <c r="G2934">
        <v>110.136</v>
      </c>
      <c r="H2934">
        <v>5.61</v>
      </c>
    </row>
    <row r="2935" spans="2:11" x14ac:dyDescent="0.2">
      <c r="B2935">
        <v>21</v>
      </c>
      <c r="C2935">
        <v>52.551000000000002</v>
      </c>
      <c r="D2935">
        <v>9.8680000000000003</v>
      </c>
      <c r="E2935">
        <v>2632</v>
      </c>
      <c r="F2935">
        <v>748</v>
      </c>
      <c r="G2935">
        <v>39.987000000000002</v>
      </c>
      <c r="H2935">
        <v>7.8079999999999998</v>
      </c>
    </row>
    <row r="2936" spans="2:11" x14ac:dyDescent="0.2">
      <c r="B2936">
        <v>22</v>
      </c>
      <c r="C2936">
        <v>38.69</v>
      </c>
      <c r="D2936">
        <v>8.2859999999999996</v>
      </c>
      <c r="E2936">
        <v>2632</v>
      </c>
      <c r="F2936">
        <v>732</v>
      </c>
      <c r="G2936">
        <v>42.613999999999997</v>
      </c>
      <c r="H2936">
        <v>6.7629999999999999</v>
      </c>
    </row>
    <row r="2937" spans="2:11" x14ac:dyDescent="0.2">
      <c r="B2937">
        <v>23</v>
      </c>
      <c r="C2937">
        <v>81.305999999999997</v>
      </c>
      <c r="D2937">
        <v>11.005000000000001</v>
      </c>
      <c r="E2937">
        <v>2872</v>
      </c>
      <c r="F2937">
        <v>1224</v>
      </c>
      <c r="G2937">
        <v>77.195999999999998</v>
      </c>
      <c r="H2937">
        <v>10</v>
      </c>
    </row>
    <row r="2938" spans="2:11" x14ac:dyDescent="0.2">
      <c r="B2938">
        <v>24</v>
      </c>
      <c r="C2938">
        <v>60.893999999999998</v>
      </c>
      <c r="D2938">
        <v>9.8680000000000003</v>
      </c>
      <c r="E2938">
        <v>2824</v>
      </c>
      <c r="F2938">
        <v>1208</v>
      </c>
      <c r="G2938">
        <v>39.987000000000002</v>
      </c>
      <c r="H2938">
        <v>8.2929999999999993</v>
      </c>
    </row>
    <row r="2939" spans="2:11" x14ac:dyDescent="0.2">
      <c r="B2939">
        <v>25</v>
      </c>
      <c r="C2939">
        <v>51.643000000000001</v>
      </c>
      <c r="D2939">
        <v>9.0239999999999991</v>
      </c>
      <c r="E2939">
        <v>848</v>
      </c>
      <c r="F2939">
        <v>2368</v>
      </c>
      <c r="G2939">
        <v>161.07499999999999</v>
      </c>
      <c r="H2939">
        <v>7.5609999999999999</v>
      </c>
    </row>
    <row r="2940" spans="2:11" x14ac:dyDescent="0.2">
      <c r="B2940">
        <v>26</v>
      </c>
      <c r="C2940">
        <v>35.677999999999997</v>
      </c>
      <c r="D2940">
        <v>7.9450000000000003</v>
      </c>
      <c r="E2940">
        <v>852</v>
      </c>
      <c r="F2940">
        <v>2372</v>
      </c>
      <c r="G2940">
        <v>162.12100000000001</v>
      </c>
      <c r="H2940">
        <v>5.96</v>
      </c>
    </row>
    <row r="2941" spans="2:11" x14ac:dyDescent="0.2">
      <c r="B2941">
        <v>27</v>
      </c>
      <c r="C2941">
        <v>52.445999999999998</v>
      </c>
      <c r="D2941">
        <v>9.7379999999999995</v>
      </c>
      <c r="E2941">
        <v>920</v>
      </c>
      <c r="F2941">
        <v>2204</v>
      </c>
      <c r="G2941">
        <v>112.068</v>
      </c>
      <c r="H2941">
        <v>7.1580000000000004</v>
      </c>
    </row>
    <row r="2942" spans="2:11" x14ac:dyDescent="0.2">
      <c r="B2942">
        <v>28</v>
      </c>
      <c r="C2942">
        <v>39.329000000000001</v>
      </c>
      <c r="D2942">
        <v>8.1080000000000005</v>
      </c>
      <c r="E2942">
        <v>868</v>
      </c>
      <c r="F2942">
        <v>2268</v>
      </c>
      <c r="G2942">
        <v>164.291</v>
      </c>
      <c r="H2942">
        <v>6.8289999999999997</v>
      </c>
    </row>
    <row r="2943" spans="2:11" x14ac:dyDescent="0.2">
      <c r="B2943">
        <v>29</v>
      </c>
      <c r="C2943">
        <v>76.272000000000006</v>
      </c>
      <c r="D2943">
        <v>13.073</v>
      </c>
      <c r="E2943">
        <v>1544</v>
      </c>
      <c r="F2943">
        <v>2084</v>
      </c>
      <c r="G2943">
        <v>36.655999999999999</v>
      </c>
      <c r="H2943">
        <v>8.4429999999999996</v>
      </c>
    </row>
    <row r="2944" spans="2:11" x14ac:dyDescent="0.2">
      <c r="B2944">
        <v>30</v>
      </c>
      <c r="C2944">
        <v>62.573999999999998</v>
      </c>
      <c r="D2944">
        <v>11.23</v>
      </c>
      <c r="E2944">
        <v>1572</v>
      </c>
      <c r="F2944">
        <v>2060</v>
      </c>
      <c r="G2944">
        <v>34.380000000000003</v>
      </c>
      <c r="H2944">
        <v>7.6420000000000003</v>
      </c>
    </row>
    <row r="2946" spans="2:12" x14ac:dyDescent="0.2">
      <c r="B2946" s="8" t="s">
        <v>107</v>
      </c>
    </row>
    <row r="2947" spans="2:12" x14ac:dyDescent="0.2">
      <c r="B2947">
        <v>1</v>
      </c>
      <c r="C2947">
        <v>60.514000000000003</v>
      </c>
      <c r="D2947">
        <v>9.6329999999999991</v>
      </c>
      <c r="E2947">
        <v>1436</v>
      </c>
      <c r="F2947">
        <v>1424</v>
      </c>
      <c r="G2947">
        <v>140.01300000000001</v>
      </c>
      <c r="H2947">
        <v>8.3330000000000002</v>
      </c>
      <c r="I2947">
        <v>35.192</v>
      </c>
      <c r="J2947">
        <v>60.514000000000003</v>
      </c>
      <c r="K2947" cm="1">
        <f t="array" ref="K2947:K2961">I2947:I2961/J2947:J2961</f>
        <v>0.58155137654096567</v>
      </c>
      <c r="L2947">
        <f>MIN(I2947:I2961)</f>
        <v>27.065000000000001</v>
      </c>
    </row>
    <row r="2948" spans="2:12" x14ac:dyDescent="0.2">
      <c r="B2948">
        <v>2</v>
      </c>
      <c r="C2948">
        <v>35.192</v>
      </c>
      <c r="D2948">
        <v>7.4379999999999997</v>
      </c>
      <c r="E2948">
        <v>1452</v>
      </c>
      <c r="F2948">
        <v>1424</v>
      </c>
      <c r="G2948">
        <v>129.80600000000001</v>
      </c>
      <c r="H2948">
        <v>6.4279999999999999</v>
      </c>
      <c r="I2948">
        <v>31.933</v>
      </c>
      <c r="J2948">
        <v>47.363999999999997</v>
      </c>
      <c r="K2948">
        <v>0.67420403682121444</v>
      </c>
      <c r="L2948">
        <f>MAX(J2947:J2961)</f>
        <v>73.692999999999998</v>
      </c>
    </row>
    <row r="2949" spans="2:12" x14ac:dyDescent="0.2">
      <c r="B2949">
        <v>3</v>
      </c>
      <c r="C2949">
        <v>47.363999999999997</v>
      </c>
      <c r="D2949">
        <v>8.5839999999999996</v>
      </c>
      <c r="E2949">
        <v>1576</v>
      </c>
      <c r="F2949">
        <v>1436</v>
      </c>
      <c r="G2949">
        <v>33.69</v>
      </c>
      <c r="H2949">
        <v>7.6189999999999998</v>
      </c>
      <c r="I2949">
        <v>46.996000000000002</v>
      </c>
      <c r="J2949">
        <v>63.703000000000003</v>
      </c>
      <c r="K2949">
        <v>0.73773605638666939</v>
      </c>
      <c r="L2949">
        <f>AVERAGE(I2947:I2961)</f>
        <v>41.879466666666666</v>
      </c>
    </row>
    <row r="2950" spans="2:12" x14ac:dyDescent="0.2">
      <c r="B2950">
        <v>4</v>
      </c>
      <c r="C2950">
        <v>31.933</v>
      </c>
      <c r="D2950">
        <v>7.2880000000000003</v>
      </c>
      <c r="E2950">
        <v>1584</v>
      </c>
      <c r="F2950">
        <v>1440</v>
      </c>
      <c r="G2950">
        <v>51.633000000000003</v>
      </c>
      <c r="H2950">
        <v>5.952</v>
      </c>
      <c r="I2950">
        <v>48.966000000000001</v>
      </c>
      <c r="J2950">
        <v>73.692999999999998</v>
      </c>
      <c r="K2950">
        <v>0.66445931092505395</v>
      </c>
      <c r="L2950">
        <f>AVERAGE(J2947:J2961)</f>
        <v>57.136200000000002</v>
      </c>
    </row>
    <row r="2951" spans="2:12" x14ac:dyDescent="0.2">
      <c r="B2951">
        <v>5</v>
      </c>
      <c r="C2951">
        <v>63.703000000000003</v>
      </c>
      <c r="D2951">
        <v>10.692</v>
      </c>
      <c r="E2951">
        <v>740</v>
      </c>
      <c r="F2951">
        <v>1256</v>
      </c>
      <c r="G2951">
        <v>168.44</v>
      </c>
      <c r="H2951">
        <v>7.8570000000000002</v>
      </c>
      <c r="I2951">
        <v>27.065000000000001</v>
      </c>
      <c r="J2951">
        <v>35.552999999999997</v>
      </c>
      <c r="K2951">
        <v>0.7612578404072794</v>
      </c>
    </row>
    <row r="2952" spans="2:12" x14ac:dyDescent="0.2">
      <c r="B2952">
        <v>6</v>
      </c>
      <c r="C2952">
        <v>46.996000000000002</v>
      </c>
      <c r="D2952">
        <v>9.1869999999999994</v>
      </c>
      <c r="E2952">
        <v>760</v>
      </c>
      <c r="F2952">
        <v>1328</v>
      </c>
      <c r="G2952">
        <v>31.218</v>
      </c>
      <c r="H2952">
        <v>7.1420000000000003</v>
      </c>
      <c r="I2952">
        <v>40.286000000000001</v>
      </c>
      <c r="J2952">
        <v>54.372</v>
      </c>
      <c r="K2952">
        <v>0.7409328330758479</v>
      </c>
    </row>
    <row r="2953" spans="2:12" x14ac:dyDescent="0.2">
      <c r="B2953">
        <v>7</v>
      </c>
      <c r="C2953">
        <v>73.692999999999998</v>
      </c>
      <c r="D2953">
        <v>10.904999999999999</v>
      </c>
      <c r="E2953">
        <v>4280</v>
      </c>
      <c r="F2953">
        <v>2968</v>
      </c>
      <c r="G2953">
        <v>53.881</v>
      </c>
      <c r="H2953">
        <v>9.1470000000000002</v>
      </c>
      <c r="I2953">
        <v>48.348999999999997</v>
      </c>
      <c r="J2953">
        <v>64.587999999999994</v>
      </c>
      <c r="K2953">
        <v>0.74857558679630898</v>
      </c>
    </row>
    <row r="2954" spans="2:12" x14ac:dyDescent="0.2">
      <c r="B2954">
        <v>8</v>
      </c>
      <c r="C2954">
        <v>48.966000000000001</v>
      </c>
      <c r="D2954">
        <v>8.6560000000000006</v>
      </c>
      <c r="E2954">
        <v>4308</v>
      </c>
      <c r="F2954">
        <v>2960</v>
      </c>
      <c r="G2954">
        <v>58.496000000000002</v>
      </c>
      <c r="H2954">
        <v>7.6109999999999998</v>
      </c>
      <c r="I2954">
        <v>31.245999999999999</v>
      </c>
      <c r="J2954">
        <v>47.244</v>
      </c>
      <c r="K2954">
        <v>0.66137498941664552</v>
      </c>
    </row>
    <row r="2955" spans="2:12" x14ac:dyDescent="0.2">
      <c r="B2955">
        <v>9</v>
      </c>
      <c r="C2955">
        <v>35.552999999999997</v>
      </c>
      <c r="D2955">
        <v>8.2509999999999994</v>
      </c>
      <c r="E2955">
        <v>4124</v>
      </c>
      <c r="F2955">
        <v>2624</v>
      </c>
      <c r="G2955">
        <v>46.168999999999997</v>
      </c>
      <c r="H2955">
        <v>5.8550000000000004</v>
      </c>
      <c r="I2955">
        <v>48.923000000000002</v>
      </c>
      <c r="J2955">
        <v>62.087000000000003</v>
      </c>
      <c r="K2955">
        <v>0.78797493839290023</v>
      </c>
    </row>
    <row r="2956" spans="2:12" x14ac:dyDescent="0.2">
      <c r="B2956">
        <v>10</v>
      </c>
      <c r="C2956">
        <v>27.065000000000001</v>
      </c>
      <c r="D2956">
        <v>7.7729999999999997</v>
      </c>
      <c r="E2956">
        <v>4096</v>
      </c>
      <c r="F2956">
        <v>2624</v>
      </c>
      <c r="G2956">
        <v>40.03</v>
      </c>
      <c r="H2956">
        <v>5.05</v>
      </c>
      <c r="I2956">
        <v>47.825000000000003</v>
      </c>
      <c r="J2956">
        <v>62.646999999999998</v>
      </c>
      <c r="K2956">
        <v>0.76340447268025613</v>
      </c>
    </row>
    <row r="2957" spans="2:12" x14ac:dyDescent="0.2">
      <c r="B2957">
        <v>11</v>
      </c>
      <c r="C2957">
        <v>54.372</v>
      </c>
      <c r="D2957">
        <v>9.1129999999999995</v>
      </c>
      <c r="E2957">
        <v>4176</v>
      </c>
      <c r="F2957">
        <v>2792</v>
      </c>
      <c r="G2957">
        <v>70.144999999999996</v>
      </c>
      <c r="H2957">
        <v>7.9850000000000003</v>
      </c>
      <c r="I2957">
        <v>38.975000000000001</v>
      </c>
      <c r="J2957">
        <v>51.381999999999998</v>
      </c>
      <c r="K2957">
        <v>0.75853411700595541</v>
      </c>
    </row>
    <row r="2958" spans="2:12" x14ac:dyDescent="0.2">
      <c r="B2958">
        <v>12</v>
      </c>
      <c r="C2958">
        <v>40.286000000000001</v>
      </c>
      <c r="D2958">
        <v>8.1259999999999994</v>
      </c>
      <c r="E2958">
        <v>4140</v>
      </c>
      <c r="F2958">
        <v>2672</v>
      </c>
      <c r="G2958">
        <v>121.827</v>
      </c>
      <c r="H2958">
        <v>6.7919999999999998</v>
      </c>
      <c r="I2958">
        <v>44.523000000000003</v>
      </c>
      <c r="J2958">
        <v>47.052999999999997</v>
      </c>
      <c r="K2958">
        <v>0.94623084606720098</v>
      </c>
    </row>
    <row r="2959" spans="2:12" x14ac:dyDescent="0.2">
      <c r="B2959">
        <v>13</v>
      </c>
      <c r="C2959">
        <v>64.587999999999994</v>
      </c>
      <c r="D2959">
        <v>10.904999999999999</v>
      </c>
      <c r="E2959">
        <v>2968</v>
      </c>
      <c r="F2959">
        <v>1040</v>
      </c>
      <c r="G2959">
        <v>143.881</v>
      </c>
      <c r="H2959">
        <v>8.7390000000000008</v>
      </c>
      <c r="I2959">
        <v>51.430999999999997</v>
      </c>
      <c r="J2959">
        <v>59.99</v>
      </c>
      <c r="K2959">
        <v>0.85732622103683942</v>
      </c>
    </row>
    <row r="2960" spans="2:12" x14ac:dyDescent="0.2">
      <c r="B2960">
        <v>14</v>
      </c>
      <c r="C2960">
        <v>48.348999999999997</v>
      </c>
      <c r="D2960">
        <v>9.19</v>
      </c>
      <c r="E2960">
        <v>2976</v>
      </c>
      <c r="F2960">
        <v>1172</v>
      </c>
      <c r="G2960">
        <v>53.427</v>
      </c>
      <c r="H2960">
        <v>7.3470000000000004</v>
      </c>
      <c r="I2960">
        <v>42.639000000000003</v>
      </c>
      <c r="J2960">
        <v>69.775000000000006</v>
      </c>
      <c r="K2960">
        <v>0.61109279828018626</v>
      </c>
    </row>
    <row r="2961" spans="2:11" x14ac:dyDescent="0.2">
      <c r="B2961">
        <v>15</v>
      </c>
      <c r="C2961">
        <v>47.244</v>
      </c>
      <c r="D2961">
        <v>9.19</v>
      </c>
      <c r="E2961">
        <v>2932</v>
      </c>
      <c r="F2961">
        <v>1368</v>
      </c>
      <c r="G2961">
        <v>36.573</v>
      </c>
      <c r="H2961">
        <v>7.2350000000000003</v>
      </c>
      <c r="I2961">
        <v>43.843000000000004</v>
      </c>
      <c r="J2961">
        <v>57.078000000000003</v>
      </c>
      <c r="K2961">
        <v>0.76812432110445361</v>
      </c>
    </row>
    <row r="2962" spans="2:11" x14ac:dyDescent="0.2">
      <c r="B2962">
        <v>16</v>
      </c>
      <c r="C2962">
        <v>31.245999999999999</v>
      </c>
      <c r="D2962">
        <v>7.2290000000000001</v>
      </c>
      <c r="E2962">
        <v>2980</v>
      </c>
      <c r="F2962">
        <v>1364</v>
      </c>
      <c r="G2962">
        <v>72.759</v>
      </c>
      <c r="H2962">
        <v>6.06</v>
      </c>
    </row>
    <row r="2963" spans="2:11" x14ac:dyDescent="0.2">
      <c r="B2963">
        <v>17</v>
      </c>
      <c r="C2963">
        <v>62.087000000000003</v>
      </c>
      <c r="D2963">
        <v>10.327999999999999</v>
      </c>
      <c r="E2963">
        <v>2956</v>
      </c>
      <c r="F2963">
        <v>1636</v>
      </c>
      <c r="G2963">
        <v>64.025999999999996</v>
      </c>
      <c r="H2963">
        <v>7.9470000000000001</v>
      </c>
    </row>
    <row r="2964" spans="2:11" x14ac:dyDescent="0.2">
      <c r="B2964">
        <v>18</v>
      </c>
      <c r="C2964">
        <v>48.923000000000002</v>
      </c>
      <c r="D2964">
        <v>9.5050000000000008</v>
      </c>
      <c r="E2964">
        <v>2948</v>
      </c>
      <c r="F2964">
        <v>1496</v>
      </c>
      <c r="G2964">
        <v>112.068</v>
      </c>
      <c r="H2964">
        <v>6.5529999999999999</v>
      </c>
    </row>
    <row r="2965" spans="2:11" x14ac:dyDescent="0.2">
      <c r="B2965">
        <v>19</v>
      </c>
      <c r="C2965">
        <v>62.646999999999998</v>
      </c>
      <c r="D2965">
        <v>10.372</v>
      </c>
      <c r="E2965">
        <v>2888</v>
      </c>
      <c r="F2965">
        <v>2596</v>
      </c>
      <c r="G2965">
        <v>31.866</v>
      </c>
      <c r="H2965">
        <v>8.1760000000000002</v>
      </c>
    </row>
    <row r="2966" spans="2:11" x14ac:dyDescent="0.2">
      <c r="B2966">
        <v>20</v>
      </c>
      <c r="C2966">
        <v>47.825000000000003</v>
      </c>
      <c r="D2966">
        <v>8.9369999999999994</v>
      </c>
      <c r="E2966">
        <v>2896</v>
      </c>
      <c r="F2966">
        <v>2512</v>
      </c>
      <c r="G2966">
        <v>138.24</v>
      </c>
      <c r="H2966">
        <v>7.38</v>
      </c>
    </row>
    <row r="2967" spans="2:11" x14ac:dyDescent="0.2">
      <c r="B2967">
        <v>21</v>
      </c>
      <c r="C2967">
        <v>51.381999999999998</v>
      </c>
      <c r="D2967">
        <v>9.2449999999999992</v>
      </c>
      <c r="E2967">
        <v>3508</v>
      </c>
      <c r="F2967">
        <v>1992</v>
      </c>
      <c r="G2967">
        <v>34.509</v>
      </c>
      <c r="H2967">
        <v>7.38</v>
      </c>
    </row>
    <row r="2968" spans="2:11" x14ac:dyDescent="0.2">
      <c r="B2968">
        <v>22</v>
      </c>
      <c r="C2968">
        <v>38.975000000000001</v>
      </c>
      <c r="D2968">
        <v>8</v>
      </c>
      <c r="E2968">
        <v>3532</v>
      </c>
      <c r="F2968">
        <v>1984</v>
      </c>
      <c r="G2968">
        <v>36.529000000000003</v>
      </c>
      <c r="H2968">
        <v>6.6660000000000004</v>
      </c>
    </row>
    <row r="2969" spans="2:11" x14ac:dyDescent="0.2">
      <c r="B2969">
        <v>23</v>
      </c>
      <c r="C2969">
        <v>47.052999999999997</v>
      </c>
      <c r="D2969">
        <v>8.36</v>
      </c>
      <c r="E2969">
        <v>3368</v>
      </c>
      <c r="F2969">
        <v>2204</v>
      </c>
      <c r="G2969">
        <v>70.016999999999996</v>
      </c>
      <c r="H2969">
        <v>7.8570000000000002</v>
      </c>
    </row>
    <row r="2970" spans="2:11" x14ac:dyDescent="0.2">
      <c r="B2970">
        <v>24</v>
      </c>
      <c r="C2970">
        <v>44.523000000000003</v>
      </c>
      <c r="D2970">
        <v>8.6010000000000009</v>
      </c>
      <c r="E2970">
        <v>3336</v>
      </c>
      <c r="F2970">
        <v>2208</v>
      </c>
      <c r="G2970">
        <v>48.366</v>
      </c>
      <c r="H2970">
        <v>7.1239999999999997</v>
      </c>
    </row>
    <row r="2971" spans="2:11" x14ac:dyDescent="0.2">
      <c r="B2971">
        <v>25</v>
      </c>
      <c r="C2971">
        <v>59.99</v>
      </c>
      <c r="D2971">
        <v>10.247999999999999</v>
      </c>
      <c r="E2971">
        <v>2068</v>
      </c>
      <c r="F2971">
        <v>2432</v>
      </c>
      <c r="G2971">
        <v>59.265000000000001</v>
      </c>
      <c r="H2971">
        <v>7.7830000000000004</v>
      </c>
    </row>
    <row r="2972" spans="2:11" x14ac:dyDescent="0.2">
      <c r="B2972">
        <v>26</v>
      </c>
      <c r="C2972">
        <v>51.430999999999997</v>
      </c>
      <c r="D2972">
        <v>8.9139999999999997</v>
      </c>
      <c r="E2972">
        <v>2048</v>
      </c>
      <c r="F2972">
        <v>2416</v>
      </c>
      <c r="G2972">
        <v>34.113999999999997</v>
      </c>
      <c r="H2972">
        <v>7.7830000000000004</v>
      </c>
    </row>
    <row r="2973" spans="2:11" x14ac:dyDescent="0.2">
      <c r="B2973">
        <v>27</v>
      </c>
      <c r="C2973">
        <v>69.775000000000006</v>
      </c>
      <c r="D2973">
        <v>10.858000000000001</v>
      </c>
      <c r="E2973">
        <v>2220</v>
      </c>
      <c r="F2973">
        <v>2324</v>
      </c>
      <c r="G2973">
        <v>142.125</v>
      </c>
      <c r="H2973">
        <v>8.5069999999999997</v>
      </c>
    </row>
    <row r="2974" spans="2:11" x14ac:dyDescent="0.2">
      <c r="B2974">
        <v>28</v>
      </c>
      <c r="C2974">
        <v>42.639000000000003</v>
      </c>
      <c r="D2974">
        <v>8.282</v>
      </c>
      <c r="E2974">
        <v>2216</v>
      </c>
      <c r="F2974">
        <v>2400</v>
      </c>
      <c r="G2974">
        <v>18.434999999999999</v>
      </c>
      <c r="H2974">
        <v>7.0650000000000004</v>
      </c>
    </row>
    <row r="2975" spans="2:11" x14ac:dyDescent="0.2">
      <c r="B2975">
        <v>29</v>
      </c>
      <c r="C2975">
        <v>57.078000000000003</v>
      </c>
      <c r="D2975">
        <v>9.8770000000000007</v>
      </c>
      <c r="E2975">
        <v>2404</v>
      </c>
      <c r="F2975">
        <v>2064</v>
      </c>
      <c r="G2975">
        <v>164.624</v>
      </c>
      <c r="H2975">
        <v>7.8570000000000002</v>
      </c>
    </row>
    <row r="2976" spans="2:11" x14ac:dyDescent="0.2">
      <c r="B2976">
        <v>30</v>
      </c>
      <c r="C2976">
        <v>43.843000000000004</v>
      </c>
      <c r="D2976">
        <v>8.5340000000000007</v>
      </c>
      <c r="E2976">
        <v>2408</v>
      </c>
      <c r="F2976">
        <v>2096</v>
      </c>
      <c r="G2976">
        <v>22.989000000000001</v>
      </c>
      <c r="H2976">
        <v>7.1420000000000003</v>
      </c>
    </row>
    <row r="2978" spans="2:12" x14ac:dyDescent="0.2">
      <c r="B2978" s="7" t="s">
        <v>108</v>
      </c>
    </row>
    <row r="2979" spans="2:12" x14ac:dyDescent="0.2">
      <c r="B2979">
        <v>1</v>
      </c>
      <c r="C2979">
        <v>70.427000000000007</v>
      </c>
      <c r="D2979">
        <v>10.743</v>
      </c>
      <c r="E2979">
        <v>2720</v>
      </c>
      <c r="F2979">
        <v>1120</v>
      </c>
      <c r="G2979">
        <v>129.47200000000001</v>
      </c>
      <c r="H2979">
        <v>9.1189999999999998</v>
      </c>
      <c r="I2979">
        <v>48.884999999999998</v>
      </c>
      <c r="J2979">
        <v>70.427000000000007</v>
      </c>
      <c r="K2979" cm="1">
        <f t="array" ref="K2979:K2993">I2979:I2993/J2979:J2993</f>
        <v>0.69412299260226895</v>
      </c>
      <c r="L2979">
        <f>MIN(I2979:I2993)</f>
        <v>26.100999999999999</v>
      </c>
    </row>
    <row r="2980" spans="2:12" x14ac:dyDescent="0.2">
      <c r="B2980">
        <v>2</v>
      </c>
      <c r="C2980">
        <v>48.884999999999998</v>
      </c>
      <c r="D2980">
        <v>8.5190000000000001</v>
      </c>
      <c r="E2980">
        <v>2720</v>
      </c>
      <c r="F2980">
        <v>1164</v>
      </c>
      <c r="G2980">
        <v>156.37100000000001</v>
      </c>
      <c r="H2980">
        <v>7.3170000000000002</v>
      </c>
      <c r="I2980">
        <v>43.210999999999999</v>
      </c>
      <c r="J2980">
        <v>50.356999999999999</v>
      </c>
      <c r="K2980">
        <v>0.85809321444883535</v>
      </c>
      <c r="L2980">
        <f>MAX(J2979:J2993)</f>
        <v>76.391000000000005</v>
      </c>
    </row>
    <row r="2981" spans="2:12" x14ac:dyDescent="0.2">
      <c r="B2981">
        <v>3</v>
      </c>
      <c r="C2981">
        <v>50.356999999999999</v>
      </c>
      <c r="D2981">
        <v>9.0540000000000003</v>
      </c>
      <c r="E2981">
        <v>2720</v>
      </c>
      <c r="F2981">
        <v>1336</v>
      </c>
      <c r="G2981">
        <v>27.254999999999999</v>
      </c>
      <c r="H2981">
        <v>7.5609999999999999</v>
      </c>
      <c r="I2981">
        <v>30.19</v>
      </c>
      <c r="J2981">
        <v>44.713000000000001</v>
      </c>
      <c r="K2981">
        <v>0.67519513340639192</v>
      </c>
      <c r="L2981">
        <f>AVERAGE(I2979:I2993)</f>
        <v>41.387666666666668</v>
      </c>
    </row>
    <row r="2982" spans="2:12" x14ac:dyDescent="0.2">
      <c r="B2982">
        <v>4</v>
      </c>
      <c r="C2982">
        <v>43.210999999999999</v>
      </c>
      <c r="D2982">
        <v>7.9889999999999999</v>
      </c>
      <c r="E2982">
        <v>2752</v>
      </c>
      <c r="F2982">
        <v>1252</v>
      </c>
      <c r="G2982">
        <v>121.264</v>
      </c>
      <c r="H2982">
        <v>7.25</v>
      </c>
      <c r="I2982">
        <v>45.828000000000003</v>
      </c>
      <c r="J2982">
        <v>66.753</v>
      </c>
      <c r="K2982">
        <v>0.68653094242955381</v>
      </c>
      <c r="L2982">
        <f>AVERAGE(J2979:J2993)</f>
        <v>58.425599999999996</v>
      </c>
    </row>
    <row r="2983" spans="2:12" x14ac:dyDescent="0.2">
      <c r="B2983">
        <v>5</v>
      </c>
      <c r="C2983">
        <v>44.713000000000001</v>
      </c>
      <c r="D2983">
        <v>8.3070000000000004</v>
      </c>
      <c r="E2983">
        <v>2708</v>
      </c>
      <c r="F2983">
        <v>1492</v>
      </c>
      <c r="G2983">
        <v>130.23599999999999</v>
      </c>
      <c r="H2983">
        <v>7.27</v>
      </c>
      <c r="I2983">
        <v>38.593000000000004</v>
      </c>
      <c r="J2983">
        <v>57.183</v>
      </c>
      <c r="K2983">
        <v>0.67490338037528641</v>
      </c>
    </row>
    <row r="2984" spans="2:12" x14ac:dyDescent="0.2">
      <c r="B2984">
        <v>6</v>
      </c>
      <c r="C2984">
        <v>30.19</v>
      </c>
      <c r="D2984">
        <v>7.43</v>
      </c>
      <c r="E2984">
        <v>2748</v>
      </c>
      <c r="F2984">
        <v>1480</v>
      </c>
      <c r="G2984">
        <v>113.199</v>
      </c>
      <c r="H2984">
        <v>5.3659999999999997</v>
      </c>
      <c r="I2984">
        <v>40.72</v>
      </c>
      <c r="J2984">
        <v>63.98</v>
      </c>
      <c r="K2984">
        <v>0.63644889027821194</v>
      </c>
    </row>
    <row r="2985" spans="2:12" x14ac:dyDescent="0.2">
      <c r="B2985">
        <v>7</v>
      </c>
      <c r="C2985">
        <v>66.753</v>
      </c>
      <c r="D2985">
        <v>10.026999999999999</v>
      </c>
      <c r="E2985">
        <v>3252</v>
      </c>
      <c r="F2985">
        <v>1120</v>
      </c>
      <c r="G2985">
        <v>41.055</v>
      </c>
      <c r="H2985">
        <v>9.1780000000000008</v>
      </c>
      <c r="I2985">
        <v>53.918999999999997</v>
      </c>
      <c r="J2985">
        <v>65.853999999999999</v>
      </c>
      <c r="K2985">
        <v>0.81876575454793932</v>
      </c>
    </row>
    <row r="2986" spans="2:12" x14ac:dyDescent="0.2">
      <c r="B2986">
        <v>8</v>
      </c>
      <c r="C2986">
        <v>45.828000000000003</v>
      </c>
      <c r="D2986">
        <v>8.4</v>
      </c>
      <c r="E2986">
        <v>3244</v>
      </c>
      <c r="F2986">
        <v>1088</v>
      </c>
      <c r="G2986">
        <v>25.821000000000002</v>
      </c>
      <c r="H2986">
        <v>7.7</v>
      </c>
      <c r="I2986">
        <v>48.981000000000002</v>
      </c>
      <c r="J2986">
        <v>57.369</v>
      </c>
      <c r="K2986">
        <v>0.85378863149087492</v>
      </c>
    </row>
    <row r="2987" spans="2:12" x14ac:dyDescent="0.2">
      <c r="B2987">
        <v>9</v>
      </c>
      <c r="C2987">
        <v>57.183</v>
      </c>
      <c r="D2987">
        <v>9.6829999999999998</v>
      </c>
      <c r="E2987">
        <v>2972</v>
      </c>
      <c r="F2987">
        <v>816</v>
      </c>
      <c r="G2987">
        <v>130.91399999999999</v>
      </c>
      <c r="H2987">
        <v>8.2780000000000005</v>
      </c>
      <c r="I2987">
        <v>30.888999999999999</v>
      </c>
      <c r="J2987">
        <v>49.427</v>
      </c>
      <c r="K2987">
        <v>0.62494183341088883</v>
      </c>
    </row>
    <row r="2988" spans="2:12" x14ac:dyDescent="0.2">
      <c r="B2988">
        <v>10</v>
      </c>
      <c r="C2988">
        <v>38.593000000000004</v>
      </c>
      <c r="D2988">
        <v>8.3249999999999993</v>
      </c>
      <c r="E2988">
        <v>2968</v>
      </c>
      <c r="F2988">
        <v>828</v>
      </c>
      <c r="G2988">
        <v>148.173</v>
      </c>
      <c r="H2988">
        <v>6.3410000000000002</v>
      </c>
      <c r="I2988">
        <v>49.182000000000002</v>
      </c>
      <c r="J2988">
        <v>70.322999999999993</v>
      </c>
      <c r="K2988">
        <v>0.69937289364788202</v>
      </c>
    </row>
    <row r="2989" spans="2:12" x14ac:dyDescent="0.2">
      <c r="B2989">
        <v>11</v>
      </c>
      <c r="C2989">
        <v>63.98</v>
      </c>
      <c r="D2989">
        <v>9.8770000000000007</v>
      </c>
      <c r="E2989">
        <v>3604</v>
      </c>
      <c r="F2989">
        <v>1660</v>
      </c>
      <c r="G2989">
        <v>57.094999999999999</v>
      </c>
      <c r="H2989">
        <v>8.5370000000000008</v>
      </c>
      <c r="I2989">
        <v>41.314999999999998</v>
      </c>
      <c r="J2989">
        <v>76.391000000000005</v>
      </c>
      <c r="K2989">
        <v>0.54083596235158582</v>
      </c>
    </row>
    <row r="2990" spans="2:12" x14ac:dyDescent="0.2">
      <c r="B2990">
        <v>12</v>
      </c>
      <c r="C2990">
        <v>40.72</v>
      </c>
      <c r="D2990">
        <v>8.0749999999999993</v>
      </c>
      <c r="E2990">
        <v>3616</v>
      </c>
      <c r="F2990">
        <v>1528</v>
      </c>
      <c r="G2990">
        <v>115.017</v>
      </c>
      <c r="H2990">
        <v>7.0190000000000001</v>
      </c>
      <c r="I2990">
        <v>26.100999999999999</v>
      </c>
      <c r="J2990">
        <v>39.917000000000002</v>
      </c>
      <c r="K2990">
        <v>0.65388180474484547</v>
      </c>
    </row>
    <row r="2991" spans="2:12" x14ac:dyDescent="0.2">
      <c r="B2991">
        <v>13</v>
      </c>
      <c r="C2991">
        <v>65.853999999999999</v>
      </c>
      <c r="D2991">
        <v>10.589</v>
      </c>
      <c r="E2991">
        <v>4388</v>
      </c>
      <c r="F2991">
        <v>732</v>
      </c>
      <c r="G2991">
        <v>172.05699999999999</v>
      </c>
      <c r="H2991">
        <v>8.2230000000000008</v>
      </c>
      <c r="I2991">
        <v>45.814</v>
      </c>
      <c r="J2991">
        <v>61.131999999999998</v>
      </c>
      <c r="K2991">
        <v>0.74942746842897334</v>
      </c>
    </row>
    <row r="2992" spans="2:12" x14ac:dyDescent="0.2">
      <c r="B2992">
        <v>14</v>
      </c>
      <c r="C2992">
        <v>53.918999999999997</v>
      </c>
      <c r="D2992">
        <v>9.7959999999999994</v>
      </c>
      <c r="E2992">
        <v>4404</v>
      </c>
      <c r="F2992">
        <v>716</v>
      </c>
      <c r="G2992">
        <v>161.114</v>
      </c>
      <c r="H2992">
        <v>7.0730000000000004</v>
      </c>
      <c r="I2992">
        <v>41.024999999999999</v>
      </c>
      <c r="J2992">
        <v>53.360999999999997</v>
      </c>
      <c r="K2992">
        <v>0.76881992466408056</v>
      </c>
    </row>
    <row r="2993" spans="2:11" x14ac:dyDescent="0.2">
      <c r="B2993">
        <v>15</v>
      </c>
      <c r="C2993">
        <v>57.369</v>
      </c>
      <c r="D2993">
        <v>9.6829999999999998</v>
      </c>
      <c r="E2993">
        <v>4560</v>
      </c>
      <c r="F2993">
        <v>1300</v>
      </c>
      <c r="G2993">
        <v>130.91399999999999</v>
      </c>
      <c r="H2993">
        <v>8.2929999999999993</v>
      </c>
      <c r="I2993">
        <v>36.161999999999999</v>
      </c>
      <c r="J2993">
        <v>49.197000000000003</v>
      </c>
      <c r="K2993">
        <v>0.73504481980608571</v>
      </c>
    </row>
    <row r="2994" spans="2:11" x14ac:dyDescent="0.2">
      <c r="B2994">
        <v>16</v>
      </c>
      <c r="C2994">
        <v>48.981000000000002</v>
      </c>
      <c r="D2994">
        <v>8.9320000000000004</v>
      </c>
      <c r="E2994">
        <v>4560</v>
      </c>
      <c r="F2994">
        <v>1304</v>
      </c>
      <c r="G2994">
        <v>124.992</v>
      </c>
      <c r="H2994">
        <v>7.5609999999999999</v>
      </c>
    </row>
    <row r="2995" spans="2:11" x14ac:dyDescent="0.2">
      <c r="B2995">
        <v>17</v>
      </c>
      <c r="C2995">
        <v>49.427</v>
      </c>
      <c r="D2995">
        <v>8.9749999999999996</v>
      </c>
      <c r="E2995">
        <v>4604</v>
      </c>
      <c r="F2995">
        <v>1256</v>
      </c>
      <c r="G2995">
        <v>42.796999999999997</v>
      </c>
      <c r="H2995">
        <v>7.5419999999999998</v>
      </c>
    </row>
    <row r="2996" spans="2:11" x14ac:dyDescent="0.2">
      <c r="B2996">
        <v>18</v>
      </c>
      <c r="C2996">
        <v>30.888999999999999</v>
      </c>
      <c r="D2996">
        <v>6.8339999999999996</v>
      </c>
      <c r="E2996">
        <v>4616</v>
      </c>
      <c r="F2996">
        <v>1144</v>
      </c>
      <c r="G2996">
        <v>124.824</v>
      </c>
      <c r="H2996">
        <v>6.0979999999999999</v>
      </c>
    </row>
    <row r="2997" spans="2:11" x14ac:dyDescent="0.2">
      <c r="B2997">
        <v>19</v>
      </c>
      <c r="C2997">
        <v>70.322999999999993</v>
      </c>
      <c r="D2997">
        <v>10.920999999999999</v>
      </c>
      <c r="E2997">
        <v>2912</v>
      </c>
      <c r="F2997">
        <v>1732</v>
      </c>
      <c r="G2997">
        <v>23.702999999999999</v>
      </c>
      <c r="H2997">
        <v>8.9440000000000008</v>
      </c>
    </row>
    <row r="2998" spans="2:11" x14ac:dyDescent="0.2">
      <c r="B2998">
        <v>20</v>
      </c>
      <c r="C2998">
        <v>49.182000000000002</v>
      </c>
      <c r="D2998">
        <v>9.2200000000000006</v>
      </c>
      <c r="E2998">
        <v>2936</v>
      </c>
      <c r="F2998">
        <v>1736</v>
      </c>
      <c r="G2998">
        <v>37.475999999999999</v>
      </c>
      <c r="H2998">
        <v>7.069</v>
      </c>
    </row>
    <row r="2999" spans="2:11" x14ac:dyDescent="0.2">
      <c r="B2999">
        <v>21</v>
      </c>
      <c r="C2999">
        <v>76.391000000000005</v>
      </c>
      <c r="D2999">
        <v>10.920999999999999</v>
      </c>
      <c r="E2999">
        <v>3044</v>
      </c>
      <c r="F2999">
        <v>1356</v>
      </c>
      <c r="G2999">
        <v>150.57300000000001</v>
      </c>
      <c r="H2999">
        <v>8.7799999999999994</v>
      </c>
    </row>
    <row r="3000" spans="2:11" x14ac:dyDescent="0.2">
      <c r="B3000">
        <v>22</v>
      </c>
      <c r="C3000">
        <v>41.314999999999998</v>
      </c>
      <c r="D3000">
        <v>8.4</v>
      </c>
      <c r="E3000">
        <v>3048</v>
      </c>
      <c r="F3000">
        <v>1388</v>
      </c>
      <c r="G3000">
        <v>154.179</v>
      </c>
      <c r="H3000">
        <v>6.649</v>
      </c>
    </row>
    <row r="3001" spans="2:11" x14ac:dyDescent="0.2">
      <c r="B3001">
        <v>23</v>
      </c>
      <c r="C3001">
        <v>39.917000000000002</v>
      </c>
      <c r="D3001">
        <v>8.2929999999999993</v>
      </c>
      <c r="E3001">
        <v>2916</v>
      </c>
      <c r="F3001">
        <v>1268</v>
      </c>
      <c r="G3001">
        <v>61.927999999999997</v>
      </c>
      <c r="H3001">
        <v>6.3410000000000002</v>
      </c>
    </row>
    <row r="3002" spans="2:11" x14ac:dyDescent="0.2">
      <c r="B3002">
        <v>24</v>
      </c>
      <c r="C3002">
        <v>26.100999999999999</v>
      </c>
      <c r="D3002">
        <v>6.508</v>
      </c>
      <c r="E3002">
        <v>2928</v>
      </c>
      <c r="F3002">
        <v>1260</v>
      </c>
      <c r="G3002">
        <v>77.004999999999995</v>
      </c>
      <c r="H3002">
        <v>5.3659999999999997</v>
      </c>
    </row>
    <row r="3003" spans="2:11" x14ac:dyDescent="0.2">
      <c r="B3003">
        <v>25</v>
      </c>
      <c r="C3003">
        <v>61.131999999999998</v>
      </c>
      <c r="D3003">
        <v>10.026999999999999</v>
      </c>
      <c r="E3003">
        <v>1148</v>
      </c>
      <c r="F3003">
        <v>2148</v>
      </c>
      <c r="G3003">
        <v>48.945</v>
      </c>
      <c r="H3003">
        <v>7.9459999999999997</v>
      </c>
    </row>
    <row r="3004" spans="2:11" x14ac:dyDescent="0.2">
      <c r="B3004">
        <v>26</v>
      </c>
      <c r="C3004">
        <v>45.814</v>
      </c>
      <c r="D3004">
        <v>8.7059999999999995</v>
      </c>
      <c r="E3004">
        <v>1196</v>
      </c>
      <c r="F3004">
        <v>2152</v>
      </c>
      <c r="G3004">
        <v>78.69</v>
      </c>
      <c r="H3004">
        <v>6.8070000000000004</v>
      </c>
    </row>
    <row r="3005" spans="2:11" x14ac:dyDescent="0.2">
      <c r="B3005">
        <v>27</v>
      </c>
      <c r="C3005">
        <v>53.360999999999997</v>
      </c>
      <c r="D3005">
        <v>9.3190000000000008</v>
      </c>
      <c r="E3005">
        <v>1316</v>
      </c>
      <c r="F3005">
        <v>2104</v>
      </c>
      <c r="G3005">
        <v>132.87899999999999</v>
      </c>
      <c r="H3005">
        <v>7.9820000000000002</v>
      </c>
    </row>
    <row r="3006" spans="2:11" x14ac:dyDescent="0.2">
      <c r="B3006">
        <v>28</v>
      </c>
      <c r="C3006">
        <v>41.024999999999999</v>
      </c>
      <c r="D3006">
        <v>8.6609999999999996</v>
      </c>
      <c r="E3006">
        <v>1316</v>
      </c>
      <c r="F3006">
        <v>2116</v>
      </c>
      <c r="G3006">
        <v>147.65299999999999</v>
      </c>
      <c r="H3006">
        <v>6.585</v>
      </c>
    </row>
    <row r="3007" spans="2:11" x14ac:dyDescent="0.2">
      <c r="B3007">
        <v>29</v>
      </c>
      <c r="C3007">
        <v>49.197000000000003</v>
      </c>
      <c r="D3007">
        <v>8.5640000000000001</v>
      </c>
      <c r="E3007">
        <v>1484</v>
      </c>
      <c r="F3007">
        <v>1912</v>
      </c>
      <c r="G3007">
        <v>19.983000000000001</v>
      </c>
      <c r="H3007">
        <v>7.9320000000000004</v>
      </c>
    </row>
    <row r="3008" spans="2:11" x14ac:dyDescent="0.2">
      <c r="B3008">
        <v>30</v>
      </c>
      <c r="C3008">
        <v>36.161999999999999</v>
      </c>
      <c r="D3008">
        <v>7.9409999999999998</v>
      </c>
      <c r="E3008">
        <v>1500</v>
      </c>
      <c r="F3008">
        <v>1936</v>
      </c>
      <c r="G3008">
        <v>42.51</v>
      </c>
      <c r="H3008">
        <v>6.3410000000000002</v>
      </c>
    </row>
    <row r="3010" spans="2:12" x14ac:dyDescent="0.2">
      <c r="B3010" s="8" t="s">
        <v>109</v>
      </c>
    </row>
    <row r="3011" spans="2:12" x14ac:dyDescent="0.2">
      <c r="B3011">
        <v>1</v>
      </c>
      <c r="C3011">
        <v>54.63</v>
      </c>
      <c r="D3011">
        <v>9.6920000000000002</v>
      </c>
      <c r="E3011">
        <v>3352</v>
      </c>
      <c r="F3011">
        <v>3184</v>
      </c>
      <c r="G3011">
        <v>34.875</v>
      </c>
      <c r="H3011">
        <v>7.9219999999999997</v>
      </c>
      <c r="I3011">
        <v>39.231000000000002</v>
      </c>
      <c r="J3011">
        <v>54.63</v>
      </c>
      <c r="K3011">
        <f>I3011/J3011</f>
        <v>0.71812191103789125</v>
      </c>
      <c r="L3011">
        <f>MIN(I3011:I3025)</f>
        <v>13.715999999999999</v>
      </c>
    </row>
    <row r="3012" spans="2:12" x14ac:dyDescent="0.2">
      <c r="B3012">
        <v>2</v>
      </c>
      <c r="C3012">
        <v>39.231000000000002</v>
      </c>
      <c r="D3012">
        <v>8.6910000000000007</v>
      </c>
      <c r="E3012">
        <v>3392</v>
      </c>
      <c r="F3012">
        <v>3088</v>
      </c>
      <c r="G3012">
        <v>136.12299999999999</v>
      </c>
      <c r="H3012">
        <v>6.024</v>
      </c>
      <c r="I3012">
        <v>23.004000000000001</v>
      </c>
      <c r="J3012">
        <v>45.835000000000001</v>
      </c>
      <c r="K3012">
        <f t="shared" ref="K3012:K3025" si="69">I3012/J3012</f>
        <v>0.50188720410166909</v>
      </c>
      <c r="L3012">
        <f>MAX(J3011:J3025)</f>
        <v>62.720999999999997</v>
      </c>
    </row>
    <row r="3013" spans="2:12" x14ac:dyDescent="0.2">
      <c r="B3013">
        <v>3</v>
      </c>
      <c r="C3013">
        <v>45.835000000000001</v>
      </c>
      <c r="D3013">
        <v>8.5459999999999994</v>
      </c>
      <c r="E3013">
        <v>3024</v>
      </c>
      <c r="F3013">
        <v>3416</v>
      </c>
      <c r="G3013">
        <v>130.42599999999999</v>
      </c>
      <c r="H3013">
        <v>7.4320000000000004</v>
      </c>
      <c r="I3013">
        <v>26.385999999999999</v>
      </c>
      <c r="J3013">
        <v>46.03</v>
      </c>
      <c r="K3013">
        <f t="shared" si="69"/>
        <v>0.57323484683901804</v>
      </c>
      <c r="L3013">
        <f>AVERAGE(I3011:I3025)</f>
        <v>23.612333333333336</v>
      </c>
    </row>
    <row r="3014" spans="2:12" x14ac:dyDescent="0.2">
      <c r="B3014">
        <v>4</v>
      </c>
      <c r="C3014">
        <v>23.004000000000001</v>
      </c>
      <c r="D3014">
        <v>6.3250000000000002</v>
      </c>
      <c r="E3014">
        <v>3056</v>
      </c>
      <c r="F3014">
        <v>3508</v>
      </c>
      <c r="G3014">
        <v>40.365000000000002</v>
      </c>
      <c r="H3014">
        <v>5.0599999999999996</v>
      </c>
      <c r="I3014">
        <v>18.215</v>
      </c>
      <c r="J3014">
        <v>47.25</v>
      </c>
      <c r="K3014">
        <f t="shared" si="69"/>
        <v>0.38550264550264551</v>
      </c>
      <c r="L3014">
        <f>AVERAGE(J3011:J3025)</f>
        <v>49.515266666666669</v>
      </c>
    </row>
    <row r="3015" spans="2:12" x14ac:dyDescent="0.2">
      <c r="B3015">
        <v>5</v>
      </c>
      <c r="C3015">
        <v>46.03</v>
      </c>
      <c r="D3015">
        <v>8.9960000000000004</v>
      </c>
      <c r="E3015">
        <v>3144</v>
      </c>
      <c r="F3015">
        <v>3308</v>
      </c>
      <c r="G3015">
        <v>172.304</v>
      </c>
      <c r="H3015">
        <v>6.7270000000000003</v>
      </c>
      <c r="I3015">
        <v>24.666</v>
      </c>
      <c r="J3015">
        <v>55.639000000000003</v>
      </c>
      <c r="K3015">
        <f t="shared" si="69"/>
        <v>0.44332213016049893</v>
      </c>
    </row>
    <row r="3016" spans="2:12" x14ac:dyDescent="0.2">
      <c r="B3016">
        <v>6</v>
      </c>
      <c r="C3016">
        <v>26.385999999999999</v>
      </c>
      <c r="D3016">
        <v>7.2480000000000002</v>
      </c>
      <c r="E3016">
        <v>3164</v>
      </c>
      <c r="F3016">
        <v>3344</v>
      </c>
      <c r="G3016">
        <v>15.422000000000001</v>
      </c>
      <c r="H3016">
        <v>5.3010000000000002</v>
      </c>
      <c r="I3016">
        <v>18.925999999999998</v>
      </c>
      <c r="J3016">
        <v>43.084000000000003</v>
      </c>
      <c r="K3016">
        <f t="shared" si="69"/>
        <v>0.43928140376938069</v>
      </c>
    </row>
    <row r="3017" spans="2:12" x14ac:dyDescent="0.2">
      <c r="B3017">
        <v>7</v>
      </c>
      <c r="C3017">
        <v>47.25</v>
      </c>
      <c r="D3017">
        <v>9.0830000000000002</v>
      </c>
      <c r="E3017">
        <v>2564</v>
      </c>
      <c r="F3017">
        <v>1644</v>
      </c>
      <c r="G3017">
        <v>158.19900000000001</v>
      </c>
      <c r="H3017">
        <v>7.4180000000000001</v>
      </c>
      <c r="I3017">
        <v>29.274000000000001</v>
      </c>
      <c r="J3017">
        <v>59.02</v>
      </c>
      <c r="K3017">
        <f t="shared" si="69"/>
        <v>0.49600135547272112</v>
      </c>
    </row>
    <row r="3018" spans="2:12" x14ac:dyDescent="0.2">
      <c r="B3018">
        <v>8</v>
      </c>
      <c r="C3018">
        <v>18.215</v>
      </c>
      <c r="D3018">
        <v>5.7119999999999997</v>
      </c>
      <c r="E3018">
        <v>2596</v>
      </c>
      <c r="F3018">
        <v>1644</v>
      </c>
      <c r="G3018">
        <v>152.35400000000001</v>
      </c>
      <c r="H3018">
        <v>4.4930000000000003</v>
      </c>
      <c r="I3018">
        <v>14.071</v>
      </c>
      <c r="J3018">
        <v>42.524999999999999</v>
      </c>
      <c r="K3018">
        <f t="shared" si="69"/>
        <v>0.33088771310993531</v>
      </c>
    </row>
    <row r="3019" spans="2:12" x14ac:dyDescent="0.2">
      <c r="B3019">
        <v>9</v>
      </c>
      <c r="C3019">
        <v>55.639000000000003</v>
      </c>
      <c r="D3019">
        <v>9.0570000000000004</v>
      </c>
      <c r="E3019">
        <v>2696</v>
      </c>
      <c r="F3019">
        <v>1824</v>
      </c>
      <c r="G3019">
        <v>61.39</v>
      </c>
      <c r="H3019">
        <v>8.0510000000000002</v>
      </c>
      <c r="I3019">
        <v>33.374000000000002</v>
      </c>
      <c r="J3019">
        <v>44.658999999999999</v>
      </c>
      <c r="K3019">
        <f t="shared" si="69"/>
        <v>0.74730737365368693</v>
      </c>
    </row>
    <row r="3020" spans="2:12" x14ac:dyDescent="0.2">
      <c r="B3020">
        <v>10</v>
      </c>
      <c r="C3020">
        <v>24.666</v>
      </c>
      <c r="D3020">
        <v>6.4649999999999999</v>
      </c>
      <c r="E3020">
        <v>2720</v>
      </c>
      <c r="F3020">
        <v>1808</v>
      </c>
      <c r="G3020">
        <v>63.435000000000002</v>
      </c>
      <c r="H3020">
        <v>4.819</v>
      </c>
      <c r="I3020">
        <v>19.984999999999999</v>
      </c>
      <c r="J3020">
        <v>62.720999999999997</v>
      </c>
      <c r="K3020">
        <f t="shared" si="69"/>
        <v>0.31863331260662298</v>
      </c>
    </row>
    <row r="3021" spans="2:12" x14ac:dyDescent="0.2">
      <c r="B3021">
        <v>11</v>
      </c>
      <c r="C3021">
        <v>43.084000000000003</v>
      </c>
      <c r="D3021">
        <v>8.4879999999999995</v>
      </c>
      <c r="E3021">
        <v>1880</v>
      </c>
      <c r="F3021">
        <v>1276</v>
      </c>
      <c r="G3021">
        <v>124.592</v>
      </c>
      <c r="H3021">
        <v>6.9610000000000003</v>
      </c>
      <c r="I3021">
        <v>31.254999999999999</v>
      </c>
      <c r="J3021">
        <v>59.761000000000003</v>
      </c>
      <c r="K3021">
        <f t="shared" si="69"/>
        <v>0.52299994980003672</v>
      </c>
    </row>
    <row r="3022" spans="2:12" x14ac:dyDescent="0.2">
      <c r="B3022">
        <v>12</v>
      </c>
      <c r="C3022">
        <v>18.925999999999998</v>
      </c>
      <c r="D3022">
        <v>5.7930000000000001</v>
      </c>
      <c r="E3022">
        <v>1864</v>
      </c>
      <c r="F3022">
        <v>1284</v>
      </c>
      <c r="G3022">
        <v>163.072</v>
      </c>
      <c r="H3022">
        <v>4.2539999999999996</v>
      </c>
      <c r="I3022">
        <v>17.582999999999998</v>
      </c>
      <c r="J3022">
        <v>38.076999999999998</v>
      </c>
      <c r="K3022">
        <f t="shared" si="69"/>
        <v>0.46177482469732384</v>
      </c>
    </row>
    <row r="3023" spans="2:12" x14ac:dyDescent="0.2">
      <c r="B3023">
        <v>13</v>
      </c>
      <c r="C3023">
        <v>59.02</v>
      </c>
      <c r="D3023">
        <v>10.593</v>
      </c>
      <c r="E3023">
        <v>1896</v>
      </c>
      <c r="F3023">
        <v>676</v>
      </c>
      <c r="G3023">
        <v>72.801000000000002</v>
      </c>
      <c r="H3023">
        <v>8.0079999999999991</v>
      </c>
      <c r="I3023">
        <v>13.715999999999999</v>
      </c>
      <c r="J3023">
        <v>47.408999999999999</v>
      </c>
      <c r="K3023">
        <f t="shared" si="69"/>
        <v>0.28931215591976206</v>
      </c>
    </row>
    <row r="3024" spans="2:12" x14ac:dyDescent="0.2">
      <c r="B3024">
        <v>14</v>
      </c>
      <c r="C3024">
        <v>29.274000000000001</v>
      </c>
      <c r="D3024">
        <v>6.6639999999999997</v>
      </c>
      <c r="E3024">
        <v>1892</v>
      </c>
      <c r="F3024">
        <v>612</v>
      </c>
      <c r="G3024">
        <v>40.600999999999999</v>
      </c>
      <c r="H3024">
        <v>5.69</v>
      </c>
      <c r="I3024">
        <v>27.91</v>
      </c>
      <c r="J3024">
        <v>53.686999999999998</v>
      </c>
      <c r="K3024">
        <f t="shared" si="69"/>
        <v>0.51986514426211194</v>
      </c>
    </row>
    <row r="3025" spans="2:11" x14ac:dyDescent="0.2">
      <c r="B3025">
        <v>15</v>
      </c>
      <c r="C3025">
        <v>42.524999999999999</v>
      </c>
      <c r="D3025">
        <v>8.5459999999999994</v>
      </c>
      <c r="E3025">
        <v>1772</v>
      </c>
      <c r="F3025">
        <v>1600</v>
      </c>
      <c r="G3025">
        <v>158.499</v>
      </c>
      <c r="H3025">
        <v>6.7050000000000001</v>
      </c>
      <c r="I3025">
        <v>16.588999999999999</v>
      </c>
      <c r="J3025">
        <v>42.402000000000001</v>
      </c>
      <c r="K3025">
        <f t="shared" si="69"/>
        <v>0.3912315456818074</v>
      </c>
    </row>
    <row r="3026" spans="2:11" x14ac:dyDescent="0.2">
      <c r="B3026">
        <v>16</v>
      </c>
      <c r="C3026">
        <v>14.071</v>
      </c>
      <c r="D3026">
        <v>5.35</v>
      </c>
      <c r="E3026">
        <v>1820</v>
      </c>
      <c r="F3026">
        <v>1580</v>
      </c>
      <c r="G3026">
        <v>125.83799999999999</v>
      </c>
      <c r="H3026">
        <v>3.76</v>
      </c>
    </row>
    <row r="3027" spans="2:11" x14ac:dyDescent="0.2">
      <c r="B3027">
        <v>17</v>
      </c>
      <c r="C3027">
        <v>44.658999999999999</v>
      </c>
      <c r="D3027">
        <v>8.5259999999999998</v>
      </c>
      <c r="E3027">
        <v>1856</v>
      </c>
      <c r="F3027">
        <v>972</v>
      </c>
      <c r="G3027">
        <v>47.290999999999997</v>
      </c>
      <c r="H3027">
        <v>6.9169999999999998</v>
      </c>
    </row>
    <row r="3028" spans="2:11" x14ac:dyDescent="0.2">
      <c r="B3028">
        <v>18</v>
      </c>
      <c r="C3028">
        <v>33.374000000000002</v>
      </c>
      <c r="D3028">
        <v>7.423</v>
      </c>
      <c r="E3028">
        <v>1864</v>
      </c>
      <c r="F3028">
        <v>860</v>
      </c>
      <c r="G3028">
        <v>125.754</v>
      </c>
      <c r="H3028">
        <v>6.1159999999999997</v>
      </c>
    </row>
    <row r="3029" spans="2:11" x14ac:dyDescent="0.2">
      <c r="B3029">
        <v>19</v>
      </c>
      <c r="C3029">
        <v>62.720999999999997</v>
      </c>
      <c r="D3029">
        <v>10.134</v>
      </c>
      <c r="E3029">
        <v>2264</v>
      </c>
      <c r="F3029">
        <v>2072</v>
      </c>
      <c r="G3029">
        <v>151.607</v>
      </c>
      <c r="H3029">
        <v>7.71</v>
      </c>
    </row>
    <row r="3030" spans="2:11" x14ac:dyDescent="0.2">
      <c r="B3030">
        <v>20</v>
      </c>
      <c r="C3030">
        <v>19.984999999999999</v>
      </c>
      <c r="D3030">
        <v>6.218</v>
      </c>
      <c r="E3030">
        <v>2316</v>
      </c>
      <c r="F3030">
        <v>2068</v>
      </c>
      <c r="G3030">
        <v>144.46199999999999</v>
      </c>
      <c r="H3030">
        <v>4.6390000000000002</v>
      </c>
    </row>
    <row r="3031" spans="2:11" x14ac:dyDescent="0.2">
      <c r="B3031">
        <v>21</v>
      </c>
      <c r="C3031">
        <v>59.761000000000003</v>
      </c>
      <c r="D3031">
        <v>9.5960000000000001</v>
      </c>
      <c r="E3031">
        <v>2408</v>
      </c>
      <c r="F3031">
        <v>2168</v>
      </c>
      <c r="G3031">
        <v>118.496</v>
      </c>
      <c r="H3031">
        <v>8.3770000000000007</v>
      </c>
    </row>
    <row r="3032" spans="2:11" x14ac:dyDescent="0.2">
      <c r="B3032">
        <v>22</v>
      </c>
      <c r="C3032">
        <v>31.254999999999999</v>
      </c>
      <c r="D3032">
        <v>7.8040000000000003</v>
      </c>
      <c r="E3032">
        <v>2400</v>
      </c>
      <c r="F3032">
        <v>2220</v>
      </c>
      <c r="G3032">
        <v>171.119</v>
      </c>
      <c r="H3032">
        <v>5.5419999999999998</v>
      </c>
    </row>
    <row r="3033" spans="2:11" x14ac:dyDescent="0.2">
      <c r="B3033">
        <v>23</v>
      </c>
      <c r="C3033">
        <v>38.076999999999998</v>
      </c>
      <c r="D3033">
        <v>7.819</v>
      </c>
      <c r="E3033">
        <v>2384</v>
      </c>
      <c r="F3033">
        <v>2096</v>
      </c>
      <c r="G3033">
        <v>33.69</v>
      </c>
      <c r="H3033">
        <v>6.7460000000000004</v>
      </c>
    </row>
    <row r="3034" spans="2:11" x14ac:dyDescent="0.2">
      <c r="B3034">
        <v>24</v>
      </c>
      <c r="C3034">
        <v>17.582999999999998</v>
      </c>
      <c r="D3034">
        <v>5.2119999999999997</v>
      </c>
      <c r="E3034">
        <v>2404</v>
      </c>
      <c r="F3034">
        <v>2076</v>
      </c>
      <c r="G3034">
        <v>33.69</v>
      </c>
      <c r="H3034">
        <v>4.5780000000000003</v>
      </c>
    </row>
    <row r="3035" spans="2:11" x14ac:dyDescent="0.2">
      <c r="B3035">
        <v>25</v>
      </c>
      <c r="C3035">
        <v>47.408999999999999</v>
      </c>
      <c r="D3035">
        <v>9.1430000000000007</v>
      </c>
      <c r="E3035">
        <v>3824</v>
      </c>
      <c r="F3035">
        <v>2944</v>
      </c>
      <c r="G3035">
        <v>18.434999999999999</v>
      </c>
      <c r="H3035">
        <v>7.1120000000000001</v>
      </c>
    </row>
    <row r="3036" spans="2:11" x14ac:dyDescent="0.2">
      <c r="B3036">
        <v>26</v>
      </c>
      <c r="C3036">
        <v>13.715999999999999</v>
      </c>
      <c r="D3036">
        <v>5.173</v>
      </c>
      <c r="E3036">
        <v>3876</v>
      </c>
      <c r="F3036">
        <v>2940</v>
      </c>
      <c r="G3036">
        <v>27.759</v>
      </c>
      <c r="H3036">
        <v>3.8570000000000002</v>
      </c>
    </row>
    <row r="3037" spans="2:11" x14ac:dyDescent="0.2">
      <c r="B3037">
        <v>27</v>
      </c>
      <c r="C3037">
        <v>53.686999999999998</v>
      </c>
      <c r="D3037">
        <v>9.3010000000000002</v>
      </c>
      <c r="E3037">
        <v>3844</v>
      </c>
      <c r="F3037">
        <v>3076</v>
      </c>
      <c r="G3037">
        <v>16.556999999999999</v>
      </c>
      <c r="H3037">
        <v>7.8259999999999996</v>
      </c>
    </row>
    <row r="3038" spans="2:11" x14ac:dyDescent="0.2">
      <c r="B3038">
        <v>28</v>
      </c>
      <c r="C3038">
        <v>27.91</v>
      </c>
      <c r="D3038">
        <v>6.8239999999999998</v>
      </c>
      <c r="E3038">
        <v>3908</v>
      </c>
      <c r="F3038">
        <v>3016</v>
      </c>
      <c r="G3038">
        <v>137.86199999999999</v>
      </c>
      <c r="H3038">
        <v>5.7830000000000004</v>
      </c>
    </row>
    <row r="3039" spans="2:11" x14ac:dyDescent="0.2">
      <c r="B3039">
        <v>29</v>
      </c>
      <c r="C3039">
        <v>42.402000000000001</v>
      </c>
      <c r="D3039">
        <v>8.9640000000000004</v>
      </c>
      <c r="E3039">
        <v>3896</v>
      </c>
      <c r="F3039">
        <v>3128</v>
      </c>
      <c r="G3039">
        <v>143.74600000000001</v>
      </c>
      <c r="H3039">
        <v>6.8150000000000004</v>
      </c>
    </row>
    <row r="3040" spans="2:11" x14ac:dyDescent="0.2">
      <c r="B3040">
        <v>30</v>
      </c>
      <c r="C3040">
        <v>16.588999999999999</v>
      </c>
      <c r="D3040">
        <v>5.64</v>
      </c>
      <c r="E3040">
        <v>3916</v>
      </c>
      <c r="F3040">
        <v>3144</v>
      </c>
      <c r="G3040">
        <v>160.017</v>
      </c>
      <c r="H3040">
        <v>4.43</v>
      </c>
    </row>
    <row r="3042" spans="2:12" x14ac:dyDescent="0.2">
      <c r="B3042" s="7" t="s">
        <v>110</v>
      </c>
    </row>
    <row r="3043" spans="2:12" x14ac:dyDescent="0.2">
      <c r="B3043">
        <v>1</v>
      </c>
      <c r="C3043">
        <v>93.661000000000001</v>
      </c>
      <c r="D3043">
        <v>13.464</v>
      </c>
      <c r="E3043">
        <v>2496</v>
      </c>
      <c r="F3043">
        <v>2340</v>
      </c>
      <c r="G3043">
        <v>54.582999999999998</v>
      </c>
      <c r="H3043">
        <v>10.141</v>
      </c>
      <c r="I3043">
        <v>37.975999999999999</v>
      </c>
      <c r="J3043">
        <v>93.661000000000001</v>
      </c>
      <c r="K3043">
        <f>I3043/J3043</f>
        <v>0.4054622521647217</v>
      </c>
      <c r="L3043">
        <f>MIN(I3043:I3057)</f>
        <v>27.044</v>
      </c>
    </row>
    <row r="3044" spans="2:12" x14ac:dyDescent="0.2">
      <c r="B3044">
        <v>2</v>
      </c>
      <c r="C3044">
        <v>37.975999999999999</v>
      </c>
      <c r="D3044">
        <v>8.2899999999999991</v>
      </c>
      <c r="E3044">
        <v>2488</v>
      </c>
      <c r="F3044">
        <v>2268</v>
      </c>
      <c r="G3044">
        <v>28.071999999999999</v>
      </c>
      <c r="H3044">
        <v>6.7610000000000001</v>
      </c>
      <c r="I3044">
        <v>45.823</v>
      </c>
      <c r="J3044">
        <v>97.822999999999993</v>
      </c>
      <c r="K3044">
        <f t="shared" ref="K3044:K3057" si="70">I3044/J3044</f>
        <v>0.46842767038426547</v>
      </c>
      <c r="L3044">
        <f>MAX(J3043:J3057)</f>
        <v>112.22499999999999</v>
      </c>
    </row>
    <row r="3045" spans="2:12" x14ac:dyDescent="0.2">
      <c r="B3045">
        <v>3</v>
      </c>
      <c r="C3045">
        <v>97.822999999999993</v>
      </c>
      <c r="D3045">
        <v>12.884</v>
      </c>
      <c r="E3045">
        <v>2076</v>
      </c>
      <c r="F3045">
        <v>2156</v>
      </c>
      <c r="G3045">
        <v>29.475999999999999</v>
      </c>
      <c r="H3045">
        <v>10.436</v>
      </c>
      <c r="I3045">
        <v>46.834000000000003</v>
      </c>
      <c r="J3045">
        <v>70.897999999999996</v>
      </c>
      <c r="K3045">
        <f t="shared" si="70"/>
        <v>0.66058280910603973</v>
      </c>
      <c r="L3045">
        <f>AVERAGE(I3043:I3057)</f>
        <v>39.905933333333337</v>
      </c>
    </row>
    <row r="3046" spans="2:12" x14ac:dyDescent="0.2">
      <c r="B3046">
        <v>4</v>
      </c>
      <c r="C3046">
        <v>45.823</v>
      </c>
      <c r="D3046">
        <v>8.6170000000000009</v>
      </c>
      <c r="E3046">
        <v>2112</v>
      </c>
      <c r="F3046">
        <v>2148</v>
      </c>
      <c r="G3046">
        <v>25.114999999999998</v>
      </c>
      <c r="H3046">
        <v>7.0709999999999997</v>
      </c>
      <c r="I3046">
        <v>47.206000000000003</v>
      </c>
      <c r="J3046">
        <v>82.58</v>
      </c>
      <c r="K3046">
        <f t="shared" si="70"/>
        <v>0.57163962218454833</v>
      </c>
      <c r="L3046">
        <f>AVERAGE(J3043:J3057)</f>
        <v>81.288666666666671</v>
      </c>
    </row>
    <row r="3047" spans="2:12" x14ac:dyDescent="0.2">
      <c r="B3047">
        <v>5</v>
      </c>
      <c r="C3047">
        <v>70.897999999999996</v>
      </c>
      <c r="D3047">
        <v>10.586</v>
      </c>
      <c r="E3047">
        <v>2428</v>
      </c>
      <c r="F3047">
        <v>1848</v>
      </c>
      <c r="G3047">
        <v>7.9429999999999996</v>
      </c>
      <c r="H3047">
        <v>8.5340000000000007</v>
      </c>
      <c r="I3047">
        <v>27.044</v>
      </c>
      <c r="J3047">
        <v>54.027999999999999</v>
      </c>
      <c r="K3047">
        <f t="shared" si="70"/>
        <v>0.50055526763900204</v>
      </c>
    </row>
    <row r="3048" spans="2:12" x14ac:dyDescent="0.2">
      <c r="B3048">
        <v>6</v>
      </c>
      <c r="C3048">
        <v>46.834000000000003</v>
      </c>
      <c r="D3048">
        <v>9.5090000000000003</v>
      </c>
      <c r="E3048">
        <v>2444</v>
      </c>
      <c r="F3048">
        <v>1828</v>
      </c>
      <c r="G3048">
        <v>157.38</v>
      </c>
      <c r="H3048">
        <v>6.8860000000000001</v>
      </c>
      <c r="I3048">
        <v>29.89</v>
      </c>
      <c r="J3048">
        <v>63.451000000000001</v>
      </c>
      <c r="K3048">
        <f t="shared" si="70"/>
        <v>0.47107216592331091</v>
      </c>
    </row>
    <row r="3049" spans="2:12" x14ac:dyDescent="0.2">
      <c r="B3049">
        <v>7</v>
      </c>
      <c r="C3049">
        <v>82.58</v>
      </c>
      <c r="D3049">
        <v>11.416</v>
      </c>
      <c r="E3049">
        <v>3160</v>
      </c>
      <c r="F3049">
        <v>2772</v>
      </c>
      <c r="G3049">
        <v>19.983000000000001</v>
      </c>
      <c r="H3049">
        <v>9.7530000000000001</v>
      </c>
      <c r="I3049">
        <v>48.581000000000003</v>
      </c>
      <c r="J3049">
        <v>102.824</v>
      </c>
      <c r="K3049">
        <f t="shared" si="70"/>
        <v>0.47246751731113362</v>
      </c>
    </row>
    <row r="3050" spans="2:12" x14ac:dyDescent="0.2">
      <c r="B3050">
        <v>8</v>
      </c>
      <c r="C3050">
        <v>47.206000000000003</v>
      </c>
      <c r="D3050">
        <v>8.9290000000000003</v>
      </c>
      <c r="E3050">
        <v>3188</v>
      </c>
      <c r="F3050">
        <v>2684</v>
      </c>
      <c r="G3050">
        <v>145.00800000000001</v>
      </c>
      <c r="H3050">
        <v>7.0709999999999997</v>
      </c>
      <c r="I3050">
        <v>34.274999999999999</v>
      </c>
      <c r="J3050">
        <v>84.638999999999996</v>
      </c>
      <c r="K3050">
        <f t="shared" si="70"/>
        <v>0.40495516251373481</v>
      </c>
    </row>
    <row r="3051" spans="2:12" x14ac:dyDescent="0.2">
      <c r="B3051">
        <v>9</v>
      </c>
      <c r="C3051">
        <v>54.027999999999999</v>
      </c>
      <c r="D3051">
        <v>9.5220000000000002</v>
      </c>
      <c r="E3051">
        <v>2948</v>
      </c>
      <c r="F3051">
        <v>2656</v>
      </c>
      <c r="G3051">
        <v>129.80600000000001</v>
      </c>
      <c r="H3051">
        <v>7.867</v>
      </c>
      <c r="I3051">
        <v>29.823</v>
      </c>
      <c r="J3051">
        <v>57.61</v>
      </c>
      <c r="K3051">
        <f t="shared" si="70"/>
        <v>0.51767054330845341</v>
      </c>
    </row>
    <row r="3052" spans="2:12" x14ac:dyDescent="0.2">
      <c r="B3052">
        <v>10</v>
      </c>
      <c r="C3052">
        <v>27.044</v>
      </c>
      <c r="D3052">
        <v>7.3150000000000004</v>
      </c>
      <c r="E3052">
        <v>2972</v>
      </c>
      <c r="F3052">
        <v>2676</v>
      </c>
      <c r="G3052">
        <v>126.87</v>
      </c>
      <c r="H3052">
        <v>5.3449999999999998</v>
      </c>
      <c r="I3052">
        <v>54.064999999999998</v>
      </c>
      <c r="J3052">
        <v>82.305000000000007</v>
      </c>
      <c r="K3052">
        <f t="shared" si="70"/>
        <v>0.65688597290565576</v>
      </c>
    </row>
    <row r="3053" spans="2:12" x14ac:dyDescent="0.2">
      <c r="B3053">
        <v>11</v>
      </c>
      <c r="C3053">
        <v>63.451000000000001</v>
      </c>
      <c r="D3053">
        <v>10.255000000000001</v>
      </c>
      <c r="E3053">
        <v>2984</v>
      </c>
      <c r="F3053">
        <v>2360</v>
      </c>
      <c r="G3053">
        <v>151.607</v>
      </c>
      <c r="H3053">
        <v>8.2899999999999991</v>
      </c>
      <c r="I3053">
        <v>50.445999999999998</v>
      </c>
      <c r="J3053">
        <v>112.22499999999999</v>
      </c>
      <c r="K3053">
        <f t="shared" si="70"/>
        <v>0.44950768545333036</v>
      </c>
    </row>
    <row r="3054" spans="2:12" x14ac:dyDescent="0.2">
      <c r="B3054">
        <v>12</v>
      </c>
      <c r="C3054">
        <v>29.89</v>
      </c>
      <c r="D3054">
        <v>7.6559999999999997</v>
      </c>
      <c r="E3054">
        <v>3040</v>
      </c>
      <c r="F3054">
        <v>2436</v>
      </c>
      <c r="G3054">
        <v>52.765000000000001</v>
      </c>
      <c r="H3054">
        <v>5.7610000000000001</v>
      </c>
      <c r="I3054">
        <v>38.606999999999999</v>
      </c>
      <c r="J3054">
        <v>80.73</v>
      </c>
      <c r="K3054">
        <f t="shared" si="70"/>
        <v>0.47822370865849123</v>
      </c>
    </row>
    <row r="3055" spans="2:12" x14ac:dyDescent="0.2">
      <c r="B3055">
        <v>13</v>
      </c>
      <c r="C3055">
        <v>102.824</v>
      </c>
      <c r="D3055">
        <v>12.301</v>
      </c>
      <c r="E3055">
        <v>1820</v>
      </c>
      <c r="F3055">
        <v>672</v>
      </c>
      <c r="G3055">
        <v>140.631</v>
      </c>
      <c r="H3055">
        <v>11.06</v>
      </c>
      <c r="I3055">
        <v>35.441000000000003</v>
      </c>
      <c r="J3055">
        <v>85.724000000000004</v>
      </c>
      <c r="K3055">
        <f t="shared" si="70"/>
        <v>0.41343147776585321</v>
      </c>
    </row>
    <row r="3056" spans="2:12" x14ac:dyDescent="0.2">
      <c r="B3056">
        <v>14</v>
      </c>
      <c r="C3056">
        <v>48.581000000000003</v>
      </c>
      <c r="D3056">
        <v>8.4640000000000004</v>
      </c>
      <c r="E3056">
        <v>1832</v>
      </c>
      <c r="F3056">
        <v>748</v>
      </c>
      <c r="G3056">
        <v>11.634</v>
      </c>
      <c r="H3056">
        <v>7.5590000000000002</v>
      </c>
      <c r="I3056">
        <v>27.988</v>
      </c>
      <c r="J3056">
        <v>58.182000000000002</v>
      </c>
      <c r="K3056">
        <f t="shared" si="70"/>
        <v>0.48104224674297891</v>
      </c>
    </row>
    <row r="3057" spans="2:11" x14ac:dyDescent="0.2">
      <c r="B3057">
        <v>15</v>
      </c>
      <c r="C3057">
        <v>84.638999999999996</v>
      </c>
      <c r="D3057">
        <v>11.709</v>
      </c>
      <c r="E3057">
        <v>2080</v>
      </c>
      <c r="F3057">
        <v>1000</v>
      </c>
      <c r="G3057">
        <v>58.627000000000002</v>
      </c>
      <c r="H3057">
        <v>9.8450000000000006</v>
      </c>
      <c r="I3057">
        <v>44.59</v>
      </c>
      <c r="J3057">
        <v>92.65</v>
      </c>
      <c r="K3057">
        <f t="shared" si="70"/>
        <v>0.48127361036157584</v>
      </c>
    </row>
    <row r="3058" spans="2:11" x14ac:dyDescent="0.2">
      <c r="B3058">
        <v>16</v>
      </c>
      <c r="C3058">
        <v>34.274999999999999</v>
      </c>
      <c r="D3058">
        <v>7.5940000000000003</v>
      </c>
      <c r="E3058">
        <v>2084</v>
      </c>
      <c r="F3058">
        <v>852</v>
      </c>
      <c r="G3058">
        <v>132.39699999999999</v>
      </c>
      <c r="H3058">
        <v>6.34</v>
      </c>
    </row>
    <row r="3059" spans="2:11" x14ac:dyDescent="0.2">
      <c r="B3059">
        <v>17</v>
      </c>
      <c r="C3059">
        <v>57.61</v>
      </c>
      <c r="D3059">
        <v>9.6180000000000003</v>
      </c>
      <c r="E3059">
        <v>1952</v>
      </c>
      <c r="F3059">
        <v>1120</v>
      </c>
      <c r="G3059">
        <v>30.466000000000001</v>
      </c>
      <c r="H3059">
        <v>7.8029999999999999</v>
      </c>
    </row>
    <row r="3060" spans="2:11" x14ac:dyDescent="0.2">
      <c r="B3060">
        <v>18</v>
      </c>
      <c r="C3060">
        <v>29.823</v>
      </c>
      <c r="D3060">
        <v>7.1</v>
      </c>
      <c r="E3060">
        <v>1980</v>
      </c>
      <c r="F3060">
        <v>1056</v>
      </c>
      <c r="G3060">
        <v>164.05500000000001</v>
      </c>
      <c r="H3060">
        <v>5.4969999999999999</v>
      </c>
    </row>
    <row r="3061" spans="2:11" x14ac:dyDescent="0.2">
      <c r="B3061">
        <v>19</v>
      </c>
      <c r="C3061">
        <v>82.305000000000007</v>
      </c>
      <c r="D3061">
        <v>11.958</v>
      </c>
      <c r="E3061">
        <v>664</v>
      </c>
      <c r="F3061">
        <v>3144</v>
      </c>
      <c r="G3061">
        <v>39.207000000000001</v>
      </c>
      <c r="H3061">
        <v>9.42</v>
      </c>
    </row>
    <row r="3062" spans="2:11" x14ac:dyDescent="0.2">
      <c r="B3062">
        <v>20</v>
      </c>
      <c r="C3062">
        <v>54.064999999999998</v>
      </c>
      <c r="D3062">
        <v>9.3829999999999991</v>
      </c>
      <c r="E3062">
        <v>664</v>
      </c>
      <c r="F3062">
        <v>3048</v>
      </c>
      <c r="G3062">
        <v>155.43299999999999</v>
      </c>
      <c r="H3062">
        <v>7.5679999999999996</v>
      </c>
    </row>
    <row r="3063" spans="2:11" x14ac:dyDescent="0.2">
      <c r="B3063">
        <v>21</v>
      </c>
      <c r="C3063">
        <v>112.22499999999999</v>
      </c>
      <c r="D3063">
        <v>14.154999999999999</v>
      </c>
      <c r="E3063">
        <v>844</v>
      </c>
      <c r="F3063">
        <v>3244</v>
      </c>
      <c r="G3063">
        <v>132.20699999999999</v>
      </c>
      <c r="H3063">
        <v>11.057</v>
      </c>
    </row>
    <row r="3064" spans="2:11" x14ac:dyDescent="0.2">
      <c r="B3064">
        <v>22</v>
      </c>
      <c r="C3064">
        <v>50.445999999999998</v>
      </c>
      <c r="D3064">
        <v>10.08</v>
      </c>
      <c r="E3064">
        <v>880</v>
      </c>
      <c r="F3064">
        <v>3256</v>
      </c>
      <c r="G3064">
        <v>122.152</v>
      </c>
      <c r="H3064">
        <v>7.1440000000000001</v>
      </c>
    </row>
    <row r="3065" spans="2:11" x14ac:dyDescent="0.2">
      <c r="B3065">
        <v>23</v>
      </c>
      <c r="C3065">
        <v>80.73</v>
      </c>
      <c r="D3065">
        <v>12.148</v>
      </c>
      <c r="E3065">
        <v>856</v>
      </c>
      <c r="F3065">
        <v>3460</v>
      </c>
      <c r="G3065">
        <v>128.47999999999999</v>
      </c>
      <c r="H3065">
        <v>9.7530000000000001</v>
      </c>
    </row>
    <row r="3066" spans="2:11" x14ac:dyDescent="0.2">
      <c r="B3066">
        <v>24</v>
      </c>
      <c r="C3066">
        <v>38.606999999999999</v>
      </c>
      <c r="D3066">
        <v>7.78</v>
      </c>
      <c r="E3066">
        <v>892</v>
      </c>
      <c r="F3066">
        <v>3480</v>
      </c>
      <c r="G3066">
        <v>122.196</v>
      </c>
      <c r="H3066">
        <v>6.5640000000000001</v>
      </c>
    </row>
    <row r="3067" spans="2:11" x14ac:dyDescent="0.2">
      <c r="B3067">
        <v>25</v>
      </c>
      <c r="C3067">
        <v>85.724000000000004</v>
      </c>
      <c r="D3067">
        <v>11.141999999999999</v>
      </c>
      <c r="E3067">
        <v>1368</v>
      </c>
      <c r="F3067">
        <v>2444</v>
      </c>
      <c r="G3067">
        <v>23.199000000000002</v>
      </c>
      <c r="H3067">
        <v>9.8870000000000005</v>
      </c>
    </row>
    <row r="3068" spans="2:11" x14ac:dyDescent="0.2">
      <c r="B3068">
        <v>26</v>
      </c>
      <c r="C3068">
        <v>35.441000000000003</v>
      </c>
      <c r="D3068">
        <v>7.444</v>
      </c>
      <c r="E3068">
        <v>1424</v>
      </c>
      <c r="F3068">
        <v>2348</v>
      </c>
      <c r="G3068">
        <v>121.608</v>
      </c>
      <c r="H3068">
        <v>6.3319999999999999</v>
      </c>
    </row>
    <row r="3069" spans="2:11" x14ac:dyDescent="0.2">
      <c r="B3069">
        <v>27</v>
      </c>
      <c r="C3069">
        <v>58.182000000000002</v>
      </c>
      <c r="D3069">
        <v>11.314</v>
      </c>
      <c r="E3069">
        <v>1380</v>
      </c>
      <c r="F3069">
        <v>2828</v>
      </c>
      <c r="G3069">
        <v>142.88300000000001</v>
      </c>
      <c r="H3069">
        <v>7.2359999999999998</v>
      </c>
    </row>
    <row r="3070" spans="2:11" x14ac:dyDescent="0.2">
      <c r="B3070">
        <v>28</v>
      </c>
      <c r="C3070">
        <v>27.988</v>
      </c>
      <c r="D3070">
        <v>7.1210000000000004</v>
      </c>
      <c r="E3070">
        <v>1404</v>
      </c>
      <c r="F3070">
        <v>2856</v>
      </c>
      <c r="G3070">
        <v>141.953</v>
      </c>
      <c r="H3070">
        <v>5.343</v>
      </c>
    </row>
    <row r="3071" spans="2:11" x14ac:dyDescent="0.2">
      <c r="B3071">
        <v>29</v>
      </c>
      <c r="C3071">
        <v>92.65</v>
      </c>
      <c r="D3071">
        <v>12.416</v>
      </c>
      <c r="E3071">
        <v>1148</v>
      </c>
      <c r="F3071">
        <v>2560</v>
      </c>
      <c r="G3071">
        <v>109.502</v>
      </c>
      <c r="H3071">
        <v>10.198</v>
      </c>
    </row>
    <row r="3072" spans="2:11" x14ac:dyDescent="0.2">
      <c r="B3072">
        <v>30</v>
      </c>
      <c r="C3072">
        <v>44.59</v>
      </c>
      <c r="D3072">
        <v>8.73</v>
      </c>
      <c r="E3072">
        <v>1164</v>
      </c>
      <c r="F3072">
        <v>2580</v>
      </c>
      <c r="G3072">
        <v>125.91</v>
      </c>
      <c r="H3072">
        <v>6.827</v>
      </c>
    </row>
    <row r="3074" spans="2:12" x14ac:dyDescent="0.2">
      <c r="B3074" s="8" t="s">
        <v>111</v>
      </c>
    </row>
    <row r="3075" spans="2:12" x14ac:dyDescent="0.2">
      <c r="B3075">
        <v>1</v>
      </c>
      <c r="C3075">
        <v>79.236999999999995</v>
      </c>
      <c r="D3075">
        <v>11.041</v>
      </c>
      <c r="E3075">
        <v>168</v>
      </c>
      <c r="F3075">
        <v>2664</v>
      </c>
      <c r="G3075">
        <v>10.305</v>
      </c>
      <c r="H3075">
        <v>9.218</v>
      </c>
      <c r="I3075">
        <v>40.872</v>
      </c>
      <c r="J3075">
        <v>79.236999999999995</v>
      </c>
      <c r="K3075">
        <f>I3075/J3075</f>
        <v>0.51581962971843964</v>
      </c>
      <c r="L3075">
        <f>MIN(I3075:I3089)</f>
        <v>32.49</v>
      </c>
    </row>
    <row r="3076" spans="2:12" x14ac:dyDescent="0.2">
      <c r="B3076">
        <v>2</v>
      </c>
      <c r="C3076">
        <v>40.872</v>
      </c>
      <c r="D3076">
        <v>8.1769999999999996</v>
      </c>
      <c r="E3076">
        <v>220</v>
      </c>
      <c r="F3076">
        <v>2576</v>
      </c>
      <c r="G3076">
        <v>118.887</v>
      </c>
      <c r="H3076">
        <v>7.0659999999999998</v>
      </c>
      <c r="I3076">
        <v>35.523000000000003</v>
      </c>
      <c r="J3076">
        <v>65.215999999999994</v>
      </c>
      <c r="K3076">
        <f t="shared" ref="K3076:K3089" si="71">I3076/J3076</f>
        <v>0.54469762021589807</v>
      </c>
      <c r="L3076">
        <f>MAX(J3075:J3089)</f>
        <v>101.13500000000001</v>
      </c>
    </row>
    <row r="3077" spans="2:12" x14ac:dyDescent="0.2">
      <c r="B3077">
        <v>3</v>
      </c>
      <c r="C3077">
        <v>65.215999999999994</v>
      </c>
      <c r="D3077">
        <v>10.337</v>
      </c>
      <c r="E3077">
        <v>32</v>
      </c>
      <c r="F3077">
        <v>2564</v>
      </c>
      <c r="G3077">
        <v>139.84399999999999</v>
      </c>
      <c r="H3077">
        <v>8.3379999999999992</v>
      </c>
      <c r="I3077">
        <v>48.064999999999998</v>
      </c>
      <c r="J3077">
        <v>78.352999999999994</v>
      </c>
      <c r="K3077">
        <f t="shared" si="71"/>
        <v>0.61344173165035165</v>
      </c>
      <c r="L3077">
        <f>AVERAGE(I3075:I3089)</f>
        <v>40.52373333333334</v>
      </c>
    </row>
    <row r="3078" spans="2:12" x14ac:dyDescent="0.2">
      <c r="B3078">
        <v>4</v>
      </c>
      <c r="C3078">
        <v>35.523000000000003</v>
      </c>
      <c r="D3078">
        <v>7.7530000000000001</v>
      </c>
      <c r="E3078">
        <v>60</v>
      </c>
      <c r="F3078">
        <v>2560</v>
      </c>
      <c r="G3078">
        <v>142.76499999999999</v>
      </c>
      <c r="H3078">
        <v>6.4189999999999996</v>
      </c>
      <c r="I3078">
        <v>43.393999999999998</v>
      </c>
      <c r="J3078">
        <v>92.730999999999995</v>
      </c>
      <c r="K3078">
        <f t="shared" si="71"/>
        <v>0.4679556998199092</v>
      </c>
      <c r="L3078">
        <f>AVERAGE(J3075:J3089)</f>
        <v>73.950533333333325</v>
      </c>
    </row>
    <row r="3079" spans="2:12" x14ac:dyDescent="0.2">
      <c r="B3079">
        <v>5</v>
      </c>
      <c r="C3079">
        <v>78.352999999999994</v>
      </c>
      <c r="D3079">
        <v>12.108000000000001</v>
      </c>
      <c r="E3079">
        <v>496</v>
      </c>
      <c r="F3079">
        <v>2512</v>
      </c>
      <c r="G3079">
        <v>39.207000000000001</v>
      </c>
      <c r="H3079">
        <v>9.016</v>
      </c>
      <c r="I3079">
        <v>37.030999999999999</v>
      </c>
      <c r="J3079">
        <v>63.304000000000002</v>
      </c>
      <c r="K3079">
        <f t="shared" si="71"/>
        <v>0.58497093390623023</v>
      </c>
    </row>
    <row r="3080" spans="2:12" x14ac:dyDescent="0.2">
      <c r="B3080">
        <v>6</v>
      </c>
      <c r="C3080">
        <v>48.064999999999998</v>
      </c>
      <c r="D3080">
        <v>8.6379999999999999</v>
      </c>
      <c r="E3080">
        <v>516</v>
      </c>
      <c r="F3080">
        <v>2420</v>
      </c>
      <c r="G3080">
        <v>120.964</v>
      </c>
      <c r="H3080">
        <v>7.407</v>
      </c>
      <c r="I3080">
        <v>38.731000000000002</v>
      </c>
      <c r="J3080">
        <v>79.45</v>
      </c>
      <c r="K3080">
        <f t="shared" si="71"/>
        <v>0.48748898678414099</v>
      </c>
    </row>
    <row r="3081" spans="2:12" x14ac:dyDescent="0.2">
      <c r="B3081">
        <v>7</v>
      </c>
      <c r="C3081">
        <v>92.730999999999995</v>
      </c>
      <c r="D3081">
        <v>11.917999999999999</v>
      </c>
      <c r="E3081">
        <v>2148</v>
      </c>
      <c r="F3081">
        <v>1872</v>
      </c>
      <c r="G3081">
        <v>76.826999999999998</v>
      </c>
      <c r="H3081">
        <v>10.631</v>
      </c>
      <c r="I3081">
        <v>52.53</v>
      </c>
      <c r="J3081">
        <v>75.852999999999994</v>
      </c>
      <c r="K3081">
        <f t="shared" si="71"/>
        <v>0.69252369715106854</v>
      </c>
    </row>
    <row r="3082" spans="2:12" x14ac:dyDescent="0.2">
      <c r="B3082">
        <v>8</v>
      </c>
      <c r="C3082">
        <v>43.393999999999998</v>
      </c>
      <c r="D3082">
        <v>8.6980000000000004</v>
      </c>
      <c r="E3082">
        <v>2100</v>
      </c>
      <c r="F3082">
        <v>1796</v>
      </c>
      <c r="G3082">
        <v>34.591999999999999</v>
      </c>
      <c r="H3082">
        <v>6.5869999999999997</v>
      </c>
      <c r="I3082">
        <v>34.104999999999997</v>
      </c>
      <c r="J3082">
        <v>57.055999999999997</v>
      </c>
      <c r="K3082">
        <f t="shared" si="71"/>
        <v>0.59774607403252944</v>
      </c>
    </row>
    <row r="3083" spans="2:12" x14ac:dyDescent="0.2">
      <c r="B3083">
        <v>9</v>
      </c>
      <c r="C3083">
        <v>63.304000000000002</v>
      </c>
      <c r="D3083">
        <v>9.8010000000000002</v>
      </c>
      <c r="E3083">
        <v>1708</v>
      </c>
      <c r="F3083">
        <v>1760</v>
      </c>
      <c r="G3083">
        <v>130.91399999999999</v>
      </c>
      <c r="H3083">
        <v>8.641</v>
      </c>
      <c r="I3083">
        <v>50.174999999999997</v>
      </c>
      <c r="J3083">
        <v>101.13500000000001</v>
      </c>
      <c r="K3083">
        <f t="shared" si="71"/>
        <v>0.49611904879616348</v>
      </c>
    </row>
    <row r="3084" spans="2:12" x14ac:dyDescent="0.2">
      <c r="B3084">
        <v>10</v>
      </c>
      <c r="C3084">
        <v>37.030999999999999</v>
      </c>
      <c r="D3084">
        <v>7.7290000000000001</v>
      </c>
      <c r="E3084">
        <v>1708</v>
      </c>
      <c r="F3084">
        <v>1848</v>
      </c>
      <c r="G3084">
        <v>26.565000000000001</v>
      </c>
      <c r="H3084">
        <v>6.5869999999999997</v>
      </c>
      <c r="I3084">
        <v>33.640999999999998</v>
      </c>
      <c r="J3084">
        <v>57.262</v>
      </c>
      <c r="K3084">
        <f t="shared" si="71"/>
        <v>0.58749257797492227</v>
      </c>
    </row>
    <row r="3085" spans="2:12" x14ac:dyDescent="0.2">
      <c r="B3085">
        <v>11</v>
      </c>
      <c r="C3085">
        <v>79.45</v>
      </c>
      <c r="D3085">
        <v>11.646000000000001</v>
      </c>
      <c r="E3085">
        <v>2080</v>
      </c>
      <c r="F3085">
        <v>1800</v>
      </c>
      <c r="G3085">
        <v>32.005000000000003</v>
      </c>
      <c r="H3085">
        <v>8.8879999999999999</v>
      </c>
      <c r="I3085">
        <v>44.360999999999997</v>
      </c>
      <c r="J3085">
        <v>77.986999999999995</v>
      </c>
      <c r="K3085">
        <f t="shared" si="71"/>
        <v>0.5688255734930181</v>
      </c>
    </row>
    <row r="3086" spans="2:12" x14ac:dyDescent="0.2">
      <c r="B3086">
        <v>12</v>
      </c>
      <c r="C3086">
        <v>38.731000000000002</v>
      </c>
      <c r="D3086">
        <v>8.3539999999999992</v>
      </c>
      <c r="E3086">
        <v>2128</v>
      </c>
      <c r="F3086">
        <v>1812</v>
      </c>
      <c r="G3086">
        <v>55.84</v>
      </c>
      <c r="H3086">
        <v>6.2350000000000003</v>
      </c>
      <c r="I3086">
        <v>32.49</v>
      </c>
      <c r="J3086">
        <v>66.465999999999994</v>
      </c>
      <c r="K3086">
        <f t="shared" si="71"/>
        <v>0.4888213522703338</v>
      </c>
    </row>
    <row r="3087" spans="2:12" x14ac:dyDescent="0.2">
      <c r="B3087">
        <v>13</v>
      </c>
      <c r="C3087">
        <v>75.852999999999994</v>
      </c>
      <c r="D3087">
        <v>11.509</v>
      </c>
      <c r="E3087">
        <v>892</v>
      </c>
      <c r="F3087">
        <v>2844</v>
      </c>
      <c r="G3087">
        <v>35.395000000000003</v>
      </c>
      <c r="H3087">
        <v>8.9939999999999998</v>
      </c>
      <c r="I3087">
        <v>32.863</v>
      </c>
      <c r="J3087">
        <v>63.273000000000003</v>
      </c>
      <c r="K3087">
        <f t="shared" si="71"/>
        <v>0.51938425552763423</v>
      </c>
    </row>
    <row r="3088" spans="2:12" x14ac:dyDescent="0.2">
      <c r="B3088">
        <v>14</v>
      </c>
      <c r="C3088">
        <v>52.53</v>
      </c>
      <c r="D3088">
        <v>9.7420000000000009</v>
      </c>
      <c r="E3088">
        <v>896</v>
      </c>
      <c r="F3088">
        <v>2808</v>
      </c>
      <c r="G3088">
        <v>171.25399999999999</v>
      </c>
      <c r="H3088">
        <v>7.2610000000000001</v>
      </c>
      <c r="I3088">
        <v>46.585999999999999</v>
      </c>
      <c r="J3088">
        <v>78.680000000000007</v>
      </c>
      <c r="K3088">
        <f t="shared" si="71"/>
        <v>0.5920945602440264</v>
      </c>
    </row>
    <row r="3089" spans="2:11" x14ac:dyDescent="0.2">
      <c r="B3089">
        <v>15</v>
      </c>
      <c r="C3089">
        <v>57.055999999999997</v>
      </c>
      <c r="D3089">
        <v>9.7270000000000003</v>
      </c>
      <c r="E3089">
        <v>1552</v>
      </c>
      <c r="F3089">
        <v>2352</v>
      </c>
      <c r="G3089">
        <v>23.962</v>
      </c>
      <c r="H3089">
        <v>8.2639999999999993</v>
      </c>
      <c r="I3089">
        <v>37.488999999999997</v>
      </c>
      <c r="J3089">
        <v>73.254999999999995</v>
      </c>
      <c r="K3089">
        <f t="shared" si="71"/>
        <v>0.51176028940004092</v>
      </c>
    </row>
    <row r="3090" spans="2:11" x14ac:dyDescent="0.2">
      <c r="B3090">
        <v>16</v>
      </c>
      <c r="C3090">
        <v>34.104999999999997</v>
      </c>
      <c r="D3090">
        <v>7.2279999999999998</v>
      </c>
      <c r="E3090">
        <v>1564</v>
      </c>
      <c r="F3090">
        <v>2328</v>
      </c>
      <c r="G3090">
        <v>7.8529999999999998</v>
      </c>
      <c r="H3090">
        <v>6.2510000000000003</v>
      </c>
    </row>
    <row r="3091" spans="2:11" x14ac:dyDescent="0.2">
      <c r="B3091">
        <v>17</v>
      </c>
      <c r="C3091">
        <v>101.13500000000001</v>
      </c>
      <c r="D3091">
        <v>13.196999999999999</v>
      </c>
      <c r="E3091">
        <v>944</v>
      </c>
      <c r="F3091">
        <v>2892</v>
      </c>
      <c r="G3091">
        <v>72.581999999999994</v>
      </c>
      <c r="H3091">
        <v>11.209</v>
      </c>
    </row>
    <row r="3092" spans="2:11" x14ac:dyDescent="0.2">
      <c r="B3092">
        <v>18</v>
      </c>
      <c r="C3092">
        <v>50.174999999999997</v>
      </c>
      <c r="D3092">
        <v>9.4009999999999998</v>
      </c>
      <c r="E3092">
        <v>928</v>
      </c>
      <c r="F3092">
        <v>2872</v>
      </c>
      <c r="G3092">
        <v>66.801000000000002</v>
      </c>
      <c r="H3092">
        <v>7.7569999999999997</v>
      </c>
    </row>
    <row r="3093" spans="2:11" x14ac:dyDescent="0.2">
      <c r="B3093">
        <v>19</v>
      </c>
      <c r="C3093">
        <v>57.262</v>
      </c>
      <c r="D3093">
        <v>9.6419999999999995</v>
      </c>
      <c r="E3093">
        <v>2160</v>
      </c>
      <c r="F3093">
        <v>964</v>
      </c>
      <c r="G3093">
        <v>50.194000000000003</v>
      </c>
      <c r="H3093">
        <v>8.1479999999999997</v>
      </c>
    </row>
    <row r="3094" spans="2:11" x14ac:dyDescent="0.2">
      <c r="B3094">
        <v>20</v>
      </c>
      <c r="C3094">
        <v>33.640999999999998</v>
      </c>
      <c r="D3094">
        <v>7.9039999999999999</v>
      </c>
      <c r="E3094">
        <v>2204</v>
      </c>
      <c r="F3094">
        <v>964</v>
      </c>
      <c r="G3094">
        <v>75.53</v>
      </c>
      <c r="H3094">
        <v>5.6790000000000003</v>
      </c>
    </row>
    <row r="3095" spans="2:11" x14ac:dyDescent="0.2">
      <c r="B3095">
        <v>21</v>
      </c>
      <c r="C3095">
        <v>77.986999999999995</v>
      </c>
      <c r="D3095">
        <v>10.731</v>
      </c>
      <c r="E3095">
        <v>2376</v>
      </c>
      <c r="F3095">
        <v>832</v>
      </c>
      <c r="G3095">
        <v>156.97499999999999</v>
      </c>
      <c r="H3095">
        <v>9.6210000000000004</v>
      </c>
    </row>
    <row r="3096" spans="2:11" x14ac:dyDescent="0.2">
      <c r="B3096">
        <v>22</v>
      </c>
      <c r="C3096">
        <v>44.360999999999997</v>
      </c>
      <c r="D3096">
        <v>8.2520000000000007</v>
      </c>
      <c r="E3096">
        <v>2412</v>
      </c>
      <c r="F3096">
        <v>788</v>
      </c>
      <c r="G3096">
        <v>128.928</v>
      </c>
      <c r="H3096">
        <v>7.3339999999999996</v>
      </c>
    </row>
    <row r="3097" spans="2:11" x14ac:dyDescent="0.2">
      <c r="B3097">
        <v>23</v>
      </c>
      <c r="C3097">
        <v>66.465999999999994</v>
      </c>
      <c r="D3097">
        <v>10.026</v>
      </c>
      <c r="E3097">
        <v>1724</v>
      </c>
      <c r="F3097">
        <v>856</v>
      </c>
      <c r="G3097">
        <v>99.926000000000002</v>
      </c>
      <c r="H3097">
        <v>8.641</v>
      </c>
    </row>
    <row r="3098" spans="2:11" x14ac:dyDescent="0.2">
      <c r="B3098">
        <v>24</v>
      </c>
      <c r="C3098">
        <v>32.49</v>
      </c>
      <c r="D3098">
        <v>7.6059999999999999</v>
      </c>
      <c r="E3098">
        <v>1736</v>
      </c>
      <c r="F3098">
        <v>988</v>
      </c>
      <c r="G3098">
        <v>76.866</v>
      </c>
      <c r="H3098">
        <v>6.0789999999999997</v>
      </c>
    </row>
    <row r="3099" spans="2:11" x14ac:dyDescent="0.2">
      <c r="B3099">
        <v>25</v>
      </c>
      <c r="C3099">
        <v>63.273000000000003</v>
      </c>
      <c r="D3099">
        <v>9.9979999999999993</v>
      </c>
      <c r="E3099">
        <v>3752</v>
      </c>
      <c r="F3099">
        <v>2592</v>
      </c>
      <c r="G3099">
        <v>159.77500000000001</v>
      </c>
      <c r="H3099">
        <v>8.3940000000000001</v>
      </c>
    </row>
    <row r="3100" spans="2:11" x14ac:dyDescent="0.2">
      <c r="B3100">
        <v>26</v>
      </c>
      <c r="C3100">
        <v>32.863</v>
      </c>
      <c r="D3100">
        <v>7.0609999999999999</v>
      </c>
      <c r="E3100">
        <v>3816</v>
      </c>
      <c r="F3100">
        <v>2656</v>
      </c>
      <c r="G3100">
        <v>36.469000000000001</v>
      </c>
      <c r="H3100">
        <v>6.4029999999999996</v>
      </c>
    </row>
    <row r="3101" spans="2:11" x14ac:dyDescent="0.2">
      <c r="B3101">
        <v>27</v>
      </c>
      <c r="C3101">
        <v>78.680000000000007</v>
      </c>
      <c r="D3101">
        <v>11.282</v>
      </c>
      <c r="E3101">
        <v>3436</v>
      </c>
      <c r="F3101">
        <v>2456</v>
      </c>
      <c r="G3101">
        <v>23.199000000000002</v>
      </c>
      <c r="H3101">
        <v>9.4469999999999992</v>
      </c>
    </row>
    <row r="3102" spans="2:11" x14ac:dyDescent="0.2">
      <c r="B3102">
        <v>28</v>
      </c>
      <c r="C3102">
        <v>46.585999999999999</v>
      </c>
      <c r="D3102">
        <v>8.6379999999999999</v>
      </c>
      <c r="E3102">
        <v>3476</v>
      </c>
      <c r="F3102">
        <v>2472</v>
      </c>
      <c r="G3102">
        <v>30.963999999999999</v>
      </c>
      <c r="H3102">
        <v>6.7679999999999998</v>
      </c>
    </row>
    <row r="3103" spans="2:11" x14ac:dyDescent="0.2">
      <c r="B3103">
        <v>29</v>
      </c>
      <c r="C3103">
        <v>73.254999999999995</v>
      </c>
      <c r="D3103">
        <v>11.179</v>
      </c>
      <c r="E3103">
        <v>3944</v>
      </c>
      <c r="F3103">
        <v>2524</v>
      </c>
      <c r="G3103">
        <v>43.21</v>
      </c>
      <c r="H3103">
        <v>8.8879999999999999</v>
      </c>
    </row>
    <row r="3104" spans="2:11" x14ac:dyDescent="0.2">
      <c r="B3104">
        <v>30</v>
      </c>
      <c r="C3104">
        <v>37.488999999999997</v>
      </c>
      <c r="D3104">
        <v>7.6260000000000003</v>
      </c>
      <c r="E3104">
        <v>3972</v>
      </c>
      <c r="F3104">
        <v>2476</v>
      </c>
      <c r="G3104">
        <v>29.055</v>
      </c>
      <c r="H3104">
        <v>6.4950000000000001</v>
      </c>
    </row>
    <row r="3106" spans="2:12" x14ac:dyDescent="0.2">
      <c r="B3106" s="7" t="s">
        <v>112</v>
      </c>
    </row>
    <row r="3107" spans="2:12" x14ac:dyDescent="0.2">
      <c r="B3107">
        <v>1</v>
      </c>
      <c r="C3107">
        <v>51.829000000000001</v>
      </c>
      <c r="D3107">
        <v>9.01</v>
      </c>
      <c r="E3107">
        <v>2876</v>
      </c>
      <c r="F3107">
        <v>2492</v>
      </c>
      <c r="G3107">
        <v>52.253</v>
      </c>
      <c r="H3107">
        <v>7.5839999999999996</v>
      </c>
      <c r="I3107">
        <v>24.026</v>
      </c>
      <c r="J3107">
        <v>51.829000000000001</v>
      </c>
      <c r="K3107">
        <f>I3107/J3107</f>
        <v>0.46356287020779874</v>
      </c>
      <c r="L3107">
        <f>MIN(I3107:I3121)</f>
        <v>18.48</v>
      </c>
    </row>
    <row r="3108" spans="2:12" x14ac:dyDescent="0.2">
      <c r="B3108">
        <v>2</v>
      </c>
      <c r="C3108">
        <v>24.026</v>
      </c>
      <c r="D3108">
        <v>6.2729999999999997</v>
      </c>
      <c r="E3108">
        <v>2908</v>
      </c>
      <c r="F3108">
        <v>2484</v>
      </c>
      <c r="G3108">
        <v>81.572999999999993</v>
      </c>
      <c r="H3108">
        <v>5.056</v>
      </c>
      <c r="I3108">
        <v>37.119</v>
      </c>
      <c r="J3108">
        <v>65.509</v>
      </c>
      <c r="K3108">
        <f t="shared" ref="K3108:K3121" si="72">I3108/J3108</f>
        <v>0.56662443328397627</v>
      </c>
      <c r="L3108">
        <f>MAX(J3107:J3121)</f>
        <v>110.795</v>
      </c>
    </row>
    <row r="3109" spans="2:12" x14ac:dyDescent="0.2">
      <c r="B3109">
        <v>3</v>
      </c>
      <c r="C3109">
        <v>65.509</v>
      </c>
      <c r="D3109">
        <v>10.624000000000001</v>
      </c>
      <c r="E3109">
        <v>3008</v>
      </c>
      <c r="F3109">
        <v>2272</v>
      </c>
      <c r="G3109">
        <v>51.146999999999998</v>
      </c>
      <c r="H3109">
        <v>8.5039999999999996</v>
      </c>
      <c r="I3109">
        <v>32.966000000000001</v>
      </c>
      <c r="J3109">
        <v>63.832000000000001</v>
      </c>
      <c r="K3109">
        <f t="shared" si="72"/>
        <v>0.51644942975310193</v>
      </c>
      <c r="L3109">
        <f>AVERAGE(I3107:I3121)</f>
        <v>32.59826666666666</v>
      </c>
    </row>
    <row r="3110" spans="2:12" x14ac:dyDescent="0.2">
      <c r="B3110">
        <v>4</v>
      </c>
      <c r="C3110">
        <v>37.119</v>
      </c>
      <c r="D3110">
        <v>8.1509999999999998</v>
      </c>
      <c r="E3110">
        <v>3016</v>
      </c>
      <c r="F3110">
        <v>2240</v>
      </c>
      <c r="G3110">
        <v>49.573999999999998</v>
      </c>
      <c r="H3110">
        <v>6.4349999999999996</v>
      </c>
      <c r="I3110">
        <v>32.549999999999997</v>
      </c>
      <c r="J3110">
        <v>109.613</v>
      </c>
      <c r="K3110">
        <f t="shared" si="72"/>
        <v>0.29695382846925089</v>
      </c>
      <c r="L3110">
        <f>AVERAGE(J3107:J3121)</f>
        <v>76.486666666666665</v>
      </c>
    </row>
    <row r="3111" spans="2:12" x14ac:dyDescent="0.2">
      <c r="B3111">
        <v>5</v>
      </c>
      <c r="C3111">
        <v>63.832000000000001</v>
      </c>
      <c r="D3111">
        <v>10.097</v>
      </c>
      <c r="E3111">
        <v>2072</v>
      </c>
      <c r="F3111">
        <v>3120</v>
      </c>
      <c r="G3111">
        <v>11.821</v>
      </c>
      <c r="H3111">
        <v>8.6110000000000007</v>
      </c>
      <c r="I3111">
        <v>27.776</v>
      </c>
      <c r="J3111">
        <v>61.857999999999997</v>
      </c>
      <c r="K3111">
        <f t="shared" si="72"/>
        <v>0.44902841992951603</v>
      </c>
    </row>
    <row r="3112" spans="2:12" x14ac:dyDescent="0.2">
      <c r="B3112">
        <v>6</v>
      </c>
      <c r="C3112">
        <v>32.966000000000001</v>
      </c>
      <c r="D3112">
        <v>7.726</v>
      </c>
      <c r="E3112">
        <v>2064</v>
      </c>
      <c r="F3112">
        <v>3084</v>
      </c>
      <c r="G3112">
        <v>157.249</v>
      </c>
      <c r="H3112">
        <v>5.7460000000000004</v>
      </c>
      <c r="I3112">
        <v>35.957000000000001</v>
      </c>
      <c r="J3112">
        <v>68.525999999999996</v>
      </c>
      <c r="K3112">
        <f t="shared" si="72"/>
        <v>0.52472054402708468</v>
      </c>
    </row>
    <row r="3113" spans="2:12" x14ac:dyDescent="0.2">
      <c r="B3113">
        <v>7</v>
      </c>
      <c r="C3113">
        <v>109.613</v>
      </c>
      <c r="D3113">
        <v>12.891</v>
      </c>
      <c r="E3113">
        <v>2436</v>
      </c>
      <c r="F3113">
        <v>1832</v>
      </c>
      <c r="G3113">
        <v>11.31</v>
      </c>
      <c r="H3113">
        <v>11.281000000000001</v>
      </c>
      <c r="I3113">
        <v>44.738</v>
      </c>
      <c r="J3113">
        <v>110.795</v>
      </c>
      <c r="K3113">
        <f t="shared" si="72"/>
        <v>0.4037907847827068</v>
      </c>
    </row>
    <row r="3114" spans="2:12" x14ac:dyDescent="0.2">
      <c r="B3114">
        <v>8</v>
      </c>
      <c r="C3114">
        <v>32.549999999999997</v>
      </c>
      <c r="D3114">
        <v>7.18</v>
      </c>
      <c r="E3114">
        <v>2504</v>
      </c>
      <c r="F3114">
        <v>1760</v>
      </c>
      <c r="G3114">
        <v>140.19399999999999</v>
      </c>
      <c r="H3114">
        <v>6.4349999999999996</v>
      </c>
      <c r="I3114">
        <v>40.103000000000002</v>
      </c>
      <c r="J3114">
        <v>66.024000000000001</v>
      </c>
      <c r="K3114">
        <f t="shared" si="72"/>
        <v>0.60740033927056825</v>
      </c>
    </row>
    <row r="3115" spans="2:12" x14ac:dyDescent="0.2">
      <c r="B3115">
        <v>9</v>
      </c>
      <c r="C3115">
        <v>61.857999999999997</v>
      </c>
      <c r="D3115">
        <v>10.342000000000001</v>
      </c>
      <c r="E3115">
        <v>2400</v>
      </c>
      <c r="F3115">
        <v>1396</v>
      </c>
      <c r="G3115">
        <v>53.13</v>
      </c>
      <c r="H3115">
        <v>8.0229999999999997</v>
      </c>
      <c r="I3115">
        <v>29.361000000000001</v>
      </c>
      <c r="J3115">
        <v>75.215000000000003</v>
      </c>
      <c r="K3115">
        <f t="shared" si="72"/>
        <v>0.39036096523299874</v>
      </c>
    </row>
    <row r="3116" spans="2:12" x14ac:dyDescent="0.2">
      <c r="B3116">
        <v>10</v>
      </c>
      <c r="C3116">
        <v>27.776</v>
      </c>
      <c r="D3116">
        <v>6.7869999999999999</v>
      </c>
      <c r="E3116">
        <v>2432</v>
      </c>
      <c r="F3116">
        <v>1348</v>
      </c>
      <c r="G3116">
        <v>61.698999999999998</v>
      </c>
      <c r="H3116">
        <v>5.2859999999999996</v>
      </c>
      <c r="I3116">
        <v>26.382999999999999</v>
      </c>
      <c r="J3116">
        <v>76.165000000000006</v>
      </c>
      <c r="K3116">
        <f t="shared" si="72"/>
        <v>0.34639270005908224</v>
      </c>
    </row>
    <row r="3117" spans="2:12" x14ac:dyDescent="0.2">
      <c r="B3117">
        <v>11</v>
      </c>
      <c r="C3117">
        <v>68.525999999999996</v>
      </c>
      <c r="D3117">
        <v>10.208</v>
      </c>
      <c r="E3117">
        <v>2548</v>
      </c>
      <c r="F3117">
        <v>1716</v>
      </c>
      <c r="G3117">
        <v>31.184999999999999</v>
      </c>
      <c r="H3117">
        <v>9.0419999999999998</v>
      </c>
      <c r="I3117">
        <v>44.981999999999999</v>
      </c>
      <c r="J3117">
        <v>86.465000000000003</v>
      </c>
      <c r="K3117">
        <f t="shared" si="72"/>
        <v>0.52023362054010291</v>
      </c>
    </row>
    <row r="3118" spans="2:12" x14ac:dyDescent="0.2">
      <c r="B3118">
        <v>12</v>
      </c>
      <c r="C3118">
        <v>35.957000000000001</v>
      </c>
      <c r="D3118">
        <v>7.8280000000000003</v>
      </c>
      <c r="E3118">
        <v>2568</v>
      </c>
      <c r="F3118">
        <v>1716</v>
      </c>
      <c r="G3118">
        <v>40.235999999999997</v>
      </c>
      <c r="H3118">
        <v>6.2050000000000001</v>
      </c>
      <c r="I3118">
        <v>35.435000000000002</v>
      </c>
      <c r="J3118">
        <v>97.847999999999999</v>
      </c>
      <c r="K3118">
        <f t="shared" si="72"/>
        <v>0.36214332433979235</v>
      </c>
    </row>
    <row r="3119" spans="2:12" x14ac:dyDescent="0.2">
      <c r="B3119">
        <v>13</v>
      </c>
      <c r="C3119">
        <v>110.795</v>
      </c>
      <c r="D3119">
        <v>13.599</v>
      </c>
      <c r="E3119">
        <v>3392</v>
      </c>
      <c r="F3119">
        <v>2936</v>
      </c>
      <c r="G3119">
        <v>149.53399999999999</v>
      </c>
      <c r="H3119">
        <v>11.057</v>
      </c>
      <c r="I3119">
        <v>31.117000000000001</v>
      </c>
      <c r="J3119">
        <v>92.381</v>
      </c>
      <c r="K3119">
        <f t="shared" si="72"/>
        <v>0.33683333152921058</v>
      </c>
    </row>
    <row r="3120" spans="2:12" x14ac:dyDescent="0.2">
      <c r="B3120">
        <v>14</v>
      </c>
      <c r="C3120">
        <v>44.738</v>
      </c>
      <c r="D3120">
        <v>9.23</v>
      </c>
      <c r="E3120">
        <v>3444</v>
      </c>
      <c r="F3120">
        <v>3040</v>
      </c>
      <c r="G3120">
        <v>18.885999999999999</v>
      </c>
      <c r="H3120">
        <v>6.5179999999999998</v>
      </c>
      <c r="I3120">
        <v>27.981000000000002</v>
      </c>
      <c r="J3120">
        <v>70.704999999999998</v>
      </c>
      <c r="K3120">
        <f t="shared" si="72"/>
        <v>0.3957428753270632</v>
      </c>
    </row>
    <row r="3121" spans="2:11" x14ac:dyDescent="0.2">
      <c r="B3121">
        <v>15</v>
      </c>
      <c r="C3121">
        <v>66.024000000000001</v>
      </c>
      <c r="D3121">
        <v>10.481999999999999</v>
      </c>
      <c r="E3121">
        <v>3088</v>
      </c>
      <c r="F3121">
        <v>2268</v>
      </c>
      <c r="G3121">
        <v>37.875</v>
      </c>
      <c r="H3121">
        <v>8.8239999999999998</v>
      </c>
      <c r="I3121">
        <v>18.48</v>
      </c>
      <c r="J3121">
        <v>50.534999999999997</v>
      </c>
      <c r="K3121">
        <f t="shared" si="72"/>
        <v>0.36568714752151976</v>
      </c>
    </row>
    <row r="3122" spans="2:11" x14ac:dyDescent="0.2">
      <c r="B3122">
        <v>16</v>
      </c>
      <c r="C3122">
        <v>40.103000000000002</v>
      </c>
      <c r="D3122">
        <v>8.6630000000000003</v>
      </c>
      <c r="E3122">
        <v>3108</v>
      </c>
      <c r="F3122">
        <v>2228</v>
      </c>
      <c r="G3122">
        <v>21.800999999999998</v>
      </c>
      <c r="H3122">
        <v>6.2050000000000001</v>
      </c>
    </row>
    <row r="3123" spans="2:11" x14ac:dyDescent="0.2">
      <c r="B3123">
        <v>17</v>
      </c>
      <c r="C3123">
        <v>75.215000000000003</v>
      </c>
      <c r="D3123">
        <v>10.587</v>
      </c>
      <c r="E3123">
        <v>3332</v>
      </c>
      <c r="F3123">
        <v>2604</v>
      </c>
      <c r="G3123">
        <v>152.87899999999999</v>
      </c>
      <c r="H3123">
        <v>9.2530000000000001</v>
      </c>
    </row>
    <row r="3124" spans="2:11" x14ac:dyDescent="0.2">
      <c r="B3124">
        <v>18</v>
      </c>
      <c r="C3124">
        <v>29.361000000000001</v>
      </c>
      <c r="D3124">
        <v>6.99</v>
      </c>
      <c r="E3124">
        <v>3344</v>
      </c>
      <c r="F3124">
        <v>2620</v>
      </c>
      <c r="G3124">
        <v>152.59200000000001</v>
      </c>
      <c r="H3124">
        <v>5.7350000000000003</v>
      </c>
    </row>
    <row r="3125" spans="2:11" x14ac:dyDescent="0.2">
      <c r="B3125">
        <v>19</v>
      </c>
      <c r="C3125">
        <v>76.165000000000006</v>
      </c>
      <c r="D3125">
        <v>11.41</v>
      </c>
      <c r="E3125">
        <v>668</v>
      </c>
      <c r="F3125">
        <v>2816</v>
      </c>
      <c r="G3125">
        <v>55.67</v>
      </c>
      <c r="H3125">
        <v>9.6530000000000005</v>
      </c>
    </row>
    <row r="3126" spans="2:11" x14ac:dyDescent="0.2">
      <c r="B3126">
        <v>20</v>
      </c>
      <c r="C3126">
        <v>26.382999999999999</v>
      </c>
      <c r="D3126">
        <v>6.3860000000000001</v>
      </c>
      <c r="E3126">
        <v>700</v>
      </c>
      <c r="F3126">
        <v>2720</v>
      </c>
      <c r="G3126">
        <v>120.256</v>
      </c>
      <c r="H3126">
        <v>5.516</v>
      </c>
    </row>
    <row r="3127" spans="2:11" x14ac:dyDescent="0.2">
      <c r="B3127">
        <v>21</v>
      </c>
      <c r="C3127">
        <v>86.465000000000003</v>
      </c>
      <c r="D3127">
        <v>13.06</v>
      </c>
      <c r="E3127">
        <v>824</v>
      </c>
      <c r="F3127">
        <v>2820</v>
      </c>
      <c r="G3127">
        <v>61.631</v>
      </c>
      <c r="H3127">
        <v>8.8849999999999998</v>
      </c>
    </row>
    <row r="3128" spans="2:11" x14ac:dyDescent="0.2">
      <c r="B3128">
        <v>22</v>
      </c>
      <c r="C3128">
        <v>44.981999999999999</v>
      </c>
      <c r="D3128">
        <v>8.7509999999999994</v>
      </c>
      <c r="E3128">
        <v>828</v>
      </c>
      <c r="F3128">
        <v>2676</v>
      </c>
      <c r="G3128">
        <v>119.932</v>
      </c>
      <c r="H3128">
        <v>6.665</v>
      </c>
    </row>
    <row r="3129" spans="2:11" x14ac:dyDescent="0.2">
      <c r="B3129">
        <v>23</v>
      </c>
      <c r="C3129">
        <v>97.847999999999999</v>
      </c>
      <c r="D3129">
        <v>13.156000000000001</v>
      </c>
      <c r="E3129">
        <v>976</v>
      </c>
      <c r="F3129">
        <v>2780</v>
      </c>
      <c r="G3129">
        <v>62.987000000000002</v>
      </c>
      <c r="H3129">
        <v>10.590999999999999</v>
      </c>
    </row>
    <row r="3130" spans="2:11" x14ac:dyDescent="0.2">
      <c r="B3130">
        <v>24</v>
      </c>
      <c r="C3130">
        <v>35.435000000000002</v>
      </c>
      <c r="D3130">
        <v>7.681</v>
      </c>
      <c r="E3130">
        <v>952</v>
      </c>
      <c r="F3130">
        <v>2724</v>
      </c>
      <c r="G3130">
        <v>38.927999999999997</v>
      </c>
      <c r="H3130">
        <v>5.84</v>
      </c>
    </row>
    <row r="3131" spans="2:11" x14ac:dyDescent="0.2">
      <c r="B3131">
        <v>25</v>
      </c>
      <c r="C3131">
        <v>92.381</v>
      </c>
      <c r="D3131">
        <v>12.284000000000001</v>
      </c>
      <c r="E3131">
        <v>3464</v>
      </c>
      <c r="F3131">
        <v>1972</v>
      </c>
      <c r="G3131">
        <v>17.417999999999999</v>
      </c>
      <c r="H3131">
        <v>9.9649999999999999</v>
      </c>
    </row>
    <row r="3132" spans="2:11" x14ac:dyDescent="0.2">
      <c r="B3132">
        <v>26</v>
      </c>
      <c r="C3132">
        <v>31.117000000000001</v>
      </c>
      <c r="D3132">
        <v>7.3579999999999997</v>
      </c>
      <c r="E3132">
        <v>3540</v>
      </c>
      <c r="F3132">
        <v>1992</v>
      </c>
      <c r="G3132">
        <v>38.659999999999997</v>
      </c>
      <c r="H3132">
        <v>5.92</v>
      </c>
    </row>
    <row r="3133" spans="2:11" x14ac:dyDescent="0.2">
      <c r="B3133">
        <v>27</v>
      </c>
      <c r="C3133">
        <v>70.704999999999998</v>
      </c>
      <c r="D3133">
        <v>10.712999999999999</v>
      </c>
      <c r="E3133">
        <v>3272</v>
      </c>
      <c r="F3133">
        <v>1924</v>
      </c>
      <c r="G3133">
        <v>112.714</v>
      </c>
      <c r="H3133">
        <v>8.7919999999999998</v>
      </c>
    </row>
    <row r="3134" spans="2:11" x14ac:dyDescent="0.2">
      <c r="B3134">
        <v>28</v>
      </c>
      <c r="C3134">
        <v>27.981000000000002</v>
      </c>
      <c r="D3134">
        <v>6.6289999999999996</v>
      </c>
      <c r="E3134">
        <v>3280</v>
      </c>
      <c r="F3134">
        <v>1944</v>
      </c>
      <c r="G3134">
        <v>123.69</v>
      </c>
      <c r="H3134">
        <v>5.609</v>
      </c>
    </row>
    <row r="3135" spans="2:11" x14ac:dyDescent="0.2">
      <c r="B3135">
        <v>29</v>
      </c>
      <c r="C3135">
        <v>50.534999999999997</v>
      </c>
      <c r="D3135">
        <v>8.7509999999999994</v>
      </c>
      <c r="E3135">
        <v>3824</v>
      </c>
      <c r="F3135">
        <v>2144</v>
      </c>
      <c r="G3135">
        <v>103.67100000000001</v>
      </c>
      <c r="H3135">
        <v>7.8140000000000001</v>
      </c>
    </row>
    <row r="3136" spans="2:11" x14ac:dyDescent="0.2">
      <c r="B3136">
        <v>30</v>
      </c>
      <c r="C3136">
        <v>18.48</v>
      </c>
      <c r="D3136">
        <v>5.6529999999999996</v>
      </c>
      <c r="E3136">
        <v>3796</v>
      </c>
      <c r="F3136">
        <v>2184</v>
      </c>
      <c r="G3136">
        <v>116.565</v>
      </c>
      <c r="H3136">
        <v>4.1369999999999996</v>
      </c>
    </row>
    <row r="3138" spans="2:12" x14ac:dyDescent="0.2">
      <c r="B3138" s="8" t="s">
        <v>113</v>
      </c>
    </row>
    <row r="3139" spans="2:12" x14ac:dyDescent="0.2">
      <c r="B3139">
        <v>1</v>
      </c>
      <c r="C3139">
        <v>54.725000000000001</v>
      </c>
      <c r="D3139">
        <v>8.968</v>
      </c>
      <c r="E3139">
        <v>1904</v>
      </c>
      <c r="F3139">
        <v>1944</v>
      </c>
      <c r="G3139">
        <v>96.17</v>
      </c>
      <c r="H3139">
        <v>8.1929999999999996</v>
      </c>
      <c r="I3139">
        <v>23.69</v>
      </c>
      <c r="J3139">
        <v>54.725000000000001</v>
      </c>
      <c r="K3139">
        <f>I3139/J3139</f>
        <v>0.43289173138419373</v>
      </c>
      <c r="L3139">
        <f>MIN(I3139:I3153)</f>
        <v>21.664999999999999</v>
      </c>
    </row>
    <row r="3140" spans="2:12" x14ac:dyDescent="0.2">
      <c r="B3140">
        <v>2</v>
      </c>
      <c r="C3140">
        <v>23.69</v>
      </c>
      <c r="D3140">
        <v>5.9509999999999996</v>
      </c>
      <c r="E3140">
        <v>1892</v>
      </c>
      <c r="F3140">
        <v>1976</v>
      </c>
      <c r="G3140">
        <v>111.371</v>
      </c>
      <c r="H3140">
        <v>5.452</v>
      </c>
      <c r="I3140">
        <v>26.004999999999999</v>
      </c>
      <c r="J3140">
        <v>72.623000000000005</v>
      </c>
      <c r="K3140">
        <f t="shared" ref="K3140:K3153" si="73">I3140/J3140</f>
        <v>0.35808215028296819</v>
      </c>
      <c r="L3140">
        <f>MAX(J3139:J3153)</f>
        <v>95.253</v>
      </c>
    </row>
    <row r="3141" spans="2:12" x14ac:dyDescent="0.2">
      <c r="B3141">
        <v>3</v>
      </c>
      <c r="C3141">
        <v>72.623000000000005</v>
      </c>
      <c r="D3141">
        <v>10.670999999999999</v>
      </c>
      <c r="E3141">
        <v>2344</v>
      </c>
      <c r="F3141">
        <v>1884</v>
      </c>
      <c r="G3141">
        <v>25.408000000000001</v>
      </c>
      <c r="H3141">
        <v>9.2680000000000007</v>
      </c>
      <c r="I3141">
        <v>35.091999999999999</v>
      </c>
      <c r="J3141">
        <v>67.789000000000001</v>
      </c>
      <c r="K3141">
        <f t="shared" si="73"/>
        <v>0.51766510790836273</v>
      </c>
      <c r="L3141">
        <f>AVERAGE(I3139:I3153)</f>
        <v>36.65753333333334</v>
      </c>
    </row>
    <row r="3142" spans="2:12" x14ac:dyDescent="0.2">
      <c r="B3142">
        <v>4</v>
      </c>
      <c r="C3142">
        <v>26.004999999999999</v>
      </c>
      <c r="D3142">
        <v>7.0049999999999999</v>
      </c>
      <c r="E3142">
        <v>2384</v>
      </c>
      <c r="F3142">
        <v>1880</v>
      </c>
      <c r="G3142">
        <v>49.185000000000002</v>
      </c>
      <c r="H3142">
        <v>5.0599999999999996</v>
      </c>
      <c r="I3142">
        <v>32</v>
      </c>
      <c r="J3142">
        <v>74.444999999999993</v>
      </c>
      <c r="K3142">
        <f t="shared" si="73"/>
        <v>0.4298475384512056</v>
      </c>
      <c r="L3142">
        <f>AVERAGE(J3139:J3153)</f>
        <v>73.883933333333331</v>
      </c>
    </row>
    <row r="3143" spans="2:12" x14ac:dyDescent="0.2">
      <c r="B3143">
        <v>5</v>
      </c>
      <c r="C3143">
        <v>67.789000000000001</v>
      </c>
      <c r="D3143">
        <v>10.042999999999999</v>
      </c>
      <c r="E3143">
        <v>2012</v>
      </c>
      <c r="F3143">
        <v>2024</v>
      </c>
      <c r="G3143">
        <v>30.256</v>
      </c>
      <c r="H3143">
        <v>9.0519999999999996</v>
      </c>
      <c r="I3143">
        <v>30.411000000000001</v>
      </c>
      <c r="J3143">
        <v>69.052000000000007</v>
      </c>
      <c r="K3143">
        <f t="shared" si="73"/>
        <v>0.44040722933441462</v>
      </c>
    </row>
    <row r="3144" spans="2:12" x14ac:dyDescent="0.2">
      <c r="B3144">
        <v>6</v>
      </c>
      <c r="C3144">
        <v>35.091999999999999</v>
      </c>
      <c r="D3144">
        <v>8.0969999999999995</v>
      </c>
      <c r="E3144">
        <v>2052</v>
      </c>
      <c r="F3144">
        <v>2044</v>
      </c>
      <c r="G3144">
        <v>53.470999999999997</v>
      </c>
      <c r="H3144">
        <v>5.8230000000000004</v>
      </c>
      <c r="I3144">
        <v>38.241999999999997</v>
      </c>
      <c r="J3144">
        <v>77.631</v>
      </c>
      <c r="K3144">
        <f t="shared" si="73"/>
        <v>0.49261248727956614</v>
      </c>
    </row>
    <row r="3145" spans="2:12" x14ac:dyDescent="0.2">
      <c r="B3145">
        <v>7</v>
      </c>
      <c r="C3145">
        <v>74.444999999999993</v>
      </c>
      <c r="D3145">
        <v>11.180999999999999</v>
      </c>
      <c r="E3145">
        <v>4052</v>
      </c>
      <c r="F3145">
        <v>2576</v>
      </c>
      <c r="G3145">
        <v>52.883000000000003</v>
      </c>
      <c r="H3145">
        <v>9.2550000000000008</v>
      </c>
      <c r="I3145">
        <v>53.767000000000003</v>
      </c>
      <c r="J3145">
        <v>75.097999999999999</v>
      </c>
      <c r="K3145">
        <f t="shared" si="73"/>
        <v>0.71595781512157453</v>
      </c>
    </row>
    <row r="3146" spans="2:12" x14ac:dyDescent="0.2">
      <c r="B3146">
        <v>8</v>
      </c>
      <c r="C3146">
        <v>32</v>
      </c>
      <c r="D3146">
        <v>7.6539999999999999</v>
      </c>
      <c r="E3146">
        <v>4080</v>
      </c>
      <c r="F3146">
        <v>2564</v>
      </c>
      <c r="G3146">
        <v>61.820999999999998</v>
      </c>
      <c r="H3146">
        <v>5.3010000000000002</v>
      </c>
      <c r="I3146">
        <v>21.664999999999999</v>
      </c>
      <c r="J3146">
        <v>58.658999999999999</v>
      </c>
      <c r="K3146">
        <f t="shared" si="73"/>
        <v>0.36933803849366675</v>
      </c>
    </row>
    <row r="3147" spans="2:12" x14ac:dyDescent="0.2">
      <c r="B3147">
        <v>9</v>
      </c>
      <c r="C3147">
        <v>69.052000000000007</v>
      </c>
      <c r="D3147">
        <v>10.428000000000001</v>
      </c>
      <c r="E3147">
        <v>4320</v>
      </c>
      <c r="F3147">
        <v>2380</v>
      </c>
      <c r="G3147">
        <v>40.314</v>
      </c>
      <c r="H3147">
        <v>9.0129999999999999</v>
      </c>
      <c r="I3147">
        <v>42.423000000000002</v>
      </c>
      <c r="J3147">
        <v>74.125</v>
      </c>
      <c r="K3147">
        <f t="shared" si="73"/>
        <v>0.57231703204047224</v>
      </c>
    </row>
    <row r="3148" spans="2:12" x14ac:dyDescent="0.2">
      <c r="B3148">
        <v>10</v>
      </c>
      <c r="C3148">
        <v>30.411000000000001</v>
      </c>
      <c r="D3148">
        <v>7.423</v>
      </c>
      <c r="E3148">
        <v>4352</v>
      </c>
      <c r="F3148">
        <v>2364</v>
      </c>
      <c r="G3148">
        <v>35.753999999999998</v>
      </c>
      <c r="H3148">
        <v>5.7110000000000003</v>
      </c>
      <c r="I3148">
        <v>46.386000000000003</v>
      </c>
      <c r="J3148">
        <v>84.599000000000004</v>
      </c>
      <c r="K3148">
        <f t="shared" si="73"/>
        <v>0.54830435347935558</v>
      </c>
    </row>
    <row r="3149" spans="2:12" x14ac:dyDescent="0.2">
      <c r="B3149">
        <v>11</v>
      </c>
      <c r="C3149">
        <v>77.631</v>
      </c>
      <c r="D3149">
        <v>11.125999999999999</v>
      </c>
      <c r="E3149">
        <v>4568</v>
      </c>
      <c r="F3149">
        <v>2388</v>
      </c>
      <c r="G3149">
        <v>17.649999999999999</v>
      </c>
      <c r="H3149">
        <v>8.9160000000000004</v>
      </c>
      <c r="I3149">
        <v>36.42</v>
      </c>
      <c r="J3149">
        <v>67.948999999999998</v>
      </c>
      <c r="K3149">
        <f t="shared" si="73"/>
        <v>0.53599022796509155</v>
      </c>
    </row>
    <row r="3150" spans="2:12" x14ac:dyDescent="0.2">
      <c r="B3150">
        <v>12</v>
      </c>
      <c r="C3150">
        <v>38.241999999999997</v>
      </c>
      <c r="D3150">
        <v>7.819</v>
      </c>
      <c r="E3150">
        <v>4600</v>
      </c>
      <c r="F3150">
        <v>2320</v>
      </c>
      <c r="G3150">
        <v>146.31</v>
      </c>
      <c r="H3150">
        <v>6.5060000000000002</v>
      </c>
      <c r="I3150">
        <v>42.14</v>
      </c>
      <c r="J3150">
        <v>95.253</v>
      </c>
      <c r="K3150">
        <f t="shared" si="73"/>
        <v>0.4424007642803901</v>
      </c>
    </row>
    <row r="3151" spans="2:12" x14ac:dyDescent="0.2">
      <c r="B3151">
        <v>13</v>
      </c>
      <c r="C3151">
        <v>75.097999999999999</v>
      </c>
      <c r="D3151">
        <v>10.569000000000001</v>
      </c>
      <c r="E3151">
        <v>3384</v>
      </c>
      <c r="F3151">
        <v>2028</v>
      </c>
      <c r="G3151">
        <v>46.847999999999999</v>
      </c>
      <c r="H3151">
        <v>9.3979999999999997</v>
      </c>
      <c r="I3151">
        <v>46.56</v>
      </c>
      <c r="J3151">
        <v>90.135999999999996</v>
      </c>
      <c r="K3151">
        <f t="shared" si="73"/>
        <v>0.51655276471110323</v>
      </c>
    </row>
    <row r="3152" spans="2:12" x14ac:dyDescent="0.2">
      <c r="B3152">
        <v>14</v>
      </c>
      <c r="C3152">
        <v>53.767000000000003</v>
      </c>
      <c r="D3152">
        <v>8.9450000000000003</v>
      </c>
      <c r="E3152">
        <v>3404</v>
      </c>
      <c r="F3152">
        <v>1888</v>
      </c>
      <c r="G3152">
        <v>117.255</v>
      </c>
      <c r="H3152">
        <v>8.1880000000000006</v>
      </c>
      <c r="I3152">
        <v>33.451999999999998</v>
      </c>
      <c r="J3152">
        <v>69.052000000000007</v>
      </c>
      <c r="K3152">
        <f t="shared" si="73"/>
        <v>0.48444650408387874</v>
      </c>
    </row>
    <row r="3153" spans="2:11" x14ac:dyDescent="0.2">
      <c r="B3153">
        <v>15</v>
      </c>
      <c r="C3153">
        <v>58.658999999999999</v>
      </c>
      <c r="D3153">
        <v>9.9529999999999994</v>
      </c>
      <c r="E3153">
        <v>3056</v>
      </c>
      <c r="F3153">
        <v>2008</v>
      </c>
      <c r="G3153">
        <v>173.047</v>
      </c>
      <c r="H3153">
        <v>7.806</v>
      </c>
      <c r="I3153">
        <v>41.61</v>
      </c>
      <c r="J3153">
        <v>77.123000000000005</v>
      </c>
      <c r="K3153">
        <f t="shared" si="73"/>
        <v>0.53952776733270225</v>
      </c>
    </row>
    <row r="3154" spans="2:11" x14ac:dyDescent="0.2">
      <c r="B3154">
        <v>16</v>
      </c>
      <c r="C3154">
        <v>21.664999999999999</v>
      </c>
      <c r="D3154">
        <v>5.9509999999999996</v>
      </c>
      <c r="E3154">
        <v>3092</v>
      </c>
      <c r="F3154">
        <v>2004</v>
      </c>
      <c r="G3154">
        <v>148.24100000000001</v>
      </c>
      <c r="H3154">
        <v>5.0650000000000004</v>
      </c>
    </row>
    <row r="3155" spans="2:11" x14ac:dyDescent="0.2">
      <c r="B3155">
        <v>17</v>
      </c>
      <c r="C3155">
        <v>74.125</v>
      </c>
      <c r="D3155">
        <v>10.992000000000001</v>
      </c>
      <c r="E3155">
        <v>2944</v>
      </c>
      <c r="F3155">
        <v>2236</v>
      </c>
      <c r="G3155">
        <v>153.99700000000001</v>
      </c>
      <c r="H3155">
        <v>9.4849999999999994</v>
      </c>
    </row>
    <row r="3156" spans="2:11" x14ac:dyDescent="0.2">
      <c r="B3156">
        <v>18</v>
      </c>
      <c r="C3156">
        <v>42.423000000000002</v>
      </c>
      <c r="D3156">
        <v>8.298</v>
      </c>
      <c r="E3156">
        <v>2944</v>
      </c>
      <c r="F3156">
        <v>2236</v>
      </c>
      <c r="G3156">
        <v>154.179</v>
      </c>
      <c r="H3156">
        <v>6.6740000000000004</v>
      </c>
    </row>
    <row r="3157" spans="2:11" x14ac:dyDescent="0.2">
      <c r="B3157">
        <v>19</v>
      </c>
      <c r="C3157">
        <v>84.599000000000004</v>
      </c>
      <c r="D3157">
        <v>12.108000000000001</v>
      </c>
      <c r="E3157">
        <v>2880</v>
      </c>
      <c r="F3157">
        <v>2268</v>
      </c>
      <c r="G3157">
        <v>148.84100000000001</v>
      </c>
      <c r="H3157">
        <v>9.7080000000000002</v>
      </c>
    </row>
    <row r="3158" spans="2:11" x14ac:dyDescent="0.2">
      <c r="B3158">
        <v>20</v>
      </c>
      <c r="C3158">
        <v>46.386000000000003</v>
      </c>
      <c r="D3158">
        <v>8.5190000000000001</v>
      </c>
      <c r="E3158">
        <v>2900</v>
      </c>
      <c r="F3158">
        <v>2352</v>
      </c>
      <c r="G3158">
        <v>28.74</v>
      </c>
      <c r="H3158">
        <v>7.47</v>
      </c>
    </row>
    <row r="3159" spans="2:11" x14ac:dyDescent="0.2">
      <c r="B3159">
        <v>21</v>
      </c>
      <c r="C3159">
        <v>67.948999999999998</v>
      </c>
      <c r="D3159">
        <v>10.273999999999999</v>
      </c>
      <c r="E3159">
        <v>3180</v>
      </c>
      <c r="F3159">
        <v>2768</v>
      </c>
      <c r="G3159">
        <v>50.710999999999999</v>
      </c>
      <c r="H3159">
        <v>8.9160000000000004</v>
      </c>
    </row>
    <row r="3160" spans="2:11" x14ac:dyDescent="0.2">
      <c r="B3160">
        <v>22</v>
      </c>
      <c r="C3160">
        <v>36.42</v>
      </c>
      <c r="D3160">
        <v>7.4850000000000003</v>
      </c>
      <c r="E3160">
        <v>3188</v>
      </c>
      <c r="F3160">
        <v>2664</v>
      </c>
      <c r="G3160">
        <v>146.821</v>
      </c>
      <c r="H3160">
        <v>6.5060000000000002</v>
      </c>
    </row>
    <row r="3161" spans="2:11" x14ac:dyDescent="0.2">
      <c r="B3161">
        <v>23</v>
      </c>
      <c r="C3161">
        <v>95.253</v>
      </c>
      <c r="D3161">
        <v>12.976000000000001</v>
      </c>
      <c r="E3161">
        <v>3804</v>
      </c>
      <c r="F3161">
        <v>2636</v>
      </c>
      <c r="G3161">
        <v>148.67099999999999</v>
      </c>
      <c r="H3161">
        <v>10.111000000000001</v>
      </c>
    </row>
    <row r="3162" spans="2:11" x14ac:dyDescent="0.2">
      <c r="B3162">
        <v>24</v>
      </c>
      <c r="C3162">
        <v>42.14</v>
      </c>
      <c r="D3162">
        <v>9.4469999999999992</v>
      </c>
      <c r="E3162">
        <v>3840</v>
      </c>
      <c r="F3162">
        <v>2628</v>
      </c>
      <c r="G3162">
        <v>127.747</v>
      </c>
      <c r="H3162">
        <v>6.0330000000000004</v>
      </c>
    </row>
    <row r="3163" spans="2:11" x14ac:dyDescent="0.2">
      <c r="B3163">
        <v>25</v>
      </c>
      <c r="C3163">
        <v>90.135999999999996</v>
      </c>
      <c r="D3163">
        <v>11.590999999999999</v>
      </c>
      <c r="E3163">
        <v>3092</v>
      </c>
      <c r="F3163">
        <v>2824</v>
      </c>
      <c r="G3163">
        <v>43.314999999999998</v>
      </c>
      <c r="H3163">
        <v>10.324999999999999</v>
      </c>
    </row>
    <row r="3164" spans="2:11" x14ac:dyDescent="0.2">
      <c r="B3164">
        <v>26</v>
      </c>
      <c r="C3164">
        <v>46.56</v>
      </c>
      <c r="D3164">
        <v>8.3919999999999995</v>
      </c>
      <c r="E3164">
        <v>3112</v>
      </c>
      <c r="F3164">
        <v>2816</v>
      </c>
      <c r="G3164">
        <v>39.173999999999999</v>
      </c>
      <c r="H3164">
        <v>7.47</v>
      </c>
    </row>
    <row r="3165" spans="2:11" x14ac:dyDescent="0.2">
      <c r="B3165">
        <v>27</v>
      </c>
      <c r="C3165">
        <v>69.052000000000007</v>
      </c>
      <c r="D3165">
        <v>10.586</v>
      </c>
      <c r="E3165">
        <v>3568</v>
      </c>
      <c r="F3165">
        <v>2536</v>
      </c>
      <c r="G3165">
        <v>168.179</v>
      </c>
      <c r="H3165">
        <v>8.4120000000000008</v>
      </c>
    </row>
    <row r="3166" spans="2:11" x14ac:dyDescent="0.2">
      <c r="B3166">
        <v>28</v>
      </c>
      <c r="C3166">
        <v>33.451999999999998</v>
      </c>
      <c r="D3166">
        <v>7.8449999999999998</v>
      </c>
      <c r="E3166">
        <v>3600</v>
      </c>
      <c r="F3166">
        <v>2600</v>
      </c>
      <c r="G3166">
        <v>42.51</v>
      </c>
      <c r="H3166">
        <v>6.0819999999999999</v>
      </c>
    </row>
    <row r="3167" spans="2:11" x14ac:dyDescent="0.2">
      <c r="B3167">
        <v>29</v>
      </c>
      <c r="C3167">
        <v>77.123000000000005</v>
      </c>
      <c r="D3167">
        <v>10.99</v>
      </c>
      <c r="E3167">
        <v>3016</v>
      </c>
      <c r="F3167">
        <v>2516</v>
      </c>
      <c r="G3167">
        <v>105.255</v>
      </c>
      <c r="H3167">
        <v>9.3979999999999997</v>
      </c>
    </row>
    <row r="3168" spans="2:11" x14ac:dyDescent="0.2">
      <c r="B3168">
        <v>30</v>
      </c>
      <c r="C3168">
        <v>41.61</v>
      </c>
      <c r="D3168">
        <v>8.58</v>
      </c>
      <c r="E3168">
        <v>2996</v>
      </c>
      <c r="F3168">
        <v>2656</v>
      </c>
      <c r="G3168">
        <v>51.843000000000004</v>
      </c>
      <c r="H3168">
        <v>6.5060000000000002</v>
      </c>
    </row>
    <row r="3170" spans="2:12" x14ac:dyDescent="0.2">
      <c r="B3170" s="7" t="s">
        <v>114</v>
      </c>
    </row>
    <row r="3171" spans="2:12" x14ac:dyDescent="0.2">
      <c r="B3171">
        <v>1</v>
      </c>
      <c r="C3171">
        <v>67.694000000000003</v>
      </c>
      <c r="D3171">
        <v>10.563000000000001</v>
      </c>
      <c r="E3171">
        <v>392</v>
      </c>
      <c r="F3171">
        <v>3284</v>
      </c>
      <c r="G3171">
        <v>106.821</v>
      </c>
      <c r="H3171">
        <v>8.6690000000000005</v>
      </c>
      <c r="I3171">
        <v>33.716000000000001</v>
      </c>
      <c r="J3171">
        <v>67.694000000000003</v>
      </c>
      <c r="K3171">
        <f>I3171/J3171</f>
        <v>0.49806482110674505</v>
      </c>
      <c r="L3171">
        <f>MIN(I3171:I3185)</f>
        <v>21.834</v>
      </c>
    </row>
    <row r="3172" spans="2:12" x14ac:dyDescent="0.2">
      <c r="B3172">
        <v>2</v>
      </c>
      <c r="C3172">
        <v>33.716000000000001</v>
      </c>
      <c r="D3172">
        <v>8.0809999999999995</v>
      </c>
      <c r="E3172">
        <v>424</v>
      </c>
      <c r="F3172">
        <v>3292</v>
      </c>
      <c r="G3172">
        <v>98.366</v>
      </c>
      <c r="H3172">
        <v>5.351</v>
      </c>
      <c r="I3172">
        <v>52.750999999999998</v>
      </c>
      <c r="J3172">
        <v>82.001999999999995</v>
      </c>
      <c r="K3172">
        <f t="shared" ref="K3172:K3185" si="74">I3172/J3172</f>
        <v>0.64328918806858371</v>
      </c>
      <c r="L3172">
        <f>MAX(J3171:J3185)</f>
        <v>112.434</v>
      </c>
    </row>
    <row r="3173" spans="2:12" x14ac:dyDescent="0.2">
      <c r="B3173">
        <v>3</v>
      </c>
      <c r="C3173">
        <v>82.001999999999995</v>
      </c>
      <c r="D3173">
        <v>11.532</v>
      </c>
      <c r="E3173">
        <v>2748</v>
      </c>
      <c r="F3173">
        <v>2568</v>
      </c>
      <c r="G3173">
        <v>20.283000000000001</v>
      </c>
      <c r="H3173">
        <v>8.8320000000000007</v>
      </c>
      <c r="I3173">
        <v>35.747999999999998</v>
      </c>
      <c r="J3173">
        <v>88.311999999999998</v>
      </c>
      <c r="K3173">
        <f t="shared" si="74"/>
        <v>0.40479210073376209</v>
      </c>
      <c r="L3173">
        <f>AVERAGE(I3171:I3185)</f>
        <v>39.441533333333332</v>
      </c>
    </row>
    <row r="3174" spans="2:12" x14ac:dyDescent="0.2">
      <c r="B3174">
        <v>4</v>
      </c>
      <c r="C3174">
        <v>52.750999999999998</v>
      </c>
      <c r="D3174">
        <v>9.641</v>
      </c>
      <c r="E3174">
        <v>2760</v>
      </c>
      <c r="F3174">
        <v>2528</v>
      </c>
      <c r="G3174">
        <v>167.32</v>
      </c>
      <c r="H3174">
        <v>7.2210000000000001</v>
      </c>
      <c r="I3174">
        <v>35.595999999999997</v>
      </c>
      <c r="J3174">
        <v>83.742999999999995</v>
      </c>
      <c r="K3174">
        <f t="shared" si="74"/>
        <v>0.42506239327466172</v>
      </c>
      <c r="L3174">
        <f>AVERAGE(J3171:J3185)</f>
        <v>75.088800000000006</v>
      </c>
    </row>
    <row r="3175" spans="2:12" x14ac:dyDescent="0.2">
      <c r="B3175">
        <v>5</v>
      </c>
      <c r="C3175">
        <v>88.311999999999998</v>
      </c>
      <c r="D3175">
        <v>12.055</v>
      </c>
      <c r="E3175">
        <v>3112</v>
      </c>
      <c r="F3175">
        <v>2912</v>
      </c>
      <c r="G3175">
        <v>69.444000000000003</v>
      </c>
      <c r="H3175">
        <v>9.2949999999999999</v>
      </c>
      <c r="I3175">
        <v>23.991</v>
      </c>
      <c r="J3175">
        <v>48.707000000000001</v>
      </c>
      <c r="K3175">
        <f t="shared" si="74"/>
        <v>0.49255753793089285</v>
      </c>
    </row>
    <row r="3176" spans="2:12" x14ac:dyDescent="0.2">
      <c r="B3176">
        <v>6</v>
      </c>
      <c r="C3176">
        <v>35.747999999999998</v>
      </c>
      <c r="D3176">
        <v>7.3840000000000003</v>
      </c>
      <c r="E3176">
        <v>3092</v>
      </c>
      <c r="F3176">
        <v>2816</v>
      </c>
      <c r="G3176">
        <v>37.234999999999999</v>
      </c>
      <c r="H3176">
        <v>6.5609999999999999</v>
      </c>
      <c r="I3176">
        <v>37.234000000000002</v>
      </c>
      <c r="J3176">
        <v>59.095999999999997</v>
      </c>
      <c r="K3176">
        <f t="shared" si="74"/>
        <v>0.63005956409909303</v>
      </c>
    </row>
    <row r="3177" spans="2:12" x14ac:dyDescent="0.2">
      <c r="B3177">
        <v>7</v>
      </c>
      <c r="C3177">
        <v>83.742999999999995</v>
      </c>
      <c r="D3177">
        <v>11.618</v>
      </c>
      <c r="E3177">
        <v>2248</v>
      </c>
      <c r="F3177">
        <v>3056</v>
      </c>
      <c r="G3177">
        <v>125.94199999999999</v>
      </c>
      <c r="H3177">
        <v>9.641</v>
      </c>
      <c r="I3177">
        <v>44.912999999999997</v>
      </c>
      <c r="J3177">
        <v>72.622</v>
      </c>
      <c r="K3177">
        <f t="shared" si="74"/>
        <v>0.61844895486216289</v>
      </c>
    </row>
    <row r="3178" spans="2:12" x14ac:dyDescent="0.2">
      <c r="B3178">
        <v>8</v>
      </c>
      <c r="C3178">
        <v>35.595999999999997</v>
      </c>
      <c r="D3178">
        <v>7.9569999999999999</v>
      </c>
      <c r="E3178">
        <v>2288</v>
      </c>
      <c r="F3178">
        <v>3076</v>
      </c>
      <c r="G3178">
        <v>108.97</v>
      </c>
      <c r="H3178">
        <v>6.3559999999999999</v>
      </c>
      <c r="I3178">
        <v>38.601999999999997</v>
      </c>
      <c r="J3178">
        <v>69.664000000000001</v>
      </c>
      <c r="K3178">
        <f t="shared" si="74"/>
        <v>0.55411690399632518</v>
      </c>
    </row>
    <row r="3179" spans="2:12" x14ac:dyDescent="0.2">
      <c r="B3179">
        <v>9</v>
      </c>
      <c r="C3179">
        <v>48.707000000000001</v>
      </c>
      <c r="D3179">
        <v>8.5500000000000007</v>
      </c>
      <c r="E3179">
        <v>2684</v>
      </c>
      <c r="F3179">
        <v>2948</v>
      </c>
      <c r="G3179">
        <v>148.49600000000001</v>
      </c>
      <c r="H3179">
        <v>7.8159999999999998</v>
      </c>
      <c r="I3179">
        <v>45.506999999999998</v>
      </c>
      <c r="J3179">
        <v>93.061000000000007</v>
      </c>
      <c r="K3179">
        <f t="shared" si="74"/>
        <v>0.48900183750443249</v>
      </c>
    </row>
    <row r="3180" spans="2:12" x14ac:dyDescent="0.2">
      <c r="B3180">
        <v>10</v>
      </c>
      <c r="C3180">
        <v>23.991</v>
      </c>
      <c r="D3180">
        <v>6.77</v>
      </c>
      <c r="E3180">
        <v>2732</v>
      </c>
      <c r="F3180">
        <v>2928</v>
      </c>
      <c r="G3180">
        <v>110.32299999999999</v>
      </c>
      <c r="H3180">
        <v>4.9109999999999996</v>
      </c>
      <c r="I3180">
        <v>63.091000000000001</v>
      </c>
      <c r="J3180">
        <v>90.489000000000004</v>
      </c>
      <c r="K3180">
        <f t="shared" si="74"/>
        <v>0.69722286686779611</v>
      </c>
    </row>
    <row r="3181" spans="2:12" x14ac:dyDescent="0.2">
      <c r="B3181">
        <v>11</v>
      </c>
      <c r="C3181">
        <v>59.095999999999997</v>
      </c>
      <c r="D3181">
        <v>10.004</v>
      </c>
      <c r="E3181">
        <v>2936</v>
      </c>
      <c r="F3181">
        <v>3040</v>
      </c>
      <c r="G3181">
        <v>119.578</v>
      </c>
      <c r="H3181">
        <v>8.23</v>
      </c>
      <c r="I3181">
        <v>53.484000000000002</v>
      </c>
      <c r="J3181">
        <v>93.399000000000001</v>
      </c>
      <c r="K3181">
        <f t="shared" si="74"/>
        <v>0.57263996402531081</v>
      </c>
    </row>
    <row r="3182" spans="2:12" x14ac:dyDescent="0.2">
      <c r="B3182">
        <v>12</v>
      </c>
      <c r="C3182">
        <v>37.234000000000002</v>
      </c>
      <c r="D3182">
        <v>8.0259999999999998</v>
      </c>
      <c r="E3182">
        <v>2900</v>
      </c>
      <c r="F3182">
        <v>3160</v>
      </c>
      <c r="G3182">
        <v>31.827000000000002</v>
      </c>
      <c r="H3182">
        <v>5.9649999999999999</v>
      </c>
      <c r="I3182">
        <v>35.762</v>
      </c>
      <c r="J3182">
        <v>112.434</v>
      </c>
      <c r="K3182">
        <f t="shared" si="74"/>
        <v>0.31807104612483772</v>
      </c>
    </row>
    <row r="3183" spans="2:12" x14ac:dyDescent="0.2">
      <c r="B3183">
        <v>13</v>
      </c>
      <c r="C3183">
        <v>72.622</v>
      </c>
      <c r="D3183">
        <v>10.634</v>
      </c>
      <c r="E3183">
        <v>3636</v>
      </c>
      <c r="F3183">
        <v>388</v>
      </c>
      <c r="G3183">
        <v>161.96600000000001</v>
      </c>
      <c r="H3183">
        <v>9.1709999999999994</v>
      </c>
      <c r="I3183">
        <v>36.978000000000002</v>
      </c>
      <c r="J3183">
        <v>63.526000000000003</v>
      </c>
      <c r="K3183">
        <f t="shared" si="74"/>
        <v>0.58209237162736516</v>
      </c>
    </row>
    <row r="3184" spans="2:12" x14ac:dyDescent="0.2">
      <c r="B3184">
        <v>14</v>
      </c>
      <c r="C3184">
        <v>44.912999999999997</v>
      </c>
      <c r="D3184">
        <v>8.3140000000000001</v>
      </c>
      <c r="E3184">
        <v>3688</v>
      </c>
      <c r="F3184">
        <v>356</v>
      </c>
      <c r="G3184">
        <v>118.74</v>
      </c>
      <c r="H3184">
        <v>6.984</v>
      </c>
      <c r="I3184">
        <v>32.415999999999997</v>
      </c>
      <c r="J3184">
        <v>54.631</v>
      </c>
      <c r="K3184">
        <f t="shared" si="74"/>
        <v>0.59336274276509671</v>
      </c>
    </row>
    <row r="3185" spans="2:11" x14ac:dyDescent="0.2">
      <c r="B3185">
        <v>15</v>
      </c>
      <c r="C3185">
        <v>69.664000000000001</v>
      </c>
      <c r="D3185">
        <v>10.209</v>
      </c>
      <c r="E3185">
        <v>3820</v>
      </c>
      <c r="F3185">
        <v>380</v>
      </c>
      <c r="G3185">
        <v>128.45400000000001</v>
      </c>
      <c r="H3185">
        <v>9.1709999999999994</v>
      </c>
      <c r="I3185">
        <v>21.834</v>
      </c>
      <c r="J3185">
        <v>46.951999999999998</v>
      </c>
      <c r="K3185">
        <f t="shared" si="74"/>
        <v>0.46502811381836773</v>
      </c>
    </row>
    <row r="3186" spans="2:11" x14ac:dyDescent="0.2">
      <c r="B3186">
        <v>16</v>
      </c>
      <c r="C3186">
        <v>38.601999999999997</v>
      </c>
      <c r="D3186">
        <v>7.7350000000000003</v>
      </c>
      <c r="E3186">
        <v>3812</v>
      </c>
      <c r="F3186">
        <v>492</v>
      </c>
      <c r="G3186">
        <v>19.536999999999999</v>
      </c>
      <c r="H3186">
        <v>6.7939999999999996</v>
      </c>
    </row>
    <row r="3187" spans="2:11" x14ac:dyDescent="0.2">
      <c r="B3187">
        <v>17</v>
      </c>
      <c r="C3187">
        <v>93.061000000000007</v>
      </c>
      <c r="D3187">
        <v>13.551</v>
      </c>
      <c r="E3187">
        <v>4164</v>
      </c>
      <c r="F3187">
        <v>516</v>
      </c>
      <c r="G3187">
        <v>128.66</v>
      </c>
      <c r="H3187">
        <v>9.9949999999999992</v>
      </c>
    </row>
    <row r="3188" spans="2:11" x14ac:dyDescent="0.2">
      <c r="B3188">
        <v>18</v>
      </c>
      <c r="C3188">
        <v>45.506999999999998</v>
      </c>
      <c r="D3188">
        <v>10.065</v>
      </c>
      <c r="E3188">
        <v>4188</v>
      </c>
      <c r="F3188">
        <v>508</v>
      </c>
      <c r="G3188">
        <v>127.405</v>
      </c>
      <c r="H3188">
        <v>6.4850000000000003</v>
      </c>
    </row>
    <row r="3189" spans="2:11" x14ac:dyDescent="0.2">
      <c r="B3189">
        <v>19</v>
      </c>
      <c r="C3189">
        <v>90.489000000000004</v>
      </c>
      <c r="D3189">
        <v>12.329000000000001</v>
      </c>
      <c r="E3189">
        <v>3684</v>
      </c>
      <c r="F3189">
        <v>1264</v>
      </c>
      <c r="G3189">
        <v>34.902000000000001</v>
      </c>
      <c r="H3189">
        <v>9.9109999999999996</v>
      </c>
    </row>
    <row r="3190" spans="2:11" x14ac:dyDescent="0.2">
      <c r="B3190">
        <v>20</v>
      </c>
      <c r="C3190">
        <v>63.091000000000001</v>
      </c>
      <c r="D3190">
        <v>11.022</v>
      </c>
      <c r="E3190">
        <v>3716</v>
      </c>
      <c r="F3190">
        <v>1252</v>
      </c>
      <c r="G3190">
        <v>33.69</v>
      </c>
      <c r="H3190">
        <v>7.76</v>
      </c>
    </row>
    <row r="3191" spans="2:11" x14ac:dyDescent="0.2">
      <c r="B3191">
        <v>21</v>
      </c>
      <c r="C3191">
        <v>93.399000000000001</v>
      </c>
      <c r="D3191">
        <v>12.32</v>
      </c>
      <c r="E3191">
        <v>4532</v>
      </c>
      <c r="F3191">
        <v>848</v>
      </c>
      <c r="G3191">
        <v>23.629000000000001</v>
      </c>
      <c r="H3191">
        <v>10.278</v>
      </c>
    </row>
    <row r="3192" spans="2:11" x14ac:dyDescent="0.2">
      <c r="B3192">
        <v>22</v>
      </c>
      <c r="C3192">
        <v>53.484000000000002</v>
      </c>
      <c r="D3192">
        <v>9.077</v>
      </c>
      <c r="E3192">
        <v>4564</v>
      </c>
      <c r="F3192">
        <v>748</v>
      </c>
      <c r="G3192">
        <v>143.42699999999999</v>
      </c>
      <c r="H3192">
        <v>7.9320000000000004</v>
      </c>
    </row>
    <row r="3193" spans="2:11" x14ac:dyDescent="0.2">
      <c r="B3193">
        <v>23</v>
      </c>
      <c r="C3193">
        <v>112.434</v>
      </c>
      <c r="D3193">
        <v>13.592000000000001</v>
      </c>
      <c r="E3193">
        <v>2892</v>
      </c>
      <c r="F3193">
        <v>1588</v>
      </c>
      <c r="G3193">
        <v>59.886000000000003</v>
      </c>
      <c r="H3193">
        <v>11.638999999999999</v>
      </c>
    </row>
    <row r="3194" spans="2:11" x14ac:dyDescent="0.2">
      <c r="B3194">
        <v>24</v>
      </c>
      <c r="C3194">
        <v>35.762</v>
      </c>
      <c r="D3194">
        <v>7.5279999999999996</v>
      </c>
      <c r="E3194">
        <v>2904</v>
      </c>
      <c r="F3194">
        <v>1432</v>
      </c>
      <c r="G3194">
        <v>141.34</v>
      </c>
      <c r="H3194">
        <v>6.5839999999999996</v>
      </c>
    </row>
    <row r="3195" spans="2:11" x14ac:dyDescent="0.2">
      <c r="B3195">
        <v>25</v>
      </c>
      <c r="C3195">
        <v>63.526000000000003</v>
      </c>
      <c r="D3195">
        <v>10.416</v>
      </c>
      <c r="E3195">
        <v>1968</v>
      </c>
      <c r="F3195">
        <v>876</v>
      </c>
      <c r="G3195">
        <v>151.69900000000001</v>
      </c>
      <c r="H3195">
        <v>8.23</v>
      </c>
    </row>
    <row r="3196" spans="2:11" x14ac:dyDescent="0.2">
      <c r="B3196">
        <v>26</v>
      </c>
      <c r="C3196">
        <v>36.978000000000002</v>
      </c>
      <c r="D3196">
        <v>8.34</v>
      </c>
      <c r="E3196">
        <v>1980</v>
      </c>
      <c r="F3196">
        <v>940</v>
      </c>
      <c r="G3196">
        <v>21.501000000000001</v>
      </c>
      <c r="H3196">
        <v>5.9489999999999998</v>
      </c>
    </row>
    <row r="3197" spans="2:11" x14ac:dyDescent="0.2">
      <c r="B3197">
        <v>27</v>
      </c>
      <c r="C3197">
        <v>54.631</v>
      </c>
      <c r="D3197">
        <v>8.9849999999999994</v>
      </c>
      <c r="E3197">
        <v>1968</v>
      </c>
      <c r="F3197">
        <v>1100</v>
      </c>
      <c r="G3197">
        <v>83.991</v>
      </c>
      <c r="H3197">
        <v>8.1470000000000002</v>
      </c>
    </row>
    <row r="3198" spans="2:11" x14ac:dyDescent="0.2">
      <c r="B3198">
        <v>28</v>
      </c>
      <c r="C3198">
        <v>32.415999999999997</v>
      </c>
      <c r="D3198">
        <v>7.5720000000000001</v>
      </c>
      <c r="E3198">
        <v>1960</v>
      </c>
      <c r="F3198">
        <v>996</v>
      </c>
      <c r="G3198">
        <v>143.84200000000001</v>
      </c>
      <c r="H3198">
        <v>6.0890000000000004</v>
      </c>
    </row>
    <row r="3199" spans="2:11" x14ac:dyDescent="0.2">
      <c r="B3199">
        <v>29</v>
      </c>
      <c r="C3199">
        <v>46.951999999999998</v>
      </c>
      <c r="D3199">
        <v>8.3140000000000001</v>
      </c>
      <c r="E3199">
        <v>1752</v>
      </c>
      <c r="F3199">
        <v>644</v>
      </c>
      <c r="G3199">
        <v>118.74</v>
      </c>
      <c r="H3199">
        <v>7.5250000000000004</v>
      </c>
    </row>
    <row r="3200" spans="2:11" x14ac:dyDescent="0.2">
      <c r="B3200">
        <v>30</v>
      </c>
      <c r="C3200">
        <v>21.834</v>
      </c>
      <c r="D3200">
        <v>6.1</v>
      </c>
      <c r="E3200">
        <v>1776</v>
      </c>
      <c r="F3200">
        <v>660</v>
      </c>
      <c r="G3200">
        <v>117.553</v>
      </c>
      <c r="H3200">
        <v>4.8710000000000004</v>
      </c>
    </row>
    <row r="3202" spans="2:12" x14ac:dyDescent="0.2">
      <c r="B3202" s="8" t="s">
        <v>115</v>
      </c>
    </row>
    <row r="3203" spans="2:12" x14ac:dyDescent="0.2">
      <c r="B3203">
        <v>1</v>
      </c>
      <c r="C3203">
        <v>80.462999999999994</v>
      </c>
      <c r="D3203">
        <v>11.877000000000001</v>
      </c>
      <c r="E3203">
        <v>2832</v>
      </c>
      <c r="F3203">
        <v>1112</v>
      </c>
      <c r="G3203">
        <v>110.69499999999999</v>
      </c>
      <c r="H3203">
        <v>9.7159999999999993</v>
      </c>
      <c r="I3203">
        <v>34.927999999999997</v>
      </c>
      <c r="J3203">
        <v>80.462999999999994</v>
      </c>
      <c r="K3203">
        <f>I3203/J3203</f>
        <v>0.43408771733591839</v>
      </c>
      <c r="L3203">
        <f>MIN(I3203:I3217)</f>
        <v>20.352</v>
      </c>
    </row>
    <row r="3204" spans="2:12" x14ac:dyDescent="0.2">
      <c r="B3204">
        <v>2</v>
      </c>
      <c r="C3204">
        <v>34.927999999999997</v>
      </c>
      <c r="D3204">
        <v>7.5090000000000003</v>
      </c>
      <c r="E3204">
        <v>2860</v>
      </c>
      <c r="F3204">
        <v>1248</v>
      </c>
      <c r="G3204">
        <v>62.591999999999999</v>
      </c>
      <c r="H3204">
        <v>6.6660000000000004</v>
      </c>
      <c r="I3204">
        <v>33.488</v>
      </c>
      <c r="J3204">
        <v>60.125999999999998</v>
      </c>
      <c r="K3204">
        <f t="shared" ref="K3204:K3217" si="75">I3204/J3204</f>
        <v>0.55696370954329244</v>
      </c>
      <c r="L3204">
        <f>MAX(J3203:J3217)</f>
        <v>86.337999999999994</v>
      </c>
    </row>
    <row r="3205" spans="2:12" x14ac:dyDescent="0.2">
      <c r="B3205">
        <v>3</v>
      </c>
      <c r="C3205">
        <v>60.125999999999998</v>
      </c>
      <c r="D3205">
        <v>9.9309999999999992</v>
      </c>
      <c r="E3205">
        <v>2856</v>
      </c>
      <c r="F3205">
        <v>888</v>
      </c>
      <c r="G3205">
        <v>55.125</v>
      </c>
      <c r="H3205">
        <v>8.5809999999999995</v>
      </c>
      <c r="I3205">
        <v>20.352</v>
      </c>
      <c r="J3205">
        <v>48.155999999999999</v>
      </c>
      <c r="K3205">
        <f t="shared" si="75"/>
        <v>0.42262646399202591</v>
      </c>
      <c r="L3205">
        <f>AVERAGE(I3203:I3217)</f>
        <v>39.078466666666678</v>
      </c>
    </row>
    <row r="3206" spans="2:12" x14ac:dyDescent="0.2">
      <c r="B3206">
        <v>4</v>
      </c>
      <c r="C3206">
        <v>33.488</v>
      </c>
      <c r="D3206">
        <v>7.5250000000000004</v>
      </c>
      <c r="E3206">
        <v>2848</v>
      </c>
      <c r="F3206">
        <v>772</v>
      </c>
      <c r="G3206">
        <v>131.00899999999999</v>
      </c>
      <c r="H3206">
        <v>6.4189999999999996</v>
      </c>
      <c r="I3206">
        <v>73.369</v>
      </c>
      <c r="J3206">
        <v>80.539000000000001</v>
      </c>
      <c r="K3206">
        <f t="shared" si="75"/>
        <v>0.9109748072362458</v>
      </c>
      <c r="L3206">
        <f>AVERAGE(J3203:J3217)</f>
        <v>72.075933333333325</v>
      </c>
    </row>
    <row r="3207" spans="2:12" x14ac:dyDescent="0.2">
      <c r="B3207">
        <v>5</v>
      </c>
      <c r="C3207">
        <v>48.155999999999999</v>
      </c>
      <c r="D3207">
        <v>9.3170000000000002</v>
      </c>
      <c r="E3207">
        <v>2928</v>
      </c>
      <c r="F3207">
        <v>1084</v>
      </c>
      <c r="G3207">
        <v>57.994999999999997</v>
      </c>
      <c r="H3207">
        <v>7.407</v>
      </c>
      <c r="I3207">
        <v>33.801000000000002</v>
      </c>
      <c r="J3207">
        <v>61.771999999999998</v>
      </c>
      <c r="K3207">
        <f t="shared" si="75"/>
        <v>0.54718966522048829</v>
      </c>
    </row>
    <row r="3208" spans="2:12" x14ac:dyDescent="0.2">
      <c r="B3208">
        <v>6</v>
      </c>
      <c r="C3208">
        <v>20.352</v>
      </c>
      <c r="D3208">
        <v>5.9720000000000004</v>
      </c>
      <c r="E3208">
        <v>2956</v>
      </c>
      <c r="F3208">
        <v>984</v>
      </c>
      <c r="G3208">
        <v>119.745</v>
      </c>
      <c r="H3208">
        <v>4.9379999999999997</v>
      </c>
      <c r="I3208">
        <v>38.944000000000003</v>
      </c>
      <c r="J3208">
        <v>82.192999999999998</v>
      </c>
      <c r="K3208">
        <f t="shared" si="75"/>
        <v>0.47381163846069618</v>
      </c>
    </row>
    <row r="3209" spans="2:12" x14ac:dyDescent="0.2">
      <c r="B3209">
        <v>7</v>
      </c>
      <c r="C3209">
        <v>80.539000000000001</v>
      </c>
      <c r="D3209">
        <v>11.509</v>
      </c>
      <c r="E3209">
        <v>2436</v>
      </c>
      <c r="F3209">
        <v>764</v>
      </c>
      <c r="G3209">
        <v>22.713999999999999</v>
      </c>
      <c r="H3209">
        <v>10.146000000000001</v>
      </c>
      <c r="I3209">
        <v>36.506</v>
      </c>
      <c r="J3209">
        <v>59.555</v>
      </c>
      <c r="K3209">
        <f t="shared" si="75"/>
        <v>0.61297959869028629</v>
      </c>
    </row>
    <row r="3210" spans="2:12" x14ac:dyDescent="0.2">
      <c r="B3210">
        <v>8</v>
      </c>
      <c r="C3210">
        <v>73.369</v>
      </c>
      <c r="D3210">
        <v>10.641999999999999</v>
      </c>
      <c r="E3210">
        <v>2532</v>
      </c>
      <c r="F3210">
        <v>824</v>
      </c>
      <c r="G3210">
        <v>86.009</v>
      </c>
      <c r="H3210">
        <v>9.2720000000000002</v>
      </c>
      <c r="I3210">
        <v>39.994999999999997</v>
      </c>
      <c r="J3210">
        <v>75.144999999999996</v>
      </c>
      <c r="K3210">
        <f t="shared" si="75"/>
        <v>0.53223767383059417</v>
      </c>
    </row>
    <row r="3211" spans="2:12" x14ac:dyDescent="0.2">
      <c r="B3211">
        <v>9</v>
      </c>
      <c r="C3211">
        <v>61.771999999999998</v>
      </c>
      <c r="D3211">
        <v>10.026</v>
      </c>
      <c r="E3211">
        <v>2792</v>
      </c>
      <c r="F3211">
        <v>944</v>
      </c>
      <c r="G3211">
        <v>80.073999999999998</v>
      </c>
      <c r="H3211">
        <v>8.0120000000000005</v>
      </c>
      <c r="I3211">
        <v>37.374000000000002</v>
      </c>
      <c r="J3211">
        <v>67.623999999999995</v>
      </c>
      <c r="K3211">
        <f t="shared" si="75"/>
        <v>0.55267360700343082</v>
      </c>
    </row>
    <row r="3212" spans="2:12" x14ac:dyDescent="0.2">
      <c r="B3212">
        <v>10</v>
      </c>
      <c r="C3212">
        <v>33.801000000000002</v>
      </c>
      <c r="D3212">
        <v>7.1980000000000004</v>
      </c>
      <c r="E3212">
        <v>2780</v>
      </c>
      <c r="F3212">
        <v>820</v>
      </c>
      <c r="G3212">
        <v>112.166</v>
      </c>
      <c r="H3212">
        <v>6.3070000000000004</v>
      </c>
      <c r="I3212">
        <v>39.881</v>
      </c>
      <c r="J3212">
        <v>71.844999999999999</v>
      </c>
      <c r="K3212">
        <f t="shared" si="75"/>
        <v>0.55509777994293275</v>
      </c>
    </row>
    <row r="3213" spans="2:12" x14ac:dyDescent="0.2">
      <c r="B3213">
        <v>11</v>
      </c>
      <c r="C3213">
        <v>82.192999999999998</v>
      </c>
      <c r="D3213">
        <v>12.494</v>
      </c>
      <c r="E3213">
        <v>2468</v>
      </c>
      <c r="F3213">
        <v>648</v>
      </c>
      <c r="G3213">
        <v>119.604</v>
      </c>
      <c r="H3213">
        <v>10.122999999999999</v>
      </c>
      <c r="I3213">
        <v>40.78</v>
      </c>
      <c r="J3213">
        <v>80.837000000000003</v>
      </c>
      <c r="K3213">
        <f t="shared" si="75"/>
        <v>0.50447196209656464</v>
      </c>
    </row>
    <row r="3214" spans="2:12" x14ac:dyDescent="0.2">
      <c r="B3214">
        <v>12</v>
      </c>
      <c r="C3214">
        <v>38.944000000000003</v>
      </c>
      <c r="D3214">
        <v>8.3870000000000005</v>
      </c>
      <c r="E3214">
        <v>2492</v>
      </c>
      <c r="F3214">
        <v>776</v>
      </c>
      <c r="G3214">
        <v>42.613999999999997</v>
      </c>
      <c r="H3214">
        <v>6.6340000000000003</v>
      </c>
      <c r="I3214">
        <v>33.564</v>
      </c>
      <c r="J3214">
        <v>84.531999999999996</v>
      </c>
      <c r="K3214">
        <f t="shared" si="75"/>
        <v>0.3970567359106611</v>
      </c>
    </row>
    <row r="3215" spans="2:12" x14ac:dyDescent="0.2">
      <c r="B3215">
        <v>13</v>
      </c>
      <c r="C3215">
        <v>59.555</v>
      </c>
      <c r="D3215">
        <v>9.6159999999999997</v>
      </c>
      <c r="E3215">
        <v>2284</v>
      </c>
      <c r="F3215">
        <v>500</v>
      </c>
      <c r="G3215">
        <v>150.803</v>
      </c>
      <c r="H3215">
        <v>8.3940000000000001</v>
      </c>
      <c r="I3215">
        <v>39.79</v>
      </c>
      <c r="J3215">
        <v>56.963999999999999</v>
      </c>
      <c r="K3215">
        <f t="shared" si="75"/>
        <v>0.6985113404957517</v>
      </c>
    </row>
    <row r="3216" spans="2:12" x14ac:dyDescent="0.2">
      <c r="B3216">
        <v>14</v>
      </c>
      <c r="C3216">
        <v>36.506</v>
      </c>
      <c r="D3216">
        <v>7.7130000000000001</v>
      </c>
      <c r="E3216">
        <v>2300</v>
      </c>
      <c r="F3216">
        <v>608</v>
      </c>
      <c r="G3216">
        <v>39.805999999999997</v>
      </c>
      <c r="H3216">
        <v>6.4189999999999996</v>
      </c>
      <c r="I3216">
        <v>37.542000000000002</v>
      </c>
      <c r="J3216">
        <v>86.337999999999994</v>
      </c>
      <c r="K3216">
        <f t="shared" si="75"/>
        <v>0.434825916745813</v>
      </c>
    </row>
    <row r="3217" spans="2:11" x14ac:dyDescent="0.2">
      <c r="B3217">
        <v>15</v>
      </c>
      <c r="C3217">
        <v>75.144999999999996</v>
      </c>
      <c r="D3217">
        <v>10.504</v>
      </c>
      <c r="E3217">
        <v>2720</v>
      </c>
      <c r="F3217">
        <v>668</v>
      </c>
      <c r="G3217">
        <v>156.44800000000001</v>
      </c>
      <c r="H3217">
        <v>9.8460000000000001</v>
      </c>
      <c r="I3217">
        <v>45.863</v>
      </c>
      <c r="J3217">
        <v>85.05</v>
      </c>
      <c r="K3217">
        <f t="shared" si="75"/>
        <v>0.53924750146972367</v>
      </c>
    </row>
    <row r="3218" spans="2:11" x14ac:dyDescent="0.2">
      <c r="B3218">
        <v>16</v>
      </c>
      <c r="C3218">
        <v>39.994999999999997</v>
      </c>
      <c r="D3218">
        <v>7.8070000000000004</v>
      </c>
      <c r="E3218">
        <v>2744</v>
      </c>
      <c r="F3218">
        <v>668</v>
      </c>
      <c r="G3218">
        <v>161.565</v>
      </c>
      <c r="H3218">
        <v>6.9130000000000003</v>
      </c>
    </row>
    <row r="3219" spans="2:11" x14ac:dyDescent="0.2">
      <c r="B3219">
        <v>17</v>
      </c>
      <c r="C3219">
        <v>67.623999999999995</v>
      </c>
      <c r="D3219">
        <v>10.718999999999999</v>
      </c>
      <c r="E3219">
        <v>1944</v>
      </c>
      <c r="F3219">
        <v>1644</v>
      </c>
      <c r="G3219">
        <v>104.676</v>
      </c>
      <c r="H3219">
        <v>8.9819999999999993</v>
      </c>
    </row>
    <row r="3220" spans="2:11" x14ac:dyDescent="0.2">
      <c r="B3220">
        <v>18</v>
      </c>
      <c r="C3220">
        <v>37.374000000000002</v>
      </c>
      <c r="D3220">
        <v>8.4269999999999996</v>
      </c>
      <c r="E3220">
        <v>1912</v>
      </c>
      <c r="F3220">
        <v>1684</v>
      </c>
      <c r="G3220">
        <v>121.827</v>
      </c>
      <c r="H3220">
        <v>6.4189999999999996</v>
      </c>
    </row>
    <row r="3221" spans="2:11" x14ac:dyDescent="0.2">
      <c r="B3221">
        <v>19</v>
      </c>
      <c r="C3221">
        <v>71.844999999999999</v>
      </c>
      <c r="D3221">
        <v>10.311</v>
      </c>
      <c r="E3221">
        <v>1968</v>
      </c>
      <c r="F3221">
        <v>1532</v>
      </c>
      <c r="G3221">
        <v>73.301000000000002</v>
      </c>
      <c r="H3221">
        <v>8.9109999999999996</v>
      </c>
    </row>
    <row r="3222" spans="2:11" x14ac:dyDescent="0.2">
      <c r="B3222">
        <v>20</v>
      </c>
      <c r="C3222">
        <v>39.881</v>
      </c>
      <c r="D3222">
        <v>8.7360000000000007</v>
      </c>
      <c r="E3222">
        <v>1948</v>
      </c>
      <c r="F3222">
        <v>1408</v>
      </c>
      <c r="G3222">
        <v>132.709</v>
      </c>
      <c r="H3222">
        <v>6.5670000000000002</v>
      </c>
    </row>
    <row r="3223" spans="2:11" x14ac:dyDescent="0.2">
      <c r="B3223">
        <v>21</v>
      </c>
      <c r="C3223">
        <v>80.837000000000003</v>
      </c>
      <c r="D3223">
        <v>11.308999999999999</v>
      </c>
      <c r="E3223">
        <v>2796</v>
      </c>
      <c r="F3223">
        <v>932</v>
      </c>
      <c r="G3223">
        <v>53.881</v>
      </c>
      <c r="H3223">
        <v>9.8160000000000007</v>
      </c>
    </row>
    <row r="3224" spans="2:11" x14ac:dyDescent="0.2">
      <c r="B3224">
        <v>22</v>
      </c>
      <c r="C3224">
        <v>40.78</v>
      </c>
      <c r="D3224">
        <v>7.9619999999999997</v>
      </c>
      <c r="E3224">
        <v>2816</v>
      </c>
      <c r="F3224">
        <v>820</v>
      </c>
      <c r="G3224">
        <v>119.745</v>
      </c>
      <c r="H3224">
        <v>7.2610000000000001</v>
      </c>
    </row>
    <row r="3225" spans="2:11" x14ac:dyDescent="0.2">
      <c r="B3225">
        <v>23</v>
      </c>
      <c r="C3225">
        <v>84.531999999999996</v>
      </c>
      <c r="D3225">
        <v>11.606999999999999</v>
      </c>
      <c r="E3225">
        <v>1924</v>
      </c>
      <c r="F3225">
        <v>1420</v>
      </c>
      <c r="G3225">
        <v>141.911</v>
      </c>
      <c r="H3225">
        <v>9.1349999999999998</v>
      </c>
    </row>
    <row r="3226" spans="2:11" x14ac:dyDescent="0.2">
      <c r="B3226">
        <v>24</v>
      </c>
      <c r="C3226">
        <v>33.564</v>
      </c>
      <c r="D3226">
        <v>7.67</v>
      </c>
      <c r="E3226">
        <v>1952</v>
      </c>
      <c r="F3226">
        <v>1412</v>
      </c>
      <c r="G3226">
        <v>123.179</v>
      </c>
      <c r="H3226">
        <v>6.2460000000000004</v>
      </c>
    </row>
    <row r="3227" spans="2:11" x14ac:dyDescent="0.2">
      <c r="B3227">
        <v>25</v>
      </c>
      <c r="C3227">
        <v>56.963999999999999</v>
      </c>
      <c r="D3227">
        <v>9.3849999999999998</v>
      </c>
      <c r="E3227">
        <v>1756</v>
      </c>
      <c r="F3227">
        <v>2100</v>
      </c>
      <c r="G3227">
        <v>63.435000000000002</v>
      </c>
      <c r="H3227">
        <v>8.2989999999999995</v>
      </c>
    </row>
    <row r="3228" spans="2:11" x14ac:dyDescent="0.2">
      <c r="B3228">
        <v>26</v>
      </c>
      <c r="C3228">
        <v>39.79</v>
      </c>
      <c r="D3228">
        <v>8.1769999999999996</v>
      </c>
      <c r="E3228">
        <v>1728</v>
      </c>
      <c r="F3228">
        <v>1996</v>
      </c>
      <c r="G3228">
        <v>151.113</v>
      </c>
      <c r="H3228">
        <v>6.7560000000000002</v>
      </c>
    </row>
    <row r="3229" spans="2:11" x14ac:dyDescent="0.2">
      <c r="B3229">
        <v>27</v>
      </c>
      <c r="C3229">
        <v>86.337999999999994</v>
      </c>
      <c r="D3229">
        <v>11.26</v>
      </c>
      <c r="E3229">
        <v>1760</v>
      </c>
      <c r="F3229">
        <v>1824</v>
      </c>
      <c r="G3229">
        <v>142.125</v>
      </c>
      <c r="H3229">
        <v>10.115</v>
      </c>
    </row>
    <row r="3230" spans="2:11" x14ac:dyDescent="0.2">
      <c r="B3230">
        <v>28</v>
      </c>
      <c r="C3230">
        <v>37.542000000000002</v>
      </c>
      <c r="D3230">
        <v>7.7530000000000001</v>
      </c>
      <c r="E3230">
        <v>1772</v>
      </c>
      <c r="F3230">
        <v>1852</v>
      </c>
      <c r="G3230">
        <v>142.76499999999999</v>
      </c>
      <c r="H3230">
        <v>6.6660000000000004</v>
      </c>
    </row>
    <row r="3231" spans="2:11" x14ac:dyDescent="0.2">
      <c r="B3231">
        <v>29</v>
      </c>
      <c r="C3231">
        <v>85.05</v>
      </c>
      <c r="D3231">
        <v>12.196</v>
      </c>
      <c r="E3231">
        <v>1796</v>
      </c>
      <c r="F3231">
        <v>2488</v>
      </c>
      <c r="G3231">
        <v>121.759</v>
      </c>
      <c r="H3231">
        <v>9.827</v>
      </c>
    </row>
    <row r="3232" spans="2:11" x14ac:dyDescent="0.2">
      <c r="B3232">
        <v>30</v>
      </c>
      <c r="C3232">
        <v>45.863</v>
      </c>
      <c r="D3232">
        <v>8.5129999999999999</v>
      </c>
      <c r="E3232">
        <v>1792</v>
      </c>
      <c r="F3232">
        <v>2548</v>
      </c>
      <c r="G3232">
        <v>163.142</v>
      </c>
      <c r="H3232">
        <v>7.16</v>
      </c>
    </row>
    <row r="3234" spans="2:12" x14ac:dyDescent="0.2">
      <c r="B3234" s="7" t="s">
        <v>116</v>
      </c>
    </row>
    <row r="3235" spans="2:12" x14ac:dyDescent="0.2">
      <c r="B3235">
        <v>1</v>
      </c>
      <c r="C3235">
        <v>93.798000000000002</v>
      </c>
      <c r="D3235">
        <v>11.891999999999999</v>
      </c>
      <c r="E3235">
        <v>2584</v>
      </c>
      <c r="F3235">
        <v>2452</v>
      </c>
      <c r="G3235">
        <v>41.634</v>
      </c>
      <c r="H3235">
        <v>10.37</v>
      </c>
      <c r="I3235">
        <v>46.015000000000001</v>
      </c>
      <c r="J3235">
        <v>93.798000000000002</v>
      </c>
      <c r="K3235">
        <f>I3235/J3235</f>
        <v>0.49057549201475509</v>
      </c>
      <c r="L3235">
        <f>MIN(I3235:I3249)</f>
        <v>25.19</v>
      </c>
    </row>
    <row r="3236" spans="2:12" x14ac:dyDescent="0.2">
      <c r="B3236">
        <v>2</v>
      </c>
      <c r="C3236">
        <v>46.015000000000001</v>
      </c>
      <c r="D3236">
        <v>8.2989999999999995</v>
      </c>
      <c r="E3236">
        <v>2604</v>
      </c>
      <c r="F3236">
        <v>2408</v>
      </c>
      <c r="G3236">
        <v>22.751000000000001</v>
      </c>
      <c r="H3236">
        <v>7.3949999999999996</v>
      </c>
      <c r="I3236">
        <v>42.929000000000002</v>
      </c>
      <c r="J3236">
        <v>87.953000000000003</v>
      </c>
      <c r="K3236">
        <f t="shared" ref="K3236:K3249" si="76">I3236/J3236</f>
        <v>0.48809023000920948</v>
      </c>
      <c r="L3236">
        <f>MAX(J3235:J3249)</f>
        <v>107.863</v>
      </c>
    </row>
    <row r="3237" spans="2:12" x14ac:dyDescent="0.2">
      <c r="B3237">
        <v>3</v>
      </c>
      <c r="C3237">
        <v>87.953000000000003</v>
      </c>
      <c r="D3237">
        <v>11.565</v>
      </c>
      <c r="E3237">
        <v>2524</v>
      </c>
      <c r="F3237">
        <v>2556</v>
      </c>
      <c r="G3237">
        <v>16.113</v>
      </c>
      <c r="H3237">
        <v>9.5690000000000008</v>
      </c>
      <c r="I3237">
        <v>46.662999999999997</v>
      </c>
      <c r="J3237">
        <v>80.066999999999993</v>
      </c>
      <c r="K3237">
        <f t="shared" si="76"/>
        <v>0.58279940549789555</v>
      </c>
      <c r="L3237">
        <f>AVERAGE(I3235:I3249)</f>
        <v>42.400199999999998</v>
      </c>
    </row>
    <row r="3238" spans="2:12" x14ac:dyDescent="0.2">
      <c r="B3238">
        <v>4</v>
      </c>
      <c r="C3238">
        <v>42.929000000000002</v>
      </c>
      <c r="D3238">
        <v>8.7289999999999992</v>
      </c>
      <c r="E3238">
        <v>2548</v>
      </c>
      <c r="F3238">
        <v>2512</v>
      </c>
      <c r="G3238">
        <v>171.87</v>
      </c>
      <c r="H3238">
        <v>6.4189999999999996</v>
      </c>
      <c r="I3238">
        <v>25.19</v>
      </c>
      <c r="J3238">
        <v>53.756</v>
      </c>
      <c r="K3238">
        <f t="shared" si="76"/>
        <v>0.46859885408140489</v>
      </c>
      <c r="L3238">
        <f>AVERAGE(J3235:J3249)</f>
        <v>79.472133333333332</v>
      </c>
    </row>
    <row r="3239" spans="2:12" x14ac:dyDescent="0.2">
      <c r="B3239">
        <v>5</v>
      </c>
      <c r="C3239">
        <v>80.066999999999993</v>
      </c>
      <c r="D3239">
        <v>11.179</v>
      </c>
      <c r="E3239">
        <v>2528</v>
      </c>
      <c r="F3239">
        <v>2600</v>
      </c>
      <c r="G3239">
        <v>136.79</v>
      </c>
      <c r="H3239">
        <v>9.6809999999999992</v>
      </c>
      <c r="I3239">
        <v>33.823999999999998</v>
      </c>
      <c r="J3239">
        <v>53.673000000000002</v>
      </c>
      <c r="K3239">
        <f t="shared" si="76"/>
        <v>0.63018649972984553</v>
      </c>
    </row>
    <row r="3240" spans="2:12" x14ac:dyDescent="0.2">
      <c r="B3240">
        <v>6</v>
      </c>
      <c r="C3240">
        <v>46.662999999999997</v>
      </c>
      <c r="D3240">
        <v>9.218</v>
      </c>
      <c r="E3240">
        <v>2520</v>
      </c>
      <c r="F3240">
        <v>2708</v>
      </c>
      <c r="G3240">
        <v>20.376000000000001</v>
      </c>
      <c r="H3240">
        <v>6.7789999999999999</v>
      </c>
      <c r="I3240">
        <v>34.988999999999997</v>
      </c>
      <c r="J3240">
        <v>61.795000000000002</v>
      </c>
      <c r="K3240">
        <f t="shared" si="76"/>
        <v>0.56621085848369601</v>
      </c>
    </row>
    <row r="3241" spans="2:12" x14ac:dyDescent="0.2">
      <c r="B3241">
        <v>7</v>
      </c>
      <c r="C3241">
        <v>53.756</v>
      </c>
      <c r="D3241">
        <v>9.3070000000000004</v>
      </c>
      <c r="E3241">
        <v>1164</v>
      </c>
      <c r="F3241">
        <v>764</v>
      </c>
      <c r="G3241">
        <v>21.800999999999998</v>
      </c>
      <c r="H3241">
        <v>7.8390000000000004</v>
      </c>
      <c r="I3241">
        <v>54.305</v>
      </c>
      <c r="J3241">
        <v>95.123000000000005</v>
      </c>
      <c r="K3241">
        <f t="shared" si="76"/>
        <v>0.57089242349379221</v>
      </c>
    </row>
    <row r="3242" spans="2:12" x14ac:dyDescent="0.2">
      <c r="B3242">
        <v>8</v>
      </c>
      <c r="C3242">
        <v>25.19</v>
      </c>
      <c r="D3242">
        <v>6.7389999999999999</v>
      </c>
      <c r="E3242">
        <v>1216</v>
      </c>
      <c r="F3242">
        <v>792</v>
      </c>
      <c r="G3242">
        <v>61.557000000000002</v>
      </c>
      <c r="H3242">
        <v>5.1529999999999996</v>
      </c>
      <c r="I3242">
        <v>39.728999999999999</v>
      </c>
      <c r="J3242">
        <v>73.231999999999999</v>
      </c>
      <c r="K3242">
        <f t="shared" si="76"/>
        <v>0.54250873934891852</v>
      </c>
    </row>
    <row r="3243" spans="2:12" x14ac:dyDescent="0.2">
      <c r="B3243">
        <v>9</v>
      </c>
      <c r="C3243">
        <v>53.673000000000002</v>
      </c>
      <c r="D3243">
        <v>9.1880000000000006</v>
      </c>
      <c r="E3243">
        <v>1284</v>
      </c>
      <c r="F3243">
        <v>704</v>
      </c>
      <c r="G3243">
        <v>120.7</v>
      </c>
      <c r="H3243">
        <v>7.9009999999999998</v>
      </c>
      <c r="I3243">
        <v>33.069000000000003</v>
      </c>
      <c r="J3243">
        <v>51.774999999999999</v>
      </c>
      <c r="K3243">
        <f t="shared" si="76"/>
        <v>0.63870593915982621</v>
      </c>
    </row>
    <row r="3244" spans="2:12" x14ac:dyDescent="0.2">
      <c r="B3244">
        <v>10</v>
      </c>
      <c r="C3244">
        <v>33.823999999999998</v>
      </c>
      <c r="D3244">
        <v>7.1769999999999996</v>
      </c>
      <c r="E3244">
        <v>1264</v>
      </c>
      <c r="F3244">
        <v>728</v>
      </c>
      <c r="G3244">
        <v>130.815</v>
      </c>
      <c r="H3244">
        <v>6.1719999999999997</v>
      </c>
      <c r="I3244">
        <v>58.975999999999999</v>
      </c>
      <c r="J3244">
        <v>107.863</v>
      </c>
      <c r="K3244">
        <f t="shared" si="76"/>
        <v>0.54676765897481061</v>
      </c>
    </row>
    <row r="3245" spans="2:12" x14ac:dyDescent="0.2">
      <c r="B3245">
        <v>11</v>
      </c>
      <c r="C3245">
        <v>61.795000000000002</v>
      </c>
      <c r="D3245">
        <v>10.15</v>
      </c>
      <c r="E3245">
        <v>1524</v>
      </c>
      <c r="F3245">
        <v>1224</v>
      </c>
      <c r="G3245">
        <v>18.434999999999999</v>
      </c>
      <c r="H3245">
        <v>8.3940000000000001</v>
      </c>
      <c r="I3245">
        <v>55.067</v>
      </c>
      <c r="J3245">
        <v>106.59099999999999</v>
      </c>
      <c r="K3245">
        <f t="shared" si="76"/>
        <v>0.51661960203019019</v>
      </c>
    </row>
    <row r="3246" spans="2:12" x14ac:dyDescent="0.2">
      <c r="B3246">
        <v>12</v>
      </c>
      <c r="C3246">
        <v>34.988999999999997</v>
      </c>
      <c r="D3246">
        <v>7.5739999999999998</v>
      </c>
      <c r="E3246">
        <v>1532</v>
      </c>
      <c r="F3246">
        <v>1220</v>
      </c>
      <c r="G3246">
        <v>19.026</v>
      </c>
      <c r="H3246">
        <v>6.2510000000000003</v>
      </c>
      <c r="I3246">
        <v>58.389000000000003</v>
      </c>
      <c r="J3246">
        <v>99.924000000000007</v>
      </c>
      <c r="K3246">
        <f t="shared" si="76"/>
        <v>0.58433409391137259</v>
      </c>
    </row>
    <row r="3247" spans="2:12" x14ac:dyDescent="0.2">
      <c r="B3247">
        <v>13</v>
      </c>
      <c r="C3247">
        <v>95.123000000000005</v>
      </c>
      <c r="D3247">
        <v>12.257999999999999</v>
      </c>
      <c r="E3247">
        <v>1620</v>
      </c>
      <c r="F3247">
        <v>1604</v>
      </c>
      <c r="G3247">
        <v>124.33</v>
      </c>
      <c r="H3247">
        <v>10.351000000000001</v>
      </c>
      <c r="I3247">
        <v>34.372</v>
      </c>
      <c r="J3247">
        <v>87.054000000000002</v>
      </c>
      <c r="K3247">
        <f t="shared" si="76"/>
        <v>0.39483538952833874</v>
      </c>
    </row>
    <row r="3248" spans="2:12" x14ac:dyDescent="0.2">
      <c r="B3248">
        <v>14</v>
      </c>
      <c r="C3248">
        <v>54.305</v>
      </c>
      <c r="D3248">
        <v>9.4339999999999993</v>
      </c>
      <c r="E3248">
        <v>1620</v>
      </c>
      <c r="F3248">
        <v>1640</v>
      </c>
      <c r="G3248">
        <v>137.12100000000001</v>
      </c>
      <c r="H3248">
        <v>7.02</v>
      </c>
      <c r="I3248">
        <v>42.448999999999998</v>
      </c>
      <c r="J3248">
        <v>81.256</v>
      </c>
      <c r="K3248">
        <f t="shared" si="76"/>
        <v>0.52241065275179677</v>
      </c>
    </row>
    <row r="3249" spans="2:11" x14ac:dyDescent="0.2">
      <c r="B3249">
        <v>15</v>
      </c>
      <c r="C3249">
        <v>73.231999999999999</v>
      </c>
      <c r="D3249">
        <v>10.958</v>
      </c>
      <c r="E3249">
        <v>1516</v>
      </c>
      <c r="F3249">
        <v>1444</v>
      </c>
      <c r="G3249">
        <v>67.478999999999999</v>
      </c>
      <c r="H3249">
        <v>9.1349999999999998</v>
      </c>
      <c r="I3249">
        <v>30.036999999999999</v>
      </c>
      <c r="J3249">
        <v>58.222000000000001</v>
      </c>
      <c r="K3249">
        <f t="shared" si="76"/>
        <v>0.51590464085740784</v>
      </c>
    </row>
    <row r="3250" spans="2:11" x14ac:dyDescent="0.2">
      <c r="B3250">
        <v>16</v>
      </c>
      <c r="C3250">
        <v>39.728999999999999</v>
      </c>
      <c r="D3250">
        <v>8.85</v>
      </c>
      <c r="E3250">
        <v>1528</v>
      </c>
      <c r="F3250">
        <v>1428</v>
      </c>
      <c r="G3250">
        <v>67.010999999999996</v>
      </c>
      <c r="H3250">
        <v>6.4020000000000001</v>
      </c>
    </row>
    <row r="3251" spans="2:11" x14ac:dyDescent="0.2">
      <c r="B3251">
        <v>17</v>
      </c>
      <c r="C3251">
        <v>51.774999999999999</v>
      </c>
      <c r="D3251">
        <v>8.6690000000000005</v>
      </c>
      <c r="E3251">
        <v>1688</v>
      </c>
      <c r="F3251">
        <v>1392</v>
      </c>
      <c r="G3251">
        <v>70.016999999999996</v>
      </c>
      <c r="H3251">
        <v>7.6539999999999999</v>
      </c>
    </row>
    <row r="3252" spans="2:11" x14ac:dyDescent="0.2">
      <c r="B3252">
        <v>18</v>
      </c>
      <c r="C3252">
        <v>33.069000000000003</v>
      </c>
      <c r="D3252">
        <v>7.2110000000000003</v>
      </c>
      <c r="E3252">
        <v>1688</v>
      </c>
      <c r="F3252">
        <v>1280</v>
      </c>
      <c r="G3252">
        <v>128.047</v>
      </c>
      <c r="H3252">
        <v>5.9249999999999998</v>
      </c>
    </row>
    <row r="3253" spans="2:11" x14ac:dyDescent="0.2">
      <c r="B3253">
        <v>19</v>
      </c>
      <c r="C3253">
        <v>107.863</v>
      </c>
      <c r="D3253">
        <v>13.558999999999999</v>
      </c>
      <c r="E3253">
        <v>3988</v>
      </c>
      <c r="F3253">
        <v>3248</v>
      </c>
      <c r="G3253">
        <v>79.509</v>
      </c>
      <c r="H3253">
        <v>10.37</v>
      </c>
    </row>
    <row r="3254" spans="2:11" x14ac:dyDescent="0.2">
      <c r="B3254">
        <v>20</v>
      </c>
      <c r="C3254">
        <v>58.975999999999999</v>
      </c>
      <c r="D3254">
        <v>10.364000000000001</v>
      </c>
      <c r="E3254">
        <v>3988</v>
      </c>
      <c r="F3254">
        <v>3192</v>
      </c>
      <c r="G3254">
        <v>77.619</v>
      </c>
      <c r="H3254">
        <v>7.8390000000000004</v>
      </c>
    </row>
    <row r="3255" spans="2:11" x14ac:dyDescent="0.2">
      <c r="B3255">
        <v>21</v>
      </c>
      <c r="C3255">
        <v>106.59099999999999</v>
      </c>
      <c r="D3255">
        <v>12.589</v>
      </c>
      <c r="E3255">
        <v>4076</v>
      </c>
      <c r="F3255">
        <v>3092</v>
      </c>
      <c r="G3255">
        <v>168.69</v>
      </c>
      <c r="H3255">
        <v>11.188000000000001</v>
      </c>
    </row>
    <row r="3256" spans="2:11" x14ac:dyDescent="0.2">
      <c r="B3256">
        <v>22</v>
      </c>
      <c r="C3256">
        <v>55.067</v>
      </c>
      <c r="D3256">
        <v>9.2940000000000005</v>
      </c>
      <c r="E3256">
        <v>4140</v>
      </c>
      <c r="F3256">
        <v>3192</v>
      </c>
      <c r="G3256">
        <v>73.009</v>
      </c>
      <c r="H3256">
        <v>7.9009999999999998</v>
      </c>
    </row>
    <row r="3257" spans="2:11" x14ac:dyDescent="0.2">
      <c r="B3257">
        <v>23</v>
      </c>
      <c r="C3257">
        <v>99.924000000000007</v>
      </c>
      <c r="D3257">
        <v>12.516</v>
      </c>
      <c r="E3257">
        <v>4560</v>
      </c>
      <c r="F3257">
        <v>3136</v>
      </c>
      <c r="G3257">
        <v>67.989000000000004</v>
      </c>
      <c r="H3257">
        <v>10.37</v>
      </c>
    </row>
    <row r="3258" spans="2:11" x14ac:dyDescent="0.2">
      <c r="B3258">
        <v>24</v>
      </c>
      <c r="C3258">
        <v>58.389000000000003</v>
      </c>
      <c r="D3258">
        <v>9.6829999999999998</v>
      </c>
      <c r="E3258">
        <v>4548</v>
      </c>
      <c r="F3258">
        <v>2968</v>
      </c>
      <c r="G3258">
        <v>109.35899999999999</v>
      </c>
      <c r="H3258">
        <v>8.3919999999999995</v>
      </c>
    </row>
    <row r="3259" spans="2:11" x14ac:dyDescent="0.2">
      <c r="B3259">
        <v>25</v>
      </c>
      <c r="C3259">
        <v>87.054000000000002</v>
      </c>
      <c r="D3259">
        <v>11.711</v>
      </c>
      <c r="E3259">
        <v>2620</v>
      </c>
      <c r="F3259">
        <v>2732</v>
      </c>
      <c r="G3259">
        <v>34.695</v>
      </c>
      <c r="H3259">
        <v>10.122999999999999</v>
      </c>
    </row>
    <row r="3260" spans="2:11" x14ac:dyDescent="0.2">
      <c r="B3260">
        <v>26</v>
      </c>
      <c r="C3260">
        <v>34.372</v>
      </c>
      <c r="D3260">
        <v>7.3410000000000002</v>
      </c>
      <c r="E3260">
        <v>2652</v>
      </c>
      <c r="F3260">
        <v>2612</v>
      </c>
      <c r="G3260">
        <v>109.654</v>
      </c>
      <c r="H3260">
        <v>6.343</v>
      </c>
    </row>
    <row r="3261" spans="2:11" x14ac:dyDescent="0.2">
      <c r="B3261">
        <v>27</v>
      </c>
      <c r="C3261">
        <v>81.256</v>
      </c>
      <c r="D3261">
        <v>11.760999999999999</v>
      </c>
      <c r="E3261">
        <v>1924</v>
      </c>
      <c r="F3261">
        <v>1840</v>
      </c>
      <c r="G3261">
        <v>140.964</v>
      </c>
      <c r="H3261">
        <v>9.3849999999999998</v>
      </c>
    </row>
    <row r="3262" spans="2:11" x14ac:dyDescent="0.2">
      <c r="B3262">
        <v>28</v>
      </c>
      <c r="C3262">
        <v>42.448999999999998</v>
      </c>
      <c r="D3262">
        <v>8.2989999999999995</v>
      </c>
      <c r="E3262">
        <v>1932</v>
      </c>
      <c r="F3262">
        <v>1876</v>
      </c>
      <c r="G3262">
        <v>149.62100000000001</v>
      </c>
      <c r="H3262">
        <v>6.9130000000000003</v>
      </c>
    </row>
    <row r="3263" spans="2:11" x14ac:dyDescent="0.2">
      <c r="B3263">
        <v>29</v>
      </c>
      <c r="C3263">
        <v>58.222000000000001</v>
      </c>
      <c r="D3263">
        <v>10.662000000000001</v>
      </c>
      <c r="E3263">
        <v>1956</v>
      </c>
      <c r="F3263">
        <v>1740</v>
      </c>
      <c r="G3263">
        <v>42.183999999999997</v>
      </c>
      <c r="H3263">
        <v>7.6189999999999998</v>
      </c>
    </row>
    <row r="3264" spans="2:11" x14ac:dyDescent="0.2">
      <c r="B3264">
        <v>30</v>
      </c>
      <c r="C3264">
        <v>30.036999999999999</v>
      </c>
      <c r="D3264">
        <v>7.2110000000000003</v>
      </c>
      <c r="E3264">
        <v>1968</v>
      </c>
      <c r="F3264">
        <v>1724</v>
      </c>
      <c r="G3264">
        <v>38.046999999999997</v>
      </c>
      <c r="H3264">
        <v>5.7050000000000001</v>
      </c>
    </row>
    <row r="3266" spans="2:12" x14ac:dyDescent="0.2">
      <c r="B3266" s="8" t="s">
        <v>117</v>
      </c>
    </row>
    <row r="3267" spans="2:12" x14ac:dyDescent="0.2">
      <c r="B3267">
        <v>1</v>
      </c>
      <c r="C3267">
        <v>81.995999999999995</v>
      </c>
      <c r="D3267">
        <v>12.156000000000001</v>
      </c>
      <c r="E3267">
        <v>3872</v>
      </c>
      <c r="F3267">
        <v>2204</v>
      </c>
      <c r="G3267">
        <v>130.23599999999999</v>
      </c>
      <c r="H3267">
        <v>9.2579999999999991</v>
      </c>
      <c r="I3267">
        <v>55.710999999999999</v>
      </c>
      <c r="J3267">
        <v>81.995999999999995</v>
      </c>
      <c r="K3267" cm="1">
        <f t="array" ref="K3267:K3281">I3267:I3281/J3267:J3281</f>
        <v>0.67943558222352307</v>
      </c>
      <c r="L3267">
        <f>MIN(I3267:I3281)</f>
        <v>42.037999999999997</v>
      </c>
    </row>
    <row r="3268" spans="2:12" x14ac:dyDescent="0.2">
      <c r="B3268">
        <v>2</v>
      </c>
      <c r="C3268">
        <v>55.710999999999999</v>
      </c>
      <c r="D3268">
        <v>9.8510000000000009</v>
      </c>
      <c r="E3268">
        <v>3876</v>
      </c>
      <c r="F3268">
        <v>2236</v>
      </c>
      <c r="G3268">
        <v>142.85300000000001</v>
      </c>
      <c r="H3268">
        <v>7.9</v>
      </c>
      <c r="I3268">
        <v>59.695999999999998</v>
      </c>
      <c r="J3268">
        <v>78.075000000000003</v>
      </c>
      <c r="K3268">
        <v>0.76459814281139926</v>
      </c>
      <c r="L3268">
        <f>MAX(J3267:J3281)</f>
        <v>117.884</v>
      </c>
    </row>
    <row r="3269" spans="2:12" x14ac:dyDescent="0.2">
      <c r="B3269">
        <v>3</v>
      </c>
      <c r="C3269">
        <v>78.075000000000003</v>
      </c>
      <c r="D3269">
        <v>10.792</v>
      </c>
      <c r="E3269">
        <v>3680</v>
      </c>
      <c r="F3269">
        <v>2620</v>
      </c>
      <c r="G3269">
        <v>75.963999999999999</v>
      </c>
      <c r="H3269">
        <v>9.5180000000000007</v>
      </c>
      <c r="I3269">
        <v>42.037999999999997</v>
      </c>
      <c r="J3269">
        <v>62.851999999999997</v>
      </c>
      <c r="K3269">
        <v>0.66884108699802713</v>
      </c>
      <c r="L3269">
        <f>AVERAGE(I3267:I3281)</f>
        <v>60.970066666666654</v>
      </c>
    </row>
    <row r="3270" spans="2:12" x14ac:dyDescent="0.2">
      <c r="B3270">
        <v>4</v>
      </c>
      <c r="C3270">
        <v>59.695999999999998</v>
      </c>
      <c r="D3270">
        <v>9.94</v>
      </c>
      <c r="E3270">
        <v>3652</v>
      </c>
      <c r="F3270">
        <v>2600</v>
      </c>
      <c r="G3270">
        <v>42.088999999999999</v>
      </c>
      <c r="H3270">
        <v>8.5969999999999995</v>
      </c>
      <c r="I3270">
        <v>70.466999999999999</v>
      </c>
      <c r="J3270">
        <v>96.631</v>
      </c>
      <c r="K3270">
        <v>0.7292380292038787</v>
      </c>
      <c r="L3270">
        <f>AVERAGE(J3267:J3281)</f>
        <v>83.070133333333317</v>
      </c>
    </row>
    <row r="3271" spans="2:12" x14ac:dyDescent="0.2">
      <c r="B3271">
        <v>5</v>
      </c>
      <c r="C3271">
        <v>62.851999999999997</v>
      </c>
      <c r="D3271">
        <v>9.7989999999999995</v>
      </c>
      <c r="E3271">
        <v>3868</v>
      </c>
      <c r="F3271">
        <v>2340</v>
      </c>
      <c r="G3271">
        <v>119.05500000000001</v>
      </c>
      <c r="H3271">
        <v>8.4</v>
      </c>
      <c r="I3271">
        <v>73.070999999999998</v>
      </c>
      <c r="J3271">
        <v>101.755</v>
      </c>
      <c r="K3271">
        <v>0.71810721831851021</v>
      </c>
    </row>
    <row r="3272" spans="2:12" x14ac:dyDescent="0.2">
      <c r="B3272">
        <v>6</v>
      </c>
      <c r="C3272">
        <v>42.037999999999997</v>
      </c>
      <c r="D3272">
        <v>8.3819999999999997</v>
      </c>
      <c r="E3272">
        <v>3852</v>
      </c>
      <c r="F3272">
        <v>2364</v>
      </c>
      <c r="G3272">
        <v>145.40799999999999</v>
      </c>
      <c r="H3272">
        <v>6.7770000000000001</v>
      </c>
      <c r="I3272">
        <v>70.510000000000005</v>
      </c>
      <c r="J3272">
        <v>96.022999999999996</v>
      </c>
      <c r="K3272">
        <v>0.73430323984878632</v>
      </c>
    </row>
    <row r="3273" spans="2:12" x14ac:dyDescent="0.2">
      <c r="B3273">
        <v>7</v>
      </c>
      <c r="C3273">
        <v>96.631</v>
      </c>
      <c r="D3273">
        <v>11.853999999999999</v>
      </c>
      <c r="E3273">
        <v>2992</v>
      </c>
      <c r="F3273">
        <v>1256</v>
      </c>
      <c r="G3273">
        <v>100.408</v>
      </c>
      <c r="H3273">
        <v>10.727</v>
      </c>
      <c r="I3273">
        <v>63.234000000000002</v>
      </c>
      <c r="J3273">
        <v>73.814999999999998</v>
      </c>
      <c r="K3273">
        <v>0.85665515139199355</v>
      </c>
    </row>
    <row r="3274" spans="2:12" x14ac:dyDescent="0.2">
      <c r="B3274">
        <v>8</v>
      </c>
      <c r="C3274">
        <v>70.466999999999999</v>
      </c>
      <c r="D3274">
        <v>11.352</v>
      </c>
      <c r="E3274">
        <v>2928</v>
      </c>
      <c r="F3274">
        <v>1308</v>
      </c>
      <c r="G3274">
        <v>146.976</v>
      </c>
      <c r="H3274">
        <v>7.9729999999999999</v>
      </c>
      <c r="I3274">
        <v>55.845999999999997</v>
      </c>
      <c r="J3274">
        <v>65.293999999999997</v>
      </c>
      <c r="K3274">
        <v>0.85530064018133367</v>
      </c>
    </row>
    <row r="3275" spans="2:12" x14ac:dyDescent="0.2">
      <c r="B3275">
        <v>9</v>
      </c>
      <c r="C3275">
        <v>101.755</v>
      </c>
      <c r="D3275">
        <v>12.348000000000001</v>
      </c>
      <c r="E3275">
        <v>3592</v>
      </c>
      <c r="F3275">
        <v>1564</v>
      </c>
      <c r="G3275">
        <v>25.084</v>
      </c>
      <c r="H3275">
        <v>10.993</v>
      </c>
      <c r="I3275">
        <v>92.094999999999999</v>
      </c>
      <c r="J3275">
        <v>117.884</v>
      </c>
      <c r="K3275">
        <v>0.78123409453360926</v>
      </c>
    </row>
    <row r="3276" spans="2:12" x14ac:dyDescent="0.2">
      <c r="B3276">
        <v>10</v>
      </c>
      <c r="C3276">
        <v>73.070999999999998</v>
      </c>
      <c r="D3276">
        <v>11.224</v>
      </c>
      <c r="E3276">
        <v>3604</v>
      </c>
      <c r="F3276">
        <v>1548</v>
      </c>
      <c r="G3276">
        <v>21.125</v>
      </c>
      <c r="H3276">
        <v>8.5660000000000007</v>
      </c>
      <c r="I3276">
        <v>60.954999999999998</v>
      </c>
      <c r="J3276">
        <v>74.742000000000004</v>
      </c>
      <c r="K3276">
        <v>0.81553878675978697</v>
      </c>
    </row>
    <row r="3277" spans="2:12" x14ac:dyDescent="0.2">
      <c r="B3277">
        <v>11</v>
      </c>
      <c r="C3277">
        <v>96.022999999999996</v>
      </c>
      <c r="D3277">
        <v>12.135</v>
      </c>
      <c r="E3277">
        <v>3624</v>
      </c>
      <c r="F3277">
        <v>1740</v>
      </c>
      <c r="G3277">
        <v>151.928</v>
      </c>
      <c r="H3277">
        <v>10.836</v>
      </c>
      <c r="I3277">
        <v>50.664999999999999</v>
      </c>
      <c r="J3277">
        <v>91.656000000000006</v>
      </c>
      <c r="K3277">
        <v>0.55277341363358645</v>
      </c>
    </row>
    <row r="3278" spans="2:12" x14ac:dyDescent="0.2">
      <c r="B3278">
        <v>12</v>
      </c>
      <c r="C3278">
        <v>70.510000000000005</v>
      </c>
      <c r="D3278">
        <v>10.534000000000001</v>
      </c>
      <c r="E3278">
        <v>3708</v>
      </c>
      <c r="F3278">
        <v>1712</v>
      </c>
      <c r="G3278">
        <v>108.435</v>
      </c>
      <c r="H3278">
        <v>9.2799999999999994</v>
      </c>
      <c r="I3278">
        <v>44.918999999999997</v>
      </c>
      <c r="J3278">
        <v>63.000999999999998</v>
      </c>
      <c r="K3278">
        <v>0.71298868271932192</v>
      </c>
    </row>
    <row r="3279" spans="2:12" x14ac:dyDescent="0.2">
      <c r="B3279">
        <v>13</v>
      </c>
      <c r="C3279">
        <v>73.814999999999998</v>
      </c>
      <c r="D3279">
        <v>10.461</v>
      </c>
      <c r="E3279">
        <v>3468</v>
      </c>
      <c r="F3279">
        <v>1960</v>
      </c>
      <c r="G3279">
        <v>107.199</v>
      </c>
      <c r="H3279">
        <v>9.18</v>
      </c>
      <c r="I3279">
        <v>59.887</v>
      </c>
      <c r="J3279">
        <v>94.6</v>
      </c>
      <c r="K3279">
        <v>0.6330549682875265</v>
      </c>
    </row>
    <row r="3280" spans="2:12" x14ac:dyDescent="0.2">
      <c r="B3280">
        <v>14</v>
      </c>
      <c r="C3280">
        <v>63.234000000000002</v>
      </c>
      <c r="D3280">
        <v>9.8710000000000004</v>
      </c>
      <c r="E3280">
        <v>3448</v>
      </c>
      <c r="F3280">
        <v>2064</v>
      </c>
      <c r="G3280">
        <v>15.375999999999999</v>
      </c>
      <c r="H3280">
        <v>8.09</v>
      </c>
      <c r="I3280">
        <v>57.134</v>
      </c>
      <c r="J3280">
        <v>75.513000000000005</v>
      </c>
      <c r="K3280">
        <v>0.75661144438705918</v>
      </c>
    </row>
    <row r="3281" spans="2:11" x14ac:dyDescent="0.2">
      <c r="B3281">
        <v>15</v>
      </c>
      <c r="C3281">
        <v>65.293999999999997</v>
      </c>
      <c r="D3281">
        <v>10.48</v>
      </c>
      <c r="E3281">
        <v>3180</v>
      </c>
      <c r="F3281">
        <v>1912</v>
      </c>
      <c r="G3281">
        <v>129.47200000000001</v>
      </c>
      <c r="H3281">
        <v>8.1829999999999998</v>
      </c>
      <c r="I3281">
        <v>58.323</v>
      </c>
      <c r="J3281">
        <v>72.215000000000003</v>
      </c>
      <c r="K3281">
        <v>0.80762999376860756</v>
      </c>
    </row>
    <row r="3282" spans="2:11" x14ac:dyDescent="0.2">
      <c r="B3282">
        <v>16</v>
      </c>
      <c r="C3282">
        <v>55.845999999999997</v>
      </c>
      <c r="D3282">
        <v>9.0860000000000003</v>
      </c>
      <c r="E3282">
        <v>3192</v>
      </c>
      <c r="F3282">
        <v>1928</v>
      </c>
      <c r="G3282">
        <v>135</v>
      </c>
      <c r="H3282">
        <v>8.1300000000000008</v>
      </c>
    </row>
    <row r="3283" spans="2:11" x14ac:dyDescent="0.2">
      <c r="B3283">
        <v>17</v>
      </c>
      <c r="C3283">
        <v>117.884</v>
      </c>
      <c r="D3283">
        <v>13.965999999999999</v>
      </c>
      <c r="E3283">
        <v>3756</v>
      </c>
      <c r="F3283">
        <v>2804</v>
      </c>
      <c r="G3283">
        <v>98.82</v>
      </c>
      <c r="H3283">
        <v>11.55</v>
      </c>
    </row>
    <row r="3284" spans="2:11" x14ac:dyDescent="0.2">
      <c r="B3284">
        <v>18</v>
      </c>
      <c r="C3284">
        <v>92.094999999999999</v>
      </c>
      <c r="D3284">
        <v>12.339</v>
      </c>
      <c r="E3284">
        <v>3692</v>
      </c>
      <c r="F3284">
        <v>2880</v>
      </c>
      <c r="G3284">
        <v>140.477</v>
      </c>
      <c r="H3284">
        <v>9.84</v>
      </c>
    </row>
    <row r="3285" spans="2:11" x14ac:dyDescent="0.2">
      <c r="B3285">
        <v>19</v>
      </c>
      <c r="C3285">
        <v>74.742000000000004</v>
      </c>
      <c r="D3285">
        <v>10.505000000000001</v>
      </c>
      <c r="E3285">
        <v>3124</v>
      </c>
      <c r="F3285">
        <v>3084</v>
      </c>
      <c r="G3285">
        <v>76.908000000000001</v>
      </c>
      <c r="H3285">
        <v>9.6839999999999993</v>
      </c>
    </row>
    <row r="3286" spans="2:11" x14ac:dyDescent="0.2">
      <c r="B3286">
        <v>20</v>
      </c>
      <c r="C3286">
        <v>60.954999999999998</v>
      </c>
      <c r="D3286">
        <v>9.8970000000000002</v>
      </c>
      <c r="E3286">
        <v>3116</v>
      </c>
      <c r="F3286">
        <v>2936</v>
      </c>
      <c r="G3286">
        <v>117.181</v>
      </c>
      <c r="H3286">
        <v>8.3640000000000008</v>
      </c>
    </row>
    <row r="3287" spans="2:11" x14ac:dyDescent="0.2">
      <c r="B3287">
        <v>21</v>
      </c>
      <c r="C3287">
        <v>91.656000000000006</v>
      </c>
      <c r="D3287">
        <v>12.366</v>
      </c>
      <c r="E3287">
        <v>3240</v>
      </c>
      <c r="F3287">
        <v>2904</v>
      </c>
      <c r="G3287">
        <v>120.018</v>
      </c>
      <c r="H3287">
        <v>10.231999999999999</v>
      </c>
    </row>
    <row r="3288" spans="2:11" x14ac:dyDescent="0.2">
      <c r="B3288">
        <v>22</v>
      </c>
      <c r="C3288">
        <v>50.664999999999999</v>
      </c>
      <c r="D3288">
        <v>9.9960000000000004</v>
      </c>
      <c r="E3288">
        <v>3220</v>
      </c>
      <c r="F3288">
        <v>2940</v>
      </c>
      <c r="G3288">
        <v>141.76599999999999</v>
      </c>
      <c r="H3288">
        <v>7.5460000000000003</v>
      </c>
    </row>
    <row r="3289" spans="2:11" x14ac:dyDescent="0.2">
      <c r="B3289">
        <v>23</v>
      </c>
      <c r="C3289">
        <v>63.000999999999998</v>
      </c>
      <c r="D3289">
        <v>10.042</v>
      </c>
      <c r="E3289">
        <v>3248</v>
      </c>
      <c r="F3289">
        <v>3228</v>
      </c>
      <c r="G3289">
        <v>13.707000000000001</v>
      </c>
      <c r="H3289">
        <v>8.5660000000000007</v>
      </c>
    </row>
    <row r="3290" spans="2:11" x14ac:dyDescent="0.2">
      <c r="B3290">
        <v>24</v>
      </c>
      <c r="C3290">
        <v>44.918999999999997</v>
      </c>
      <c r="D3290">
        <v>8.6509999999999998</v>
      </c>
      <c r="E3290">
        <v>3280</v>
      </c>
      <c r="F3290">
        <v>3236</v>
      </c>
      <c r="G3290">
        <v>31.504000000000001</v>
      </c>
      <c r="H3290">
        <v>7.1120000000000001</v>
      </c>
    </row>
    <row r="3291" spans="2:11" x14ac:dyDescent="0.2">
      <c r="B3291">
        <v>25</v>
      </c>
      <c r="C3291">
        <v>94.6</v>
      </c>
      <c r="D3291">
        <v>12.983000000000001</v>
      </c>
      <c r="E3291">
        <v>2072</v>
      </c>
      <c r="F3291">
        <v>1008</v>
      </c>
      <c r="G3291">
        <v>131.285</v>
      </c>
      <c r="H3291">
        <v>10.589</v>
      </c>
    </row>
    <row r="3292" spans="2:11" x14ac:dyDescent="0.2">
      <c r="B3292">
        <v>26</v>
      </c>
      <c r="C3292">
        <v>59.887</v>
      </c>
      <c r="D3292">
        <v>11.153</v>
      </c>
      <c r="E3292">
        <v>2068</v>
      </c>
      <c r="F3292">
        <v>1076</v>
      </c>
      <c r="G3292">
        <v>168.93</v>
      </c>
      <c r="H3292">
        <v>8.5660000000000007</v>
      </c>
    </row>
    <row r="3293" spans="2:11" x14ac:dyDescent="0.2">
      <c r="B3293">
        <v>27</v>
      </c>
      <c r="C3293">
        <v>75.513000000000005</v>
      </c>
      <c r="D3293">
        <v>10.452999999999999</v>
      </c>
      <c r="E3293">
        <v>2468</v>
      </c>
      <c r="F3293">
        <v>768</v>
      </c>
      <c r="G3293">
        <v>138.691</v>
      </c>
      <c r="H3293">
        <v>9.4269999999999996</v>
      </c>
    </row>
    <row r="3294" spans="2:11" x14ac:dyDescent="0.2">
      <c r="B3294">
        <v>28</v>
      </c>
      <c r="C3294">
        <v>57.134</v>
      </c>
      <c r="D3294">
        <v>9.11</v>
      </c>
      <c r="E3294">
        <v>2488</v>
      </c>
      <c r="F3294">
        <v>872</v>
      </c>
      <c r="G3294">
        <v>49.235999999999997</v>
      </c>
      <c r="H3294">
        <v>8.3239999999999998</v>
      </c>
    </row>
    <row r="3295" spans="2:11" x14ac:dyDescent="0.2">
      <c r="B3295">
        <v>29</v>
      </c>
      <c r="C3295">
        <v>72.215000000000003</v>
      </c>
      <c r="D3295">
        <v>10.773</v>
      </c>
      <c r="E3295">
        <v>2468</v>
      </c>
      <c r="F3295">
        <v>1132</v>
      </c>
      <c r="G3295">
        <v>136.79</v>
      </c>
      <c r="H3295">
        <v>9.2799999999999994</v>
      </c>
    </row>
    <row r="3296" spans="2:11" x14ac:dyDescent="0.2">
      <c r="B3296">
        <v>30</v>
      </c>
      <c r="C3296">
        <v>58.323</v>
      </c>
      <c r="D3296">
        <v>9.7119999999999997</v>
      </c>
      <c r="E3296">
        <v>2488</v>
      </c>
      <c r="F3296">
        <v>1248</v>
      </c>
      <c r="G3296">
        <v>30.963999999999999</v>
      </c>
      <c r="H3296">
        <v>8.09</v>
      </c>
    </row>
    <row r="3298" spans="2:12" x14ac:dyDescent="0.2">
      <c r="B3298" s="7" t="s">
        <v>118</v>
      </c>
    </row>
    <row r="3299" spans="2:12" x14ac:dyDescent="0.2">
      <c r="B3299">
        <v>1</v>
      </c>
      <c r="C3299">
        <v>61.962000000000003</v>
      </c>
      <c r="D3299">
        <v>10.391</v>
      </c>
      <c r="E3299">
        <v>2232</v>
      </c>
      <c r="F3299">
        <v>1212</v>
      </c>
      <c r="G3299">
        <v>144.78200000000001</v>
      </c>
      <c r="H3299">
        <v>7.7</v>
      </c>
      <c r="I3299">
        <v>47.14</v>
      </c>
      <c r="J3299">
        <v>61.962000000000003</v>
      </c>
      <c r="K3299" cm="1">
        <f t="array" ref="K3299:K3313">I3299:I3313/J3299:J3313</f>
        <v>0.76078887059810851</v>
      </c>
      <c r="L3299">
        <f>MIN(I3299:I3313)</f>
        <v>34.031999999999996</v>
      </c>
    </row>
    <row r="3300" spans="2:12" x14ac:dyDescent="0.2">
      <c r="B3300">
        <v>2</v>
      </c>
      <c r="C3300">
        <v>47.14</v>
      </c>
      <c r="D3300">
        <v>9.1430000000000007</v>
      </c>
      <c r="E3300">
        <v>2248</v>
      </c>
      <c r="F3300">
        <v>1200</v>
      </c>
      <c r="G3300">
        <v>145.00800000000001</v>
      </c>
      <c r="H3300">
        <v>7.0609999999999999</v>
      </c>
      <c r="I3300">
        <v>59.64</v>
      </c>
      <c r="J3300">
        <v>83.167000000000002</v>
      </c>
      <c r="K3300">
        <v>0.71711135426310912</v>
      </c>
      <c r="L3300">
        <f>MAX(J3299:J3313)</f>
        <v>83.167000000000002</v>
      </c>
    </row>
    <row r="3301" spans="2:12" x14ac:dyDescent="0.2">
      <c r="B3301">
        <v>3</v>
      </c>
      <c r="C3301">
        <v>83.167000000000002</v>
      </c>
      <c r="D3301">
        <v>11.436999999999999</v>
      </c>
      <c r="E3301">
        <v>2196</v>
      </c>
      <c r="F3301">
        <v>1660</v>
      </c>
      <c r="G3301">
        <v>36.119</v>
      </c>
      <c r="H3301">
        <v>9.6329999999999991</v>
      </c>
      <c r="I3301">
        <v>38.878999999999998</v>
      </c>
      <c r="J3301">
        <v>62.031999999999996</v>
      </c>
      <c r="K3301">
        <v>0.62675715759607942</v>
      </c>
      <c r="L3301">
        <f>AVERAGE(I3299:I3313)</f>
        <v>44.947933333333332</v>
      </c>
    </row>
    <row r="3302" spans="2:12" x14ac:dyDescent="0.2">
      <c r="B3302">
        <v>4</v>
      </c>
      <c r="C3302">
        <v>59.64</v>
      </c>
      <c r="D3302">
        <v>9.9779999999999998</v>
      </c>
      <c r="E3302">
        <v>2200</v>
      </c>
      <c r="F3302">
        <v>1516</v>
      </c>
      <c r="G3302">
        <v>121.70099999999999</v>
      </c>
      <c r="H3302">
        <v>8.24</v>
      </c>
      <c r="I3302">
        <v>49.01</v>
      </c>
      <c r="J3302">
        <v>62.686999999999998</v>
      </c>
      <c r="K3302">
        <v>0.78182079218976819</v>
      </c>
      <c r="L3302">
        <f>AVERAGE(J3299:J3313)</f>
        <v>62.203866666666656</v>
      </c>
    </row>
    <row r="3303" spans="2:12" x14ac:dyDescent="0.2">
      <c r="B3303">
        <v>5</v>
      </c>
      <c r="C3303">
        <v>62.031999999999996</v>
      </c>
      <c r="D3303">
        <v>11.023</v>
      </c>
      <c r="E3303">
        <v>2168</v>
      </c>
      <c r="F3303">
        <v>1364</v>
      </c>
      <c r="G3303">
        <v>103.092</v>
      </c>
      <c r="H3303">
        <v>8.24</v>
      </c>
      <c r="I3303">
        <v>47.591999999999999</v>
      </c>
      <c r="J3303">
        <v>64.253</v>
      </c>
      <c r="K3303">
        <v>0.74069693243895229</v>
      </c>
    </row>
    <row r="3304" spans="2:12" x14ac:dyDescent="0.2">
      <c r="B3304">
        <v>6</v>
      </c>
      <c r="C3304">
        <v>38.878999999999998</v>
      </c>
      <c r="D3304">
        <v>8.27</v>
      </c>
      <c r="E3304">
        <v>2164</v>
      </c>
      <c r="F3304">
        <v>1396</v>
      </c>
      <c r="G3304">
        <v>118.887</v>
      </c>
      <c r="H3304">
        <v>6.492</v>
      </c>
      <c r="I3304">
        <v>48.496000000000002</v>
      </c>
      <c r="J3304">
        <v>66.731999999999999</v>
      </c>
      <c r="K3304">
        <v>0.72672780674938564</v>
      </c>
    </row>
    <row r="3305" spans="2:12" x14ac:dyDescent="0.2">
      <c r="B3305">
        <v>7</v>
      </c>
      <c r="C3305">
        <v>62.686999999999998</v>
      </c>
      <c r="D3305">
        <v>11.349</v>
      </c>
      <c r="E3305">
        <v>1560</v>
      </c>
      <c r="F3305">
        <v>952</v>
      </c>
      <c r="G3305">
        <v>129.64400000000001</v>
      </c>
      <c r="H3305">
        <v>8.7390000000000008</v>
      </c>
      <c r="I3305">
        <v>34.031999999999996</v>
      </c>
      <c r="J3305">
        <v>56.616</v>
      </c>
      <c r="K3305">
        <v>0.60110216193302246</v>
      </c>
    </row>
    <row r="3306" spans="2:12" x14ac:dyDescent="0.2">
      <c r="B3306">
        <v>8</v>
      </c>
      <c r="C3306">
        <v>49.01</v>
      </c>
      <c r="D3306">
        <v>8.8559999999999999</v>
      </c>
      <c r="E3306">
        <v>1596</v>
      </c>
      <c r="F3306">
        <v>992</v>
      </c>
      <c r="G3306">
        <v>111.501</v>
      </c>
      <c r="H3306">
        <v>7.415</v>
      </c>
      <c r="I3306">
        <v>43.968000000000004</v>
      </c>
      <c r="J3306">
        <v>69.95</v>
      </c>
      <c r="K3306">
        <v>0.62856325947105074</v>
      </c>
    </row>
    <row r="3307" spans="2:12" x14ac:dyDescent="0.2">
      <c r="B3307">
        <v>9</v>
      </c>
      <c r="C3307">
        <v>64.253</v>
      </c>
      <c r="D3307">
        <v>10.433</v>
      </c>
      <c r="E3307">
        <v>1516</v>
      </c>
      <c r="F3307">
        <v>1312</v>
      </c>
      <c r="G3307">
        <v>111.038</v>
      </c>
      <c r="H3307">
        <v>9.0069999999999997</v>
      </c>
      <c r="I3307">
        <v>46.82</v>
      </c>
      <c r="J3307">
        <v>58.984999999999999</v>
      </c>
      <c r="K3307">
        <v>0.7937611257099263</v>
      </c>
    </row>
    <row r="3308" spans="2:12" x14ac:dyDescent="0.2">
      <c r="B3308">
        <v>10</v>
      </c>
      <c r="C3308">
        <v>47.591999999999999</v>
      </c>
      <c r="D3308">
        <v>9.048</v>
      </c>
      <c r="E3308">
        <v>1504</v>
      </c>
      <c r="F3308">
        <v>1352</v>
      </c>
      <c r="G3308">
        <v>140.59899999999999</v>
      </c>
      <c r="H3308">
        <v>7.2409999999999997</v>
      </c>
      <c r="I3308">
        <v>45.636000000000003</v>
      </c>
      <c r="J3308">
        <v>51.886000000000003</v>
      </c>
      <c r="K3308">
        <v>0.87954361484793586</v>
      </c>
    </row>
    <row r="3309" spans="2:12" x14ac:dyDescent="0.2">
      <c r="B3309">
        <v>11</v>
      </c>
      <c r="C3309">
        <v>66.731999999999999</v>
      </c>
      <c r="D3309">
        <v>11.409000000000001</v>
      </c>
      <c r="E3309">
        <v>1620</v>
      </c>
      <c r="F3309">
        <v>1388</v>
      </c>
      <c r="G3309">
        <v>113.199</v>
      </c>
      <c r="H3309">
        <v>8.7390000000000008</v>
      </c>
      <c r="I3309">
        <v>38.505000000000003</v>
      </c>
      <c r="J3309">
        <v>62.929000000000002</v>
      </c>
      <c r="K3309">
        <v>0.611880055300418</v>
      </c>
    </row>
    <row r="3310" spans="2:12" x14ac:dyDescent="0.2">
      <c r="B3310">
        <v>12</v>
      </c>
      <c r="C3310">
        <v>48.496000000000002</v>
      </c>
      <c r="D3310">
        <v>10.599</v>
      </c>
      <c r="E3310">
        <v>1600</v>
      </c>
      <c r="F3310">
        <v>1388</v>
      </c>
      <c r="G3310">
        <v>133.09100000000001</v>
      </c>
      <c r="H3310">
        <v>7.5190000000000001</v>
      </c>
      <c r="I3310">
        <v>37.648000000000003</v>
      </c>
      <c r="J3310">
        <v>59.344000000000001</v>
      </c>
      <c r="K3310">
        <v>0.63440280399029392</v>
      </c>
    </row>
    <row r="3311" spans="2:12" x14ac:dyDescent="0.2">
      <c r="B3311">
        <v>13</v>
      </c>
      <c r="C3311">
        <v>56.616</v>
      </c>
      <c r="D3311">
        <v>10.818</v>
      </c>
      <c r="E3311">
        <v>1404</v>
      </c>
      <c r="F3311">
        <v>2012</v>
      </c>
      <c r="G3311">
        <v>71.147000000000006</v>
      </c>
      <c r="H3311">
        <v>7.2389999999999999</v>
      </c>
      <c r="I3311">
        <v>39.003999999999998</v>
      </c>
      <c r="J3311">
        <v>42.488</v>
      </c>
      <c r="K3311">
        <v>0.9180003765769158</v>
      </c>
    </row>
    <row r="3312" spans="2:12" x14ac:dyDescent="0.2">
      <c r="B3312">
        <v>14</v>
      </c>
      <c r="C3312">
        <v>34.031999999999996</v>
      </c>
      <c r="D3312">
        <v>7.5110000000000001</v>
      </c>
      <c r="E3312">
        <v>1404</v>
      </c>
      <c r="F3312">
        <v>2008</v>
      </c>
      <c r="G3312">
        <v>74.578000000000003</v>
      </c>
      <c r="H3312">
        <v>6.242</v>
      </c>
      <c r="I3312">
        <v>48.395000000000003</v>
      </c>
      <c r="J3312">
        <v>69.997</v>
      </c>
      <c r="K3312">
        <v>0.69138677371887369</v>
      </c>
    </row>
    <row r="3313" spans="2:11" x14ac:dyDescent="0.2">
      <c r="B3313">
        <v>15</v>
      </c>
      <c r="C3313">
        <v>69.95</v>
      </c>
      <c r="D3313">
        <v>11.28</v>
      </c>
      <c r="E3313">
        <v>1572</v>
      </c>
      <c r="F3313">
        <v>1980</v>
      </c>
      <c r="G3313">
        <v>62.301000000000002</v>
      </c>
      <c r="H3313">
        <v>7.74</v>
      </c>
      <c r="I3313">
        <v>49.454000000000001</v>
      </c>
      <c r="J3313">
        <v>60.03</v>
      </c>
      <c r="K3313">
        <v>0.82382142262202229</v>
      </c>
    </row>
    <row r="3314" spans="2:11" x14ac:dyDescent="0.2">
      <c r="B3314">
        <v>16</v>
      </c>
      <c r="C3314">
        <v>43.968000000000004</v>
      </c>
      <c r="D3314">
        <v>9.0890000000000004</v>
      </c>
      <c r="E3314">
        <v>1608</v>
      </c>
      <c r="F3314">
        <v>1848</v>
      </c>
      <c r="G3314">
        <v>105.94499999999999</v>
      </c>
      <c r="H3314">
        <v>6.742</v>
      </c>
    </row>
    <row r="3315" spans="2:11" x14ac:dyDescent="0.2">
      <c r="B3315">
        <v>17</v>
      </c>
      <c r="C3315">
        <v>58.984999999999999</v>
      </c>
      <c r="D3315">
        <v>9.7509999999999994</v>
      </c>
      <c r="E3315">
        <v>1472</v>
      </c>
      <c r="F3315">
        <v>2012</v>
      </c>
      <c r="G3315">
        <v>129.80600000000001</v>
      </c>
      <c r="H3315">
        <v>7.9749999999999996</v>
      </c>
    </row>
    <row r="3316" spans="2:11" x14ac:dyDescent="0.2">
      <c r="B3316">
        <v>18</v>
      </c>
      <c r="C3316">
        <v>46.82</v>
      </c>
      <c r="D3316">
        <v>9.1430000000000007</v>
      </c>
      <c r="E3316">
        <v>1484</v>
      </c>
      <c r="F3316">
        <v>2008</v>
      </c>
      <c r="G3316">
        <v>124.992</v>
      </c>
      <c r="H3316">
        <v>7.2409999999999997</v>
      </c>
    </row>
    <row r="3317" spans="2:11" x14ac:dyDescent="0.2">
      <c r="B3317">
        <v>19</v>
      </c>
      <c r="C3317">
        <v>51.886000000000003</v>
      </c>
      <c r="D3317">
        <v>8.8559999999999999</v>
      </c>
      <c r="E3317">
        <v>1532</v>
      </c>
      <c r="F3317">
        <v>3248</v>
      </c>
      <c r="G3317">
        <v>21.501000000000001</v>
      </c>
      <c r="H3317">
        <v>7.9009999999999998</v>
      </c>
    </row>
    <row r="3318" spans="2:11" x14ac:dyDescent="0.2">
      <c r="B3318">
        <v>20</v>
      </c>
      <c r="C3318">
        <v>45.636000000000003</v>
      </c>
      <c r="D3318">
        <v>8.7390000000000008</v>
      </c>
      <c r="E3318">
        <v>1536</v>
      </c>
      <c r="F3318">
        <v>3268</v>
      </c>
      <c r="G3318">
        <v>36.869999999999997</v>
      </c>
      <c r="H3318">
        <v>7.2409999999999997</v>
      </c>
    </row>
    <row r="3319" spans="2:11" x14ac:dyDescent="0.2">
      <c r="B3319">
        <v>21</v>
      </c>
      <c r="C3319">
        <v>62.929000000000002</v>
      </c>
      <c r="D3319">
        <v>9.8780000000000001</v>
      </c>
      <c r="E3319">
        <v>1368</v>
      </c>
      <c r="F3319">
        <v>3476</v>
      </c>
      <c r="G3319">
        <v>20.725999999999999</v>
      </c>
      <c r="H3319">
        <v>8.6059999999999999</v>
      </c>
    </row>
    <row r="3320" spans="2:11" x14ac:dyDescent="0.2">
      <c r="B3320">
        <v>22</v>
      </c>
      <c r="C3320">
        <v>38.505000000000003</v>
      </c>
      <c r="D3320">
        <v>7.7519999999999998</v>
      </c>
      <c r="E3320">
        <v>1396</v>
      </c>
      <c r="F3320">
        <v>3460</v>
      </c>
      <c r="G3320">
        <v>14.930999999999999</v>
      </c>
      <c r="H3320">
        <v>6.33</v>
      </c>
    </row>
    <row r="3321" spans="2:11" x14ac:dyDescent="0.2">
      <c r="B3321">
        <v>23</v>
      </c>
      <c r="C3321">
        <v>59.344000000000001</v>
      </c>
      <c r="D3321">
        <v>10.065</v>
      </c>
      <c r="E3321">
        <v>1464</v>
      </c>
      <c r="F3321">
        <v>3516</v>
      </c>
      <c r="G3321">
        <v>119.745</v>
      </c>
      <c r="H3321">
        <v>8.2479999999999993</v>
      </c>
    </row>
    <row r="3322" spans="2:11" x14ac:dyDescent="0.2">
      <c r="B3322">
        <v>24</v>
      </c>
      <c r="C3322">
        <v>37.648000000000003</v>
      </c>
      <c r="D3322">
        <v>7.7439999999999998</v>
      </c>
      <c r="E3322">
        <v>1432</v>
      </c>
      <c r="F3322">
        <v>3616</v>
      </c>
      <c r="G3322">
        <v>20.771999999999998</v>
      </c>
      <c r="H3322">
        <v>6.492</v>
      </c>
    </row>
    <row r="3323" spans="2:11" x14ac:dyDescent="0.2">
      <c r="B3323">
        <v>25</v>
      </c>
      <c r="C3323">
        <v>42.488</v>
      </c>
      <c r="D3323">
        <v>10.997999999999999</v>
      </c>
      <c r="E3323">
        <v>2312</v>
      </c>
      <c r="F3323">
        <v>1760</v>
      </c>
      <c r="G3323">
        <v>129.47200000000001</v>
      </c>
      <c r="H3323">
        <v>6.5369999999999999</v>
      </c>
    </row>
    <row r="3324" spans="2:11" x14ac:dyDescent="0.2">
      <c r="B3324">
        <v>26</v>
      </c>
      <c r="C3324">
        <v>39.003999999999998</v>
      </c>
      <c r="D3324">
        <v>7.7439999999999998</v>
      </c>
      <c r="E3324">
        <v>2356</v>
      </c>
      <c r="F3324">
        <v>1772</v>
      </c>
      <c r="G3324">
        <v>110.77200000000001</v>
      </c>
      <c r="H3324">
        <v>6.7869999999999999</v>
      </c>
    </row>
    <row r="3325" spans="2:11" x14ac:dyDescent="0.2">
      <c r="B3325">
        <v>27</v>
      </c>
      <c r="C3325">
        <v>69.997</v>
      </c>
      <c r="D3325">
        <v>11.082000000000001</v>
      </c>
      <c r="E3325">
        <v>2752</v>
      </c>
      <c r="F3325">
        <v>2620</v>
      </c>
      <c r="G3325">
        <v>75.650999999999996</v>
      </c>
      <c r="H3325">
        <v>8.4550000000000001</v>
      </c>
    </row>
    <row r="3326" spans="2:11" x14ac:dyDescent="0.2">
      <c r="B3326">
        <v>28</v>
      </c>
      <c r="C3326">
        <v>48.395000000000003</v>
      </c>
      <c r="D3326">
        <v>8.3000000000000007</v>
      </c>
      <c r="E3326">
        <v>2700</v>
      </c>
      <c r="F3326">
        <v>2568</v>
      </c>
      <c r="G3326">
        <v>21.161000000000001</v>
      </c>
      <c r="H3326">
        <v>7.6180000000000003</v>
      </c>
    </row>
    <row r="3327" spans="2:11" x14ac:dyDescent="0.2">
      <c r="B3327">
        <v>29</v>
      </c>
      <c r="C3327">
        <v>60.03</v>
      </c>
      <c r="D3327">
        <v>10.273999999999999</v>
      </c>
      <c r="E3327">
        <v>2568</v>
      </c>
      <c r="F3327">
        <v>2200</v>
      </c>
      <c r="G3327">
        <v>25.942</v>
      </c>
      <c r="H3327">
        <v>8.24</v>
      </c>
    </row>
    <row r="3328" spans="2:11" x14ac:dyDescent="0.2">
      <c r="B3328">
        <v>30</v>
      </c>
      <c r="C3328">
        <v>49.454000000000001</v>
      </c>
      <c r="D3328">
        <v>8.3000000000000007</v>
      </c>
      <c r="E3328">
        <v>2588</v>
      </c>
      <c r="F3328">
        <v>2108</v>
      </c>
      <c r="G3328">
        <v>111.161</v>
      </c>
      <c r="H3328">
        <v>7.74</v>
      </c>
    </row>
    <row r="3330" spans="2:12" x14ac:dyDescent="0.2">
      <c r="B3330" s="8" t="s">
        <v>119</v>
      </c>
    </row>
    <row r="3331" spans="2:12" x14ac:dyDescent="0.2">
      <c r="B3331">
        <v>1</v>
      </c>
      <c r="C3331">
        <v>58.871000000000002</v>
      </c>
      <c r="D3331">
        <v>11.542</v>
      </c>
      <c r="E3331">
        <v>812</v>
      </c>
      <c r="F3331">
        <v>2904</v>
      </c>
      <c r="G3331">
        <v>105.255</v>
      </c>
      <c r="H3331">
        <v>6.8330000000000002</v>
      </c>
      <c r="I3331">
        <v>43.435000000000002</v>
      </c>
      <c r="J3331">
        <v>58.871000000000002</v>
      </c>
      <c r="K3331" cm="1">
        <f t="array" ref="K3331:K3345">I3331:I3345/J3331:J3345</f>
        <v>0.73779959572624898</v>
      </c>
      <c r="L3331">
        <f>MIN(I3331:I3345)</f>
        <v>30.873000000000001</v>
      </c>
    </row>
    <row r="3332" spans="2:12" x14ac:dyDescent="0.2">
      <c r="B3332">
        <v>2</v>
      </c>
      <c r="C3332">
        <v>43.435000000000002</v>
      </c>
      <c r="D3332">
        <v>8.3819999999999997</v>
      </c>
      <c r="E3332">
        <v>780</v>
      </c>
      <c r="F3332">
        <v>2956</v>
      </c>
      <c r="G3332">
        <v>151.113</v>
      </c>
      <c r="H3332">
        <v>6.8330000000000002</v>
      </c>
      <c r="I3332">
        <v>65.989000000000004</v>
      </c>
      <c r="J3332">
        <v>91.376999999999995</v>
      </c>
      <c r="K3332">
        <v>0.72216203202118701</v>
      </c>
      <c r="L3332">
        <f>MAX(J3331:J3345)</f>
        <v>92.457999999999998</v>
      </c>
    </row>
    <row r="3333" spans="2:12" x14ac:dyDescent="0.2">
      <c r="B3333">
        <v>3</v>
      </c>
      <c r="C3333">
        <v>91.376999999999995</v>
      </c>
      <c r="D3333">
        <v>11.503</v>
      </c>
      <c r="E3333">
        <v>812</v>
      </c>
      <c r="F3333">
        <v>3192</v>
      </c>
      <c r="G3333">
        <v>39.643999999999998</v>
      </c>
      <c r="H3333">
        <v>9.8699999999999992</v>
      </c>
      <c r="I3333">
        <v>58.07</v>
      </c>
      <c r="J3333">
        <v>74.227000000000004</v>
      </c>
      <c r="K3333">
        <v>0.78232987996281678</v>
      </c>
      <c r="L3333">
        <f>AVERAGE(I3331:I3345)</f>
        <v>50.532666666666678</v>
      </c>
    </row>
    <row r="3334" spans="2:12" x14ac:dyDescent="0.2">
      <c r="B3334">
        <v>4</v>
      </c>
      <c r="C3334">
        <v>65.989000000000004</v>
      </c>
      <c r="D3334">
        <v>10.24</v>
      </c>
      <c r="E3334">
        <v>844</v>
      </c>
      <c r="F3334">
        <v>3204</v>
      </c>
      <c r="G3334">
        <v>50.012999999999998</v>
      </c>
      <c r="H3334">
        <v>8.5630000000000006</v>
      </c>
      <c r="I3334">
        <v>46.228999999999999</v>
      </c>
      <c r="J3334">
        <v>69.102999999999994</v>
      </c>
      <c r="K3334">
        <v>0.66898687466535467</v>
      </c>
      <c r="L3334">
        <f>AVERAGE(J3331:J3345)</f>
        <v>70.185199999999995</v>
      </c>
    </row>
    <row r="3335" spans="2:12" x14ac:dyDescent="0.2">
      <c r="B3335">
        <v>5</v>
      </c>
      <c r="C3335">
        <v>74.227000000000004</v>
      </c>
      <c r="D3335">
        <v>12.023</v>
      </c>
      <c r="E3335">
        <v>988</v>
      </c>
      <c r="F3335">
        <v>3192</v>
      </c>
      <c r="G3335">
        <v>120.343</v>
      </c>
      <c r="H3335">
        <v>8.0990000000000002</v>
      </c>
      <c r="I3335">
        <v>62.417999999999999</v>
      </c>
      <c r="J3335">
        <v>69.376000000000005</v>
      </c>
      <c r="K3335">
        <v>0.89970595018450172</v>
      </c>
    </row>
    <row r="3336" spans="2:12" x14ac:dyDescent="0.2">
      <c r="B3336">
        <v>6</v>
      </c>
      <c r="C3336">
        <v>58.07</v>
      </c>
      <c r="D3336">
        <v>9.2919999999999998</v>
      </c>
      <c r="E3336">
        <v>988</v>
      </c>
      <c r="F3336">
        <v>3348</v>
      </c>
      <c r="G3336">
        <v>60.642000000000003</v>
      </c>
      <c r="H3336">
        <v>8.3729999999999993</v>
      </c>
      <c r="I3336">
        <v>51.744999999999997</v>
      </c>
      <c r="J3336">
        <v>61.201000000000001</v>
      </c>
      <c r="K3336">
        <v>0.84549272070717796</v>
      </c>
    </row>
    <row r="3337" spans="2:12" x14ac:dyDescent="0.2">
      <c r="B3337">
        <v>7</v>
      </c>
      <c r="C3337">
        <v>69.102999999999994</v>
      </c>
      <c r="D3337">
        <v>10.186</v>
      </c>
      <c r="E3337">
        <v>3556</v>
      </c>
      <c r="F3337">
        <v>2456</v>
      </c>
      <c r="G3337">
        <v>26.565000000000001</v>
      </c>
      <c r="H3337">
        <v>9.1110000000000007</v>
      </c>
      <c r="I3337">
        <v>70.977000000000004</v>
      </c>
      <c r="J3337">
        <v>92.457999999999998</v>
      </c>
      <c r="K3337">
        <v>0.76766748145103725</v>
      </c>
    </row>
    <row r="3338" spans="2:12" x14ac:dyDescent="0.2">
      <c r="B3338">
        <v>8</v>
      </c>
      <c r="C3338">
        <v>46.228999999999999</v>
      </c>
      <c r="D3338">
        <v>8.5039999999999996</v>
      </c>
      <c r="E3338">
        <v>3576</v>
      </c>
      <c r="F3338">
        <v>2360</v>
      </c>
      <c r="G3338">
        <v>143.471</v>
      </c>
      <c r="H3338">
        <v>7.4610000000000003</v>
      </c>
      <c r="I3338">
        <v>43.082000000000001</v>
      </c>
      <c r="J3338">
        <v>65.364000000000004</v>
      </c>
      <c r="K3338">
        <v>0.65910898965791564</v>
      </c>
    </row>
    <row r="3339" spans="2:12" x14ac:dyDescent="0.2">
      <c r="B3339">
        <v>9</v>
      </c>
      <c r="C3339">
        <v>69.376000000000005</v>
      </c>
      <c r="D3339">
        <v>11.21</v>
      </c>
      <c r="E3339">
        <v>3632</v>
      </c>
      <c r="F3339">
        <v>1780</v>
      </c>
      <c r="G3339">
        <v>118.301</v>
      </c>
      <c r="H3339">
        <v>8.5790000000000006</v>
      </c>
      <c r="I3339">
        <v>44.892000000000003</v>
      </c>
      <c r="J3339">
        <v>72.018000000000001</v>
      </c>
      <c r="K3339">
        <v>0.62334416395901027</v>
      </c>
    </row>
    <row r="3340" spans="2:12" x14ac:dyDescent="0.2">
      <c r="B3340">
        <v>10</v>
      </c>
      <c r="C3340">
        <v>62.417999999999999</v>
      </c>
      <c r="D3340">
        <v>11.332000000000001</v>
      </c>
      <c r="E3340">
        <v>3628</v>
      </c>
      <c r="F3340">
        <v>1784</v>
      </c>
      <c r="G3340">
        <v>113.703</v>
      </c>
      <c r="H3340">
        <v>8.3520000000000003</v>
      </c>
      <c r="I3340">
        <v>42.706000000000003</v>
      </c>
      <c r="J3340">
        <v>66.724999999999994</v>
      </c>
      <c r="K3340">
        <v>0.64002997377294879</v>
      </c>
    </row>
    <row r="3341" spans="2:12" x14ac:dyDescent="0.2">
      <c r="B3341">
        <v>11</v>
      </c>
      <c r="C3341">
        <v>61.201000000000001</v>
      </c>
      <c r="D3341">
        <v>10.375999999999999</v>
      </c>
      <c r="E3341">
        <v>3764</v>
      </c>
      <c r="F3341">
        <v>1720</v>
      </c>
      <c r="G3341">
        <v>102.68</v>
      </c>
      <c r="H3341">
        <v>8.2080000000000002</v>
      </c>
      <c r="I3341">
        <v>39.496000000000002</v>
      </c>
      <c r="J3341">
        <v>62.281999999999996</v>
      </c>
      <c r="K3341">
        <v>0.63414790790276487</v>
      </c>
    </row>
    <row r="3342" spans="2:12" x14ac:dyDescent="0.2">
      <c r="B3342">
        <v>12</v>
      </c>
      <c r="C3342">
        <v>51.744999999999997</v>
      </c>
      <c r="D3342">
        <v>10.548</v>
      </c>
      <c r="E3342">
        <v>3700</v>
      </c>
      <c r="F3342">
        <v>1744</v>
      </c>
      <c r="G3342">
        <v>149.744</v>
      </c>
      <c r="H3342">
        <v>7.7910000000000004</v>
      </c>
      <c r="I3342">
        <v>48.527000000000001</v>
      </c>
      <c r="J3342">
        <v>62.29</v>
      </c>
      <c r="K3342">
        <v>0.77904960667843959</v>
      </c>
    </row>
    <row r="3343" spans="2:12" x14ac:dyDescent="0.2">
      <c r="B3343">
        <v>13</v>
      </c>
      <c r="C3343">
        <v>92.457999999999998</v>
      </c>
      <c r="D3343">
        <v>13.363</v>
      </c>
      <c r="E3343">
        <v>3660</v>
      </c>
      <c r="F3343">
        <v>1860</v>
      </c>
      <c r="G3343">
        <v>127.304</v>
      </c>
      <c r="H3343">
        <v>10.182</v>
      </c>
      <c r="I3343">
        <v>57.805999999999997</v>
      </c>
      <c r="J3343">
        <v>76.965999999999994</v>
      </c>
      <c r="K3343">
        <v>0.75105890912870621</v>
      </c>
    </row>
    <row r="3344" spans="2:12" x14ac:dyDescent="0.2">
      <c r="B3344">
        <v>14</v>
      </c>
      <c r="C3344">
        <v>70.977000000000004</v>
      </c>
      <c r="D3344">
        <v>10.645</v>
      </c>
      <c r="E3344">
        <v>3684</v>
      </c>
      <c r="F3344">
        <v>1892</v>
      </c>
      <c r="G3344">
        <v>118.393</v>
      </c>
      <c r="H3344">
        <v>9.1880000000000006</v>
      </c>
      <c r="I3344">
        <v>30.873000000000001</v>
      </c>
      <c r="J3344">
        <v>61.768999999999998</v>
      </c>
      <c r="K3344">
        <v>0.49981382246758088</v>
      </c>
    </row>
    <row r="3345" spans="2:11" x14ac:dyDescent="0.2">
      <c r="B3345">
        <v>15</v>
      </c>
      <c r="C3345">
        <v>65.364000000000004</v>
      </c>
      <c r="D3345">
        <v>11.318</v>
      </c>
      <c r="E3345">
        <v>3532</v>
      </c>
      <c r="F3345">
        <v>1840</v>
      </c>
      <c r="G3345">
        <v>116.565</v>
      </c>
      <c r="H3345">
        <v>8.7690000000000001</v>
      </c>
      <c r="I3345">
        <v>51.744999999999997</v>
      </c>
      <c r="J3345">
        <v>68.751000000000005</v>
      </c>
      <c r="K3345">
        <v>0.75264359791130298</v>
      </c>
    </row>
    <row r="3346" spans="2:11" x14ac:dyDescent="0.2">
      <c r="B3346">
        <v>16</v>
      </c>
      <c r="C3346">
        <v>43.082000000000001</v>
      </c>
      <c r="D3346">
        <v>8.4130000000000003</v>
      </c>
      <c r="E3346">
        <v>3532</v>
      </c>
      <c r="F3346">
        <v>1980</v>
      </c>
      <c r="G3346">
        <v>43.780999999999999</v>
      </c>
      <c r="H3346">
        <v>6.8330000000000002</v>
      </c>
    </row>
    <row r="3347" spans="2:11" x14ac:dyDescent="0.2">
      <c r="B3347">
        <v>17</v>
      </c>
      <c r="C3347">
        <v>72.018000000000001</v>
      </c>
      <c r="D3347">
        <v>10.339</v>
      </c>
      <c r="E3347">
        <v>3560</v>
      </c>
      <c r="F3347">
        <v>2000</v>
      </c>
      <c r="G3347">
        <v>111.541</v>
      </c>
      <c r="H3347">
        <v>9.1110000000000007</v>
      </c>
    </row>
    <row r="3348" spans="2:11" x14ac:dyDescent="0.2">
      <c r="B3348">
        <v>18</v>
      </c>
      <c r="C3348">
        <v>44.892000000000003</v>
      </c>
      <c r="D3348">
        <v>10.130000000000001</v>
      </c>
      <c r="E3348">
        <v>3600</v>
      </c>
      <c r="F3348">
        <v>2144</v>
      </c>
      <c r="G3348">
        <v>77.004999999999995</v>
      </c>
      <c r="H3348">
        <v>6.58</v>
      </c>
    </row>
    <row r="3349" spans="2:11" x14ac:dyDescent="0.2">
      <c r="B3349">
        <v>19</v>
      </c>
      <c r="C3349">
        <v>66.724999999999994</v>
      </c>
      <c r="D3349">
        <v>10.435</v>
      </c>
      <c r="E3349">
        <v>2096</v>
      </c>
      <c r="F3349">
        <v>1000</v>
      </c>
      <c r="G3349">
        <v>104.036</v>
      </c>
      <c r="H3349">
        <v>8.6050000000000004</v>
      </c>
    </row>
    <row r="3350" spans="2:11" x14ac:dyDescent="0.2">
      <c r="B3350">
        <v>20</v>
      </c>
      <c r="C3350">
        <v>42.706000000000003</v>
      </c>
      <c r="D3350">
        <v>8.0389999999999997</v>
      </c>
      <c r="E3350">
        <v>2092</v>
      </c>
      <c r="F3350">
        <v>1032</v>
      </c>
      <c r="G3350">
        <v>118.179</v>
      </c>
      <c r="H3350">
        <v>7.0860000000000003</v>
      </c>
    </row>
    <row r="3351" spans="2:11" x14ac:dyDescent="0.2">
      <c r="B3351">
        <v>21</v>
      </c>
      <c r="C3351">
        <v>62.281999999999996</v>
      </c>
      <c r="D3351">
        <v>10.103999999999999</v>
      </c>
      <c r="E3351">
        <v>1808</v>
      </c>
      <c r="F3351">
        <v>852</v>
      </c>
      <c r="G3351">
        <v>112.068</v>
      </c>
      <c r="H3351">
        <v>8.6639999999999997</v>
      </c>
    </row>
    <row r="3352" spans="2:11" x14ac:dyDescent="0.2">
      <c r="B3352">
        <v>22</v>
      </c>
      <c r="C3352">
        <v>39.496000000000002</v>
      </c>
      <c r="D3352">
        <v>7.85</v>
      </c>
      <c r="E3352">
        <v>1784</v>
      </c>
      <c r="F3352">
        <v>960</v>
      </c>
      <c r="G3352">
        <v>20.771999999999998</v>
      </c>
      <c r="H3352">
        <v>6.915</v>
      </c>
    </row>
    <row r="3353" spans="2:11" x14ac:dyDescent="0.2">
      <c r="B3353">
        <v>23</v>
      </c>
      <c r="C3353">
        <v>62.29</v>
      </c>
      <c r="D3353">
        <v>9.9610000000000003</v>
      </c>
      <c r="E3353">
        <v>1788</v>
      </c>
      <c r="F3353">
        <v>1092</v>
      </c>
      <c r="G3353">
        <v>27.216000000000001</v>
      </c>
      <c r="H3353">
        <v>8.6050000000000004</v>
      </c>
    </row>
    <row r="3354" spans="2:11" x14ac:dyDescent="0.2">
      <c r="B3354">
        <v>24</v>
      </c>
      <c r="C3354">
        <v>48.527000000000001</v>
      </c>
      <c r="D3354">
        <v>10.385999999999999</v>
      </c>
      <c r="E3354">
        <v>1776</v>
      </c>
      <c r="F3354">
        <v>972</v>
      </c>
      <c r="G3354">
        <v>136.97499999999999</v>
      </c>
      <c r="H3354">
        <v>7.6840000000000002</v>
      </c>
    </row>
    <row r="3355" spans="2:11" x14ac:dyDescent="0.2">
      <c r="B3355">
        <v>25</v>
      </c>
      <c r="C3355">
        <v>76.965999999999994</v>
      </c>
      <c r="D3355">
        <v>10.499000000000001</v>
      </c>
      <c r="E3355">
        <v>3016</v>
      </c>
      <c r="F3355">
        <v>1292</v>
      </c>
      <c r="G3355">
        <v>105.376</v>
      </c>
      <c r="H3355">
        <v>9.9600000000000009</v>
      </c>
    </row>
    <row r="3356" spans="2:11" x14ac:dyDescent="0.2">
      <c r="B3356">
        <v>26</v>
      </c>
      <c r="C3356">
        <v>57.805999999999997</v>
      </c>
      <c r="D3356">
        <v>9.5</v>
      </c>
      <c r="E3356">
        <v>3000</v>
      </c>
      <c r="F3356">
        <v>1312</v>
      </c>
      <c r="G3356">
        <v>131.76</v>
      </c>
      <c r="H3356">
        <v>8.3520000000000003</v>
      </c>
    </row>
    <row r="3357" spans="2:11" x14ac:dyDescent="0.2">
      <c r="B3357">
        <v>27</v>
      </c>
      <c r="C3357">
        <v>61.768999999999998</v>
      </c>
      <c r="D3357">
        <v>10.423</v>
      </c>
      <c r="E3357">
        <v>3108</v>
      </c>
      <c r="F3357">
        <v>1276</v>
      </c>
      <c r="G3357">
        <v>119.05500000000001</v>
      </c>
      <c r="H3357">
        <v>8.6050000000000004</v>
      </c>
    </row>
    <row r="3358" spans="2:11" x14ac:dyDescent="0.2">
      <c r="B3358">
        <v>28</v>
      </c>
      <c r="C3358">
        <v>30.873000000000001</v>
      </c>
      <c r="D3358">
        <v>7.9429999999999996</v>
      </c>
      <c r="E3358">
        <v>3100</v>
      </c>
      <c r="F3358">
        <v>1296</v>
      </c>
      <c r="G3358">
        <v>120.651</v>
      </c>
      <c r="H3358">
        <v>5.8209999999999997</v>
      </c>
    </row>
    <row r="3359" spans="2:11" x14ac:dyDescent="0.2">
      <c r="B3359">
        <v>29</v>
      </c>
      <c r="C3359">
        <v>68.751000000000005</v>
      </c>
      <c r="D3359">
        <v>10.339</v>
      </c>
      <c r="E3359">
        <v>3508</v>
      </c>
      <c r="F3359">
        <v>1632</v>
      </c>
      <c r="G3359">
        <v>68.459000000000003</v>
      </c>
      <c r="H3359">
        <v>8.6050000000000004</v>
      </c>
    </row>
    <row r="3360" spans="2:11" x14ac:dyDescent="0.2">
      <c r="B3360">
        <v>30</v>
      </c>
      <c r="C3360">
        <v>51.744999999999997</v>
      </c>
      <c r="D3360">
        <v>9.3059999999999992</v>
      </c>
      <c r="E3360">
        <v>3488</v>
      </c>
      <c r="F3360">
        <v>1500</v>
      </c>
      <c r="G3360">
        <v>135</v>
      </c>
      <c r="H3360">
        <v>7.593</v>
      </c>
    </row>
    <row r="3362" spans="2:12" x14ac:dyDescent="0.2">
      <c r="B3362" s="7" t="s">
        <v>120</v>
      </c>
    </row>
    <row r="3363" spans="2:12" x14ac:dyDescent="0.2">
      <c r="B3363">
        <v>1</v>
      </c>
      <c r="C3363">
        <v>46.692999999999998</v>
      </c>
      <c r="D3363">
        <v>9.4540000000000006</v>
      </c>
      <c r="E3363">
        <v>3872</v>
      </c>
      <c r="F3363">
        <v>2024</v>
      </c>
      <c r="G3363">
        <v>49.235999999999997</v>
      </c>
      <c r="H3363">
        <v>7.407</v>
      </c>
      <c r="I3363">
        <v>39.118000000000002</v>
      </c>
      <c r="J3363">
        <v>46.692999999999998</v>
      </c>
      <c r="K3363" cm="1">
        <f t="array" ref="K3363:K3377">I3363:I3377/J3363:J3377</f>
        <v>0.8377701154348618</v>
      </c>
      <c r="L3363">
        <f>MIN(I3363:I3377)</f>
        <v>34.856999999999999</v>
      </c>
    </row>
    <row r="3364" spans="2:12" x14ac:dyDescent="0.2">
      <c r="B3364">
        <v>2</v>
      </c>
      <c r="C3364">
        <v>39.118000000000002</v>
      </c>
      <c r="D3364">
        <v>8.1440000000000001</v>
      </c>
      <c r="E3364">
        <v>3884</v>
      </c>
      <c r="F3364">
        <v>1968</v>
      </c>
      <c r="G3364">
        <v>165.964</v>
      </c>
      <c r="H3364">
        <v>6.6669999999999998</v>
      </c>
      <c r="I3364">
        <v>47.264000000000003</v>
      </c>
      <c r="J3364">
        <v>79.965000000000003</v>
      </c>
      <c r="K3364">
        <v>0.59105858813230794</v>
      </c>
      <c r="L3364">
        <f>MAX(J3363:J3377)</f>
        <v>92.989000000000004</v>
      </c>
    </row>
    <row r="3365" spans="2:12" x14ac:dyDescent="0.2">
      <c r="B3365">
        <v>3</v>
      </c>
      <c r="C3365">
        <v>79.965000000000003</v>
      </c>
      <c r="D3365">
        <v>11.67</v>
      </c>
      <c r="E3365">
        <v>3028</v>
      </c>
      <c r="F3365">
        <v>2116</v>
      </c>
      <c r="G3365">
        <v>6.0720000000000001</v>
      </c>
      <c r="H3365">
        <v>9.4280000000000008</v>
      </c>
      <c r="I3365">
        <v>59.313000000000002</v>
      </c>
      <c r="J3365">
        <v>86.168000000000006</v>
      </c>
      <c r="K3365">
        <v>0.68834137963048925</v>
      </c>
      <c r="L3365">
        <f>AVERAGE(I3363:I3377)</f>
        <v>49.409133333333337</v>
      </c>
    </row>
    <row r="3366" spans="2:12" x14ac:dyDescent="0.2">
      <c r="B3366">
        <v>4</v>
      </c>
      <c r="C3366">
        <v>47.264000000000003</v>
      </c>
      <c r="D3366">
        <v>8.8409999999999993</v>
      </c>
      <c r="E3366">
        <v>3076</v>
      </c>
      <c r="F3366">
        <v>2044</v>
      </c>
      <c r="G3366">
        <v>144.09</v>
      </c>
      <c r="H3366">
        <v>7.407</v>
      </c>
      <c r="I3366">
        <v>48.933</v>
      </c>
      <c r="J3366">
        <v>68.016000000000005</v>
      </c>
      <c r="K3366">
        <v>0.71943366266760755</v>
      </c>
      <c r="L3366">
        <f>AVERAGE(J3363:J3377)</f>
        <v>72.026666666666671</v>
      </c>
    </row>
    <row r="3367" spans="2:12" x14ac:dyDescent="0.2">
      <c r="B3367">
        <v>5</v>
      </c>
      <c r="C3367">
        <v>86.168000000000006</v>
      </c>
      <c r="D3367">
        <v>13.273999999999999</v>
      </c>
      <c r="E3367">
        <v>3452</v>
      </c>
      <c r="F3367">
        <v>2068</v>
      </c>
      <c r="G3367">
        <v>18.434999999999999</v>
      </c>
      <c r="H3367">
        <v>9.4570000000000007</v>
      </c>
      <c r="I3367">
        <v>51.021000000000001</v>
      </c>
      <c r="J3367">
        <v>80.933000000000007</v>
      </c>
      <c r="K3367">
        <v>0.63041033941655444</v>
      </c>
    </row>
    <row r="3368" spans="2:12" x14ac:dyDescent="0.2">
      <c r="B3368">
        <v>6</v>
      </c>
      <c r="C3368">
        <v>59.313000000000002</v>
      </c>
      <c r="D3368">
        <v>10.122999999999999</v>
      </c>
      <c r="E3368">
        <v>3432</v>
      </c>
      <c r="F3368">
        <v>2012</v>
      </c>
      <c r="G3368">
        <v>167.32</v>
      </c>
      <c r="H3368">
        <v>8.3290000000000006</v>
      </c>
      <c r="I3368">
        <v>44.786999999999999</v>
      </c>
      <c r="J3368">
        <v>75.620999999999995</v>
      </c>
      <c r="K3368">
        <v>0.59225611933193167</v>
      </c>
    </row>
    <row r="3369" spans="2:12" x14ac:dyDescent="0.2">
      <c r="B3369">
        <v>7</v>
      </c>
      <c r="C3369">
        <v>68.016000000000005</v>
      </c>
      <c r="D3369">
        <v>10.314</v>
      </c>
      <c r="E3369">
        <v>1752</v>
      </c>
      <c r="F3369">
        <v>2432</v>
      </c>
      <c r="G3369">
        <v>132.089</v>
      </c>
      <c r="H3369">
        <v>9.14</v>
      </c>
      <c r="I3369">
        <v>69.516999999999996</v>
      </c>
      <c r="J3369">
        <v>92.989000000000004</v>
      </c>
      <c r="K3369">
        <v>0.74758304745722604</v>
      </c>
    </row>
    <row r="3370" spans="2:12" x14ac:dyDescent="0.2">
      <c r="B3370">
        <v>8</v>
      </c>
      <c r="C3370">
        <v>48.933</v>
      </c>
      <c r="D3370">
        <v>9.4019999999999992</v>
      </c>
      <c r="E3370">
        <v>1728</v>
      </c>
      <c r="F3370">
        <v>2476</v>
      </c>
      <c r="G3370">
        <v>166.32900000000001</v>
      </c>
      <c r="H3370">
        <v>7.3949999999999996</v>
      </c>
      <c r="I3370">
        <v>51.768000000000001</v>
      </c>
      <c r="J3370">
        <v>74.760000000000005</v>
      </c>
      <c r="K3370">
        <v>0.69245585874799354</v>
      </c>
    </row>
    <row r="3371" spans="2:12" x14ac:dyDescent="0.2">
      <c r="B3371">
        <v>9</v>
      </c>
      <c r="C3371">
        <v>80.933000000000007</v>
      </c>
      <c r="D3371">
        <v>11.565</v>
      </c>
      <c r="E3371">
        <v>1716</v>
      </c>
      <c r="F3371">
        <v>2704</v>
      </c>
      <c r="G3371">
        <v>73.887</v>
      </c>
      <c r="H3371">
        <v>8.6419999999999995</v>
      </c>
      <c r="I3371">
        <v>47.279000000000003</v>
      </c>
      <c r="J3371">
        <v>61.698</v>
      </c>
      <c r="K3371">
        <v>0.76629712470420441</v>
      </c>
    </row>
    <row r="3372" spans="2:12" x14ac:dyDescent="0.2">
      <c r="B3372">
        <v>10</v>
      </c>
      <c r="C3372">
        <v>51.021000000000001</v>
      </c>
      <c r="D3372">
        <v>8.9879999999999995</v>
      </c>
      <c r="E3372">
        <v>1668</v>
      </c>
      <c r="F3372">
        <v>2532</v>
      </c>
      <c r="G3372">
        <v>142.815</v>
      </c>
      <c r="H3372">
        <v>7.6539999999999999</v>
      </c>
      <c r="I3372">
        <v>58.581000000000003</v>
      </c>
      <c r="J3372">
        <v>72.861999999999995</v>
      </c>
      <c r="K3372">
        <v>0.8039993412203893</v>
      </c>
    </row>
    <row r="3373" spans="2:12" x14ac:dyDescent="0.2">
      <c r="B3373">
        <v>11</v>
      </c>
      <c r="C3373">
        <v>75.620999999999995</v>
      </c>
      <c r="D3373">
        <v>11.260999999999999</v>
      </c>
      <c r="E3373">
        <v>1696</v>
      </c>
      <c r="F3373">
        <v>2380</v>
      </c>
      <c r="G3373">
        <v>37.875</v>
      </c>
      <c r="H3373">
        <v>9.0190000000000001</v>
      </c>
      <c r="I3373">
        <v>48.521999999999998</v>
      </c>
      <c r="J3373">
        <v>64.204999999999998</v>
      </c>
      <c r="K3373">
        <v>0.7557355346156841</v>
      </c>
    </row>
    <row r="3374" spans="2:12" x14ac:dyDescent="0.2">
      <c r="B3374">
        <v>12</v>
      </c>
      <c r="C3374">
        <v>44.786999999999999</v>
      </c>
      <c r="D3374">
        <v>8.41</v>
      </c>
      <c r="E3374">
        <v>1732</v>
      </c>
      <c r="F3374">
        <v>2268</v>
      </c>
      <c r="G3374">
        <v>130.23599999999999</v>
      </c>
      <c r="H3374">
        <v>7.3979999999999997</v>
      </c>
      <c r="I3374">
        <v>47.173000000000002</v>
      </c>
      <c r="J3374">
        <v>58.33</v>
      </c>
      <c r="K3374">
        <v>0.80872621292645297</v>
      </c>
    </row>
    <row r="3375" spans="2:12" x14ac:dyDescent="0.2">
      <c r="B3375">
        <v>13</v>
      </c>
      <c r="C3375">
        <v>92.989000000000004</v>
      </c>
      <c r="D3375">
        <v>13.882</v>
      </c>
      <c r="E3375">
        <v>1928</v>
      </c>
      <c r="F3375">
        <v>1336</v>
      </c>
      <c r="G3375">
        <v>51.499000000000002</v>
      </c>
      <c r="H3375">
        <v>8.8510000000000009</v>
      </c>
      <c r="I3375">
        <v>37.57</v>
      </c>
      <c r="J3375">
        <v>62.109000000000002</v>
      </c>
      <c r="K3375">
        <v>0.60490428118308137</v>
      </c>
    </row>
    <row r="3376" spans="2:12" x14ac:dyDescent="0.2">
      <c r="B3376">
        <v>14</v>
      </c>
      <c r="C3376">
        <v>69.516999999999996</v>
      </c>
      <c r="D3376">
        <v>11.179</v>
      </c>
      <c r="E3376">
        <v>1948</v>
      </c>
      <c r="F3376">
        <v>1324</v>
      </c>
      <c r="G3376">
        <v>46.79</v>
      </c>
      <c r="H3376">
        <v>8.5039999999999996</v>
      </c>
      <c r="I3376">
        <v>34.856999999999999</v>
      </c>
      <c r="J3376">
        <v>66.72</v>
      </c>
      <c r="K3376">
        <v>0.52243705035971222</v>
      </c>
    </row>
    <row r="3377" spans="2:11" x14ac:dyDescent="0.2">
      <c r="B3377">
        <v>15</v>
      </c>
      <c r="C3377">
        <v>74.760000000000005</v>
      </c>
      <c r="D3377">
        <v>11.457000000000001</v>
      </c>
      <c r="E3377">
        <v>1972</v>
      </c>
      <c r="F3377">
        <v>1156</v>
      </c>
      <c r="G3377">
        <v>37.116999999999997</v>
      </c>
      <c r="H3377">
        <v>9.0429999999999993</v>
      </c>
      <c r="I3377">
        <v>55.433999999999997</v>
      </c>
      <c r="J3377">
        <v>89.331000000000003</v>
      </c>
      <c r="K3377">
        <v>0.6205460590388554</v>
      </c>
    </row>
    <row r="3378" spans="2:11" x14ac:dyDescent="0.2">
      <c r="B3378">
        <v>16</v>
      </c>
      <c r="C3378">
        <v>51.768000000000001</v>
      </c>
      <c r="D3378">
        <v>9.1359999999999992</v>
      </c>
      <c r="E3378">
        <v>2024</v>
      </c>
      <c r="F3378">
        <v>1020</v>
      </c>
      <c r="G3378">
        <v>108.925</v>
      </c>
      <c r="H3378">
        <v>7.16</v>
      </c>
    </row>
    <row r="3379" spans="2:11" x14ac:dyDescent="0.2">
      <c r="B3379">
        <v>17</v>
      </c>
      <c r="C3379">
        <v>61.698</v>
      </c>
      <c r="D3379">
        <v>11.179</v>
      </c>
      <c r="E3379">
        <v>1984</v>
      </c>
      <c r="F3379">
        <v>896</v>
      </c>
      <c r="G3379">
        <v>43.21</v>
      </c>
      <c r="H3379">
        <v>7.9009999999999998</v>
      </c>
    </row>
    <row r="3380" spans="2:11" x14ac:dyDescent="0.2">
      <c r="B3380">
        <v>18</v>
      </c>
      <c r="C3380">
        <v>47.279000000000003</v>
      </c>
      <c r="D3380">
        <v>9.4019999999999992</v>
      </c>
      <c r="E3380">
        <v>2004</v>
      </c>
      <c r="F3380">
        <v>868</v>
      </c>
      <c r="G3380">
        <v>29.931999999999999</v>
      </c>
      <c r="H3380">
        <v>6.42</v>
      </c>
    </row>
    <row r="3381" spans="2:11" x14ac:dyDescent="0.2">
      <c r="B3381">
        <v>19</v>
      </c>
      <c r="C3381">
        <v>72.861999999999995</v>
      </c>
      <c r="D3381">
        <v>11.067</v>
      </c>
      <c r="E3381">
        <v>2312</v>
      </c>
      <c r="F3381">
        <v>1984</v>
      </c>
      <c r="G3381">
        <v>51.34</v>
      </c>
      <c r="H3381">
        <v>8.8219999999999992</v>
      </c>
    </row>
    <row r="3382" spans="2:11" x14ac:dyDescent="0.2">
      <c r="B3382">
        <v>20</v>
      </c>
      <c r="C3382">
        <v>58.581000000000003</v>
      </c>
      <c r="D3382">
        <v>9.7270000000000003</v>
      </c>
      <c r="E3382">
        <v>2320</v>
      </c>
      <c r="F3382">
        <v>1832</v>
      </c>
      <c r="G3382">
        <v>113.962</v>
      </c>
      <c r="H3382">
        <v>8.0310000000000006</v>
      </c>
    </row>
    <row r="3383" spans="2:11" x14ac:dyDescent="0.2">
      <c r="B3383">
        <v>21</v>
      </c>
      <c r="C3383">
        <v>64.204999999999998</v>
      </c>
      <c r="D3383">
        <v>11.179</v>
      </c>
      <c r="E3383">
        <v>2688</v>
      </c>
      <c r="F3383">
        <v>1992</v>
      </c>
      <c r="G3383">
        <v>46.79</v>
      </c>
      <c r="H3383">
        <v>8.1300000000000008</v>
      </c>
    </row>
    <row r="3384" spans="2:11" x14ac:dyDescent="0.2">
      <c r="B3384">
        <v>22</v>
      </c>
      <c r="C3384">
        <v>48.521999999999998</v>
      </c>
      <c r="D3384">
        <v>9.4019999999999992</v>
      </c>
      <c r="E3384">
        <v>2672</v>
      </c>
      <c r="F3384">
        <v>1960</v>
      </c>
      <c r="G3384">
        <v>23.199000000000002</v>
      </c>
      <c r="H3384">
        <v>6.9139999999999997</v>
      </c>
    </row>
    <row r="3385" spans="2:11" x14ac:dyDescent="0.2">
      <c r="B3385">
        <v>23</v>
      </c>
      <c r="C3385">
        <v>58.33</v>
      </c>
      <c r="D3385">
        <v>9.5879999999999992</v>
      </c>
      <c r="E3385">
        <v>2756</v>
      </c>
      <c r="F3385">
        <v>2100</v>
      </c>
      <c r="G3385">
        <v>124.509</v>
      </c>
      <c r="H3385">
        <v>8.4730000000000008</v>
      </c>
    </row>
    <row r="3386" spans="2:11" x14ac:dyDescent="0.2">
      <c r="B3386">
        <v>24</v>
      </c>
      <c r="C3386">
        <v>47.173000000000002</v>
      </c>
      <c r="D3386">
        <v>10.231</v>
      </c>
      <c r="E3386">
        <v>2720</v>
      </c>
      <c r="F3386">
        <v>2200</v>
      </c>
      <c r="G3386">
        <v>19.747</v>
      </c>
      <c r="H3386">
        <v>6.9139999999999997</v>
      </c>
    </row>
    <row r="3387" spans="2:11" x14ac:dyDescent="0.2">
      <c r="B3387">
        <v>25</v>
      </c>
      <c r="C3387">
        <v>62.109000000000002</v>
      </c>
      <c r="D3387">
        <v>13.145</v>
      </c>
      <c r="E3387">
        <v>660</v>
      </c>
      <c r="F3387">
        <v>1452</v>
      </c>
      <c r="G3387">
        <v>28.009</v>
      </c>
      <c r="H3387">
        <v>8.2759999999999998</v>
      </c>
    </row>
    <row r="3388" spans="2:11" x14ac:dyDescent="0.2">
      <c r="B3388">
        <v>26</v>
      </c>
      <c r="C3388">
        <v>37.57</v>
      </c>
      <c r="D3388">
        <v>8.56</v>
      </c>
      <c r="E3388">
        <v>720</v>
      </c>
      <c r="F3388">
        <v>1448</v>
      </c>
      <c r="G3388">
        <v>56.768000000000001</v>
      </c>
      <c r="H3388">
        <v>7.0350000000000001</v>
      </c>
    </row>
    <row r="3389" spans="2:11" x14ac:dyDescent="0.2">
      <c r="B3389">
        <v>27</v>
      </c>
      <c r="C3389">
        <v>66.72</v>
      </c>
      <c r="D3389">
        <v>11.31</v>
      </c>
      <c r="E3389">
        <v>1616</v>
      </c>
      <c r="F3389">
        <v>1352</v>
      </c>
      <c r="G3389">
        <v>143.881</v>
      </c>
      <c r="H3389">
        <v>8.3450000000000006</v>
      </c>
    </row>
    <row r="3390" spans="2:11" x14ac:dyDescent="0.2">
      <c r="B3390">
        <v>28</v>
      </c>
      <c r="C3390">
        <v>34.856999999999999</v>
      </c>
      <c r="D3390">
        <v>8.2520000000000007</v>
      </c>
      <c r="E3390">
        <v>1648</v>
      </c>
      <c r="F3390">
        <v>1356</v>
      </c>
      <c r="G3390">
        <v>141.072</v>
      </c>
      <c r="H3390">
        <v>6.173</v>
      </c>
    </row>
    <row r="3391" spans="2:11" x14ac:dyDescent="0.2">
      <c r="B3391">
        <v>29</v>
      </c>
      <c r="C3391">
        <v>89.331000000000003</v>
      </c>
      <c r="D3391">
        <v>13.124000000000001</v>
      </c>
      <c r="E3391">
        <v>1532</v>
      </c>
      <c r="F3391">
        <v>1432</v>
      </c>
      <c r="G3391">
        <v>138.81399999999999</v>
      </c>
      <c r="H3391">
        <v>9.3699999999999992</v>
      </c>
    </row>
    <row r="3392" spans="2:11" x14ac:dyDescent="0.2">
      <c r="B3392">
        <v>30</v>
      </c>
      <c r="C3392">
        <v>55.433999999999997</v>
      </c>
      <c r="D3392">
        <v>10.27</v>
      </c>
      <c r="E3392">
        <v>1544</v>
      </c>
      <c r="F3392">
        <v>1548</v>
      </c>
      <c r="G3392">
        <v>9.6890000000000001</v>
      </c>
      <c r="H3392">
        <v>7.6429999999999998</v>
      </c>
    </row>
    <row r="3394" spans="2:12" x14ac:dyDescent="0.2">
      <c r="B3394" s="8" t="s">
        <v>121</v>
      </c>
    </row>
    <row r="3395" spans="2:12" x14ac:dyDescent="0.2">
      <c r="B3395">
        <v>1</v>
      </c>
      <c r="C3395">
        <v>99.286000000000001</v>
      </c>
      <c r="D3395">
        <v>14.423</v>
      </c>
      <c r="E3395">
        <v>3104</v>
      </c>
      <c r="F3395">
        <v>2140</v>
      </c>
      <c r="G3395">
        <v>108.741</v>
      </c>
      <c r="H3395">
        <v>9.2680000000000007</v>
      </c>
      <c r="I3395">
        <v>48.253</v>
      </c>
      <c r="J3395">
        <v>99.286000000000001</v>
      </c>
      <c r="K3395" cm="1">
        <f t="array" ref="K3395:K3409">I3395:I3409/J3395:J3409</f>
        <v>0.48600004028765387</v>
      </c>
      <c r="L3395">
        <f>MIN(I3395:I3409)</f>
        <v>30.488</v>
      </c>
    </row>
    <row r="3396" spans="2:12" x14ac:dyDescent="0.2">
      <c r="B3396">
        <v>2</v>
      </c>
      <c r="C3396">
        <v>48.253</v>
      </c>
      <c r="D3396">
        <v>9.077</v>
      </c>
      <c r="E3396">
        <v>3080</v>
      </c>
      <c r="F3396">
        <v>2192</v>
      </c>
      <c r="G3396">
        <v>149.30000000000001</v>
      </c>
      <c r="H3396">
        <v>7.0609999999999999</v>
      </c>
      <c r="I3396">
        <v>42.094999999999999</v>
      </c>
      <c r="J3396">
        <v>64.173000000000002</v>
      </c>
      <c r="K3396">
        <v>0.65596122980069493</v>
      </c>
      <c r="L3396">
        <f>MAX(J3395:J3409)</f>
        <v>99.286000000000001</v>
      </c>
    </row>
    <row r="3397" spans="2:12" x14ac:dyDescent="0.2">
      <c r="B3397">
        <v>3</v>
      </c>
      <c r="C3397">
        <v>64.173000000000002</v>
      </c>
      <c r="D3397">
        <v>10.878</v>
      </c>
      <c r="E3397">
        <v>3824</v>
      </c>
      <c r="F3397">
        <v>1836</v>
      </c>
      <c r="G3397">
        <v>132.274</v>
      </c>
      <c r="H3397">
        <v>8.7799999999999994</v>
      </c>
      <c r="I3397">
        <v>33.529000000000003</v>
      </c>
      <c r="J3397">
        <v>49.933</v>
      </c>
      <c r="K3397">
        <v>0.67147978290909827</v>
      </c>
      <c r="L3397">
        <f>AVERAGE(I3395:I3409)</f>
        <v>43.160200000000003</v>
      </c>
    </row>
    <row r="3398" spans="2:12" x14ac:dyDescent="0.2">
      <c r="B3398">
        <v>4</v>
      </c>
      <c r="C3398">
        <v>42.094999999999999</v>
      </c>
      <c r="D3398">
        <v>8.3070000000000004</v>
      </c>
      <c r="E3398">
        <v>3824</v>
      </c>
      <c r="F3398">
        <v>1864</v>
      </c>
      <c r="G3398">
        <v>139.76400000000001</v>
      </c>
      <c r="H3398">
        <v>6.8289999999999997</v>
      </c>
      <c r="I3398">
        <v>38.049999999999997</v>
      </c>
      <c r="J3398">
        <v>60.366</v>
      </c>
      <c r="K3398">
        <v>0.63032170427061585</v>
      </c>
      <c r="L3398">
        <f>AVERAGE(J3395:J3409)</f>
        <v>64.189599999999999</v>
      </c>
    </row>
    <row r="3399" spans="2:12" x14ac:dyDescent="0.2">
      <c r="B3399">
        <v>5</v>
      </c>
      <c r="C3399">
        <v>49.933</v>
      </c>
      <c r="D3399">
        <v>9.7129999999999992</v>
      </c>
      <c r="E3399">
        <v>3580</v>
      </c>
      <c r="F3399">
        <v>2776</v>
      </c>
      <c r="G3399">
        <v>128.88399999999999</v>
      </c>
      <c r="H3399">
        <v>6.6769999999999996</v>
      </c>
      <c r="I3399">
        <v>48.475999999999999</v>
      </c>
      <c r="J3399">
        <v>72.694999999999993</v>
      </c>
      <c r="K3399">
        <v>0.66684091065410278</v>
      </c>
    </row>
    <row r="3400" spans="2:12" x14ac:dyDescent="0.2">
      <c r="B3400">
        <v>6</v>
      </c>
      <c r="C3400">
        <v>33.529000000000003</v>
      </c>
      <c r="D3400">
        <v>7.1029999999999998</v>
      </c>
      <c r="E3400">
        <v>3632</v>
      </c>
      <c r="F3400">
        <v>2780</v>
      </c>
      <c r="G3400">
        <v>105.94499999999999</v>
      </c>
      <c r="H3400">
        <v>6.41</v>
      </c>
      <c r="I3400">
        <v>39.805</v>
      </c>
      <c r="J3400">
        <v>46.84</v>
      </c>
      <c r="K3400">
        <v>0.84980785653287783</v>
      </c>
    </row>
    <row r="3401" spans="2:12" x14ac:dyDescent="0.2">
      <c r="B3401">
        <v>7</v>
      </c>
      <c r="C3401">
        <v>60.366</v>
      </c>
      <c r="D3401">
        <v>10.932</v>
      </c>
      <c r="E3401">
        <v>1372</v>
      </c>
      <c r="F3401">
        <v>1488</v>
      </c>
      <c r="G3401">
        <v>38.659999999999997</v>
      </c>
      <c r="H3401">
        <v>7.9119999999999999</v>
      </c>
      <c r="I3401">
        <v>57.116</v>
      </c>
      <c r="J3401">
        <v>73.534999999999997</v>
      </c>
      <c r="K3401">
        <v>0.77671856938872652</v>
      </c>
    </row>
    <row r="3402" spans="2:12" x14ac:dyDescent="0.2">
      <c r="B3402">
        <v>8</v>
      </c>
      <c r="C3402">
        <v>38.049999999999997</v>
      </c>
      <c r="D3402">
        <v>9.3829999999999991</v>
      </c>
      <c r="E3402">
        <v>1368</v>
      </c>
      <c r="F3402">
        <v>1456</v>
      </c>
      <c r="G3402">
        <v>8.9730000000000008</v>
      </c>
      <c r="H3402">
        <v>5.8040000000000003</v>
      </c>
      <c r="I3402">
        <v>45.024999999999999</v>
      </c>
      <c r="J3402">
        <v>63.146999999999998</v>
      </c>
      <c r="K3402">
        <v>0.71301882908134984</v>
      </c>
    </row>
    <row r="3403" spans="2:12" x14ac:dyDescent="0.2">
      <c r="B3403">
        <v>9</v>
      </c>
      <c r="C3403">
        <v>72.694999999999993</v>
      </c>
      <c r="D3403">
        <v>11.773</v>
      </c>
      <c r="E3403">
        <v>1484</v>
      </c>
      <c r="F3403">
        <v>1540</v>
      </c>
      <c r="G3403">
        <v>39.957999999999998</v>
      </c>
      <c r="H3403">
        <v>8.9239999999999995</v>
      </c>
      <c r="I3403">
        <v>30.488</v>
      </c>
      <c r="J3403">
        <v>55.042000000000002</v>
      </c>
      <c r="K3403">
        <v>0.55390429126848584</v>
      </c>
    </row>
    <row r="3404" spans="2:12" x14ac:dyDescent="0.2">
      <c r="B3404">
        <v>10</v>
      </c>
      <c r="C3404">
        <v>48.475999999999999</v>
      </c>
      <c r="D3404">
        <v>8.968</v>
      </c>
      <c r="E3404">
        <v>1492</v>
      </c>
      <c r="F3404">
        <v>1472</v>
      </c>
      <c r="G3404">
        <v>157.62</v>
      </c>
      <c r="H3404">
        <v>7.9740000000000002</v>
      </c>
      <c r="I3404">
        <v>39.597000000000001</v>
      </c>
      <c r="J3404">
        <v>61.473999999999997</v>
      </c>
      <c r="K3404">
        <v>0.6441259719556236</v>
      </c>
    </row>
    <row r="3405" spans="2:12" x14ac:dyDescent="0.2">
      <c r="B3405">
        <v>11</v>
      </c>
      <c r="C3405">
        <v>46.84</v>
      </c>
      <c r="D3405">
        <v>9.9039999999999999</v>
      </c>
      <c r="E3405">
        <v>1352</v>
      </c>
      <c r="F3405">
        <v>1612</v>
      </c>
      <c r="G3405">
        <v>37.999000000000002</v>
      </c>
      <c r="H3405">
        <v>7.173</v>
      </c>
      <c r="I3405">
        <v>42.43</v>
      </c>
      <c r="J3405">
        <v>53.085999999999999</v>
      </c>
      <c r="K3405">
        <v>0.79926911049994354</v>
      </c>
    </row>
    <row r="3406" spans="2:12" x14ac:dyDescent="0.2">
      <c r="B3406">
        <v>12</v>
      </c>
      <c r="C3406">
        <v>39.805</v>
      </c>
      <c r="D3406">
        <v>8.6229999999999993</v>
      </c>
      <c r="E3406">
        <v>1392</v>
      </c>
      <c r="F3406">
        <v>1508</v>
      </c>
      <c r="G3406">
        <v>118.74</v>
      </c>
      <c r="H3406">
        <v>6.3410000000000002</v>
      </c>
      <c r="I3406">
        <v>47.976999999999997</v>
      </c>
      <c r="J3406">
        <v>68.188999999999993</v>
      </c>
      <c r="K3406">
        <v>0.70358855533883768</v>
      </c>
    </row>
    <row r="3407" spans="2:12" x14ac:dyDescent="0.2">
      <c r="B3407">
        <v>13</v>
      </c>
      <c r="C3407">
        <v>73.534999999999997</v>
      </c>
      <c r="D3407">
        <v>10.920999999999999</v>
      </c>
      <c r="E3407">
        <v>1064</v>
      </c>
      <c r="F3407">
        <v>3192</v>
      </c>
      <c r="G3407">
        <v>29.427</v>
      </c>
      <c r="H3407">
        <v>9.2390000000000008</v>
      </c>
      <c r="I3407">
        <v>50.058999999999997</v>
      </c>
      <c r="J3407">
        <v>76.442999999999998</v>
      </c>
      <c r="K3407">
        <v>0.65485394346114101</v>
      </c>
    </row>
    <row r="3408" spans="2:12" x14ac:dyDescent="0.2">
      <c r="B3408">
        <v>14</v>
      </c>
      <c r="C3408">
        <v>57.116</v>
      </c>
      <c r="D3408">
        <v>10.055999999999999</v>
      </c>
      <c r="E3408">
        <v>1088</v>
      </c>
      <c r="F3408">
        <v>3208</v>
      </c>
      <c r="G3408">
        <v>22.834</v>
      </c>
      <c r="H3408">
        <v>8.1199999999999992</v>
      </c>
      <c r="I3408">
        <v>36.168999999999997</v>
      </c>
      <c r="J3408">
        <v>54.09</v>
      </c>
      <c r="K3408">
        <v>0.66868182658532072</v>
      </c>
    </row>
    <row r="3409" spans="2:11" x14ac:dyDescent="0.2">
      <c r="B3409">
        <v>15</v>
      </c>
      <c r="C3409">
        <v>63.146999999999998</v>
      </c>
      <c r="D3409">
        <v>10.036</v>
      </c>
      <c r="E3409">
        <v>1264</v>
      </c>
      <c r="F3409">
        <v>2936</v>
      </c>
      <c r="G3409">
        <v>154.05799999999999</v>
      </c>
      <c r="H3409">
        <v>8.5370000000000008</v>
      </c>
      <c r="I3409">
        <v>48.334000000000003</v>
      </c>
      <c r="J3409">
        <v>64.545000000000002</v>
      </c>
      <c r="K3409">
        <v>0.7488418932527694</v>
      </c>
    </row>
    <row r="3410" spans="2:11" x14ac:dyDescent="0.2">
      <c r="B3410">
        <v>16</v>
      </c>
      <c r="C3410">
        <v>45.024999999999999</v>
      </c>
      <c r="D3410">
        <v>8.6509999999999998</v>
      </c>
      <c r="E3410">
        <v>1284</v>
      </c>
      <c r="F3410">
        <v>2928</v>
      </c>
      <c r="G3410">
        <v>158.499</v>
      </c>
      <c r="H3410">
        <v>7.0570000000000004</v>
      </c>
    </row>
    <row r="3411" spans="2:11" x14ac:dyDescent="0.2">
      <c r="B3411">
        <v>17</v>
      </c>
      <c r="C3411">
        <v>55.042000000000002</v>
      </c>
      <c r="D3411">
        <v>10.045</v>
      </c>
      <c r="E3411">
        <v>1540</v>
      </c>
      <c r="F3411">
        <v>3152</v>
      </c>
      <c r="G3411">
        <v>29.055</v>
      </c>
      <c r="H3411">
        <v>7.3120000000000003</v>
      </c>
    </row>
    <row r="3412" spans="2:11" x14ac:dyDescent="0.2">
      <c r="B3412">
        <v>18</v>
      </c>
      <c r="C3412">
        <v>30.488</v>
      </c>
      <c r="D3412">
        <v>7.577</v>
      </c>
      <c r="E3412">
        <v>1560</v>
      </c>
      <c r="F3412">
        <v>3136</v>
      </c>
      <c r="G3412">
        <v>33.179000000000002</v>
      </c>
      <c r="H3412">
        <v>5.3659999999999997</v>
      </c>
    </row>
    <row r="3413" spans="2:11" x14ac:dyDescent="0.2">
      <c r="B3413">
        <v>19</v>
      </c>
      <c r="C3413">
        <v>61.473999999999997</v>
      </c>
      <c r="D3413">
        <v>10.083</v>
      </c>
      <c r="E3413">
        <v>2672</v>
      </c>
      <c r="F3413">
        <v>1964</v>
      </c>
      <c r="G3413">
        <v>32.152000000000001</v>
      </c>
      <c r="H3413">
        <v>8.5370000000000008</v>
      </c>
    </row>
    <row r="3414" spans="2:11" x14ac:dyDescent="0.2">
      <c r="B3414">
        <v>20</v>
      </c>
      <c r="C3414">
        <v>39.597000000000001</v>
      </c>
      <c r="D3414">
        <v>8.282</v>
      </c>
      <c r="E3414">
        <v>2684</v>
      </c>
      <c r="F3414">
        <v>1960</v>
      </c>
      <c r="G3414">
        <v>13.627000000000001</v>
      </c>
      <c r="H3414">
        <v>6.585</v>
      </c>
    </row>
    <row r="3415" spans="2:11" x14ac:dyDescent="0.2">
      <c r="B3415">
        <v>21</v>
      </c>
      <c r="C3415">
        <v>53.085999999999999</v>
      </c>
      <c r="D3415">
        <v>9.1679999999999993</v>
      </c>
      <c r="E3415">
        <v>2820</v>
      </c>
      <c r="F3415">
        <v>1840</v>
      </c>
      <c r="G3415">
        <v>151.38999999999999</v>
      </c>
      <c r="H3415">
        <v>8.0489999999999995</v>
      </c>
    </row>
    <row r="3416" spans="2:11" x14ac:dyDescent="0.2">
      <c r="B3416">
        <v>22</v>
      </c>
      <c r="C3416">
        <v>42.43</v>
      </c>
      <c r="D3416">
        <v>8.1080000000000005</v>
      </c>
      <c r="E3416">
        <v>2844</v>
      </c>
      <c r="F3416">
        <v>1836</v>
      </c>
      <c r="G3416">
        <v>133.78100000000001</v>
      </c>
      <c r="H3416">
        <v>7.0730000000000004</v>
      </c>
    </row>
    <row r="3417" spans="2:11" x14ac:dyDescent="0.2">
      <c r="B3417">
        <v>23</v>
      </c>
      <c r="C3417">
        <v>68.188999999999993</v>
      </c>
      <c r="D3417">
        <v>10.804</v>
      </c>
      <c r="E3417">
        <v>2728</v>
      </c>
      <c r="F3417">
        <v>1840</v>
      </c>
      <c r="G3417">
        <v>28.300999999999998</v>
      </c>
      <c r="H3417">
        <v>8.7799999999999994</v>
      </c>
    </row>
    <row r="3418" spans="2:11" x14ac:dyDescent="0.2">
      <c r="B3418">
        <v>24</v>
      </c>
      <c r="C3418">
        <v>47.976999999999997</v>
      </c>
      <c r="D3418">
        <v>9.7100000000000009</v>
      </c>
      <c r="E3418">
        <v>2724</v>
      </c>
      <c r="F3418">
        <v>1828</v>
      </c>
      <c r="G3418">
        <v>25.277999999999999</v>
      </c>
      <c r="H3418">
        <v>7.3019999999999996</v>
      </c>
    </row>
    <row r="3419" spans="2:11" x14ac:dyDescent="0.2">
      <c r="B3419">
        <v>25</v>
      </c>
      <c r="C3419">
        <v>76.442999999999998</v>
      </c>
      <c r="D3419">
        <v>11.042999999999999</v>
      </c>
      <c r="E3419">
        <v>1328</v>
      </c>
      <c r="F3419">
        <v>1372</v>
      </c>
      <c r="G3419">
        <v>83.66</v>
      </c>
      <c r="H3419">
        <v>9.1489999999999991</v>
      </c>
    </row>
    <row r="3420" spans="2:11" x14ac:dyDescent="0.2">
      <c r="B3420">
        <v>26</v>
      </c>
      <c r="C3420">
        <v>50.058999999999997</v>
      </c>
      <c r="D3420">
        <v>9.3859999999999992</v>
      </c>
      <c r="E3420">
        <v>1344</v>
      </c>
      <c r="F3420">
        <v>1188</v>
      </c>
      <c r="G3420">
        <v>114.56699999999999</v>
      </c>
      <c r="H3420">
        <v>7.2770000000000001</v>
      </c>
    </row>
    <row r="3421" spans="2:11" x14ac:dyDescent="0.2">
      <c r="B3421">
        <v>27</v>
      </c>
      <c r="C3421">
        <v>54.09</v>
      </c>
      <c r="D3421">
        <v>10.189</v>
      </c>
      <c r="E3421">
        <v>1268</v>
      </c>
      <c r="F3421">
        <v>952</v>
      </c>
      <c r="G3421">
        <v>101.041</v>
      </c>
      <c r="H3421">
        <v>6.9640000000000004</v>
      </c>
    </row>
    <row r="3422" spans="2:11" x14ac:dyDescent="0.2">
      <c r="B3422">
        <v>28</v>
      </c>
      <c r="C3422">
        <v>36.168999999999997</v>
      </c>
      <c r="D3422">
        <v>8.343</v>
      </c>
      <c r="E3422">
        <v>1216</v>
      </c>
      <c r="F3422">
        <v>1064</v>
      </c>
      <c r="G3422">
        <v>37.875</v>
      </c>
      <c r="H3422">
        <v>6.3259999999999996</v>
      </c>
    </row>
    <row r="3423" spans="2:11" x14ac:dyDescent="0.2">
      <c r="B3423">
        <v>29</v>
      </c>
      <c r="C3423">
        <v>64.545000000000002</v>
      </c>
      <c r="D3423">
        <v>10.667999999999999</v>
      </c>
      <c r="E3423">
        <v>1172</v>
      </c>
      <c r="F3423">
        <v>1520</v>
      </c>
      <c r="G3423">
        <v>79.460999999999999</v>
      </c>
      <c r="H3423">
        <v>8.5370000000000008</v>
      </c>
    </row>
    <row r="3424" spans="2:11" x14ac:dyDescent="0.2">
      <c r="B3424">
        <v>30</v>
      </c>
      <c r="C3424">
        <v>48.334000000000003</v>
      </c>
      <c r="D3424">
        <v>9.0280000000000005</v>
      </c>
      <c r="E3424">
        <v>1136</v>
      </c>
      <c r="F3424">
        <v>1464</v>
      </c>
      <c r="G3424">
        <v>51.582000000000001</v>
      </c>
      <c r="H3424">
        <v>7.3780000000000001</v>
      </c>
    </row>
    <row r="3426" spans="2:12" x14ac:dyDescent="0.2">
      <c r="B3426" s="7" t="s">
        <v>122</v>
      </c>
    </row>
    <row r="3427" spans="2:12" x14ac:dyDescent="0.2">
      <c r="B3427">
        <v>1</v>
      </c>
      <c r="C3427">
        <v>81.805000000000007</v>
      </c>
      <c r="D3427">
        <v>11.851000000000001</v>
      </c>
      <c r="E3427">
        <v>1884</v>
      </c>
      <c r="F3427">
        <v>692</v>
      </c>
      <c r="G3427">
        <v>125.676</v>
      </c>
      <c r="H3427">
        <v>9.5820000000000007</v>
      </c>
      <c r="I3427">
        <v>47.228000000000002</v>
      </c>
      <c r="J3427">
        <v>81.805000000000007</v>
      </c>
      <c r="K3427">
        <f>I3427/J3427</f>
        <v>0.57732412444227121</v>
      </c>
      <c r="L3427">
        <f>MIN(I3427:I3441)</f>
        <v>33.198999999999998</v>
      </c>
    </row>
    <row r="3428" spans="2:12" x14ac:dyDescent="0.2">
      <c r="B3428">
        <v>2</v>
      </c>
      <c r="C3428">
        <v>47.228000000000002</v>
      </c>
      <c r="D3428">
        <v>8.9710000000000001</v>
      </c>
      <c r="E3428">
        <v>1932</v>
      </c>
      <c r="F3428">
        <v>712</v>
      </c>
      <c r="G3428">
        <v>97.906999999999996</v>
      </c>
      <c r="H3428">
        <v>6.9109999999999996</v>
      </c>
      <c r="I3428">
        <v>41.286999999999999</v>
      </c>
      <c r="J3428">
        <v>91.135000000000005</v>
      </c>
      <c r="K3428">
        <f t="shared" ref="K3428:K3441" si="77">I3428/J3428</f>
        <v>0.45303121742469959</v>
      </c>
      <c r="L3428">
        <f>MAX(J3427:J3441)</f>
        <v>97.516999999999996</v>
      </c>
    </row>
    <row r="3429" spans="2:12" x14ac:dyDescent="0.2">
      <c r="B3429">
        <v>3</v>
      </c>
      <c r="C3429">
        <v>91.135000000000005</v>
      </c>
      <c r="D3429">
        <v>11.83</v>
      </c>
      <c r="E3429">
        <v>2284</v>
      </c>
      <c r="F3429">
        <v>1556</v>
      </c>
      <c r="G3429">
        <v>156.64400000000001</v>
      </c>
      <c r="H3429">
        <v>10.561999999999999</v>
      </c>
      <c r="I3429">
        <v>46.359000000000002</v>
      </c>
      <c r="J3429">
        <v>74.539000000000001</v>
      </c>
      <c r="K3429">
        <f t="shared" si="77"/>
        <v>0.62194287554166272</v>
      </c>
      <c r="L3429">
        <f>AVERAGE(I3427:I3441)</f>
        <v>43.227266666666665</v>
      </c>
    </row>
    <row r="3430" spans="2:12" x14ac:dyDescent="0.2">
      <c r="B3430">
        <v>4</v>
      </c>
      <c r="C3430">
        <v>41.286999999999999</v>
      </c>
      <c r="D3430">
        <v>8.1489999999999991</v>
      </c>
      <c r="E3430">
        <v>2340</v>
      </c>
      <c r="F3430">
        <v>1540</v>
      </c>
      <c r="G3430">
        <v>125.134</v>
      </c>
      <c r="H3430">
        <v>6.9450000000000003</v>
      </c>
      <c r="I3430">
        <v>46.512</v>
      </c>
      <c r="J3430">
        <v>96.686999999999998</v>
      </c>
      <c r="K3430">
        <f t="shared" si="77"/>
        <v>0.48105743274690499</v>
      </c>
      <c r="L3430">
        <f>AVERAGE(J3427:J3441)</f>
        <v>83.099800000000016</v>
      </c>
    </row>
    <row r="3431" spans="2:12" x14ac:dyDescent="0.2">
      <c r="B3431">
        <v>5</v>
      </c>
      <c r="C3431">
        <v>74.539000000000001</v>
      </c>
      <c r="D3431">
        <v>10.314</v>
      </c>
      <c r="E3431">
        <v>2292</v>
      </c>
      <c r="F3431">
        <v>1428</v>
      </c>
      <c r="G3431">
        <v>158.96199999999999</v>
      </c>
      <c r="H3431">
        <v>9.4700000000000006</v>
      </c>
      <c r="I3431">
        <v>56.329000000000001</v>
      </c>
      <c r="J3431">
        <v>71.004999999999995</v>
      </c>
      <c r="K3431">
        <f t="shared" si="77"/>
        <v>0.79331033025843256</v>
      </c>
    </row>
    <row r="3432" spans="2:12" x14ac:dyDescent="0.2">
      <c r="B3432">
        <v>6</v>
      </c>
      <c r="C3432">
        <v>46.359000000000002</v>
      </c>
      <c r="D3432">
        <v>8.5109999999999992</v>
      </c>
      <c r="E3432">
        <v>2360</v>
      </c>
      <c r="F3432">
        <v>1400</v>
      </c>
      <c r="G3432">
        <v>106.858</v>
      </c>
      <c r="H3432">
        <v>7.3959999999999999</v>
      </c>
      <c r="I3432">
        <v>33.198999999999998</v>
      </c>
      <c r="J3432">
        <v>84.828999999999994</v>
      </c>
      <c r="K3432">
        <f t="shared" si="77"/>
        <v>0.39136380247321084</v>
      </c>
    </row>
    <row r="3433" spans="2:12" x14ac:dyDescent="0.2">
      <c r="B3433">
        <v>7</v>
      </c>
      <c r="C3433">
        <v>96.686999999999998</v>
      </c>
      <c r="D3433">
        <v>13.361000000000001</v>
      </c>
      <c r="E3433">
        <v>540</v>
      </c>
      <c r="F3433">
        <v>1744</v>
      </c>
      <c r="G3433">
        <v>154.85499999999999</v>
      </c>
      <c r="H3433">
        <v>9.7170000000000005</v>
      </c>
      <c r="I3433">
        <v>44.44</v>
      </c>
      <c r="J3433">
        <v>86.71</v>
      </c>
      <c r="K3433">
        <f t="shared" si="77"/>
        <v>0.51251297428208975</v>
      </c>
    </row>
    <row r="3434" spans="2:12" x14ac:dyDescent="0.2">
      <c r="B3434">
        <v>8</v>
      </c>
      <c r="C3434">
        <v>46.512</v>
      </c>
      <c r="D3434">
        <v>9.4480000000000004</v>
      </c>
      <c r="E3434">
        <v>564</v>
      </c>
      <c r="F3434">
        <v>1752</v>
      </c>
      <c r="G3434">
        <v>160.14500000000001</v>
      </c>
      <c r="H3434">
        <v>7.617</v>
      </c>
      <c r="I3434">
        <v>47.798999999999999</v>
      </c>
      <c r="J3434">
        <v>97.516999999999996</v>
      </c>
      <c r="K3434">
        <f t="shared" si="77"/>
        <v>0.49016068993098638</v>
      </c>
    </row>
    <row r="3435" spans="2:12" x14ac:dyDescent="0.2">
      <c r="B3435">
        <v>9</v>
      </c>
      <c r="C3435">
        <v>71.004999999999995</v>
      </c>
      <c r="D3435">
        <v>11.388999999999999</v>
      </c>
      <c r="E3435">
        <v>516</v>
      </c>
      <c r="F3435">
        <v>1820</v>
      </c>
      <c r="G3435">
        <v>150.101</v>
      </c>
      <c r="H3435">
        <v>8.1029999999999998</v>
      </c>
      <c r="I3435">
        <v>45.140999999999998</v>
      </c>
      <c r="J3435">
        <v>78.72</v>
      </c>
      <c r="K3435">
        <f t="shared" si="77"/>
        <v>0.57343749999999993</v>
      </c>
    </row>
    <row r="3436" spans="2:12" x14ac:dyDescent="0.2">
      <c r="B3436">
        <v>10</v>
      </c>
      <c r="C3436">
        <v>56.329000000000001</v>
      </c>
      <c r="D3436">
        <v>9.7899999999999991</v>
      </c>
      <c r="E3436">
        <v>532</v>
      </c>
      <c r="F3436">
        <v>1836</v>
      </c>
      <c r="G3436">
        <v>146.31</v>
      </c>
      <c r="H3436">
        <v>7.5049999999999999</v>
      </c>
      <c r="I3436">
        <v>37.143999999999998</v>
      </c>
      <c r="J3436">
        <v>89.65</v>
      </c>
      <c r="K3436">
        <f t="shared" si="77"/>
        <v>0.41432236475181256</v>
      </c>
    </row>
    <row r="3437" spans="2:12" x14ac:dyDescent="0.2">
      <c r="B3437">
        <v>11</v>
      </c>
      <c r="C3437">
        <v>84.828999999999994</v>
      </c>
      <c r="D3437">
        <v>11.798999999999999</v>
      </c>
      <c r="E3437">
        <v>744</v>
      </c>
      <c r="F3437">
        <v>1664</v>
      </c>
      <c r="G3437">
        <v>127.349</v>
      </c>
      <c r="H3437">
        <v>9.3689999999999998</v>
      </c>
      <c r="I3437">
        <v>36.527000000000001</v>
      </c>
      <c r="J3437">
        <v>84.835999999999999</v>
      </c>
      <c r="K3437">
        <f t="shared" si="77"/>
        <v>0.4305601395633929</v>
      </c>
    </row>
    <row r="3438" spans="2:12" x14ac:dyDescent="0.2">
      <c r="B3438">
        <v>12</v>
      </c>
      <c r="C3438">
        <v>33.198999999999998</v>
      </c>
      <c r="D3438">
        <v>7.6040000000000001</v>
      </c>
      <c r="E3438">
        <v>732</v>
      </c>
      <c r="F3438">
        <v>1744</v>
      </c>
      <c r="G3438">
        <v>13.134</v>
      </c>
      <c r="H3438">
        <v>5.43</v>
      </c>
      <c r="I3438">
        <v>35.787999999999997</v>
      </c>
      <c r="J3438">
        <v>64.075000000000003</v>
      </c>
      <c r="K3438">
        <f t="shared" si="77"/>
        <v>0.55853296917674589</v>
      </c>
    </row>
    <row r="3439" spans="2:12" x14ac:dyDescent="0.2">
      <c r="B3439">
        <v>13</v>
      </c>
      <c r="C3439">
        <v>86.71</v>
      </c>
      <c r="D3439">
        <v>13.032999999999999</v>
      </c>
      <c r="E3439">
        <v>4100</v>
      </c>
      <c r="F3439">
        <v>1788</v>
      </c>
      <c r="G3439">
        <v>37.304000000000002</v>
      </c>
      <c r="H3439">
        <v>9.44</v>
      </c>
      <c r="I3439">
        <v>50.267000000000003</v>
      </c>
      <c r="J3439">
        <v>75.772999999999996</v>
      </c>
      <c r="K3439">
        <f t="shared" si="77"/>
        <v>0.66338933393161159</v>
      </c>
    </row>
    <row r="3440" spans="2:12" x14ac:dyDescent="0.2">
      <c r="B3440">
        <v>14</v>
      </c>
      <c r="C3440">
        <v>44.44</v>
      </c>
      <c r="D3440">
        <v>8.9849999999999994</v>
      </c>
      <c r="E3440">
        <v>4104</v>
      </c>
      <c r="F3440">
        <v>1772</v>
      </c>
      <c r="G3440">
        <v>15.945</v>
      </c>
      <c r="H3440">
        <v>6.665</v>
      </c>
      <c r="I3440">
        <v>35.804000000000002</v>
      </c>
      <c r="J3440">
        <v>74.471000000000004</v>
      </c>
      <c r="K3440">
        <f t="shared" si="77"/>
        <v>0.48077775241369125</v>
      </c>
    </row>
    <row r="3441" spans="2:11" x14ac:dyDescent="0.2">
      <c r="B3441">
        <v>15</v>
      </c>
      <c r="C3441">
        <v>97.516999999999996</v>
      </c>
      <c r="D3441">
        <v>12.8</v>
      </c>
      <c r="E3441">
        <v>4288</v>
      </c>
      <c r="F3441">
        <v>1748</v>
      </c>
      <c r="G3441">
        <v>50.476999999999997</v>
      </c>
      <c r="H3441">
        <v>10.266</v>
      </c>
      <c r="I3441">
        <v>44.585000000000001</v>
      </c>
      <c r="J3441">
        <v>94.745000000000005</v>
      </c>
      <c r="K3441">
        <f t="shared" si="77"/>
        <v>0.47057892237057364</v>
      </c>
    </row>
    <row r="3442" spans="2:11" x14ac:dyDescent="0.2">
      <c r="B3442">
        <v>16</v>
      </c>
      <c r="C3442">
        <v>47.798999999999999</v>
      </c>
      <c r="D3442">
        <v>8.6389999999999993</v>
      </c>
      <c r="E3442">
        <v>4312</v>
      </c>
      <c r="F3442">
        <v>1712</v>
      </c>
      <c r="G3442">
        <v>36.869999999999997</v>
      </c>
      <c r="H3442">
        <v>7.4550000000000001</v>
      </c>
    </row>
    <row r="3443" spans="2:11" x14ac:dyDescent="0.2">
      <c r="B3443">
        <v>17</v>
      </c>
      <c r="C3443">
        <v>78.72</v>
      </c>
      <c r="D3443">
        <v>11.853</v>
      </c>
      <c r="E3443">
        <v>4572</v>
      </c>
      <c r="F3443">
        <v>1664</v>
      </c>
      <c r="G3443">
        <v>31.373000000000001</v>
      </c>
      <c r="H3443">
        <v>8.7270000000000003</v>
      </c>
    </row>
    <row r="3444" spans="2:11" x14ac:dyDescent="0.2">
      <c r="B3444">
        <v>18</v>
      </c>
      <c r="C3444">
        <v>45.140999999999998</v>
      </c>
      <c r="D3444">
        <v>8.81</v>
      </c>
      <c r="E3444">
        <v>4580</v>
      </c>
      <c r="F3444">
        <v>1644</v>
      </c>
      <c r="G3444">
        <v>11.31</v>
      </c>
      <c r="H3444">
        <v>6.97</v>
      </c>
    </row>
    <row r="3445" spans="2:11" x14ac:dyDescent="0.2">
      <c r="B3445">
        <v>19</v>
      </c>
      <c r="C3445">
        <v>89.65</v>
      </c>
      <c r="D3445">
        <v>11.506</v>
      </c>
      <c r="E3445">
        <v>1388</v>
      </c>
      <c r="F3445">
        <v>2060</v>
      </c>
      <c r="G3445">
        <v>54.604999999999997</v>
      </c>
      <c r="H3445">
        <v>10.244999999999999</v>
      </c>
    </row>
    <row r="3446" spans="2:11" x14ac:dyDescent="0.2">
      <c r="B3446">
        <v>20</v>
      </c>
      <c r="C3446">
        <v>37.143999999999998</v>
      </c>
      <c r="D3446">
        <v>7.8559999999999999</v>
      </c>
      <c r="E3446">
        <v>1396</v>
      </c>
      <c r="F3446">
        <v>1960</v>
      </c>
      <c r="G3446">
        <v>133.727</v>
      </c>
      <c r="H3446">
        <v>6.4180000000000001</v>
      </c>
    </row>
    <row r="3447" spans="2:11" x14ac:dyDescent="0.2">
      <c r="B3447">
        <v>21</v>
      </c>
      <c r="C3447">
        <v>84.835999999999999</v>
      </c>
      <c r="D3447">
        <v>11.727</v>
      </c>
      <c r="E3447">
        <v>1504</v>
      </c>
      <c r="F3447">
        <v>2052</v>
      </c>
      <c r="G3447">
        <v>40.731999999999999</v>
      </c>
      <c r="H3447">
        <v>9.6969999999999992</v>
      </c>
    </row>
    <row r="3448" spans="2:11" x14ac:dyDescent="0.2">
      <c r="B3448">
        <v>22</v>
      </c>
      <c r="C3448">
        <v>36.527000000000001</v>
      </c>
      <c r="D3448">
        <v>7.556</v>
      </c>
      <c r="E3448">
        <v>1544</v>
      </c>
      <c r="F3448">
        <v>1940</v>
      </c>
      <c r="G3448">
        <v>128.36699999999999</v>
      </c>
      <c r="H3448">
        <v>6.665</v>
      </c>
    </row>
    <row r="3449" spans="2:11" x14ac:dyDescent="0.2">
      <c r="B3449">
        <v>23</v>
      </c>
      <c r="C3449">
        <v>64.075000000000003</v>
      </c>
      <c r="D3449">
        <v>9.7899999999999991</v>
      </c>
      <c r="E3449">
        <v>1368</v>
      </c>
      <c r="F3449">
        <v>1872</v>
      </c>
      <c r="G3449">
        <v>56.31</v>
      </c>
      <c r="H3449">
        <v>8.8859999999999992</v>
      </c>
    </row>
    <row r="3450" spans="2:11" x14ac:dyDescent="0.2">
      <c r="B3450">
        <v>24</v>
      </c>
      <c r="C3450">
        <v>35.787999999999997</v>
      </c>
      <c r="D3450">
        <v>7.8449999999999998</v>
      </c>
      <c r="E3450">
        <v>1360</v>
      </c>
      <c r="F3450">
        <v>1788</v>
      </c>
      <c r="G3450">
        <v>167.27600000000001</v>
      </c>
      <c r="H3450">
        <v>5.8250000000000002</v>
      </c>
    </row>
    <row r="3451" spans="2:11" x14ac:dyDescent="0.2">
      <c r="B3451">
        <v>25</v>
      </c>
      <c r="C3451">
        <v>75.772999999999996</v>
      </c>
      <c r="D3451">
        <v>11.706</v>
      </c>
      <c r="E3451">
        <v>1780</v>
      </c>
      <c r="F3451">
        <v>1416</v>
      </c>
      <c r="G3451">
        <v>24.943999999999999</v>
      </c>
      <c r="H3451">
        <v>8.59</v>
      </c>
    </row>
    <row r="3452" spans="2:11" x14ac:dyDescent="0.2">
      <c r="B3452">
        <v>26</v>
      </c>
      <c r="C3452">
        <v>50.267000000000003</v>
      </c>
      <c r="D3452">
        <v>8.8480000000000008</v>
      </c>
      <c r="E3452">
        <v>1808</v>
      </c>
      <c r="F3452">
        <v>1344</v>
      </c>
      <c r="G3452">
        <v>157.011</v>
      </c>
      <c r="H3452">
        <v>7.165</v>
      </c>
    </row>
    <row r="3453" spans="2:11" x14ac:dyDescent="0.2">
      <c r="B3453">
        <v>27</v>
      </c>
      <c r="C3453">
        <v>74.471000000000004</v>
      </c>
      <c r="D3453">
        <v>10.617000000000001</v>
      </c>
      <c r="E3453">
        <v>1828</v>
      </c>
      <c r="F3453">
        <v>1024</v>
      </c>
      <c r="G3453">
        <v>107.592</v>
      </c>
      <c r="H3453">
        <v>9.4250000000000007</v>
      </c>
    </row>
    <row r="3454" spans="2:11" x14ac:dyDescent="0.2">
      <c r="B3454">
        <v>28</v>
      </c>
      <c r="C3454">
        <v>35.804000000000002</v>
      </c>
      <c r="D3454">
        <v>7.806</v>
      </c>
      <c r="E3454">
        <v>1780</v>
      </c>
      <c r="F3454">
        <v>1148</v>
      </c>
      <c r="G3454">
        <v>34.695</v>
      </c>
      <c r="H3454">
        <v>6.4180000000000001</v>
      </c>
    </row>
    <row r="3455" spans="2:11" x14ac:dyDescent="0.2">
      <c r="B3455">
        <v>29</v>
      </c>
      <c r="C3455">
        <v>94.745000000000005</v>
      </c>
      <c r="D3455">
        <v>12.195</v>
      </c>
      <c r="E3455">
        <v>2564</v>
      </c>
      <c r="F3455">
        <v>1752</v>
      </c>
      <c r="G3455">
        <v>35.942</v>
      </c>
      <c r="H3455">
        <v>10.507</v>
      </c>
    </row>
    <row r="3456" spans="2:11" x14ac:dyDescent="0.2">
      <c r="B3456">
        <v>30</v>
      </c>
      <c r="C3456">
        <v>44.585000000000001</v>
      </c>
      <c r="D3456">
        <v>8.407</v>
      </c>
      <c r="E3456">
        <v>2608</v>
      </c>
      <c r="F3456">
        <v>1740</v>
      </c>
      <c r="G3456">
        <v>49.764000000000003</v>
      </c>
      <c r="H3456">
        <v>7.1580000000000004</v>
      </c>
    </row>
    <row r="3458" spans="2:12" x14ac:dyDescent="0.2">
      <c r="B3458" s="8" t="s">
        <v>123</v>
      </c>
    </row>
    <row r="3459" spans="2:12" x14ac:dyDescent="0.2">
      <c r="B3459">
        <v>1</v>
      </c>
      <c r="C3459">
        <v>76.504000000000005</v>
      </c>
      <c r="D3459">
        <v>10.9</v>
      </c>
      <c r="E3459">
        <v>1528</v>
      </c>
      <c r="F3459">
        <v>2796</v>
      </c>
      <c r="G3459">
        <v>168.93</v>
      </c>
      <c r="H3459">
        <v>9.4079999999999995</v>
      </c>
      <c r="I3459">
        <v>43.68</v>
      </c>
      <c r="J3459">
        <v>76.504000000000005</v>
      </c>
      <c r="K3459">
        <f>I3459/J3459</f>
        <v>0.57095053853393285</v>
      </c>
      <c r="L3459">
        <f>MIN(I3459:I3473)</f>
        <v>20.096</v>
      </c>
    </row>
    <row r="3460" spans="2:12" x14ac:dyDescent="0.2">
      <c r="B3460">
        <v>2</v>
      </c>
      <c r="C3460">
        <v>43.68</v>
      </c>
      <c r="D3460">
        <v>8.4550000000000001</v>
      </c>
      <c r="E3460">
        <v>1568</v>
      </c>
      <c r="F3460">
        <v>2768</v>
      </c>
      <c r="G3460">
        <v>148.49600000000001</v>
      </c>
      <c r="H3460">
        <v>7.2089999999999996</v>
      </c>
      <c r="I3460">
        <v>24.117999999999999</v>
      </c>
      <c r="J3460">
        <v>49.174999999999997</v>
      </c>
      <c r="K3460">
        <f t="shared" ref="K3460:K3473" si="78">I3460/J3460</f>
        <v>0.49045246568378242</v>
      </c>
      <c r="L3460">
        <f>MAX(J3459:J3473)</f>
        <v>76.760999999999996</v>
      </c>
    </row>
    <row r="3461" spans="2:12" x14ac:dyDescent="0.2">
      <c r="B3461">
        <v>3</v>
      </c>
      <c r="C3461">
        <v>49.174999999999997</v>
      </c>
      <c r="D3461">
        <v>8.7070000000000007</v>
      </c>
      <c r="E3461">
        <v>1484</v>
      </c>
      <c r="F3461">
        <v>2528</v>
      </c>
      <c r="G3461">
        <v>145.886</v>
      </c>
      <c r="H3461">
        <v>7.5720000000000001</v>
      </c>
      <c r="I3461">
        <v>35.859000000000002</v>
      </c>
      <c r="J3461">
        <v>58.043999999999997</v>
      </c>
      <c r="K3461">
        <f t="shared" si="78"/>
        <v>0.61778995244986568</v>
      </c>
      <c r="L3461">
        <f>AVERAGE(I3459:I3473)</f>
        <v>29.658400000000004</v>
      </c>
    </row>
    <row r="3462" spans="2:12" x14ac:dyDescent="0.2">
      <c r="B3462">
        <v>4</v>
      </c>
      <c r="C3462">
        <v>24.117999999999999</v>
      </c>
      <c r="D3462">
        <v>6.2610000000000001</v>
      </c>
      <c r="E3462">
        <v>1488</v>
      </c>
      <c r="F3462">
        <v>2588</v>
      </c>
      <c r="G3462">
        <v>21.800999999999998</v>
      </c>
      <c r="H3462">
        <v>5.2949999999999999</v>
      </c>
      <c r="I3462">
        <v>29.823</v>
      </c>
      <c r="J3462">
        <v>60.91</v>
      </c>
      <c r="K3462">
        <f t="shared" si="78"/>
        <v>0.48962403546215733</v>
      </c>
      <c r="L3462">
        <f>AVERAGE(J3459:J3473)</f>
        <v>54.148666666666671</v>
      </c>
    </row>
    <row r="3463" spans="2:12" x14ac:dyDescent="0.2">
      <c r="B3463">
        <v>5</v>
      </c>
      <c r="C3463">
        <v>58.043999999999997</v>
      </c>
      <c r="D3463">
        <v>10.096</v>
      </c>
      <c r="E3463">
        <v>1248</v>
      </c>
      <c r="F3463">
        <v>2908</v>
      </c>
      <c r="G3463">
        <v>128.45400000000001</v>
      </c>
      <c r="H3463">
        <v>8.1389999999999993</v>
      </c>
      <c r="I3463">
        <v>22.914999999999999</v>
      </c>
      <c r="J3463">
        <v>38.055999999999997</v>
      </c>
      <c r="K3463">
        <f t="shared" si="78"/>
        <v>0.60213895312171539</v>
      </c>
    </row>
    <row r="3464" spans="2:12" x14ac:dyDescent="0.2">
      <c r="B3464">
        <v>6</v>
      </c>
      <c r="C3464">
        <v>35.859000000000002</v>
      </c>
      <c r="D3464">
        <v>8.1219999999999999</v>
      </c>
      <c r="E3464">
        <v>1236</v>
      </c>
      <c r="F3464">
        <v>2964</v>
      </c>
      <c r="G3464">
        <v>156.37100000000001</v>
      </c>
      <c r="H3464">
        <v>5.9020000000000001</v>
      </c>
      <c r="I3464">
        <v>25.084</v>
      </c>
      <c r="J3464">
        <v>43.436999999999998</v>
      </c>
      <c r="K3464">
        <f t="shared" si="78"/>
        <v>0.57748002854709124</v>
      </c>
    </row>
    <row r="3465" spans="2:12" x14ac:dyDescent="0.2">
      <c r="B3465">
        <v>7</v>
      </c>
      <c r="C3465">
        <v>60.91</v>
      </c>
      <c r="D3465">
        <v>10.096</v>
      </c>
      <c r="E3465">
        <v>2704</v>
      </c>
      <c r="F3465">
        <v>3248</v>
      </c>
      <c r="G3465">
        <v>38.454000000000001</v>
      </c>
      <c r="H3465">
        <v>8.1630000000000003</v>
      </c>
      <c r="I3465">
        <v>40.28</v>
      </c>
      <c r="J3465">
        <v>62.228000000000002</v>
      </c>
      <c r="K3465">
        <f t="shared" si="78"/>
        <v>0.64729703670373462</v>
      </c>
    </row>
    <row r="3466" spans="2:12" x14ac:dyDescent="0.2">
      <c r="B3466">
        <v>8</v>
      </c>
      <c r="C3466">
        <v>29.823</v>
      </c>
      <c r="D3466">
        <v>6.6180000000000003</v>
      </c>
      <c r="E3466">
        <v>2716</v>
      </c>
      <c r="F3466">
        <v>3224</v>
      </c>
      <c r="G3466">
        <v>18.434999999999999</v>
      </c>
      <c r="H3466">
        <v>6.0449999999999999</v>
      </c>
      <c r="I3466">
        <v>36.284999999999997</v>
      </c>
      <c r="J3466">
        <v>76.760999999999996</v>
      </c>
      <c r="K3466">
        <f t="shared" si="78"/>
        <v>0.47270098096689722</v>
      </c>
    </row>
    <row r="3467" spans="2:12" x14ac:dyDescent="0.2">
      <c r="B3467">
        <v>9</v>
      </c>
      <c r="C3467">
        <v>38.055999999999997</v>
      </c>
      <c r="D3467">
        <v>7.7610000000000001</v>
      </c>
      <c r="E3467">
        <v>2804</v>
      </c>
      <c r="F3467">
        <v>3392</v>
      </c>
      <c r="G3467">
        <v>171.38399999999999</v>
      </c>
      <c r="H3467">
        <v>6.6280000000000001</v>
      </c>
      <c r="I3467">
        <v>23.597000000000001</v>
      </c>
      <c r="J3467">
        <v>48.844000000000001</v>
      </c>
      <c r="K3467">
        <f t="shared" si="78"/>
        <v>0.48310949144214232</v>
      </c>
    </row>
    <row r="3468" spans="2:12" x14ac:dyDescent="0.2">
      <c r="B3468">
        <v>10</v>
      </c>
      <c r="C3468">
        <v>22.914999999999999</v>
      </c>
      <c r="D3468">
        <v>6.1390000000000002</v>
      </c>
      <c r="E3468">
        <v>2832</v>
      </c>
      <c r="F3468">
        <v>3420</v>
      </c>
      <c r="G3468">
        <v>24.623999999999999</v>
      </c>
      <c r="H3468">
        <v>5.2</v>
      </c>
      <c r="I3468">
        <v>33.716000000000001</v>
      </c>
      <c r="J3468">
        <v>46.695</v>
      </c>
      <c r="K3468">
        <f t="shared" si="78"/>
        <v>0.72204732840775243</v>
      </c>
    </row>
    <row r="3469" spans="2:12" x14ac:dyDescent="0.2">
      <c r="B3469">
        <v>11</v>
      </c>
      <c r="C3469">
        <v>43.436999999999998</v>
      </c>
      <c r="D3469">
        <v>8.2579999999999991</v>
      </c>
      <c r="E3469">
        <v>2844</v>
      </c>
      <c r="F3469">
        <v>3152</v>
      </c>
      <c r="G3469">
        <v>57.652999999999999</v>
      </c>
      <c r="H3469">
        <v>7.2569999999999997</v>
      </c>
      <c r="I3469">
        <v>29.329000000000001</v>
      </c>
      <c r="J3469">
        <v>56.841000000000001</v>
      </c>
      <c r="K3469">
        <f t="shared" si="78"/>
        <v>0.51598318115444841</v>
      </c>
    </row>
    <row r="3470" spans="2:12" x14ac:dyDescent="0.2">
      <c r="B3470">
        <v>12</v>
      </c>
      <c r="C3470">
        <v>25.084</v>
      </c>
      <c r="D3470">
        <v>6.5810000000000004</v>
      </c>
      <c r="E3470">
        <v>2848</v>
      </c>
      <c r="F3470">
        <v>3140</v>
      </c>
      <c r="G3470">
        <v>57.994999999999997</v>
      </c>
      <c r="H3470">
        <v>5.1079999999999997</v>
      </c>
      <c r="I3470">
        <v>23.956</v>
      </c>
      <c r="J3470">
        <v>43.896000000000001</v>
      </c>
      <c r="K3470">
        <f t="shared" si="78"/>
        <v>0.54574448696919986</v>
      </c>
    </row>
    <row r="3471" spans="2:12" x14ac:dyDescent="0.2">
      <c r="B3471">
        <v>13</v>
      </c>
      <c r="C3471">
        <v>62.228000000000002</v>
      </c>
      <c r="D3471">
        <v>9.77</v>
      </c>
      <c r="E3471">
        <v>2900</v>
      </c>
      <c r="F3471">
        <v>2040</v>
      </c>
      <c r="G3471">
        <v>141.76599999999999</v>
      </c>
      <c r="H3471">
        <v>8.4830000000000005</v>
      </c>
      <c r="I3471">
        <v>26.111999999999998</v>
      </c>
      <c r="J3471">
        <v>49.892000000000003</v>
      </c>
      <c r="K3471">
        <f t="shared" si="78"/>
        <v>0.52337048023731259</v>
      </c>
    </row>
    <row r="3472" spans="2:12" x14ac:dyDescent="0.2">
      <c r="B3472">
        <v>14</v>
      </c>
      <c r="C3472">
        <v>40.28</v>
      </c>
      <c r="D3472">
        <v>8.0079999999999991</v>
      </c>
      <c r="E3472">
        <v>2936</v>
      </c>
      <c r="F3472">
        <v>2156</v>
      </c>
      <c r="G3472">
        <v>64.179000000000002</v>
      </c>
      <c r="H3472">
        <v>6.976</v>
      </c>
      <c r="I3472">
        <v>20.096</v>
      </c>
      <c r="J3472">
        <v>47.06</v>
      </c>
      <c r="K3472">
        <f t="shared" si="78"/>
        <v>0.42702932426689333</v>
      </c>
    </row>
    <row r="3473" spans="2:11" x14ac:dyDescent="0.2">
      <c r="B3473">
        <v>15</v>
      </c>
      <c r="C3473">
        <v>76.760999999999996</v>
      </c>
      <c r="D3473">
        <v>11.128</v>
      </c>
      <c r="E3473">
        <v>2560</v>
      </c>
      <c r="F3473">
        <v>2124</v>
      </c>
      <c r="G3473">
        <v>153.97</v>
      </c>
      <c r="H3473">
        <v>9.2210000000000001</v>
      </c>
      <c r="I3473">
        <v>30.026</v>
      </c>
      <c r="J3473">
        <v>53.887</v>
      </c>
      <c r="K3473">
        <f t="shared" si="78"/>
        <v>0.55720303598270449</v>
      </c>
    </row>
    <row r="3474" spans="2:11" x14ac:dyDescent="0.2">
      <c r="B3474">
        <v>16</v>
      </c>
      <c r="C3474">
        <v>36.284999999999997</v>
      </c>
      <c r="D3474">
        <v>8.0890000000000004</v>
      </c>
      <c r="E3474">
        <v>2588</v>
      </c>
      <c r="F3474">
        <v>2132</v>
      </c>
      <c r="G3474">
        <v>161.565</v>
      </c>
      <c r="H3474">
        <v>6.0460000000000003</v>
      </c>
    </row>
    <row r="3475" spans="2:11" x14ac:dyDescent="0.2">
      <c r="B3475">
        <v>17</v>
      </c>
      <c r="C3475">
        <v>48.844000000000001</v>
      </c>
      <c r="D3475">
        <v>8.5280000000000005</v>
      </c>
      <c r="E3475">
        <v>2264</v>
      </c>
      <c r="F3475">
        <v>1880</v>
      </c>
      <c r="G3475">
        <v>78.995999999999995</v>
      </c>
      <c r="H3475">
        <v>7.8</v>
      </c>
    </row>
    <row r="3476" spans="2:11" x14ac:dyDescent="0.2">
      <c r="B3476">
        <v>18</v>
      </c>
      <c r="C3476">
        <v>23.597000000000001</v>
      </c>
      <c r="D3476">
        <v>6.2480000000000002</v>
      </c>
      <c r="E3476">
        <v>2260</v>
      </c>
      <c r="F3476">
        <v>1768</v>
      </c>
      <c r="G3476">
        <v>135</v>
      </c>
      <c r="H3476">
        <v>5.1070000000000002</v>
      </c>
    </row>
    <row r="3477" spans="2:11" x14ac:dyDescent="0.2">
      <c r="B3477">
        <v>19</v>
      </c>
      <c r="C3477">
        <v>46.695</v>
      </c>
      <c r="D3477">
        <v>8.31</v>
      </c>
      <c r="E3477">
        <v>3288</v>
      </c>
      <c r="F3477">
        <v>2696</v>
      </c>
      <c r="G3477">
        <v>162.072</v>
      </c>
      <c r="H3477">
        <v>7.2089999999999996</v>
      </c>
    </row>
    <row r="3478" spans="2:11" x14ac:dyDescent="0.2">
      <c r="B3478">
        <v>20</v>
      </c>
      <c r="C3478">
        <v>33.716000000000001</v>
      </c>
      <c r="D3478">
        <v>7.2649999999999997</v>
      </c>
      <c r="E3478">
        <v>3300</v>
      </c>
      <c r="F3478">
        <v>2672</v>
      </c>
      <c r="G3478">
        <v>140.19399999999999</v>
      </c>
      <c r="H3478">
        <v>6.2789999999999999</v>
      </c>
    </row>
    <row r="3479" spans="2:11" x14ac:dyDescent="0.2">
      <c r="B3479">
        <v>21</v>
      </c>
      <c r="C3479">
        <v>56.841000000000001</v>
      </c>
      <c r="D3479">
        <v>9.4890000000000008</v>
      </c>
      <c r="E3479">
        <v>3076</v>
      </c>
      <c r="F3479">
        <v>2888</v>
      </c>
      <c r="G3479">
        <v>143.97300000000001</v>
      </c>
      <c r="H3479">
        <v>8.1630000000000003</v>
      </c>
    </row>
    <row r="3480" spans="2:11" x14ac:dyDescent="0.2">
      <c r="B3480">
        <v>22</v>
      </c>
      <c r="C3480">
        <v>29.329000000000001</v>
      </c>
      <c r="D3480">
        <v>6.9960000000000004</v>
      </c>
      <c r="E3480">
        <v>3084</v>
      </c>
      <c r="F3480">
        <v>2912</v>
      </c>
      <c r="G3480">
        <v>158.55199999999999</v>
      </c>
      <c r="H3480">
        <v>5.5810000000000004</v>
      </c>
    </row>
    <row r="3481" spans="2:11" x14ac:dyDescent="0.2">
      <c r="B3481">
        <v>23</v>
      </c>
      <c r="C3481">
        <v>43.896000000000001</v>
      </c>
      <c r="D3481">
        <v>8.4290000000000003</v>
      </c>
      <c r="E3481">
        <v>3180</v>
      </c>
      <c r="F3481">
        <v>2780</v>
      </c>
      <c r="G3481">
        <v>65.555999999999997</v>
      </c>
      <c r="H3481">
        <v>6.976</v>
      </c>
    </row>
    <row r="3482" spans="2:11" x14ac:dyDescent="0.2">
      <c r="B3482">
        <v>24</v>
      </c>
      <c r="C3482">
        <v>23.956</v>
      </c>
      <c r="D3482">
        <v>6.3259999999999996</v>
      </c>
      <c r="E3482">
        <v>3176</v>
      </c>
      <c r="F3482">
        <v>2748</v>
      </c>
      <c r="G3482">
        <v>53.972999999999999</v>
      </c>
      <c r="H3482">
        <v>5.3479999999999999</v>
      </c>
    </row>
    <row r="3483" spans="2:11" x14ac:dyDescent="0.2">
      <c r="B3483">
        <v>25</v>
      </c>
      <c r="C3483">
        <v>49.892000000000003</v>
      </c>
      <c r="D3483">
        <v>8.4039999999999999</v>
      </c>
      <c r="E3483">
        <v>2888</v>
      </c>
      <c r="F3483">
        <v>3256</v>
      </c>
      <c r="G3483">
        <v>165.57900000000001</v>
      </c>
      <c r="H3483">
        <v>7.7590000000000003</v>
      </c>
    </row>
    <row r="3484" spans="2:11" x14ac:dyDescent="0.2">
      <c r="B3484">
        <v>26</v>
      </c>
      <c r="C3484">
        <v>26.111999999999998</v>
      </c>
      <c r="D3484">
        <v>7.298</v>
      </c>
      <c r="E3484">
        <v>2924</v>
      </c>
      <c r="F3484">
        <v>3252</v>
      </c>
      <c r="G3484">
        <v>149.34899999999999</v>
      </c>
      <c r="H3484">
        <v>5.0789999999999997</v>
      </c>
    </row>
    <row r="3485" spans="2:11" x14ac:dyDescent="0.2">
      <c r="B3485">
        <v>27</v>
      </c>
      <c r="C3485">
        <v>47.06</v>
      </c>
      <c r="D3485">
        <v>9.048</v>
      </c>
      <c r="E3485">
        <v>2968</v>
      </c>
      <c r="F3485">
        <v>3448</v>
      </c>
      <c r="G3485">
        <v>64.093000000000004</v>
      </c>
      <c r="H3485">
        <v>7.319</v>
      </c>
    </row>
    <row r="3486" spans="2:11" x14ac:dyDescent="0.2">
      <c r="B3486">
        <v>28</v>
      </c>
      <c r="C3486">
        <v>20.096</v>
      </c>
      <c r="D3486">
        <v>6.2610000000000001</v>
      </c>
      <c r="E3486">
        <v>2996</v>
      </c>
      <c r="F3486">
        <v>3428</v>
      </c>
      <c r="G3486">
        <v>68.198999999999998</v>
      </c>
      <c r="H3486">
        <v>4.5490000000000004</v>
      </c>
    </row>
    <row r="3487" spans="2:11" x14ac:dyDescent="0.2">
      <c r="B3487">
        <v>29</v>
      </c>
      <c r="C3487">
        <v>53.887</v>
      </c>
      <c r="D3487">
        <v>9.2929999999999993</v>
      </c>
      <c r="E3487">
        <v>2144</v>
      </c>
      <c r="F3487">
        <v>3076</v>
      </c>
      <c r="G3487">
        <v>31.701000000000001</v>
      </c>
      <c r="H3487">
        <v>7.9059999999999997</v>
      </c>
    </row>
    <row r="3488" spans="2:11" x14ac:dyDescent="0.2">
      <c r="B3488">
        <v>30</v>
      </c>
      <c r="C3488">
        <v>30.026</v>
      </c>
      <c r="D3488">
        <v>7.7439999999999998</v>
      </c>
      <c r="E3488">
        <v>2156</v>
      </c>
      <c r="F3488">
        <v>3068</v>
      </c>
      <c r="G3488">
        <v>41.347999999999999</v>
      </c>
      <c r="H3488">
        <v>5.2990000000000004</v>
      </c>
    </row>
    <row r="3490" spans="2:12" x14ac:dyDescent="0.2">
      <c r="B3490" s="7" t="s">
        <v>124</v>
      </c>
    </row>
    <row r="3491" spans="2:12" x14ac:dyDescent="0.2">
      <c r="B3491">
        <v>1</v>
      </c>
      <c r="C3491">
        <v>58.194000000000003</v>
      </c>
      <c r="D3491">
        <v>9.673</v>
      </c>
      <c r="E3491">
        <v>2568</v>
      </c>
      <c r="F3491">
        <v>3228</v>
      </c>
      <c r="G3491">
        <v>41.055</v>
      </c>
      <c r="H3491">
        <v>8.0419999999999998</v>
      </c>
      <c r="I3491">
        <v>36.304000000000002</v>
      </c>
      <c r="J3491">
        <v>58.194000000000003</v>
      </c>
      <c r="K3491">
        <f>I3491/J3491</f>
        <v>0.62384438258239683</v>
      </c>
      <c r="L3491">
        <f>MIN(I3491:I3505)</f>
        <v>24.602</v>
      </c>
    </row>
    <row r="3492" spans="2:12" x14ac:dyDescent="0.2">
      <c r="B3492">
        <v>2</v>
      </c>
      <c r="C3492">
        <v>36.304000000000002</v>
      </c>
      <c r="D3492">
        <v>7.5880000000000001</v>
      </c>
      <c r="E3492">
        <v>2584</v>
      </c>
      <c r="F3492">
        <v>3220</v>
      </c>
      <c r="G3492">
        <v>60.255000000000003</v>
      </c>
      <c r="H3492">
        <v>6.5880000000000001</v>
      </c>
      <c r="I3492">
        <v>35.784999999999997</v>
      </c>
      <c r="J3492">
        <v>60.734000000000002</v>
      </c>
      <c r="K3492">
        <f t="shared" ref="K3492:K3505" si="79">I3492/J3492</f>
        <v>0.58920868047551611</v>
      </c>
      <c r="L3492">
        <f>MAX(J3491:J3505)</f>
        <v>66.893000000000001</v>
      </c>
    </row>
    <row r="3493" spans="2:12" x14ac:dyDescent="0.2">
      <c r="B3493">
        <v>3</v>
      </c>
      <c r="C3493">
        <v>60.734000000000002</v>
      </c>
      <c r="D3493">
        <v>9.9719999999999995</v>
      </c>
      <c r="E3493">
        <v>2748</v>
      </c>
      <c r="F3493">
        <v>3032</v>
      </c>
      <c r="G3493">
        <v>19.29</v>
      </c>
      <c r="H3493">
        <v>8.0790000000000006</v>
      </c>
      <c r="I3493">
        <v>24.713000000000001</v>
      </c>
      <c r="J3493">
        <v>51.481000000000002</v>
      </c>
      <c r="K3493">
        <f t="shared" si="79"/>
        <v>0.48004118024125408</v>
      </c>
      <c r="L3493">
        <f>AVERAGE(I3491:I3505)</f>
        <v>31.041600000000003</v>
      </c>
    </row>
    <row r="3494" spans="2:12" x14ac:dyDescent="0.2">
      <c r="B3494">
        <v>4</v>
      </c>
      <c r="C3494">
        <v>35.784999999999997</v>
      </c>
      <c r="D3494">
        <v>7.6639999999999997</v>
      </c>
      <c r="E3494">
        <v>2796</v>
      </c>
      <c r="F3494">
        <v>2964</v>
      </c>
      <c r="G3494">
        <v>107.879</v>
      </c>
      <c r="H3494">
        <v>6.1180000000000003</v>
      </c>
      <c r="I3494">
        <v>31.343</v>
      </c>
      <c r="J3494">
        <v>60.055</v>
      </c>
      <c r="K3494">
        <f t="shared" si="79"/>
        <v>0.52190492048955128</v>
      </c>
      <c r="L3494">
        <f>AVERAGE(J3491:J3505)</f>
        <v>57.787399999999998</v>
      </c>
    </row>
    <row r="3495" spans="2:12" x14ac:dyDescent="0.2">
      <c r="B3495">
        <v>5</v>
      </c>
      <c r="C3495">
        <v>51.481000000000002</v>
      </c>
      <c r="D3495">
        <v>8.8320000000000007</v>
      </c>
      <c r="E3495">
        <v>2248</v>
      </c>
      <c r="F3495">
        <v>3216</v>
      </c>
      <c r="G3495">
        <v>131.76</v>
      </c>
      <c r="H3495">
        <v>7.5289999999999999</v>
      </c>
      <c r="I3495">
        <v>39.875</v>
      </c>
      <c r="J3495">
        <v>66.893000000000001</v>
      </c>
      <c r="K3495">
        <f t="shared" si="79"/>
        <v>0.59610123630275214</v>
      </c>
    </row>
    <row r="3496" spans="2:12" x14ac:dyDescent="0.2">
      <c r="B3496">
        <v>6</v>
      </c>
      <c r="C3496">
        <v>24.713000000000001</v>
      </c>
      <c r="D3496">
        <v>6.73</v>
      </c>
      <c r="E3496">
        <v>2264</v>
      </c>
      <c r="F3496">
        <v>3284</v>
      </c>
      <c r="G3496">
        <v>36.469000000000001</v>
      </c>
      <c r="H3496">
        <v>5.1040000000000001</v>
      </c>
      <c r="I3496">
        <v>30.782</v>
      </c>
      <c r="J3496">
        <v>60.656999999999996</v>
      </c>
      <c r="K3496">
        <f t="shared" si="79"/>
        <v>0.50747646603030161</v>
      </c>
    </row>
    <row r="3497" spans="2:12" x14ac:dyDescent="0.2">
      <c r="B3497">
        <v>7</v>
      </c>
      <c r="C3497">
        <v>60.055</v>
      </c>
      <c r="D3497">
        <v>9.93</v>
      </c>
      <c r="E3497">
        <v>1964</v>
      </c>
      <c r="F3497">
        <v>2848</v>
      </c>
      <c r="G3497">
        <v>143.673</v>
      </c>
      <c r="H3497">
        <v>8.5229999999999997</v>
      </c>
      <c r="I3497">
        <v>26.948</v>
      </c>
      <c r="J3497">
        <v>48.9</v>
      </c>
      <c r="K3497">
        <f t="shared" si="79"/>
        <v>0.55108384458077708</v>
      </c>
    </row>
    <row r="3498" spans="2:12" x14ac:dyDescent="0.2">
      <c r="B3498">
        <v>8</v>
      </c>
      <c r="C3498">
        <v>31.343</v>
      </c>
      <c r="D3498">
        <v>7.5179999999999998</v>
      </c>
      <c r="E3498">
        <v>1964</v>
      </c>
      <c r="F3498">
        <v>2880</v>
      </c>
      <c r="G3498">
        <v>159.864</v>
      </c>
      <c r="H3498">
        <v>5.5910000000000002</v>
      </c>
      <c r="I3498">
        <v>28.670999999999999</v>
      </c>
      <c r="J3498">
        <v>59.854999999999997</v>
      </c>
      <c r="K3498">
        <f t="shared" si="79"/>
        <v>0.47900760170411832</v>
      </c>
    </row>
    <row r="3499" spans="2:12" x14ac:dyDescent="0.2">
      <c r="B3499">
        <v>9</v>
      </c>
      <c r="C3499">
        <v>66.893000000000001</v>
      </c>
      <c r="D3499">
        <v>10.313000000000001</v>
      </c>
      <c r="E3499">
        <v>2728</v>
      </c>
      <c r="F3499">
        <v>2280</v>
      </c>
      <c r="G3499">
        <v>145.22200000000001</v>
      </c>
      <c r="H3499">
        <v>8.2349999999999994</v>
      </c>
      <c r="I3499">
        <v>35.113999999999997</v>
      </c>
      <c r="J3499">
        <v>63.771999999999998</v>
      </c>
      <c r="K3499">
        <f t="shared" si="79"/>
        <v>0.55061782600514331</v>
      </c>
    </row>
    <row r="3500" spans="2:12" x14ac:dyDescent="0.2">
      <c r="B3500">
        <v>10</v>
      </c>
      <c r="C3500">
        <v>39.875</v>
      </c>
      <c r="D3500">
        <v>8.8450000000000006</v>
      </c>
      <c r="E3500">
        <v>2748</v>
      </c>
      <c r="F3500">
        <v>2272</v>
      </c>
      <c r="G3500">
        <v>151.38999999999999</v>
      </c>
      <c r="H3500">
        <v>6.3179999999999996</v>
      </c>
      <c r="I3500">
        <v>33.716000000000001</v>
      </c>
      <c r="J3500">
        <v>54.969000000000001</v>
      </c>
      <c r="K3500">
        <f t="shared" si="79"/>
        <v>0.613363896014117</v>
      </c>
    </row>
    <row r="3501" spans="2:12" x14ac:dyDescent="0.2">
      <c r="B3501">
        <v>11</v>
      </c>
      <c r="C3501">
        <v>60.656999999999996</v>
      </c>
      <c r="D3501">
        <v>9.8940000000000001</v>
      </c>
      <c r="E3501">
        <v>2640</v>
      </c>
      <c r="F3501">
        <v>2392</v>
      </c>
      <c r="G3501">
        <v>154.654</v>
      </c>
      <c r="H3501">
        <v>7.7649999999999997</v>
      </c>
      <c r="I3501">
        <v>29.265999999999998</v>
      </c>
      <c r="J3501">
        <v>64.096999999999994</v>
      </c>
      <c r="K3501">
        <f t="shared" si="79"/>
        <v>0.45658923194533285</v>
      </c>
    </row>
    <row r="3502" spans="2:12" x14ac:dyDescent="0.2">
      <c r="B3502">
        <v>12</v>
      </c>
      <c r="C3502">
        <v>30.782</v>
      </c>
      <c r="D3502">
        <v>7.2480000000000002</v>
      </c>
      <c r="E3502">
        <v>2684</v>
      </c>
      <c r="F3502">
        <v>2372</v>
      </c>
      <c r="G3502">
        <v>144.24600000000001</v>
      </c>
      <c r="H3502">
        <v>5.83</v>
      </c>
      <c r="I3502">
        <v>33.488</v>
      </c>
      <c r="J3502">
        <v>57.066000000000003</v>
      </c>
      <c r="K3502">
        <f t="shared" si="79"/>
        <v>0.58682928538884793</v>
      </c>
    </row>
    <row r="3503" spans="2:12" x14ac:dyDescent="0.2">
      <c r="B3503">
        <v>13</v>
      </c>
      <c r="C3503">
        <v>48.9</v>
      </c>
      <c r="D3503">
        <v>8.8569999999999993</v>
      </c>
      <c r="E3503">
        <v>3208</v>
      </c>
      <c r="F3503">
        <v>3212</v>
      </c>
      <c r="G3503">
        <v>129.61099999999999</v>
      </c>
      <c r="H3503">
        <v>7.7039999999999997</v>
      </c>
      <c r="I3503">
        <v>24.602</v>
      </c>
      <c r="J3503">
        <v>39.405000000000001</v>
      </c>
      <c r="K3503">
        <f t="shared" si="79"/>
        <v>0.62433701306940748</v>
      </c>
    </row>
    <row r="3504" spans="2:12" x14ac:dyDescent="0.2">
      <c r="B3504">
        <v>14</v>
      </c>
      <c r="C3504">
        <v>26.948</v>
      </c>
      <c r="D3504">
        <v>6.952</v>
      </c>
      <c r="E3504">
        <v>3184</v>
      </c>
      <c r="F3504">
        <v>3272</v>
      </c>
      <c r="G3504">
        <v>156.03800000000001</v>
      </c>
      <c r="H3504">
        <v>5.1760000000000002</v>
      </c>
      <c r="I3504">
        <v>26.885999999999999</v>
      </c>
      <c r="J3504">
        <v>64.677999999999997</v>
      </c>
      <c r="K3504">
        <f t="shared" si="79"/>
        <v>0.41569003370543306</v>
      </c>
    </row>
    <row r="3505" spans="2:11" x14ac:dyDescent="0.2">
      <c r="B3505">
        <v>15</v>
      </c>
      <c r="C3505">
        <v>59.854999999999997</v>
      </c>
      <c r="D3505">
        <v>9.8539999999999992</v>
      </c>
      <c r="E3505">
        <v>3172</v>
      </c>
      <c r="F3505">
        <v>3524</v>
      </c>
      <c r="G3505">
        <v>33.311</v>
      </c>
      <c r="H3505">
        <v>8.1809999999999992</v>
      </c>
      <c r="I3505">
        <v>28.131</v>
      </c>
      <c r="J3505">
        <v>56.055</v>
      </c>
      <c r="K3505">
        <f t="shared" si="79"/>
        <v>0.50184640085630183</v>
      </c>
    </row>
    <row r="3506" spans="2:11" x14ac:dyDescent="0.2">
      <c r="B3506">
        <v>16</v>
      </c>
      <c r="C3506">
        <v>28.670999999999999</v>
      </c>
      <c r="D3506">
        <v>7.1559999999999997</v>
      </c>
      <c r="E3506">
        <v>3200</v>
      </c>
      <c r="F3506">
        <v>3448</v>
      </c>
      <c r="G3506">
        <v>152.59200000000001</v>
      </c>
      <c r="H3506">
        <v>5.4119999999999999</v>
      </c>
    </row>
    <row r="3507" spans="2:11" x14ac:dyDescent="0.2">
      <c r="B3507">
        <v>17</v>
      </c>
      <c r="C3507">
        <v>63.771999999999998</v>
      </c>
      <c r="D3507">
        <v>10.587999999999999</v>
      </c>
      <c r="E3507">
        <v>2964</v>
      </c>
      <c r="F3507">
        <v>3096</v>
      </c>
      <c r="G3507">
        <v>53.13</v>
      </c>
      <c r="H3507">
        <v>8.5030000000000001</v>
      </c>
    </row>
    <row r="3508" spans="2:11" x14ac:dyDescent="0.2">
      <c r="B3508">
        <v>18</v>
      </c>
      <c r="C3508">
        <v>35.113999999999997</v>
      </c>
      <c r="D3508">
        <v>7.0780000000000003</v>
      </c>
      <c r="E3508">
        <v>2964</v>
      </c>
      <c r="F3508">
        <v>3044</v>
      </c>
      <c r="G3508">
        <v>21.448</v>
      </c>
      <c r="H3508">
        <v>6.5880000000000001</v>
      </c>
    </row>
    <row r="3509" spans="2:11" x14ac:dyDescent="0.2">
      <c r="B3509">
        <v>19</v>
      </c>
      <c r="C3509">
        <v>54.969000000000001</v>
      </c>
      <c r="D3509">
        <v>9.4179999999999993</v>
      </c>
      <c r="E3509">
        <v>3004</v>
      </c>
      <c r="F3509">
        <v>1596</v>
      </c>
      <c r="G3509">
        <v>77.004999999999995</v>
      </c>
      <c r="H3509">
        <v>7.6829999999999998</v>
      </c>
    </row>
    <row r="3510" spans="2:11" x14ac:dyDescent="0.2">
      <c r="B3510">
        <v>20</v>
      </c>
      <c r="C3510">
        <v>33.716000000000001</v>
      </c>
      <c r="D3510">
        <v>8.1679999999999993</v>
      </c>
      <c r="E3510">
        <v>2988</v>
      </c>
      <c r="F3510">
        <v>1568</v>
      </c>
      <c r="G3510">
        <v>41.496000000000002</v>
      </c>
      <c r="H3510">
        <v>6.1159999999999997</v>
      </c>
    </row>
    <row r="3511" spans="2:11" x14ac:dyDescent="0.2">
      <c r="B3511">
        <v>21</v>
      </c>
      <c r="C3511">
        <v>64.096999999999994</v>
      </c>
      <c r="D3511">
        <v>9.8960000000000008</v>
      </c>
      <c r="E3511">
        <v>2908</v>
      </c>
      <c r="F3511">
        <v>1760</v>
      </c>
      <c r="G3511">
        <v>28.393000000000001</v>
      </c>
      <c r="H3511">
        <v>8.4710000000000001</v>
      </c>
    </row>
    <row r="3512" spans="2:11" x14ac:dyDescent="0.2">
      <c r="B3512">
        <v>22</v>
      </c>
      <c r="C3512">
        <v>29.265999999999998</v>
      </c>
      <c r="D3512">
        <v>7.351</v>
      </c>
      <c r="E3512">
        <v>2936</v>
      </c>
      <c r="F3512">
        <v>1680</v>
      </c>
      <c r="G3512">
        <v>129.80600000000001</v>
      </c>
      <c r="H3512">
        <v>5.657</v>
      </c>
    </row>
    <row r="3513" spans="2:11" x14ac:dyDescent="0.2">
      <c r="B3513">
        <v>23</v>
      </c>
      <c r="C3513">
        <v>57.066000000000003</v>
      </c>
      <c r="D3513">
        <v>9.9879999999999995</v>
      </c>
      <c r="E3513">
        <v>3008</v>
      </c>
      <c r="F3513">
        <v>1840</v>
      </c>
      <c r="G3513">
        <v>43.091000000000001</v>
      </c>
      <c r="H3513">
        <v>7.9859999999999998</v>
      </c>
    </row>
    <row r="3514" spans="2:11" x14ac:dyDescent="0.2">
      <c r="B3514">
        <v>24</v>
      </c>
      <c r="C3514">
        <v>33.488</v>
      </c>
      <c r="D3514">
        <v>7.6029999999999998</v>
      </c>
      <c r="E3514">
        <v>3020</v>
      </c>
      <c r="F3514">
        <v>1792</v>
      </c>
      <c r="G3514">
        <v>21.800999999999998</v>
      </c>
      <c r="H3514">
        <v>6.077</v>
      </c>
    </row>
    <row r="3515" spans="2:11" x14ac:dyDescent="0.2">
      <c r="B3515">
        <v>25</v>
      </c>
      <c r="C3515">
        <v>39.405000000000001</v>
      </c>
      <c r="D3515">
        <v>8.1950000000000003</v>
      </c>
      <c r="E3515">
        <v>1768</v>
      </c>
      <c r="F3515">
        <v>1484</v>
      </c>
      <c r="G3515">
        <v>50.826000000000001</v>
      </c>
      <c r="H3515">
        <v>6.6849999999999996</v>
      </c>
    </row>
    <row r="3516" spans="2:11" x14ac:dyDescent="0.2">
      <c r="B3516">
        <v>26</v>
      </c>
      <c r="C3516">
        <v>24.602</v>
      </c>
      <c r="D3516">
        <v>6.92</v>
      </c>
      <c r="E3516">
        <v>1748</v>
      </c>
      <c r="F3516">
        <v>1444</v>
      </c>
      <c r="G3516">
        <v>17.818999999999999</v>
      </c>
      <c r="H3516">
        <v>4.2350000000000003</v>
      </c>
    </row>
    <row r="3517" spans="2:11" x14ac:dyDescent="0.2">
      <c r="B3517">
        <v>27</v>
      </c>
      <c r="C3517">
        <v>64.677999999999997</v>
      </c>
      <c r="D3517">
        <v>9.8940000000000001</v>
      </c>
      <c r="E3517">
        <v>1924</v>
      </c>
      <c r="F3517">
        <v>1480</v>
      </c>
      <c r="G3517">
        <v>154.654</v>
      </c>
      <c r="H3517">
        <v>8.9939999999999998</v>
      </c>
    </row>
    <row r="3518" spans="2:11" x14ac:dyDescent="0.2">
      <c r="B3518">
        <v>28</v>
      </c>
      <c r="C3518">
        <v>26.885999999999999</v>
      </c>
      <c r="D3518">
        <v>6.4610000000000003</v>
      </c>
      <c r="E3518">
        <v>1960</v>
      </c>
      <c r="F3518">
        <v>1476</v>
      </c>
      <c r="G3518">
        <v>146.88900000000001</v>
      </c>
      <c r="H3518">
        <v>5.6470000000000002</v>
      </c>
    </row>
    <row r="3519" spans="2:11" x14ac:dyDescent="0.2">
      <c r="B3519">
        <v>29</v>
      </c>
      <c r="C3519">
        <v>56.055</v>
      </c>
      <c r="D3519">
        <v>9.2720000000000002</v>
      </c>
      <c r="E3519">
        <v>1920</v>
      </c>
      <c r="F3519">
        <v>1600</v>
      </c>
      <c r="G3519">
        <v>144.29300000000001</v>
      </c>
      <c r="H3519">
        <v>8</v>
      </c>
    </row>
    <row r="3520" spans="2:11" x14ac:dyDescent="0.2">
      <c r="B3520">
        <v>30</v>
      </c>
      <c r="C3520">
        <v>28.131</v>
      </c>
      <c r="D3520">
        <v>6.84</v>
      </c>
      <c r="E3520">
        <v>1956</v>
      </c>
      <c r="F3520">
        <v>1704</v>
      </c>
      <c r="G3520">
        <v>40.814999999999998</v>
      </c>
      <c r="H3520">
        <v>5.4480000000000004</v>
      </c>
    </row>
    <row r="3522" spans="2:12" x14ac:dyDescent="0.2">
      <c r="B3522" s="8" t="s">
        <v>125</v>
      </c>
    </row>
    <row r="3523" spans="2:12" x14ac:dyDescent="0.2">
      <c r="B3523">
        <v>1</v>
      </c>
      <c r="C3523">
        <v>46.457000000000001</v>
      </c>
      <c r="D3523">
        <v>8.3870000000000005</v>
      </c>
      <c r="E3523">
        <v>2760</v>
      </c>
      <c r="F3523">
        <v>2144</v>
      </c>
      <c r="G3523">
        <v>34.591999999999999</v>
      </c>
      <c r="H3523">
        <v>7.1420000000000003</v>
      </c>
      <c r="I3523">
        <v>26.619</v>
      </c>
      <c r="J3523">
        <v>46.457000000000001</v>
      </c>
      <c r="K3523">
        <f t="shared" ref="K3523:K3537" si="80">I3523/J3523</f>
        <v>0.57298146673267747</v>
      </c>
      <c r="L3523">
        <f>MIN(I3523:I3537)</f>
        <v>18.236999999999998</v>
      </c>
    </row>
    <row r="3524" spans="2:12" x14ac:dyDescent="0.2">
      <c r="B3524">
        <v>2</v>
      </c>
      <c r="C3524">
        <v>26.619</v>
      </c>
      <c r="D3524">
        <v>7.476</v>
      </c>
      <c r="E3524">
        <v>2788</v>
      </c>
      <c r="F3524">
        <v>2072</v>
      </c>
      <c r="G3524">
        <v>142.76499999999999</v>
      </c>
      <c r="H3524">
        <v>4.9539999999999997</v>
      </c>
      <c r="I3524">
        <v>40.555</v>
      </c>
      <c r="J3524">
        <v>74.790999999999997</v>
      </c>
      <c r="K3524">
        <f t="shared" si="80"/>
        <v>0.54224438769370653</v>
      </c>
      <c r="L3524">
        <f>MAX(J3523:J3537)</f>
        <v>94.7</v>
      </c>
    </row>
    <row r="3525" spans="2:12" x14ac:dyDescent="0.2">
      <c r="B3525">
        <v>3</v>
      </c>
      <c r="C3525">
        <v>74.790999999999997</v>
      </c>
      <c r="D3525">
        <v>10.714</v>
      </c>
      <c r="E3525">
        <v>2792</v>
      </c>
      <c r="F3525">
        <v>1856</v>
      </c>
      <c r="G3525">
        <v>53.13</v>
      </c>
      <c r="H3525">
        <v>9.5229999999999997</v>
      </c>
      <c r="I3525">
        <v>26.710999999999999</v>
      </c>
      <c r="J3525">
        <v>52.6</v>
      </c>
      <c r="K3525">
        <f t="shared" si="80"/>
        <v>0.50781368821292772</v>
      </c>
      <c r="L3525">
        <f>AVERAGE(I3523:I3537)</f>
        <v>30.823733333333337</v>
      </c>
    </row>
    <row r="3526" spans="2:12" x14ac:dyDescent="0.2">
      <c r="B3526">
        <v>4</v>
      </c>
      <c r="C3526">
        <v>40.555</v>
      </c>
      <c r="D3526">
        <v>7.8310000000000004</v>
      </c>
      <c r="E3526">
        <v>2780</v>
      </c>
      <c r="F3526">
        <v>1816</v>
      </c>
      <c r="G3526">
        <v>19.536999999999999</v>
      </c>
      <c r="H3526">
        <v>7.1420000000000003</v>
      </c>
      <c r="I3526">
        <v>42.545999999999999</v>
      </c>
      <c r="J3526">
        <v>90.498999999999995</v>
      </c>
      <c r="K3526">
        <f t="shared" si="80"/>
        <v>0.47012674173195285</v>
      </c>
      <c r="L3526">
        <f>AVERAGE(J3523:J3537)</f>
        <v>65.465533333333326</v>
      </c>
    </row>
    <row r="3527" spans="2:12" x14ac:dyDescent="0.2">
      <c r="B3527">
        <v>5</v>
      </c>
      <c r="C3527">
        <v>52.6</v>
      </c>
      <c r="D3527">
        <v>8.9619999999999997</v>
      </c>
      <c r="E3527">
        <v>2508</v>
      </c>
      <c r="F3527">
        <v>1884</v>
      </c>
      <c r="G3527">
        <v>73.009</v>
      </c>
      <c r="H3527">
        <v>7.7949999999999999</v>
      </c>
      <c r="I3527">
        <v>38.6</v>
      </c>
      <c r="J3527">
        <v>87.566000000000003</v>
      </c>
      <c r="K3527">
        <f t="shared" si="80"/>
        <v>0.4408103601854601</v>
      </c>
    </row>
    <row r="3528" spans="2:12" x14ac:dyDescent="0.2">
      <c r="B3528">
        <v>6</v>
      </c>
      <c r="C3528">
        <v>26.710999999999999</v>
      </c>
      <c r="D3528">
        <v>6.742</v>
      </c>
      <c r="E3528">
        <v>2472</v>
      </c>
      <c r="F3528">
        <v>1860</v>
      </c>
      <c r="G3528">
        <v>42.137999999999998</v>
      </c>
      <c r="H3528">
        <v>5.3959999999999999</v>
      </c>
      <c r="I3528">
        <v>48.122</v>
      </c>
      <c r="J3528">
        <v>94.7</v>
      </c>
      <c r="K3528">
        <f t="shared" si="80"/>
        <v>0.50815205913410766</v>
      </c>
    </row>
    <row r="3529" spans="2:12" x14ac:dyDescent="0.2">
      <c r="B3529">
        <v>7</v>
      </c>
      <c r="C3529">
        <v>90.498999999999995</v>
      </c>
      <c r="D3529">
        <v>11.724</v>
      </c>
      <c r="E3529">
        <v>2648</v>
      </c>
      <c r="F3529">
        <v>2064</v>
      </c>
      <c r="G3529">
        <v>156.03800000000001</v>
      </c>
      <c r="H3529">
        <v>10.509</v>
      </c>
      <c r="I3529">
        <v>37.459000000000003</v>
      </c>
      <c r="J3529">
        <v>60.152999999999999</v>
      </c>
      <c r="K3529">
        <f t="shared" si="80"/>
        <v>0.62272870846009354</v>
      </c>
    </row>
    <row r="3530" spans="2:12" x14ac:dyDescent="0.2">
      <c r="B3530">
        <v>8</v>
      </c>
      <c r="C3530">
        <v>42.545999999999999</v>
      </c>
      <c r="D3530">
        <v>8.4239999999999995</v>
      </c>
      <c r="E3530">
        <v>2692</v>
      </c>
      <c r="F3530">
        <v>2060</v>
      </c>
      <c r="G3530">
        <v>137.291</v>
      </c>
      <c r="H3530">
        <v>7.1420000000000003</v>
      </c>
      <c r="I3530">
        <v>22.693999999999999</v>
      </c>
      <c r="J3530">
        <v>76.165999999999997</v>
      </c>
      <c r="K3530">
        <f t="shared" si="80"/>
        <v>0.29795446787280416</v>
      </c>
    </row>
    <row r="3531" spans="2:12" x14ac:dyDescent="0.2">
      <c r="B3531">
        <v>9</v>
      </c>
      <c r="C3531">
        <v>87.566000000000003</v>
      </c>
      <c r="D3531">
        <v>11.61</v>
      </c>
      <c r="E3531">
        <v>2068</v>
      </c>
      <c r="F3531">
        <v>2036</v>
      </c>
      <c r="G3531">
        <v>15.461</v>
      </c>
      <c r="H3531">
        <v>9.8919999999999995</v>
      </c>
      <c r="I3531">
        <v>23.614999999999998</v>
      </c>
      <c r="J3531">
        <v>60.713000000000001</v>
      </c>
      <c r="K3531">
        <f t="shared" si="80"/>
        <v>0.38896117800141644</v>
      </c>
    </row>
    <row r="3532" spans="2:12" x14ac:dyDescent="0.2">
      <c r="B3532">
        <v>10</v>
      </c>
      <c r="C3532">
        <v>38.6</v>
      </c>
      <c r="D3532">
        <v>7.6849999999999996</v>
      </c>
      <c r="E3532">
        <v>2148</v>
      </c>
      <c r="F3532">
        <v>2084</v>
      </c>
      <c r="G3532">
        <v>73.811000000000007</v>
      </c>
      <c r="H3532">
        <v>6.9039999999999999</v>
      </c>
      <c r="I3532">
        <v>18.236999999999998</v>
      </c>
      <c r="J3532">
        <v>42.228000000000002</v>
      </c>
      <c r="K3532">
        <f t="shared" si="80"/>
        <v>0.43186984938903095</v>
      </c>
    </row>
    <row r="3533" spans="2:12" x14ac:dyDescent="0.2">
      <c r="B3533">
        <v>11</v>
      </c>
      <c r="C3533">
        <v>94.7</v>
      </c>
      <c r="D3533">
        <v>11.724</v>
      </c>
      <c r="E3533">
        <v>1896</v>
      </c>
      <c r="F3533">
        <v>2080</v>
      </c>
      <c r="G3533">
        <v>102.907</v>
      </c>
      <c r="H3533">
        <v>10.475</v>
      </c>
      <c r="I3533">
        <v>31.641999999999999</v>
      </c>
      <c r="J3533">
        <v>59.515000000000001</v>
      </c>
      <c r="K3533">
        <f t="shared" si="80"/>
        <v>0.53166428631437457</v>
      </c>
    </row>
    <row r="3534" spans="2:12" x14ac:dyDescent="0.2">
      <c r="B3534">
        <v>12</v>
      </c>
      <c r="C3534">
        <v>48.122</v>
      </c>
      <c r="D3534">
        <v>8.4380000000000006</v>
      </c>
      <c r="E3534">
        <v>1816</v>
      </c>
      <c r="F3534">
        <v>2204</v>
      </c>
      <c r="G3534">
        <v>16.39</v>
      </c>
      <c r="H3534">
        <v>7.1420000000000003</v>
      </c>
      <c r="I3534">
        <v>36.162999999999997</v>
      </c>
      <c r="J3534">
        <v>74.515000000000001</v>
      </c>
      <c r="K3534">
        <f t="shared" si="80"/>
        <v>0.48531168221163518</v>
      </c>
    </row>
    <row r="3535" spans="2:12" x14ac:dyDescent="0.2">
      <c r="B3535">
        <v>13</v>
      </c>
      <c r="C3535">
        <v>60.152999999999999</v>
      </c>
      <c r="D3535">
        <v>11.673</v>
      </c>
      <c r="E3535">
        <v>2600</v>
      </c>
      <c r="F3535">
        <v>1660</v>
      </c>
      <c r="G3535">
        <v>101.768</v>
      </c>
      <c r="H3535">
        <v>7.0650000000000004</v>
      </c>
      <c r="I3535">
        <v>24.26</v>
      </c>
      <c r="J3535">
        <v>54.994999999999997</v>
      </c>
      <c r="K3535">
        <f t="shared" si="80"/>
        <v>0.44113101191017368</v>
      </c>
    </row>
    <row r="3536" spans="2:12" x14ac:dyDescent="0.2">
      <c r="B3536">
        <v>14</v>
      </c>
      <c r="C3536">
        <v>37.459000000000003</v>
      </c>
      <c r="D3536">
        <v>7.81</v>
      </c>
      <c r="E3536">
        <v>2532</v>
      </c>
      <c r="F3536">
        <v>1752</v>
      </c>
      <c r="G3536">
        <v>142.43100000000001</v>
      </c>
      <c r="H3536">
        <v>6.6660000000000004</v>
      </c>
      <c r="I3536">
        <v>25.436</v>
      </c>
      <c r="J3536">
        <v>58.756999999999998</v>
      </c>
      <c r="K3536">
        <f t="shared" si="80"/>
        <v>0.43290161172285857</v>
      </c>
    </row>
    <row r="3537" spans="2:11" x14ac:dyDescent="0.2">
      <c r="B3537">
        <v>15</v>
      </c>
      <c r="C3537">
        <v>76.165999999999997</v>
      </c>
      <c r="D3537">
        <v>10.542999999999999</v>
      </c>
      <c r="E3537">
        <v>2584</v>
      </c>
      <c r="F3537">
        <v>1368</v>
      </c>
      <c r="G3537">
        <v>96.483000000000004</v>
      </c>
      <c r="H3537">
        <v>9.6150000000000002</v>
      </c>
      <c r="I3537">
        <v>19.696999999999999</v>
      </c>
      <c r="J3537">
        <v>48.328000000000003</v>
      </c>
      <c r="K3537">
        <f t="shared" si="80"/>
        <v>0.40756911107432542</v>
      </c>
    </row>
    <row r="3538" spans="2:11" x14ac:dyDescent="0.2">
      <c r="B3538">
        <v>16</v>
      </c>
      <c r="C3538">
        <v>22.693999999999999</v>
      </c>
      <c r="D3538">
        <v>5.952</v>
      </c>
      <c r="E3538">
        <v>2540</v>
      </c>
      <c r="F3538">
        <v>1464</v>
      </c>
      <c r="G3538">
        <v>16.260000000000002</v>
      </c>
      <c r="H3538">
        <v>5.2169999999999996</v>
      </c>
    </row>
    <row r="3539" spans="2:11" x14ac:dyDescent="0.2">
      <c r="B3539">
        <v>17</v>
      </c>
      <c r="C3539">
        <v>60.713000000000001</v>
      </c>
      <c r="D3539">
        <v>9.7609999999999992</v>
      </c>
      <c r="E3539">
        <v>2268</v>
      </c>
      <c r="F3539">
        <v>1432</v>
      </c>
      <c r="G3539">
        <v>77.319999999999993</v>
      </c>
      <c r="H3539">
        <v>7.8570000000000002</v>
      </c>
    </row>
    <row r="3540" spans="2:11" x14ac:dyDescent="0.2">
      <c r="B3540">
        <v>18</v>
      </c>
      <c r="C3540">
        <v>23.614999999999998</v>
      </c>
      <c r="D3540">
        <v>6.0839999999999996</v>
      </c>
      <c r="E3540">
        <v>2244</v>
      </c>
      <c r="F3540">
        <v>1388</v>
      </c>
      <c r="G3540">
        <v>59.420999999999999</v>
      </c>
      <c r="H3540">
        <v>5.4630000000000001</v>
      </c>
    </row>
    <row r="3541" spans="2:11" x14ac:dyDescent="0.2">
      <c r="B3541">
        <v>19</v>
      </c>
      <c r="C3541">
        <v>42.228000000000002</v>
      </c>
      <c r="D3541">
        <v>8.7829999999999995</v>
      </c>
      <c r="E3541">
        <v>1308</v>
      </c>
      <c r="F3541">
        <v>3484</v>
      </c>
      <c r="G3541">
        <v>147.17099999999999</v>
      </c>
      <c r="H3541">
        <v>6.4279999999999999</v>
      </c>
    </row>
    <row r="3542" spans="2:11" x14ac:dyDescent="0.2">
      <c r="B3542">
        <v>20</v>
      </c>
      <c r="C3542">
        <v>18.236999999999998</v>
      </c>
      <c r="D3542">
        <v>5.952</v>
      </c>
      <c r="E3542">
        <v>1324</v>
      </c>
      <c r="F3542">
        <v>3548</v>
      </c>
      <c r="G3542">
        <v>16.260000000000002</v>
      </c>
      <c r="H3542">
        <v>4.0469999999999997</v>
      </c>
    </row>
    <row r="3543" spans="2:11" x14ac:dyDescent="0.2">
      <c r="B3543">
        <v>21</v>
      </c>
      <c r="C3543">
        <v>59.515000000000001</v>
      </c>
      <c r="D3543">
        <v>9.7260000000000009</v>
      </c>
      <c r="E3543">
        <v>1600</v>
      </c>
      <c r="F3543">
        <v>3052</v>
      </c>
      <c r="G3543">
        <v>111.541</v>
      </c>
      <c r="H3543">
        <v>8.0950000000000006</v>
      </c>
    </row>
    <row r="3544" spans="2:11" x14ac:dyDescent="0.2">
      <c r="B3544">
        <v>22</v>
      </c>
      <c r="C3544">
        <v>31.641999999999999</v>
      </c>
      <c r="D3544">
        <v>7.4530000000000003</v>
      </c>
      <c r="E3544">
        <v>1596</v>
      </c>
      <c r="F3544">
        <v>3064</v>
      </c>
      <c r="G3544">
        <v>116.565</v>
      </c>
      <c r="H3544">
        <v>5.7140000000000004</v>
      </c>
    </row>
    <row r="3545" spans="2:11" x14ac:dyDescent="0.2">
      <c r="B3545">
        <v>23</v>
      </c>
      <c r="C3545">
        <v>74.515000000000001</v>
      </c>
      <c r="D3545">
        <v>10.858000000000001</v>
      </c>
      <c r="E3545">
        <v>1484</v>
      </c>
      <c r="F3545">
        <v>3036</v>
      </c>
      <c r="G3545">
        <v>52.125</v>
      </c>
      <c r="H3545">
        <v>8.8079999999999998</v>
      </c>
    </row>
    <row r="3546" spans="2:11" x14ac:dyDescent="0.2">
      <c r="B3546">
        <v>24</v>
      </c>
      <c r="C3546">
        <v>36.162999999999997</v>
      </c>
      <c r="D3546">
        <v>8.109</v>
      </c>
      <c r="E3546">
        <v>1500</v>
      </c>
      <c r="F3546">
        <v>3004</v>
      </c>
      <c r="G3546">
        <v>40.235999999999997</v>
      </c>
      <c r="H3546">
        <v>6.133</v>
      </c>
    </row>
    <row r="3547" spans="2:11" x14ac:dyDescent="0.2">
      <c r="B3547">
        <v>25</v>
      </c>
      <c r="C3547">
        <v>54.994999999999997</v>
      </c>
      <c r="D3547">
        <v>9.2449999999999992</v>
      </c>
      <c r="E3547">
        <v>4756</v>
      </c>
      <c r="F3547">
        <v>1308</v>
      </c>
      <c r="G3547">
        <v>124.509</v>
      </c>
      <c r="H3547">
        <v>7.9240000000000004</v>
      </c>
    </row>
    <row r="3548" spans="2:11" x14ac:dyDescent="0.2">
      <c r="B3548">
        <v>26</v>
      </c>
      <c r="C3548">
        <v>24.26</v>
      </c>
      <c r="D3548">
        <v>7.0789999999999997</v>
      </c>
      <c r="E3548">
        <v>4780</v>
      </c>
      <c r="F3548">
        <v>1424</v>
      </c>
      <c r="G3548">
        <v>70.346000000000004</v>
      </c>
      <c r="H3548">
        <v>4.5229999999999997</v>
      </c>
    </row>
    <row r="3549" spans="2:11" x14ac:dyDescent="0.2">
      <c r="B3549">
        <v>27</v>
      </c>
      <c r="C3549">
        <v>58.756999999999998</v>
      </c>
      <c r="D3549">
        <v>10.129</v>
      </c>
      <c r="E3549">
        <v>4728</v>
      </c>
      <c r="F3549">
        <v>1016</v>
      </c>
      <c r="G3549">
        <v>60.421999999999997</v>
      </c>
      <c r="H3549">
        <v>8.0950000000000006</v>
      </c>
    </row>
    <row r="3550" spans="2:11" x14ac:dyDescent="0.2">
      <c r="B3550">
        <v>28</v>
      </c>
      <c r="C3550">
        <v>25.436</v>
      </c>
      <c r="D3550">
        <v>6.6150000000000002</v>
      </c>
      <c r="E3550">
        <v>4744</v>
      </c>
      <c r="F3550">
        <v>904</v>
      </c>
      <c r="G3550">
        <v>120.256</v>
      </c>
      <c r="H3550">
        <v>5.2380000000000004</v>
      </c>
    </row>
    <row r="3551" spans="2:11" x14ac:dyDescent="0.2">
      <c r="B3551">
        <v>29</v>
      </c>
      <c r="C3551">
        <v>48.328000000000003</v>
      </c>
      <c r="D3551">
        <v>9.6300000000000008</v>
      </c>
      <c r="E3551">
        <v>4824</v>
      </c>
      <c r="F3551">
        <v>1088</v>
      </c>
      <c r="G3551">
        <v>81.468999999999994</v>
      </c>
      <c r="H3551">
        <v>6.9039999999999999</v>
      </c>
    </row>
    <row r="3552" spans="2:11" x14ac:dyDescent="0.2">
      <c r="B3552">
        <v>30</v>
      </c>
      <c r="C3552">
        <v>19.696999999999999</v>
      </c>
      <c r="D3552">
        <v>6.1760000000000002</v>
      </c>
      <c r="E3552">
        <v>4804</v>
      </c>
      <c r="F3552">
        <v>1036</v>
      </c>
      <c r="G3552">
        <v>62.447000000000003</v>
      </c>
      <c r="H3552">
        <v>4.2850000000000001</v>
      </c>
    </row>
    <row r="3554" spans="2:12" x14ac:dyDescent="0.2">
      <c r="B3554" s="7" t="s">
        <v>126</v>
      </c>
    </row>
    <row r="3555" spans="2:12" x14ac:dyDescent="0.2">
      <c r="B3555">
        <v>1</v>
      </c>
      <c r="C3555">
        <v>105.03</v>
      </c>
      <c r="D3555">
        <v>13.353999999999999</v>
      </c>
      <c r="E3555">
        <v>2588</v>
      </c>
      <c r="F3555">
        <v>648</v>
      </c>
      <c r="G3555">
        <v>109.44</v>
      </c>
      <c r="H3555">
        <v>10.954000000000001</v>
      </c>
      <c r="I3555">
        <v>60.197000000000003</v>
      </c>
      <c r="J3555">
        <v>105.03</v>
      </c>
      <c r="K3555" cm="1">
        <f t="array" ref="K3555:K3569">I3555:I3569/J3555:J3569</f>
        <v>0.57314100733123874</v>
      </c>
      <c r="L3555">
        <f>MIN(I3555:I3569)</f>
        <v>28.166</v>
      </c>
    </row>
    <row r="3556" spans="2:12" x14ac:dyDescent="0.2">
      <c r="B3556">
        <v>2</v>
      </c>
      <c r="C3556">
        <v>60.197000000000003</v>
      </c>
      <c r="D3556">
        <v>10.385</v>
      </c>
      <c r="E3556">
        <v>2544</v>
      </c>
      <c r="F3556">
        <v>704</v>
      </c>
      <c r="G3556">
        <v>151.607</v>
      </c>
      <c r="H3556">
        <v>7.7359999999999998</v>
      </c>
      <c r="I3556">
        <v>42.44</v>
      </c>
      <c r="J3556">
        <v>65.988</v>
      </c>
      <c r="K3556">
        <v>0.64314723889191971</v>
      </c>
      <c r="L3556">
        <f>MAX(J3555:J3569)</f>
        <v>105.03</v>
      </c>
    </row>
    <row r="3557" spans="2:12" x14ac:dyDescent="0.2">
      <c r="B3557">
        <v>3</v>
      </c>
      <c r="C3557">
        <v>65.988</v>
      </c>
      <c r="D3557">
        <v>10.409000000000001</v>
      </c>
      <c r="E3557">
        <v>2744</v>
      </c>
      <c r="F3557">
        <v>600</v>
      </c>
      <c r="G3557">
        <v>112.306</v>
      </c>
      <c r="H3557">
        <v>9.0250000000000004</v>
      </c>
      <c r="I3557">
        <v>45.991</v>
      </c>
      <c r="J3557">
        <v>68.671000000000006</v>
      </c>
      <c r="K3557">
        <v>0.66972958017212503</v>
      </c>
      <c r="L3557">
        <f>AVERAGE(I3555:I3569)</f>
        <v>39.831266666666671</v>
      </c>
    </row>
    <row r="3558" spans="2:12" x14ac:dyDescent="0.2">
      <c r="B3558">
        <v>4</v>
      </c>
      <c r="C3558">
        <v>42.44</v>
      </c>
      <c r="D3558">
        <v>10.077999999999999</v>
      </c>
      <c r="E3558">
        <v>2736</v>
      </c>
      <c r="F3558">
        <v>592</v>
      </c>
      <c r="G3558">
        <v>120.964</v>
      </c>
      <c r="H3558">
        <v>7.6820000000000004</v>
      </c>
      <c r="I3558">
        <v>53.627000000000002</v>
      </c>
      <c r="J3558">
        <v>57.917999999999999</v>
      </c>
      <c r="K3558">
        <v>0.92591249697848688</v>
      </c>
      <c r="L3558">
        <f>AVERAGE(J3555:J3569)</f>
        <v>64.773533333333333</v>
      </c>
    </row>
    <row r="3559" spans="2:12" x14ac:dyDescent="0.2">
      <c r="B3559">
        <v>5</v>
      </c>
      <c r="C3559">
        <v>68.671000000000006</v>
      </c>
      <c r="D3559">
        <v>10.72</v>
      </c>
      <c r="E3559">
        <v>2692</v>
      </c>
      <c r="F3559">
        <v>744</v>
      </c>
      <c r="G3559">
        <v>151.07400000000001</v>
      </c>
      <c r="H3559">
        <v>8.56</v>
      </c>
      <c r="I3559">
        <v>37.936</v>
      </c>
      <c r="J3559">
        <v>59.496000000000002</v>
      </c>
      <c r="K3559">
        <v>0.63762269732418986</v>
      </c>
    </row>
    <row r="3560" spans="2:12" x14ac:dyDescent="0.2">
      <c r="B3560">
        <v>6</v>
      </c>
      <c r="C3560">
        <v>45.991</v>
      </c>
      <c r="D3560">
        <v>8.7579999999999991</v>
      </c>
      <c r="E3560">
        <v>2708</v>
      </c>
      <c r="F3560">
        <v>744</v>
      </c>
      <c r="G3560">
        <v>158.499</v>
      </c>
      <c r="H3560">
        <v>6.42</v>
      </c>
      <c r="I3560">
        <v>32.015000000000001</v>
      </c>
      <c r="J3560">
        <v>56.508000000000003</v>
      </c>
      <c r="K3560">
        <v>0.56655694768882281</v>
      </c>
    </row>
    <row r="3561" spans="2:12" x14ac:dyDescent="0.2">
      <c r="B3561">
        <v>7</v>
      </c>
      <c r="C3561">
        <v>57.917999999999999</v>
      </c>
      <c r="D3561">
        <v>10.151</v>
      </c>
      <c r="E3561">
        <v>4056</v>
      </c>
      <c r="F3561">
        <v>2192</v>
      </c>
      <c r="G3561">
        <v>71.564999999999998</v>
      </c>
      <c r="H3561">
        <v>8.3949999999999996</v>
      </c>
      <c r="I3561">
        <v>49.154000000000003</v>
      </c>
      <c r="J3561">
        <v>69.531999999999996</v>
      </c>
      <c r="K3561">
        <v>0.70692630731174144</v>
      </c>
    </row>
    <row r="3562" spans="2:12" x14ac:dyDescent="0.2">
      <c r="B3562">
        <v>8</v>
      </c>
      <c r="C3562">
        <v>53.627000000000002</v>
      </c>
      <c r="D3562">
        <v>9.4510000000000005</v>
      </c>
      <c r="E3562">
        <v>4032</v>
      </c>
      <c r="F3562">
        <v>2144</v>
      </c>
      <c r="G3562">
        <v>19.855</v>
      </c>
      <c r="H3562">
        <v>7.8620000000000001</v>
      </c>
      <c r="I3562">
        <v>33.6</v>
      </c>
      <c r="J3562">
        <v>66.75</v>
      </c>
      <c r="K3562">
        <v>0.50337078651685396</v>
      </c>
    </row>
    <row r="3563" spans="2:12" x14ac:dyDescent="0.2">
      <c r="B3563">
        <v>9</v>
      </c>
      <c r="C3563">
        <v>59.496000000000002</v>
      </c>
      <c r="D3563">
        <v>9.3079999999999998</v>
      </c>
      <c r="E3563">
        <v>4432</v>
      </c>
      <c r="F3563">
        <v>1904</v>
      </c>
      <c r="G3563">
        <v>21.800999999999998</v>
      </c>
      <c r="H3563">
        <v>8.6419999999999995</v>
      </c>
      <c r="I3563">
        <v>39.552</v>
      </c>
      <c r="J3563">
        <v>53.588999999999999</v>
      </c>
      <c r="K3563">
        <v>0.73806191569165314</v>
      </c>
    </row>
    <row r="3564" spans="2:12" x14ac:dyDescent="0.2">
      <c r="B3564">
        <v>10</v>
      </c>
      <c r="C3564">
        <v>37.936</v>
      </c>
      <c r="D3564">
        <v>7.51</v>
      </c>
      <c r="E3564">
        <v>4452</v>
      </c>
      <c r="F3564">
        <v>1920</v>
      </c>
      <c r="G3564">
        <v>27.408000000000001</v>
      </c>
      <c r="H3564">
        <v>6.7489999999999997</v>
      </c>
      <c r="I3564">
        <v>30.986000000000001</v>
      </c>
      <c r="J3564">
        <v>45.792999999999999</v>
      </c>
      <c r="K3564">
        <v>0.67665363701875836</v>
      </c>
    </row>
    <row r="3565" spans="2:12" x14ac:dyDescent="0.2">
      <c r="B3565">
        <v>11</v>
      </c>
      <c r="C3565">
        <v>56.508000000000003</v>
      </c>
      <c r="D3565">
        <v>9.1359999999999992</v>
      </c>
      <c r="E3565">
        <v>4052</v>
      </c>
      <c r="F3565">
        <v>2356</v>
      </c>
      <c r="G3565">
        <v>108.925</v>
      </c>
      <c r="H3565">
        <v>7.9009999999999998</v>
      </c>
      <c r="I3565">
        <v>38.850999999999999</v>
      </c>
      <c r="J3565">
        <v>66.331000000000003</v>
      </c>
      <c r="K3565">
        <v>0.58571407034418288</v>
      </c>
    </row>
    <row r="3566" spans="2:12" x14ac:dyDescent="0.2">
      <c r="B3566">
        <v>12</v>
      </c>
      <c r="C3566">
        <v>32.015000000000001</v>
      </c>
      <c r="D3566">
        <v>7.6219999999999999</v>
      </c>
      <c r="E3566">
        <v>4032</v>
      </c>
      <c r="F3566">
        <v>2464</v>
      </c>
      <c r="G3566">
        <v>24.905000000000001</v>
      </c>
      <c r="H3566">
        <v>6.5149999999999997</v>
      </c>
      <c r="I3566">
        <v>33.820999999999998</v>
      </c>
      <c r="J3566">
        <v>70.194999999999993</v>
      </c>
      <c r="K3566">
        <v>0.48181494408433651</v>
      </c>
    </row>
    <row r="3567" spans="2:12" x14ac:dyDescent="0.2">
      <c r="B3567">
        <v>13</v>
      </c>
      <c r="C3567">
        <v>69.531999999999996</v>
      </c>
      <c r="D3567">
        <v>10.382</v>
      </c>
      <c r="E3567">
        <v>4020</v>
      </c>
      <c r="F3567">
        <v>2168</v>
      </c>
      <c r="G3567">
        <v>25.346</v>
      </c>
      <c r="H3567">
        <v>9.1329999999999991</v>
      </c>
      <c r="I3567">
        <v>28.166</v>
      </c>
      <c r="J3567">
        <v>57.902999999999999</v>
      </c>
      <c r="K3567">
        <v>0.48643420893563377</v>
      </c>
    </row>
    <row r="3568" spans="2:12" x14ac:dyDescent="0.2">
      <c r="B3568">
        <v>14</v>
      </c>
      <c r="C3568">
        <v>49.154000000000003</v>
      </c>
      <c r="D3568">
        <v>8.9879999999999995</v>
      </c>
      <c r="E3568">
        <v>4040</v>
      </c>
      <c r="F3568">
        <v>2156</v>
      </c>
      <c r="G3568">
        <v>20.925000000000001</v>
      </c>
      <c r="H3568">
        <v>7.7759999999999998</v>
      </c>
      <c r="I3568">
        <v>34.674999999999997</v>
      </c>
      <c r="J3568">
        <v>60.927999999999997</v>
      </c>
      <c r="K3568">
        <v>0.56911436449579833</v>
      </c>
    </row>
    <row r="3569" spans="2:11" x14ac:dyDescent="0.2">
      <c r="B3569">
        <v>15</v>
      </c>
      <c r="C3569">
        <v>66.75</v>
      </c>
      <c r="D3569">
        <v>11.055999999999999</v>
      </c>
      <c r="E3569">
        <v>4472</v>
      </c>
      <c r="F3569">
        <v>1780</v>
      </c>
      <c r="G3569">
        <v>113.703</v>
      </c>
      <c r="H3569">
        <v>9.0709999999999997</v>
      </c>
      <c r="I3569">
        <v>36.457999999999998</v>
      </c>
      <c r="J3569">
        <v>66.971000000000004</v>
      </c>
      <c r="K3569">
        <v>0.54438488300906362</v>
      </c>
    </row>
    <row r="3570" spans="2:11" x14ac:dyDescent="0.2">
      <c r="B3570">
        <v>16</v>
      </c>
      <c r="C3570">
        <v>33.6</v>
      </c>
      <c r="D3570">
        <v>7.4279999999999999</v>
      </c>
      <c r="E3570">
        <v>4476</v>
      </c>
      <c r="F3570">
        <v>1824</v>
      </c>
      <c r="G3570">
        <v>105.422</v>
      </c>
      <c r="H3570">
        <v>6.173</v>
      </c>
    </row>
    <row r="3571" spans="2:11" x14ac:dyDescent="0.2">
      <c r="B3571">
        <v>17</v>
      </c>
      <c r="C3571">
        <v>53.588999999999999</v>
      </c>
      <c r="D3571">
        <v>9.298</v>
      </c>
      <c r="E3571">
        <v>4060</v>
      </c>
      <c r="F3571">
        <v>2488</v>
      </c>
      <c r="G3571">
        <v>79.287000000000006</v>
      </c>
      <c r="H3571">
        <v>7.95</v>
      </c>
    </row>
    <row r="3572" spans="2:11" x14ac:dyDescent="0.2">
      <c r="B3572">
        <v>18</v>
      </c>
      <c r="C3572">
        <v>39.552</v>
      </c>
      <c r="D3572">
        <v>8.41</v>
      </c>
      <c r="E3572">
        <v>4024</v>
      </c>
      <c r="F3572">
        <v>2484</v>
      </c>
      <c r="G3572">
        <v>40.235999999999997</v>
      </c>
      <c r="H3572">
        <v>6.6349999999999998</v>
      </c>
    </row>
    <row r="3573" spans="2:11" x14ac:dyDescent="0.2">
      <c r="B3573">
        <v>19</v>
      </c>
      <c r="C3573">
        <v>45.792999999999999</v>
      </c>
      <c r="D3573">
        <v>10.513</v>
      </c>
      <c r="E3573">
        <v>2148</v>
      </c>
      <c r="F3573">
        <v>1508</v>
      </c>
      <c r="G3573">
        <v>80.537999999999997</v>
      </c>
      <c r="H3573">
        <v>6.4569999999999999</v>
      </c>
    </row>
    <row r="3574" spans="2:11" x14ac:dyDescent="0.2">
      <c r="B3574">
        <v>20</v>
      </c>
      <c r="C3574">
        <v>30.986000000000001</v>
      </c>
      <c r="D3574">
        <v>7.399</v>
      </c>
      <c r="E3574">
        <v>2132</v>
      </c>
      <c r="F3574">
        <v>1444</v>
      </c>
      <c r="G3574">
        <v>25.71</v>
      </c>
      <c r="H3574">
        <v>5.5469999999999997</v>
      </c>
    </row>
    <row r="3575" spans="2:11" x14ac:dyDescent="0.2">
      <c r="B3575">
        <v>21</v>
      </c>
      <c r="C3575">
        <v>66.331000000000003</v>
      </c>
      <c r="D3575">
        <v>10.314</v>
      </c>
      <c r="E3575">
        <v>2120</v>
      </c>
      <c r="F3575">
        <v>1212</v>
      </c>
      <c r="G3575">
        <v>101.041</v>
      </c>
      <c r="H3575">
        <v>8.8889999999999993</v>
      </c>
    </row>
    <row r="3576" spans="2:11" x14ac:dyDescent="0.2">
      <c r="B3576">
        <v>22</v>
      </c>
      <c r="C3576">
        <v>38.850999999999999</v>
      </c>
      <c r="D3576">
        <v>7.6059999999999999</v>
      </c>
      <c r="E3576">
        <v>2064</v>
      </c>
      <c r="F3576">
        <v>1308</v>
      </c>
      <c r="G3576">
        <v>13.134</v>
      </c>
      <c r="H3576">
        <v>6.8460000000000001</v>
      </c>
    </row>
    <row r="3577" spans="2:11" x14ac:dyDescent="0.2">
      <c r="B3577">
        <v>23</v>
      </c>
      <c r="C3577">
        <v>70.194999999999993</v>
      </c>
      <c r="D3577">
        <v>11.393000000000001</v>
      </c>
      <c r="E3577">
        <v>1940</v>
      </c>
      <c r="F3577">
        <v>1192</v>
      </c>
      <c r="G3577">
        <v>60.100999999999999</v>
      </c>
      <c r="H3577">
        <v>8.3010000000000002</v>
      </c>
    </row>
    <row r="3578" spans="2:11" x14ac:dyDescent="0.2">
      <c r="B3578">
        <v>24</v>
      </c>
      <c r="C3578">
        <v>33.820999999999998</v>
      </c>
      <c r="D3578">
        <v>7.8470000000000004</v>
      </c>
      <c r="E3578">
        <v>1916</v>
      </c>
      <c r="F3578">
        <v>1084</v>
      </c>
      <c r="G3578">
        <v>155.85400000000001</v>
      </c>
      <c r="H3578">
        <v>5.6790000000000003</v>
      </c>
    </row>
    <row r="3579" spans="2:11" x14ac:dyDescent="0.2">
      <c r="B3579">
        <v>25</v>
      </c>
      <c r="C3579">
        <v>57.902999999999999</v>
      </c>
      <c r="D3579">
        <v>9.6419999999999995</v>
      </c>
      <c r="E3579">
        <v>3120</v>
      </c>
      <c r="F3579">
        <v>3116</v>
      </c>
      <c r="G3579">
        <v>129.80600000000001</v>
      </c>
      <c r="H3579">
        <v>8.5820000000000007</v>
      </c>
    </row>
    <row r="3580" spans="2:11" x14ac:dyDescent="0.2">
      <c r="B3580">
        <v>26</v>
      </c>
      <c r="C3580">
        <v>28.166</v>
      </c>
      <c r="D3580">
        <v>6.8869999999999996</v>
      </c>
      <c r="E3580">
        <v>3128</v>
      </c>
      <c r="F3580">
        <v>3132</v>
      </c>
      <c r="G3580">
        <v>104.53400000000001</v>
      </c>
      <c r="H3580">
        <v>5.5019999999999998</v>
      </c>
    </row>
    <row r="3581" spans="2:11" x14ac:dyDescent="0.2">
      <c r="B3581">
        <v>27</v>
      </c>
      <c r="C3581">
        <v>60.927999999999997</v>
      </c>
      <c r="D3581">
        <v>9.5310000000000006</v>
      </c>
      <c r="E3581">
        <v>3192</v>
      </c>
      <c r="F3581">
        <v>3032</v>
      </c>
      <c r="G3581">
        <v>16.556999999999999</v>
      </c>
      <c r="H3581">
        <v>8.4440000000000008</v>
      </c>
    </row>
    <row r="3582" spans="2:11" x14ac:dyDescent="0.2">
      <c r="B3582">
        <v>28</v>
      </c>
      <c r="C3582">
        <v>34.674999999999997</v>
      </c>
      <c r="D3582">
        <v>7.2619999999999996</v>
      </c>
      <c r="E3582">
        <v>3208</v>
      </c>
      <c r="F3582">
        <v>3028</v>
      </c>
      <c r="G3582">
        <v>17.818999999999999</v>
      </c>
      <c r="H3582">
        <v>6.48</v>
      </c>
    </row>
    <row r="3583" spans="2:11" x14ac:dyDescent="0.2">
      <c r="B3583">
        <v>29</v>
      </c>
      <c r="C3583">
        <v>66.971000000000004</v>
      </c>
      <c r="D3583">
        <v>10.637</v>
      </c>
      <c r="E3583">
        <v>2868</v>
      </c>
      <c r="F3583">
        <v>3020</v>
      </c>
      <c r="G3583">
        <v>111.801</v>
      </c>
      <c r="H3583">
        <v>9.0030000000000001</v>
      </c>
    </row>
    <row r="3584" spans="2:11" x14ac:dyDescent="0.2">
      <c r="B3584">
        <v>30</v>
      </c>
      <c r="C3584">
        <v>36.457999999999998</v>
      </c>
      <c r="D3584">
        <v>7.51</v>
      </c>
      <c r="E3584">
        <v>2876</v>
      </c>
      <c r="F3584">
        <v>3048</v>
      </c>
      <c r="G3584">
        <v>117.408</v>
      </c>
      <c r="H3584">
        <v>6.2949999999999999</v>
      </c>
    </row>
    <row r="3586" spans="2:12" x14ac:dyDescent="0.2">
      <c r="B3586" s="8" t="s">
        <v>127</v>
      </c>
    </row>
    <row r="3587" spans="2:12" x14ac:dyDescent="0.2">
      <c r="B3587">
        <v>1</v>
      </c>
      <c r="C3587">
        <v>80.131</v>
      </c>
      <c r="D3587">
        <v>12.004</v>
      </c>
      <c r="E3587">
        <v>2644</v>
      </c>
      <c r="F3587">
        <v>1840</v>
      </c>
      <c r="G3587">
        <v>100.408</v>
      </c>
      <c r="H3587">
        <v>9.8789999999999996</v>
      </c>
      <c r="I3587">
        <v>52.945999999999998</v>
      </c>
      <c r="J3587">
        <v>80.131</v>
      </c>
      <c r="K3587" cm="1">
        <f t="array" ref="K3587:K3601">I3587:I3601/J3587:J3601</f>
        <v>0.6607430332829991</v>
      </c>
      <c r="L3587">
        <f>MIN(I3587:I3601)</f>
        <v>26.981000000000002</v>
      </c>
    </row>
    <row r="3588" spans="2:12" x14ac:dyDescent="0.2">
      <c r="B3588">
        <v>2</v>
      </c>
      <c r="C3588">
        <v>52.945999999999998</v>
      </c>
      <c r="D3588">
        <v>9.1750000000000007</v>
      </c>
      <c r="E3588">
        <v>2592</v>
      </c>
      <c r="F3588">
        <v>1948</v>
      </c>
      <c r="G3588">
        <v>23.199000000000002</v>
      </c>
      <c r="H3588">
        <v>8.1280000000000001</v>
      </c>
      <c r="I3588">
        <v>33.904000000000003</v>
      </c>
      <c r="J3588">
        <v>62.256999999999998</v>
      </c>
      <c r="K3588">
        <v>0.5445813322196702</v>
      </c>
      <c r="L3588">
        <f>MAX(J3587:J3601)</f>
        <v>90.53</v>
      </c>
    </row>
    <row r="3589" spans="2:12" x14ac:dyDescent="0.2">
      <c r="B3589">
        <v>3</v>
      </c>
      <c r="C3589">
        <v>62.256999999999998</v>
      </c>
      <c r="D3589">
        <v>10.673</v>
      </c>
      <c r="E3589">
        <v>2480</v>
      </c>
      <c r="F3589">
        <v>1948</v>
      </c>
      <c r="G3589">
        <v>118.301</v>
      </c>
      <c r="H3589">
        <v>8.0079999999999991</v>
      </c>
      <c r="I3589">
        <v>51.154000000000003</v>
      </c>
      <c r="J3589">
        <v>76.516999999999996</v>
      </c>
      <c r="K3589">
        <v>0.66853117607851853</v>
      </c>
      <c r="L3589">
        <f>AVERAGE(I3587:I3601)</f>
        <v>45.581466666666664</v>
      </c>
    </row>
    <row r="3590" spans="2:12" x14ac:dyDescent="0.2">
      <c r="B3590">
        <v>4</v>
      </c>
      <c r="C3590">
        <v>33.904000000000003</v>
      </c>
      <c r="D3590">
        <v>7.3719999999999999</v>
      </c>
      <c r="E3590">
        <v>2508</v>
      </c>
      <c r="F3590">
        <v>1968</v>
      </c>
      <c r="G3590">
        <v>101.31</v>
      </c>
      <c r="H3590">
        <v>6.2220000000000004</v>
      </c>
      <c r="I3590">
        <v>50.051000000000002</v>
      </c>
      <c r="J3590">
        <v>69.869</v>
      </c>
      <c r="K3590">
        <v>0.71635489272781927</v>
      </c>
      <c r="L3590">
        <f>AVERAGE(J3587:J3601)</f>
        <v>69.405866666666668</v>
      </c>
    </row>
    <row r="3591" spans="2:12" x14ac:dyDescent="0.2">
      <c r="B3591">
        <v>5</v>
      </c>
      <c r="C3591">
        <v>76.516999999999996</v>
      </c>
      <c r="D3591">
        <v>11.766999999999999</v>
      </c>
      <c r="E3591">
        <v>2000</v>
      </c>
      <c r="F3591">
        <v>2376</v>
      </c>
      <c r="G3591">
        <v>100.62</v>
      </c>
      <c r="H3591">
        <v>8.8829999999999991</v>
      </c>
      <c r="I3591">
        <v>47.103999999999999</v>
      </c>
      <c r="J3591">
        <v>63.134999999999998</v>
      </c>
      <c r="K3591">
        <v>0.74608378870673953</v>
      </c>
    </row>
    <row r="3592" spans="2:12" x14ac:dyDescent="0.2">
      <c r="B3592">
        <v>6</v>
      </c>
      <c r="C3592">
        <v>51.154000000000003</v>
      </c>
      <c r="D3592">
        <v>9.4459999999999997</v>
      </c>
      <c r="E3592">
        <v>1980</v>
      </c>
      <c r="F3592">
        <v>2540</v>
      </c>
      <c r="G3592">
        <v>37.747</v>
      </c>
      <c r="H3592">
        <v>7.9219999999999997</v>
      </c>
      <c r="I3592">
        <v>47.423999999999999</v>
      </c>
      <c r="J3592">
        <v>75.167000000000002</v>
      </c>
      <c r="K3592">
        <v>0.63091516223874833</v>
      </c>
    </row>
    <row r="3593" spans="2:12" x14ac:dyDescent="0.2">
      <c r="B3593">
        <v>7</v>
      </c>
      <c r="C3593">
        <v>69.869</v>
      </c>
      <c r="D3593">
        <v>11.63</v>
      </c>
      <c r="E3593">
        <v>4600</v>
      </c>
      <c r="F3593">
        <v>3040</v>
      </c>
      <c r="G3593">
        <v>103.173</v>
      </c>
      <c r="H3593">
        <v>8.4329999999999998</v>
      </c>
      <c r="I3593">
        <v>58.89</v>
      </c>
      <c r="J3593">
        <v>90.53</v>
      </c>
      <c r="K3593">
        <v>0.65050259582458858</v>
      </c>
    </row>
    <row r="3594" spans="2:12" x14ac:dyDescent="0.2">
      <c r="B3594">
        <v>8</v>
      </c>
      <c r="C3594">
        <v>50.051000000000002</v>
      </c>
      <c r="D3594">
        <v>9.6440000000000001</v>
      </c>
      <c r="E3594">
        <v>4580</v>
      </c>
      <c r="F3594">
        <v>3212</v>
      </c>
      <c r="G3594">
        <v>77.004999999999995</v>
      </c>
      <c r="H3594">
        <v>6.9870000000000001</v>
      </c>
      <c r="I3594">
        <v>52.3</v>
      </c>
      <c r="J3594">
        <v>79.245000000000005</v>
      </c>
      <c r="K3594">
        <v>0.65997854754243157</v>
      </c>
    </row>
    <row r="3595" spans="2:12" x14ac:dyDescent="0.2">
      <c r="B3595">
        <v>9</v>
      </c>
      <c r="C3595">
        <v>63.134999999999998</v>
      </c>
      <c r="D3595">
        <v>10.757</v>
      </c>
      <c r="E3595">
        <v>4500</v>
      </c>
      <c r="F3595">
        <v>3264</v>
      </c>
      <c r="G3595">
        <v>105.593</v>
      </c>
      <c r="H3595">
        <v>7.2279999999999998</v>
      </c>
      <c r="I3595">
        <v>41.081000000000003</v>
      </c>
      <c r="J3595">
        <v>68.534000000000006</v>
      </c>
      <c r="K3595">
        <v>0.59942510286864914</v>
      </c>
    </row>
    <row r="3596" spans="2:12" x14ac:dyDescent="0.2">
      <c r="B3596">
        <v>10</v>
      </c>
      <c r="C3596">
        <v>47.103999999999999</v>
      </c>
      <c r="D3596">
        <v>9.7840000000000007</v>
      </c>
      <c r="E3596">
        <v>4532</v>
      </c>
      <c r="F3596">
        <v>3420</v>
      </c>
      <c r="G3596">
        <v>80.073999999999998</v>
      </c>
      <c r="H3596">
        <v>6.024</v>
      </c>
      <c r="I3596">
        <v>62.061</v>
      </c>
      <c r="J3596">
        <v>70.929000000000002</v>
      </c>
      <c r="K3596">
        <v>0.87497356511441016</v>
      </c>
    </row>
    <row r="3597" spans="2:12" x14ac:dyDescent="0.2">
      <c r="B3597">
        <v>11</v>
      </c>
      <c r="C3597">
        <v>75.167000000000002</v>
      </c>
      <c r="D3597">
        <v>11.454000000000001</v>
      </c>
      <c r="E3597">
        <v>4816</v>
      </c>
      <c r="F3597">
        <v>3076</v>
      </c>
      <c r="G3597">
        <v>104.621</v>
      </c>
      <c r="H3597">
        <v>8.1920000000000002</v>
      </c>
      <c r="I3597">
        <v>42.140999999999998</v>
      </c>
      <c r="J3597">
        <v>58.591999999999999</v>
      </c>
      <c r="K3597">
        <v>0.7192278809393774</v>
      </c>
    </row>
    <row r="3598" spans="2:12" x14ac:dyDescent="0.2">
      <c r="B3598">
        <v>12</v>
      </c>
      <c r="C3598">
        <v>47.423999999999999</v>
      </c>
      <c r="D3598">
        <v>9.5069999999999997</v>
      </c>
      <c r="E3598">
        <v>4836</v>
      </c>
      <c r="F3598">
        <v>3084</v>
      </c>
      <c r="G3598">
        <v>98.745999999999995</v>
      </c>
      <c r="H3598">
        <v>7.05</v>
      </c>
      <c r="I3598">
        <v>42.968000000000004</v>
      </c>
      <c r="J3598">
        <v>64.165000000000006</v>
      </c>
      <c r="K3598">
        <v>0.66964856230031944</v>
      </c>
    </row>
    <row r="3599" spans="2:12" x14ac:dyDescent="0.2">
      <c r="B3599">
        <v>13</v>
      </c>
      <c r="C3599">
        <v>90.53</v>
      </c>
      <c r="D3599">
        <v>12.004</v>
      </c>
      <c r="E3599">
        <v>1280</v>
      </c>
      <c r="F3599">
        <v>1320</v>
      </c>
      <c r="G3599">
        <v>100.408</v>
      </c>
      <c r="H3599">
        <v>10.52</v>
      </c>
      <c r="I3599">
        <v>42.075000000000003</v>
      </c>
      <c r="J3599">
        <v>67.945999999999998</v>
      </c>
      <c r="K3599">
        <v>0.61924175080210764</v>
      </c>
    </row>
    <row r="3600" spans="2:12" x14ac:dyDescent="0.2">
      <c r="B3600">
        <v>14</v>
      </c>
      <c r="C3600">
        <v>58.89</v>
      </c>
      <c r="D3600">
        <v>9.9139999999999997</v>
      </c>
      <c r="E3600">
        <v>1248</v>
      </c>
      <c r="F3600">
        <v>1444</v>
      </c>
      <c r="G3600">
        <v>25.942</v>
      </c>
      <c r="H3600">
        <v>8.6329999999999991</v>
      </c>
      <c r="I3600">
        <v>26.981000000000002</v>
      </c>
      <c r="J3600">
        <v>59.622999999999998</v>
      </c>
      <c r="K3600">
        <v>0.45252670949130375</v>
      </c>
    </row>
    <row r="3601" spans="2:11" x14ac:dyDescent="0.2">
      <c r="B3601">
        <v>15</v>
      </c>
      <c r="C3601">
        <v>79.245000000000005</v>
      </c>
      <c r="D3601">
        <v>11.372999999999999</v>
      </c>
      <c r="E3601">
        <v>1348</v>
      </c>
      <c r="F3601">
        <v>1088</v>
      </c>
      <c r="G3601">
        <v>126.384</v>
      </c>
      <c r="H3601">
        <v>9.9420000000000002</v>
      </c>
      <c r="I3601">
        <v>32.642000000000003</v>
      </c>
      <c r="J3601">
        <v>54.448</v>
      </c>
      <c r="K3601">
        <v>0.59950778724654719</v>
      </c>
    </row>
    <row r="3602" spans="2:11" x14ac:dyDescent="0.2">
      <c r="B3602">
        <v>16</v>
      </c>
      <c r="C3602">
        <v>52.3</v>
      </c>
      <c r="D3602">
        <v>9.7010000000000005</v>
      </c>
      <c r="E3602">
        <v>1364</v>
      </c>
      <c r="F3602">
        <v>1100</v>
      </c>
      <c r="G3602">
        <v>104.381</v>
      </c>
      <c r="H3602">
        <v>7.5350000000000001</v>
      </c>
    </row>
    <row r="3603" spans="2:11" x14ac:dyDescent="0.2">
      <c r="B3603">
        <v>17</v>
      </c>
      <c r="C3603">
        <v>68.534000000000006</v>
      </c>
      <c r="D3603">
        <v>10.613</v>
      </c>
      <c r="E3603">
        <v>1440</v>
      </c>
      <c r="F3603">
        <v>964</v>
      </c>
      <c r="G3603">
        <v>129.47200000000001</v>
      </c>
      <c r="H3603">
        <v>8.8829999999999991</v>
      </c>
    </row>
    <row r="3604" spans="2:11" x14ac:dyDescent="0.2">
      <c r="B3604">
        <v>18</v>
      </c>
      <c r="C3604">
        <v>41.081000000000003</v>
      </c>
      <c r="D3604">
        <v>9.2070000000000007</v>
      </c>
      <c r="E3604">
        <v>1408</v>
      </c>
      <c r="F3604">
        <v>964</v>
      </c>
      <c r="G3604">
        <v>132.87899999999999</v>
      </c>
      <c r="H3604">
        <v>7.2930000000000001</v>
      </c>
    </row>
    <row r="3605" spans="2:11" x14ac:dyDescent="0.2">
      <c r="B3605">
        <v>19</v>
      </c>
      <c r="C3605">
        <v>70.929000000000002</v>
      </c>
      <c r="D3605">
        <v>10.824</v>
      </c>
      <c r="E3605">
        <v>3936</v>
      </c>
      <c r="F3605">
        <v>1744</v>
      </c>
      <c r="G3605">
        <v>106.821</v>
      </c>
      <c r="H3605">
        <v>9.3970000000000002</v>
      </c>
    </row>
    <row r="3606" spans="2:11" x14ac:dyDescent="0.2">
      <c r="B3606">
        <v>20</v>
      </c>
      <c r="C3606">
        <v>62.061</v>
      </c>
      <c r="D3606">
        <v>10.702</v>
      </c>
      <c r="E3606">
        <v>3904</v>
      </c>
      <c r="F3606">
        <v>1772</v>
      </c>
      <c r="G3606">
        <v>148.815</v>
      </c>
      <c r="H3606">
        <v>7.4690000000000003</v>
      </c>
    </row>
    <row r="3607" spans="2:11" x14ac:dyDescent="0.2">
      <c r="B3607">
        <v>21</v>
      </c>
      <c r="C3607">
        <v>58.591999999999999</v>
      </c>
      <c r="D3607">
        <v>10.068</v>
      </c>
      <c r="E3607">
        <v>3912</v>
      </c>
      <c r="F3607">
        <v>1852</v>
      </c>
      <c r="G3607">
        <v>111.038</v>
      </c>
      <c r="H3607">
        <v>8.4580000000000002</v>
      </c>
    </row>
    <row r="3608" spans="2:11" x14ac:dyDescent="0.2">
      <c r="B3608">
        <v>22</v>
      </c>
      <c r="C3608">
        <v>42.140999999999998</v>
      </c>
      <c r="D3608">
        <v>8.9960000000000004</v>
      </c>
      <c r="E3608">
        <v>3908</v>
      </c>
      <c r="F3608">
        <v>1880</v>
      </c>
      <c r="G3608">
        <v>110.376</v>
      </c>
      <c r="H3608">
        <v>6.9930000000000003</v>
      </c>
    </row>
    <row r="3609" spans="2:11" x14ac:dyDescent="0.2">
      <c r="B3609">
        <v>23</v>
      </c>
      <c r="C3609">
        <v>64.165000000000006</v>
      </c>
      <c r="D3609">
        <v>9.7639999999999993</v>
      </c>
      <c r="E3609">
        <v>3888</v>
      </c>
      <c r="F3609">
        <v>2316</v>
      </c>
      <c r="G3609">
        <v>15.750999999999999</v>
      </c>
      <c r="H3609">
        <v>8.7110000000000003</v>
      </c>
    </row>
    <row r="3610" spans="2:11" x14ac:dyDescent="0.2">
      <c r="B3610">
        <v>24</v>
      </c>
      <c r="C3610">
        <v>42.968000000000004</v>
      </c>
      <c r="D3610">
        <v>9.0830000000000002</v>
      </c>
      <c r="E3610">
        <v>3924</v>
      </c>
      <c r="F3610">
        <v>2228</v>
      </c>
      <c r="G3610">
        <v>111.801</v>
      </c>
      <c r="H3610">
        <v>7.2279999999999998</v>
      </c>
    </row>
    <row r="3611" spans="2:11" x14ac:dyDescent="0.2">
      <c r="B3611">
        <v>25</v>
      </c>
      <c r="C3611">
        <v>67.945999999999998</v>
      </c>
      <c r="D3611">
        <v>10.896000000000001</v>
      </c>
      <c r="E3611">
        <v>832</v>
      </c>
      <c r="F3611">
        <v>524</v>
      </c>
      <c r="G3611">
        <v>108.03400000000001</v>
      </c>
      <c r="H3611">
        <v>8.6739999999999995</v>
      </c>
    </row>
    <row r="3612" spans="2:11" x14ac:dyDescent="0.2">
      <c r="B3612">
        <v>26</v>
      </c>
      <c r="C3612">
        <v>42.075000000000003</v>
      </c>
      <c r="D3612">
        <v>8.8460000000000001</v>
      </c>
      <c r="E3612">
        <v>832</v>
      </c>
      <c r="F3612">
        <v>556</v>
      </c>
      <c r="G3612">
        <v>119.358</v>
      </c>
      <c r="H3612">
        <v>6.8490000000000002</v>
      </c>
    </row>
    <row r="3613" spans="2:11" x14ac:dyDescent="0.2">
      <c r="B3613">
        <v>27</v>
      </c>
      <c r="C3613">
        <v>59.622999999999998</v>
      </c>
      <c r="D3613">
        <v>9.4949999999999992</v>
      </c>
      <c r="E3613">
        <v>684</v>
      </c>
      <c r="F3613">
        <v>800</v>
      </c>
      <c r="G3613">
        <v>125.70699999999999</v>
      </c>
      <c r="H3613">
        <v>8.44</v>
      </c>
    </row>
    <row r="3614" spans="2:11" x14ac:dyDescent="0.2">
      <c r="B3614">
        <v>28</v>
      </c>
      <c r="C3614">
        <v>26.981000000000002</v>
      </c>
      <c r="D3614">
        <v>7.5039999999999996</v>
      </c>
      <c r="E3614">
        <v>680</v>
      </c>
      <c r="F3614">
        <v>824</v>
      </c>
      <c r="G3614">
        <v>137.60300000000001</v>
      </c>
      <c r="H3614">
        <v>5.7350000000000003</v>
      </c>
    </row>
    <row r="3615" spans="2:11" x14ac:dyDescent="0.2">
      <c r="B3615">
        <v>29</v>
      </c>
      <c r="C3615">
        <v>54.448</v>
      </c>
      <c r="D3615">
        <v>11.327</v>
      </c>
      <c r="E3615">
        <v>628</v>
      </c>
      <c r="F3615">
        <v>1056</v>
      </c>
      <c r="G3615">
        <v>119.291</v>
      </c>
      <c r="H3615">
        <v>7.2279999999999998</v>
      </c>
    </row>
    <row r="3616" spans="2:11" x14ac:dyDescent="0.2">
      <c r="B3616">
        <v>30</v>
      </c>
      <c r="C3616">
        <v>32.642000000000003</v>
      </c>
      <c r="D3616">
        <v>7.5620000000000003</v>
      </c>
      <c r="E3616">
        <v>660</v>
      </c>
      <c r="F3616">
        <v>1084</v>
      </c>
      <c r="G3616">
        <v>112.479</v>
      </c>
      <c r="H3616">
        <v>6.024</v>
      </c>
    </row>
    <row r="3618" spans="2:12" x14ac:dyDescent="0.2">
      <c r="B3618" s="7" t="s">
        <v>128</v>
      </c>
    </row>
    <row r="3619" spans="2:12" x14ac:dyDescent="0.2">
      <c r="B3619">
        <v>1</v>
      </c>
      <c r="C3619">
        <v>60.48</v>
      </c>
      <c r="D3619">
        <v>9.2230000000000008</v>
      </c>
      <c r="E3619">
        <v>2636</v>
      </c>
      <c r="F3619">
        <v>1168</v>
      </c>
      <c r="G3619">
        <v>105.524</v>
      </c>
      <c r="H3619">
        <v>8.6389999999999993</v>
      </c>
      <c r="I3619">
        <v>44.554000000000002</v>
      </c>
      <c r="J3619">
        <v>60.48</v>
      </c>
      <c r="K3619" cm="1">
        <f t="array" ref="K3619:K3633">I3619:I3633/J3619:J3633</f>
        <v>0.73667328042328051</v>
      </c>
      <c r="L3619">
        <f>MIN(I3619:I3633)</f>
        <v>37.334000000000003</v>
      </c>
    </row>
    <row r="3620" spans="2:12" x14ac:dyDescent="0.2">
      <c r="B3620">
        <v>2</v>
      </c>
      <c r="C3620">
        <v>44.554000000000002</v>
      </c>
      <c r="D3620">
        <v>8.298</v>
      </c>
      <c r="E3620">
        <v>2624</v>
      </c>
      <c r="F3620">
        <v>1188</v>
      </c>
      <c r="G3620">
        <v>120.379</v>
      </c>
      <c r="H3620">
        <v>7.3310000000000004</v>
      </c>
      <c r="I3620">
        <v>41.058999999999997</v>
      </c>
      <c r="J3620">
        <v>48.819000000000003</v>
      </c>
      <c r="K3620">
        <v>0.84104549458202738</v>
      </c>
      <c r="L3620">
        <f>MAX(J3619:J3633)</f>
        <v>90.715999999999994</v>
      </c>
    </row>
    <row r="3621" spans="2:12" x14ac:dyDescent="0.2">
      <c r="B3621">
        <v>3</v>
      </c>
      <c r="C3621">
        <v>48.819000000000003</v>
      </c>
      <c r="D3621">
        <v>8.5259999999999998</v>
      </c>
      <c r="E3621">
        <v>2508</v>
      </c>
      <c r="F3621">
        <v>1288</v>
      </c>
      <c r="G3621">
        <v>112.10899999999999</v>
      </c>
      <c r="H3621">
        <v>7.6520000000000001</v>
      </c>
      <c r="I3621">
        <v>51.47</v>
      </c>
      <c r="J3621">
        <v>68.826999999999998</v>
      </c>
      <c r="K3621">
        <v>0.74781699042526917</v>
      </c>
      <c r="L3621">
        <f>AVERAGE(I3619:I3633)</f>
        <v>52.009</v>
      </c>
    </row>
    <row r="3622" spans="2:12" x14ac:dyDescent="0.2">
      <c r="B3622">
        <v>4</v>
      </c>
      <c r="C3622">
        <v>41.058999999999997</v>
      </c>
      <c r="D3622">
        <v>8.6110000000000007</v>
      </c>
      <c r="E3622">
        <v>2500</v>
      </c>
      <c r="F3622">
        <v>1304</v>
      </c>
      <c r="G3622">
        <v>117.3</v>
      </c>
      <c r="H3622">
        <v>6.633</v>
      </c>
      <c r="I3622">
        <v>41.759</v>
      </c>
      <c r="J3622">
        <v>62.323</v>
      </c>
      <c r="K3622">
        <v>0.67004155769138196</v>
      </c>
      <c r="L3622">
        <f>AVERAGE(J3619:J3633)</f>
        <v>73.273466666666664</v>
      </c>
    </row>
    <row r="3623" spans="2:12" x14ac:dyDescent="0.2">
      <c r="B3623">
        <v>5</v>
      </c>
      <c r="C3623">
        <v>68.826999999999998</v>
      </c>
      <c r="D3623">
        <v>10.048</v>
      </c>
      <c r="E3623">
        <v>2268</v>
      </c>
      <c r="F3623">
        <v>1396</v>
      </c>
      <c r="G3623">
        <v>117.824</v>
      </c>
      <c r="H3623">
        <v>9.1329999999999991</v>
      </c>
      <c r="I3623">
        <v>39.893000000000001</v>
      </c>
      <c r="J3623">
        <v>73.138000000000005</v>
      </c>
      <c r="K3623">
        <v>0.54544833055320074</v>
      </c>
    </row>
    <row r="3624" spans="2:12" x14ac:dyDescent="0.2">
      <c r="B3624">
        <v>6</v>
      </c>
      <c r="C3624">
        <v>51.47</v>
      </c>
      <c r="D3624">
        <v>9.173</v>
      </c>
      <c r="E3624">
        <v>2288</v>
      </c>
      <c r="F3624">
        <v>1416</v>
      </c>
      <c r="G3624">
        <v>113.806</v>
      </c>
      <c r="H3624">
        <v>7.8890000000000002</v>
      </c>
      <c r="I3624">
        <v>62.985999999999997</v>
      </c>
      <c r="J3624">
        <v>82.43</v>
      </c>
      <c r="K3624">
        <v>0.7641150066723279</v>
      </c>
    </row>
    <row r="3625" spans="2:12" x14ac:dyDescent="0.2">
      <c r="B3625">
        <v>7</v>
      </c>
      <c r="C3625">
        <v>62.323</v>
      </c>
      <c r="D3625">
        <v>10.071999999999999</v>
      </c>
      <c r="E3625">
        <v>3108</v>
      </c>
      <c r="F3625">
        <v>2924</v>
      </c>
      <c r="G3625">
        <v>162.89699999999999</v>
      </c>
      <c r="H3625">
        <v>8.6839999999999993</v>
      </c>
      <c r="I3625">
        <v>50.677999999999997</v>
      </c>
      <c r="J3625">
        <v>86.945999999999998</v>
      </c>
      <c r="K3625">
        <v>0.58286752697076349</v>
      </c>
    </row>
    <row r="3626" spans="2:12" x14ac:dyDescent="0.2">
      <c r="B3626">
        <v>8</v>
      </c>
      <c r="C3626">
        <v>41.759</v>
      </c>
      <c r="D3626">
        <v>8.5690000000000008</v>
      </c>
      <c r="E3626">
        <v>3124</v>
      </c>
      <c r="F3626">
        <v>2900</v>
      </c>
      <c r="G3626">
        <v>131.49600000000001</v>
      </c>
      <c r="H3626">
        <v>7.4050000000000002</v>
      </c>
      <c r="I3626">
        <v>73.343000000000004</v>
      </c>
      <c r="J3626">
        <v>86.245000000000005</v>
      </c>
      <c r="K3626">
        <v>0.85040292190851641</v>
      </c>
    </row>
    <row r="3627" spans="2:12" x14ac:dyDescent="0.2">
      <c r="B3627">
        <v>9</v>
      </c>
      <c r="C3627">
        <v>73.138000000000005</v>
      </c>
      <c r="D3627">
        <v>10.717000000000001</v>
      </c>
      <c r="E3627">
        <v>2996</v>
      </c>
      <c r="F3627">
        <v>3188</v>
      </c>
      <c r="G3627">
        <v>141.54599999999999</v>
      </c>
      <c r="H3627">
        <v>9.1210000000000004</v>
      </c>
      <c r="I3627">
        <v>39.04</v>
      </c>
      <c r="J3627">
        <v>64.334000000000003</v>
      </c>
      <c r="K3627">
        <v>0.6068330898125408</v>
      </c>
    </row>
    <row r="3628" spans="2:12" x14ac:dyDescent="0.2">
      <c r="B3628">
        <v>10</v>
      </c>
      <c r="C3628">
        <v>39.893000000000001</v>
      </c>
      <c r="D3628">
        <v>8.3520000000000003</v>
      </c>
      <c r="E3628">
        <v>2992</v>
      </c>
      <c r="F3628">
        <v>3236</v>
      </c>
      <c r="G3628">
        <v>161.03</v>
      </c>
      <c r="H3628">
        <v>6.9109999999999996</v>
      </c>
      <c r="I3628">
        <v>56.884999999999998</v>
      </c>
      <c r="J3628">
        <v>90.715999999999994</v>
      </c>
      <c r="K3628">
        <v>0.62706689007451832</v>
      </c>
    </row>
    <row r="3629" spans="2:12" x14ac:dyDescent="0.2">
      <c r="B3629">
        <v>11</v>
      </c>
      <c r="C3629">
        <v>82.43</v>
      </c>
      <c r="D3629">
        <v>11.643000000000001</v>
      </c>
      <c r="E3629">
        <v>3732</v>
      </c>
      <c r="F3629">
        <v>3556</v>
      </c>
      <c r="G3629">
        <v>57.994999999999997</v>
      </c>
      <c r="H3629">
        <v>9.5739999999999998</v>
      </c>
      <c r="I3629">
        <v>47.54</v>
      </c>
      <c r="J3629">
        <v>69.528000000000006</v>
      </c>
      <c r="K3629">
        <v>0.68375330801979051</v>
      </c>
    </row>
    <row r="3630" spans="2:12" x14ac:dyDescent="0.2">
      <c r="B3630">
        <v>12</v>
      </c>
      <c r="C3630">
        <v>62.985999999999997</v>
      </c>
      <c r="D3630">
        <v>9.827</v>
      </c>
      <c r="E3630">
        <v>3704</v>
      </c>
      <c r="F3630">
        <v>3520</v>
      </c>
      <c r="G3630">
        <v>25.277999999999999</v>
      </c>
      <c r="H3630">
        <v>8.94</v>
      </c>
      <c r="I3630">
        <v>81.066000000000003</v>
      </c>
      <c r="J3630">
        <v>86.679000000000002</v>
      </c>
      <c r="K3630">
        <v>0.93524383068563322</v>
      </c>
    </row>
    <row r="3631" spans="2:12" x14ac:dyDescent="0.2">
      <c r="B3631">
        <v>13</v>
      </c>
      <c r="C3631">
        <v>86.945999999999998</v>
      </c>
      <c r="D3631">
        <v>12.474</v>
      </c>
      <c r="E3631">
        <v>4044</v>
      </c>
      <c r="F3631">
        <v>3324</v>
      </c>
      <c r="G3631">
        <v>62.927999999999997</v>
      </c>
      <c r="H3631">
        <v>9.1329999999999991</v>
      </c>
      <c r="I3631">
        <v>47.173999999999999</v>
      </c>
      <c r="J3631">
        <v>83.557000000000002</v>
      </c>
      <c r="K3631">
        <v>0.56457268690833795</v>
      </c>
    </row>
    <row r="3632" spans="2:12" x14ac:dyDescent="0.2">
      <c r="B3632">
        <v>14</v>
      </c>
      <c r="C3632">
        <v>50.677999999999997</v>
      </c>
      <c r="D3632">
        <v>9.9499999999999993</v>
      </c>
      <c r="E3632">
        <v>4068</v>
      </c>
      <c r="F3632">
        <v>3328</v>
      </c>
      <c r="G3632">
        <v>66.614999999999995</v>
      </c>
      <c r="H3632">
        <v>7.3959999999999999</v>
      </c>
      <c r="I3632">
        <v>37.334000000000003</v>
      </c>
      <c r="J3632">
        <v>53.465000000000003</v>
      </c>
      <c r="K3632">
        <v>0.69828860001870385</v>
      </c>
    </row>
    <row r="3633" spans="2:11" x14ac:dyDescent="0.2">
      <c r="B3633">
        <v>15</v>
      </c>
      <c r="C3633">
        <v>86.245000000000005</v>
      </c>
      <c r="D3633">
        <v>12.413</v>
      </c>
      <c r="E3633">
        <v>4060</v>
      </c>
      <c r="F3633">
        <v>3352</v>
      </c>
      <c r="G3633">
        <v>107.354</v>
      </c>
      <c r="H3633">
        <v>10.119999999999999</v>
      </c>
      <c r="I3633">
        <v>65.353999999999999</v>
      </c>
      <c r="J3633">
        <v>81.614999999999995</v>
      </c>
      <c r="K3633">
        <v>0.80075966427739997</v>
      </c>
    </row>
    <row r="3634" spans="2:11" x14ac:dyDescent="0.2">
      <c r="B3634">
        <v>16</v>
      </c>
      <c r="C3634">
        <v>73.343000000000004</v>
      </c>
      <c r="D3634">
        <v>11.709</v>
      </c>
      <c r="E3634">
        <v>4060</v>
      </c>
      <c r="F3634">
        <v>3376</v>
      </c>
      <c r="G3634">
        <v>108.435</v>
      </c>
      <c r="H3634">
        <v>9.1329999999999991</v>
      </c>
    </row>
    <row r="3635" spans="2:11" x14ac:dyDescent="0.2">
      <c r="B3635">
        <v>17</v>
      </c>
      <c r="C3635">
        <v>64.334000000000003</v>
      </c>
      <c r="D3635">
        <v>10.686</v>
      </c>
      <c r="E3635">
        <v>4768</v>
      </c>
      <c r="F3635">
        <v>2876</v>
      </c>
      <c r="G3635">
        <v>96.632999999999996</v>
      </c>
      <c r="H3635">
        <v>9.1329999999999991</v>
      </c>
    </row>
    <row r="3636" spans="2:11" x14ac:dyDescent="0.2">
      <c r="B3636">
        <v>18</v>
      </c>
      <c r="C3636">
        <v>39.04</v>
      </c>
      <c r="D3636">
        <v>7.5720000000000001</v>
      </c>
      <c r="E3636">
        <v>4716</v>
      </c>
      <c r="F3636">
        <v>3008</v>
      </c>
      <c r="G3636">
        <v>19.026</v>
      </c>
      <c r="H3636">
        <v>6.9109999999999996</v>
      </c>
    </row>
    <row r="3637" spans="2:11" x14ac:dyDescent="0.2">
      <c r="B3637">
        <v>19</v>
      </c>
      <c r="C3637">
        <v>90.715999999999994</v>
      </c>
      <c r="D3637">
        <v>11.643000000000001</v>
      </c>
      <c r="E3637">
        <v>3748</v>
      </c>
      <c r="F3637">
        <v>2220</v>
      </c>
      <c r="G3637">
        <v>147.995</v>
      </c>
      <c r="H3637">
        <v>10.596</v>
      </c>
    </row>
    <row r="3638" spans="2:11" x14ac:dyDescent="0.2">
      <c r="B3638">
        <v>20</v>
      </c>
      <c r="C3638">
        <v>56.884999999999998</v>
      </c>
      <c r="D3638">
        <v>10.273</v>
      </c>
      <c r="E3638">
        <v>3784</v>
      </c>
      <c r="F3638">
        <v>2204</v>
      </c>
      <c r="G3638">
        <v>125.218</v>
      </c>
      <c r="H3638">
        <v>7.8319999999999999</v>
      </c>
    </row>
    <row r="3639" spans="2:11" x14ac:dyDescent="0.2">
      <c r="B3639">
        <v>21</v>
      </c>
      <c r="C3639">
        <v>69.528000000000006</v>
      </c>
      <c r="D3639">
        <v>11.022</v>
      </c>
      <c r="E3639">
        <v>3548</v>
      </c>
      <c r="F3639">
        <v>2500</v>
      </c>
      <c r="G3639">
        <v>145.95400000000001</v>
      </c>
      <c r="H3639">
        <v>8.7840000000000007</v>
      </c>
    </row>
    <row r="3640" spans="2:11" x14ac:dyDescent="0.2">
      <c r="B3640">
        <v>22</v>
      </c>
      <c r="C3640">
        <v>47.54</v>
      </c>
      <c r="D3640">
        <v>9.6389999999999993</v>
      </c>
      <c r="E3640">
        <v>3576</v>
      </c>
      <c r="F3640">
        <v>2484</v>
      </c>
      <c r="G3640">
        <v>129.80600000000001</v>
      </c>
      <c r="H3640">
        <v>7.33</v>
      </c>
    </row>
    <row r="3641" spans="2:11" x14ac:dyDescent="0.2">
      <c r="B3641">
        <v>23</v>
      </c>
      <c r="C3641">
        <v>86.679000000000002</v>
      </c>
      <c r="D3641">
        <v>11.734999999999999</v>
      </c>
      <c r="E3641">
        <v>3284</v>
      </c>
      <c r="F3641">
        <v>2068</v>
      </c>
      <c r="G3641">
        <v>157.751</v>
      </c>
      <c r="H3641">
        <v>9.4979999999999993</v>
      </c>
    </row>
    <row r="3642" spans="2:11" x14ac:dyDescent="0.2">
      <c r="B3642">
        <v>24</v>
      </c>
      <c r="C3642">
        <v>81.066000000000003</v>
      </c>
      <c r="D3642">
        <v>12.157999999999999</v>
      </c>
      <c r="E3642">
        <v>3292</v>
      </c>
      <c r="F3642">
        <v>2144</v>
      </c>
      <c r="G3642">
        <v>5.8259999999999996</v>
      </c>
      <c r="H3642">
        <v>9.2620000000000005</v>
      </c>
    </row>
    <row r="3643" spans="2:11" x14ac:dyDescent="0.2">
      <c r="B3643">
        <v>25</v>
      </c>
      <c r="C3643">
        <v>83.557000000000002</v>
      </c>
      <c r="D3643">
        <v>11.603999999999999</v>
      </c>
      <c r="E3643">
        <v>1384</v>
      </c>
      <c r="F3643">
        <v>1312</v>
      </c>
      <c r="G3643">
        <v>113.839</v>
      </c>
      <c r="H3643">
        <v>9.8740000000000006</v>
      </c>
    </row>
    <row r="3644" spans="2:11" x14ac:dyDescent="0.2">
      <c r="B3644">
        <v>26</v>
      </c>
      <c r="C3644">
        <v>47.173999999999999</v>
      </c>
      <c r="D3644">
        <v>8.5259999999999998</v>
      </c>
      <c r="E3644">
        <v>1384</v>
      </c>
      <c r="F3644">
        <v>1332</v>
      </c>
      <c r="G3644">
        <v>112.10899999999999</v>
      </c>
      <c r="H3644">
        <v>7.4050000000000002</v>
      </c>
    </row>
    <row r="3645" spans="2:11" x14ac:dyDescent="0.2">
      <c r="B3645">
        <v>27</v>
      </c>
      <c r="C3645">
        <v>53.465000000000003</v>
      </c>
      <c r="D3645">
        <v>9.2520000000000007</v>
      </c>
      <c r="E3645">
        <v>1508</v>
      </c>
      <c r="F3645">
        <v>1220</v>
      </c>
      <c r="G3645">
        <v>99.210999999999999</v>
      </c>
      <c r="H3645">
        <v>7.7229999999999999</v>
      </c>
    </row>
    <row r="3646" spans="2:11" x14ac:dyDescent="0.2">
      <c r="B3646">
        <v>28</v>
      </c>
      <c r="C3646">
        <v>37.334000000000003</v>
      </c>
      <c r="D3646">
        <v>7.806</v>
      </c>
      <c r="E3646">
        <v>1468</v>
      </c>
      <c r="F3646">
        <v>1304</v>
      </c>
      <c r="G3646">
        <v>18.434999999999999</v>
      </c>
      <c r="H3646">
        <v>6.39</v>
      </c>
    </row>
    <row r="3647" spans="2:11" x14ac:dyDescent="0.2">
      <c r="B3647">
        <v>29</v>
      </c>
      <c r="C3647">
        <v>81.614999999999995</v>
      </c>
      <c r="D3647">
        <v>11.303000000000001</v>
      </c>
      <c r="E3647">
        <v>1568</v>
      </c>
      <c r="F3647">
        <v>1228</v>
      </c>
      <c r="G3647">
        <v>31.608000000000001</v>
      </c>
      <c r="H3647">
        <v>9.5220000000000002</v>
      </c>
    </row>
    <row r="3648" spans="2:11" x14ac:dyDescent="0.2">
      <c r="B3648">
        <v>30</v>
      </c>
      <c r="C3648">
        <v>65.353999999999999</v>
      </c>
      <c r="D3648">
        <v>10.754</v>
      </c>
      <c r="E3648">
        <v>1580</v>
      </c>
      <c r="F3648">
        <v>1224</v>
      </c>
      <c r="G3648">
        <v>31.866</v>
      </c>
      <c r="H3648">
        <v>8.8859999999999992</v>
      </c>
    </row>
    <row r="3650" spans="2:12" x14ac:dyDescent="0.2">
      <c r="B3650" s="8" t="s">
        <v>129</v>
      </c>
    </row>
    <row r="3651" spans="2:12" x14ac:dyDescent="0.2">
      <c r="B3651">
        <v>1</v>
      </c>
      <c r="C3651">
        <v>83.74</v>
      </c>
      <c r="D3651">
        <v>12.108000000000001</v>
      </c>
      <c r="E3651">
        <v>2936</v>
      </c>
      <c r="F3651">
        <v>1828</v>
      </c>
      <c r="G3651">
        <v>106.587</v>
      </c>
      <c r="H3651">
        <v>8.9789999999999992</v>
      </c>
      <c r="I3651">
        <v>41.58</v>
      </c>
      <c r="J3651">
        <v>83.74</v>
      </c>
      <c r="K3651">
        <f>I3651/J3651</f>
        <v>0.49653689992834965</v>
      </c>
      <c r="L3651">
        <f>MIN(I3651:I3665)</f>
        <v>25.792000000000002</v>
      </c>
    </row>
    <row r="3652" spans="2:12" x14ac:dyDescent="0.2">
      <c r="B3652">
        <v>2</v>
      </c>
      <c r="C3652">
        <v>41.58</v>
      </c>
      <c r="D3652">
        <v>8.1769999999999996</v>
      </c>
      <c r="E3652">
        <v>2916</v>
      </c>
      <c r="F3652">
        <v>1884</v>
      </c>
      <c r="G3652">
        <v>151.113</v>
      </c>
      <c r="H3652">
        <v>6.6660000000000004</v>
      </c>
      <c r="I3652">
        <v>38.844999999999999</v>
      </c>
      <c r="J3652">
        <v>102.499</v>
      </c>
      <c r="K3652">
        <f t="shared" ref="K3652:K3665" si="81">I3652/J3652</f>
        <v>0.3789793071151914</v>
      </c>
      <c r="L3652">
        <f>MAX(J3651:J3665)</f>
        <v>102.499</v>
      </c>
    </row>
    <row r="3653" spans="2:12" x14ac:dyDescent="0.2">
      <c r="B3653">
        <v>3</v>
      </c>
      <c r="C3653">
        <v>102.499</v>
      </c>
      <c r="D3653">
        <v>12.398999999999999</v>
      </c>
      <c r="E3653">
        <v>3004</v>
      </c>
      <c r="F3653">
        <v>1992</v>
      </c>
      <c r="G3653">
        <v>12.653</v>
      </c>
      <c r="H3653">
        <v>10.662000000000001</v>
      </c>
      <c r="I3653">
        <v>38.51</v>
      </c>
      <c r="J3653">
        <v>70.146000000000001</v>
      </c>
      <c r="K3653">
        <f t="shared" si="81"/>
        <v>0.54899780457902081</v>
      </c>
      <c r="L3653">
        <f>AVERAGE(I3651:I3665)</f>
        <v>41.285200000000003</v>
      </c>
    </row>
    <row r="3654" spans="2:12" x14ac:dyDescent="0.2">
      <c r="B3654">
        <v>4</v>
      </c>
      <c r="C3654">
        <v>38.844999999999999</v>
      </c>
      <c r="D3654">
        <v>8.3979999999999997</v>
      </c>
      <c r="E3654">
        <v>3072</v>
      </c>
      <c r="F3654">
        <v>2040</v>
      </c>
      <c r="G3654">
        <v>65.694999999999993</v>
      </c>
      <c r="H3654">
        <v>6.37</v>
      </c>
      <c r="I3654">
        <v>37.862000000000002</v>
      </c>
      <c r="J3654">
        <v>56.460999999999999</v>
      </c>
      <c r="K3654">
        <f t="shared" si="81"/>
        <v>0.6705867767131295</v>
      </c>
      <c r="L3654">
        <f>AVERAGE(J3651:J3665)</f>
        <v>78.932733333333317</v>
      </c>
    </row>
    <row r="3655" spans="2:12" x14ac:dyDescent="0.2">
      <c r="B3655">
        <v>5</v>
      </c>
      <c r="C3655">
        <v>70.146000000000001</v>
      </c>
      <c r="D3655">
        <v>11.179</v>
      </c>
      <c r="E3655">
        <v>3616</v>
      </c>
      <c r="F3655">
        <v>1912</v>
      </c>
      <c r="G3655">
        <v>43.21</v>
      </c>
      <c r="H3655">
        <v>8.4090000000000007</v>
      </c>
      <c r="I3655">
        <v>41.024000000000001</v>
      </c>
      <c r="J3655">
        <v>84.197000000000003</v>
      </c>
      <c r="K3655">
        <f t="shared" si="81"/>
        <v>0.4872382626459375</v>
      </c>
    </row>
    <row r="3656" spans="2:12" x14ac:dyDescent="0.2">
      <c r="B3656">
        <v>6</v>
      </c>
      <c r="C3656">
        <v>38.51</v>
      </c>
      <c r="D3656">
        <v>8.2959999999999994</v>
      </c>
      <c r="E3656">
        <v>3636</v>
      </c>
      <c r="F3656">
        <v>1876</v>
      </c>
      <c r="G3656">
        <v>36.529000000000003</v>
      </c>
      <c r="H3656">
        <v>6.2939999999999996</v>
      </c>
      <c r="I3656">
        <v>44.841999999999999</v>
      </c>
      <c r="J3656">
        <v>85.447000000000003</v>
      </c>
      <c r="K3656">
        <f t="shared" si="81"/>
        <v>0.52479314662890442</v>
      </c>
    </row>
    <row r="3657" spans="2:12" x14ac:dyDescent="0.2">
      <c r="B3657">
        <v>7</v>
      </c>
      <c r="C3657">
        <v>56.460999999999999</v>
      </c>
      <c r="D3657">
        <v>9.1379999999999999</v>
      </c>
      <c r="E3657">
        <v>3832</v>
      </c>
      <c r="F3657">
        <v>856</v>
      </c>
      <c r="G3657">
        <v>141.58199999999999</v>
      </c>
      <c r="H3657">
        <v>8.2569999999999997</v>
      </c>
      <c r="I3657">
        <v>43.264000000000003</v>
      </c>
      <c r="J3657">
        <v>96.364999999999995</v>
      </c>
      <c r="K3657">
        <f t="shared" si="81"/>
        <v>0.44895968453276608</v>
      </c>
    </row>
    <row r="3658" spans="2:12" x14ac:dyDescent="0.2">
      <c r="B3658">
        <v>8</v>
      </c>
      <c r="C3658">
        <v>37.862000000000002</v>
      </c>
      <c r="D3658">
        <v>7.8460000000000001</v>
      </c>
      <c r="E3658">
        <v>3832</v>
      </c>
      <c r="F3658">
        <v>888</v>
      </c>
      <c r="G3658">
        <v>155.85400000000001</v>
      </c>
      <c r="H3658">
        <v>6.4189999999999996</v>
      </c>
      <c r="I3658">
        <v>49.048000000000002</v>
      </c>
      <c r="J3658">
        <v>88.730999999999995</v>
      </c>
      <c r="K3658">
        <f t="shared" si="81"/>
        <v>0.55277186101813347</v>
      </c>
    </row>
    <row r="3659" spans="2:12" x14ac:dyDescent="0.2">
      <c r="B3659">
        <v>9</v>
      </c>
      <c r="C3659">
        <v>84.197000000000003</v>
      </c>
      <c r="D3659">
        <v>11.711</v>
      </c>
      <c r="E3659">
        <v>3248</v>
      </c>
      <c r="F3659">
        <v>952</v>
      </c>
      <c r="G3659">
        <v>124.69499999999999</v>
      </c>
      <c r="H3659">
        <v>9.6720000000000006</v>
      </c>
      <c r="I3659">
        <v>25.792000000000002</v>
      </c>
      <c r="J3659">
        <v>71.67</v>
      </c>
      <c r="K3659">
        <f t="shared" si="81"/>
        <v>0.3598716338774941</v>
      </c>
    </row>
    <row r="3660" spans="2:12" x14ac:dyDescent="0.2">
      <c r="B3660">
        <v>10</v>
      </c>
      <c r="C3660">
        <v>41.024000000000001</v>
      </c>
      <c r="D3660">
        <v>8.0120000000000005</v>
      </c>
      <c r="E3660">
        <v>3256</v>
      </c>
      <c r="F3660">
        <v>992</v>
      </c>
      <c r="G3660">
        <v>146.31</v>
      </c>
      <c r="H3660">
        <v>7.0119999999999996</v>
      </c>
      <c r="I3660">
        <v>32.771999999999998</v>
      </c>
      <c r="J3660">
        <v>68.843000000000004</v>
      </c>
      <c r="K3660">
        <f t="shared" si="81"/>
        <v>0.47603968449951334</v>
      </c>
    </row>
    <row r="3661" spans="2:12" x14ac:dyDescent="0.2">
      <c r="B3661">
        <v>11</v>
      </c>
      <c r="C3661">
        <v>85.447000000000003</v>
      </c>
      <c r="D3661">
        <v>12.108000000000001</v>
      </c>
      <c r="E3661">
        <v>3552</v>
      </c>
      <c r="F3661">
        <v>1296</v>
      </c>
      <c r="G3661">
        <v>69.716999999999999</v>
      </c>
      <c r="H3661">
        <v>9.2219999999999995</v>
      </c>
      <c r="I3661">
        <v>54.723999999999997</v>
      </c>
      <c r="J3661">
        <v>88.974000000000004</v>
      </c>
      <c r="K3661">
        <f t="shared" si="81"/>
        <v>0.61505608379976162</v>
      </c>
    </row>
    <row r="3662" spans="2:12" x14ac:dyDescent="0.2">
      <c r="B3662">
        <v>12</v>
      </c>
      <c r="C3662">
        <v>44.841999999999999</v>
      </c>
      <c r="D3662">
        <v>8.6839999999999993</v>
      </c>
      <c r="E3662">
        <v>3580</v>
      </c>
      <c r="F3662">
        <v>1268</v>
      </c>
      <c r="G3662">
        <v>75.174000000000007</v>
      </c>
      <c r="H3662">
        <v>6.9130000000000003</v>
      </c>
      <c r="I3662">
        <v>58.069000000000003</v>
      </c>
      <c r="J3662">
        <v>78.870999999999995</v>
      </c>
      <c r="K3662">
        <f t="shared" si="81"/>
        <v>0.7362528686082338</v>
      </c>
    </row>
    <row r="3663" spans="2:12" x14ac:dyDescent="0.2">
      <c r="B3663">
        <v>13</v>
      </c>
      <c r="C3663">
        <v>96.364999999999995</v>
      </c>
      <c r="D3663">
        <v>11.976000000000001</v>
      </c>
      <c r="E3663">
        <v>1076</v>
      </c>
      <c r="F3663">
        <v>2924</v>
      </c>
      <c r="G3663">
        <v>8.2970000000000006</v>
      </c>
      <c r="H3663">
        <v>10.24</v>
      </c>
      <c r="I3663">
        <v>32.307000000000002</v>
      </c>
      <c r="J3663">
        <v>65.147999999999996</v>
      </c>
      <c r="K3663">
        <f t="shared" si="81"/>
        <v>0.49590163934426235</v>
      </c>
    </row>
    <row r="3664" spans="2:12" x14ac:dyDescent="0.2">
      <c r="B3664">
        <v>14</v>
      </c>
      <c r="C3664">
        <v>43.264000000000003</v>
      </c>
      <c r="D3664">
        <v>8.2810000000000006</v>
      </c>
      <c r="E3664">
        <v>1160</v>
      </c>
      <c r="F3664">
        <v>2964</v>
      </c>
      <c r="G3664">
        <v>79.694999999999993</v>
      </c>
      <c r="H3664">
        <v>7.0629999999999997</v>
      </c>
      <c r="I3664">
        <v>44.651000000000003</v>
      </c>
      <c r="J3664">
        <v>86.3</v>
      </c>
      <c r="K3664">
        <f t="shared" si="81"/>
        <v>0.51739281575898033</v>
      </c>
    </row>
    <row r="3665" spans="2:11" x14ac:dyDescent="0.2">
      <c r="B3665">
        <v>15</v>
      </c>
      <c r="C3665">
        <v>88.730999999999995</v>
      </c>
      <c r="D3665">
        <v>11.477</v>
      </c>
      <c r="E3665">
        <v>1236</v>
      </c>
      <c r="F3665">
        <v>2812</v>
      </c>
      <c r="G3665">
        <v>161.17500000000001</v>
      </c>
      <c r="H3665">
        <v>10.055999999999999</v>
      </c>
      <c r="I3665">
        <v>35.988</v>
      </c>
      <c r="J3665">
        <v>56.598999999999997</v>
      </c>
      <c r="K3665">
        <f t="shared" si="81"/>
        <v>0.63584162264350963</v>
      </c>
    </row>
    <row r="3666" spans="2:11" x14ac:dyDescent="0.2">
      <c r="B3666">
        <v>16</v>
      </c>
      <c r="C3666">
        <v>49.048000000000002</v>
      </c>
      <c r="D3666">
        <v>8.56</v>
      </c>
      <c r="E3666">
        <v>1300</v>
      </c>
      <c r="F3666">
        <v>2888</v>
      </c>
      <c r="G3666">
        <v>56.768000000000001</v>
      </c>
      <c r="H3666">
        <v>7.6539999999999999</v>
      </c>
    </row>
    <row r="3667" spans="2:11" x14ac:dyDescent="0.2">
      <c r="B3667">
        <v>17</v>
      </c>
      <c r="C3667">
        <v>71.67</v>
      </c>
      <c r="D3667">
        <v>11.456</v>
      </c>
      <c r="E3667">
        <v>1032</v>
      </c>
      <c r="F3667">
        <v>3104</v>
      </c>
      <c r="G3667">
        <v>52.883000000000003</v>
      </c>
      <c r="H3667">
        <v>8.6430000000000007</v>
      </c>
    </row>
    <row r="3668" spans="2:11" x14ac:dyDescent="0.2">
      <c r="B3668">
        <v>18</v>
      </c>
      <c r="C3668">
        <v>25.792000000000002</v>
      </c>
      <c r="D3668">
        <v>6.4809999999999999</v>
      </c>
      <c r="E3668">
        <v>1084</v>
      </c>
      <c r="F3668">
        <v>3080</v>
      </c>
      <c r="G3668">
        <v>72.254999999999995</v>
      </c>
      <c r="H3668">
        <v>5.5519999999999996</v>
      </c>
    </row>
    <row r="3669" spans="2:11" x14ac:dyDescent="0.2">
      <c r="B3669">
        <v>19</v>
      </c>
      <c r="C3669">
        <v>68.843000000000004</v>
      </c>
      <c r="D3669">
        <v>10.074</v>
      </c>
      <c r="E3669">
        <v>3748</v>
      </c>
      <c r="F3669">
        <v>1692</v>
      </c>
      <c r="G3669">
        <v>53.972999999999999</v>
      </c>
      <c r="H3669">
        <v>8.8879999999999999</v>
      </c>
    </row>
    <row r="3670" spans="2:11" x14ac:dyDescent="0.2">
      <c r="B3670">
        <v>20</v>
      </c>
      <c r="C3670">
        <v>32.771999999999998</v>
      </c>
      <c r="D3670">
        <v>7.4109999999999996</v>
      </c>
      <c r="E3670">
        <v>3760</v>
      </c>
      <c r="F3670">
        <v>1696</v>
      </c>
      <c r="G3670">
        <v>60.018000000000001</v>
      </c>
      <c r="H3670">
        <v>5.9249999999999998</v>
      </c>
    </row>
    <row r="3671" spans="2:11" x14ac:dyDescent="0.2">
      <c r="B3671">
        <v>21</v>
      </c>
      <c r="C3671">
        <v>88.974000000000004</v>
      </c>
      <c r="D3671">
        <v>11.198</v>
      </c>
      <c r="E3671">
        <v>3084</v>
      </c>
      <c r="F3671">
        <v>1508</v>
      </c>
      <c r="G3671">
        <v>104.036</v>
      </c>
      <c r="H3671">
        <v>10.489000000000001</v>
      </c>
    </row>
    <row r="3672" spans="2:11" x14ac:dyDescent="0.2">
      <c r="B3672">
        <v>22</v>
      </c>
      <c r="C3672">
        <v>54.723999999999997</v>
      </c>
      <c r="D3672">
        <v>9.5299999999999994</v>
      </c>
      <c r="E3672">
        <v>3040</v>
      </c>
      <c r="F3672">
        <v>1540</v>
      </c>
      <c r="G3672">
        <v>143.42699999999999</v>
      </c>
      <c r="H3672">
        <v>7.9820000000000002</v>
      </c>
    </row>
    <row r="3673" spans="2:11" x14ac:dyDescent="0.2">
      <c r="B3673">
        <v>23</v>
      </c>
      <c r="C3673">
        <v>78.870999999999995</v>
      </c>
      <c r="D3673">
        <v>11.833</v>
      </c>
      <c r="E3673">
        <v>3088</v>
      </c>
      <c r="F3673">
        <v>1308</v>
      </c>
      <c r="G3673">
        <v>156.64400000000001</v>
      </c>
      <c r="H3673">
        <v>9.2609999999999992</v>
      </c>
    </row>
    <row r="3674" spans="2:11" x14ac:dyDescent="0.2">
      <c r="B3674">
        <v>24</v>
      </c>
      <c r="C3674">
        <v>58.069000000000003</v>
      </c>
      <c r="D3674">
        <v>9.3330000000000002</v>
      </c>
      <c r="E3674">
        <v>3164</v>
      </c>
      <c r="F3674">
        <v>1308</v>
      </c>
      <c r="G3674">
        <v>127.476</v>
      </c>
      <c r="H3674">
        <v>8.3940000000000001</v>
      </c>
    </row>
    <row r="3675" spans="2:11" x14ac:dyDescent="0.2">
      <c r="B3675">
        <v>25</v>
      </c>
      <c r="C3675">
        <v>65.147999999999996</v>
      </c>
      <c r="D3675">
        <v>10.207000000000001</v>
      </c>
      <c r="E3675">
        <v>2928</v>
      </c>
      <c r="F3675">
        <v>2260</v>
      </c>
      <c r="G3675">
        <v>32.152000000000001</v>
      </c>
      <c r="H3675">
        <v>8.9220000000000006</v>
      </c>
    </row>
    <row r="3676" spans="2:11" x14ac:dyDescent="0.2">
      <c r="B3676">
        <v>26</v>
      </c>
      <c r="C3676">
        <v>32.307000000000002</v>
      </c>
      <c r="D3676">
        <v>7.4109999999999996</v>
      </c>
      <c r="E3676">
        <v>2944</v>
      </c>
      <c r="F3676">
        <v>2208</v>
      </c>
      <c r="G3676">
        <v>150.018</v>
      </c>
      <c r="H3676">
        <v>6.0419999999999998</v>
      </c>
    </row>
    <row r="3677" spans="2:11" x14ac:dyDescent="0.2">
      <c r="B3677">
        <v>27</v>
      </c>
      <c r="C3677">
        <v>86.3</v>
      </c>
      <c r="D3677">
        <v>12.327</v>
      </c>
      <c r="E3677">
        <v>3796</v>
      </c>
      <c r="F3677">
        <v>2756</v>
      </c>
      <c r="G3677">
        <v>122.735</v>
      </c>
      <c r="H3677">
        <v>9.6859999999999999</v>
      </c>
    </row>
    <row r="3678" spans="2:11" x14ac:dyDescent="0.2">
      <c r="B3678">
        <v>28</v>
      </c>
      <c r="C3678">
        <v>44.651000000000003</v>
      </c>
      <c r="D3678">
        <v>8.6690000000000005</v>
      </c>
      <c r="E3678">
        <v>3828</v>
      </c>
      <c r="F3678">
        <v>2756</v>
      </c>
      <c r="G3678">
        <v>109.983</v>
      </c>
      <c r="H3678">
        <v>6.6660000000000004</v>
      </c>
    </row>
    <row r="3679" spans="2:11" x14ac:dyDescent="0.2">
      <c r="B3679">
        <v>29</v>
      </c>
      <c r="C3679">
        <v>56.598999999999997</v>
      </c>
      <c r="D3679">
        <v>9.3070000000000004</v>
      </c>
      <c r="E3679">
        <v>2792</v>
      </c>
      <c r="F3679">
        <v>2592</v>
      </c>
      <c r="G3679">
        <v>68.198999999999998</v>
      </c>
      <c r="H3679">
        <v>8.1479999999999997</v>
      </c>
    </row>
    <row r="3680" spans="2:11" x14ac:dyDescent="0.2">
      <c r="B3680">
        <v>30</v>
      </c>
      <c r="C3680">
        <v>35.988</v>
      </c>
      <c r="D3680">
        <v>7.6580000000000004</v>
      </c>
      <c r="E3680">
        <v>2772</v>
      </c>
      <c r="F3680">
        <v>2540</v>
      </c>
      <c r="G3680">
        <v>20.771999999999998</v>
      </c>
      <c r="H3680">
        <v>5.9249999999999998</v>
      </c>
    </row>
    <row r="3682" spans="2:12" x14ac:dyDescent="0.2">
      <c r="B3682" s="7" t="s">
        <v>130</v>
      </c>
    </row>
    <row r="3683" spans="2:12" x14ac:dyDescent="0.2">
      <c r="B3683">
        <v>1</v>
      </c>
      <c r="C3683">
        <v>48.619</v>
      </c>
      <c r="D3683">
        <v>9.5259999999999998</v>
      </c>
      <c r="E3683">
        <v>1676</v>
      </c>
      <c r="F3683">
        <v>1032</v>
      </c>
      <c r="G3683">
        <v>98.325999999999993</v>
      </c>
      <c r="H3683">
        <v>7.3559999999999999</v>
      </c>
      <c r="I3683">
        <v>25.228000000000002</v>
      </c>
      <c r="J3683">
        <v>48.619</v>
      </c>
      <c r="K3683">
        <f>I3683/J3683</f>
        <v>0.51889179127501595</v>
      </c>
      <c r="L3683">
        <f>MIN(I3683:I3697)</f>
        <v>23.088000000000001</v>
      </c>
    </row>
    <row r="3684" spans="2:12" x14ac:dyDescent="0.2">
      <c r="B3684">
        <v>2</v>
      </c>
      <c r="C3684">
        <v>25.228000000000002</v>
      </c>
      <c r="D3684">
        <v>6.98</v>
      </c>
      <c r="E3684">
        <v>1692</v>
      </c>
      <c r="F3684">
        <v>1060</v>
      </c>
      <c r="G3684">
        <v>107.241</v>
      </c>
      <c r="H3684">
        <v>4.5979999999999999</v>
      </c>
      <c r="I3684">
        <v>31.92</v>
      </c>
      <c r="J3684">
        <v>68.106999999999999</v>
      </c>
      <c r="K3684">
        <f t="shared" ref="K3684:K3697" si="82">I3684/J3684</f>
        <v>0.46867429192300353</v>
      </c>
      <c r="L3684">
        <f>MAX(J3683:J3697)</f>
        <v>134.55500000000001</v>
      </c>
    </row>
    <row r="3685" spans="2:12" x14ac:dyDescent="0.2">
      <c r="B3685">
        <v>3</v>
      </c>
      <c r="C3685">
        <v>68.106999999999999</v>
      </c>
      <c r="D3685">
        <v>9.9250000000000007</v>
      </c>
      <c r="E3685">
        <v>1688</v>
      </c>
      <c r="F3685">
        <v>996</v>
      </c>
      <c r="G3685">
        <v>166.608</v>
      </c>
      <c r="H3685">
        <v>9.1950000000000003</v>
      </c>
      <c r="I3685">
        <v>32.091000000000001</v>
      </c>
      <c r="J3685">
        <v>68.245000000000005</v>
      </c>
      <c r="K3685">
        <f t="shared" si="82"/>
        <v>0.47023225144699243</v>
      </c>
      <c r="L3685">
        <f>AVERAGE(I3683:I3697)</f>
        <v>34.46073333333333</v>
      </c>
    </row>
    <row r="3686" spans="2:12" x14ac:dyDescent="0.2">
      <c r="B3686">
        <v>4</v>
      </c>
      <c r="C3686">
        <v>31.92</v>
      </c>
      <c r="D3686">
        <v>6.9</v>
      </c>
      <c r="E3686">
        <v>1748</v>
      </c>
      <c r="F3686">
        <v>968</v>
      </c>
      <c r="G3686">
        <v>119.982</v>
      </c>
      <c r="H3686">
        <v>6.34</v>
      </c>
      <c r="I3686">
        <v>30.724</v>
      </c>
      <c r="J3686">
        <v>51.341000000000001</v>
      </c>
      <c r="K3686">
        <f t="shared" si="82"/>
        <v>0.59843010459476831</v>
      </c>
      <c r="L3686">
        <f>AVERAGE(J3683:J3697)</f>
        <v>71.569066666666671</v>
      </c>
    </row>
    <row r="3687" spans="2:12" x14ac:dyDescent="0.2">
      <c r="B3687">
        <v>5</v>
      </c>
      <c r="C3687">
        <v>68.245000000000005</v>
      </c>
      <c r="D3687">
        <v>10.457000000000001</v>
      </c>
      <c r="E3687">
        <v>1756</v>
      </c>
      <c r="F3687">
        <v>1200</v>
      </c>
      <c r="G3687">
        <v>146.65899999999999</v>
      </c>
      <c r="H3687">
        <v>8.0459999999999994</v>
      </c>
      <c r="I3687">
        <v>40.137</v>
      </c>
      <c r="J3687">
        <v>81.040999999999997</v>
      </c>
      <c r="K3687">
        <f t="shared" si="82"/>
        <v>0.49526782739600944</v>
      </c>
    </row>
    <row r="3688" spans="2:12" x14ac:dyDescent="0.2">
      <c r="B3688">
        <v>6</v>
      </c>
      <c r="C3688">
        <v>32.091000000000001</v>
      </c>
      <c r="D3688">
        <v>7.335</v>
      </c>
      <c r="E3688">
        <v>1808</v>
      </c>
      <c r="F3688">
        <v>1308</v>
      </c>
      <c r="G3688">
        <v>57.804000000000002</v>
      </c>
      <c r="H3688">
        <v>5.9770000000000003</v>
      </c>
      <c r="I3688">
        <v>23.88</v>
      </c>
      <c r="J3688">
        <v>54.920999999999999</v>
      </c>
      <c r="K3688">
        <f t="shared" si="82"/>
        <v>0.43480635822363028</v>
      </c>
    </row>
    <row r="3689" spans="2:12" x14ac:dyDescent="0.2">
      <c r="B3689">
        <v>7</v>
      </c>
      <c r="C3689">
        <v>51.341000000000001</v>
      </c>
      <c r="D3689">
        <v>9.1029999999999998</v>
      </c>
      <c r="E3689">
        <v>3296</v>
      </c>
      <c r="F3689">
        <v>1692</v>
      </c>
      <c r="G3689">
        <v>135</v>
      </c>
      <c r="H3689">
        <v>7.7110000000000003</v>
      </c>
      <c r="I3689">
        <v>37.692999999999998</v>
      </c>
      <c r="J3689">
        <v>87.111999999999995</v>
      </c>
      <c r="K3689">
        <f t="shared" si="82"/>
        <v>0.43269583983836901</v>
      </c>
    </row>
    <row r="3690" spans="2:12" x14ac:dyDescent="0.2">
      <c r="B3690">
        <v>8</v>
      </c>
      <c r="C3690">
        <v>30.724</v>
      </c>
      <c r="D3690">
        <v>7.4029999999999996</v>
      </c>
      <c r="E3690">
        <v>3336</v>
      </c>
      <c r="F3690">
        <v>1700</v>
      </c>
      <c r="G3690">
        <v>115.76900000000001</v>
      </c>
      <c r="H3690">
        <v>5.9630000000000001</v>
      </c>
      <c r="I3690">
        <v>50.773000000000003</v>
      </c>
      <c r="J3690">
        <v>104.149</v>
      </c>
      <c r="K3690">
        <f t="shared" si="82"/>
        <v>0.48750348059030812</v>
      </c>
    </row>
    <row r="3691" spans="2:12" x14ac:dyDescent="0.2">
      <c r="B3691">
        <v>9</v>
      </c>
      <c r="C3691">
        <v>81.040999999999997</v>
      </c>
      <c r="D3691">
        <v>11.196</v>
      </c>
      <c r="E3691">
        <v>3436</v>
      </c>
      <c r="F3691">
        <v>1916</v>
      </c>
      <c r="G3691">
        <v>19.178999999999998</v>
      </c>
      <c r="H3691">
        <v>9.3960000000000008</v>
      </c>
      <c r="I3691">
        <v>32.256999999999998</v>
      </c>
      <c r="J3691">
        <v>47.305</v>
      </c>
      <c r="K3691">
        <f t="shared" si="82"/>
        <v>0.68189409153366443</v>
      </c>
    </row>
    <row r="3692" spans="2:12" x14ac:dyDescent="0.2">
      <c r="B3692">
        <v>10</v>
      </c>
      <c r="C3692">
        <v>40.137</v>
      </c>
      <c r="D3692">
        <v>8.2530000000000001</v>
      </c>
      <c r="E3692">
        <v>3464</v>
      </c>
      <c r="F3692">
        <v>1900</v>
      </c>
      <c r="G3692">
        <v>12.875</v>
      </c>
      <c r="H3692">
        <v>6.4370000000000003</v>
      </c>
      <c r="I3692">
        <v>24.632999999999999</v>
      </c>
      <c r="J3692">
        <v>49.69</v>
      </c>
      <c r="K3692">
        <f t="shared" si="82"/>
        <v>0.49573354799758501</v>
      </c>
    </row>
    <row r="3693" spans="2:12" x14ac:dyDescent="0.2">
      <c r="B3693">
        <v>11</v>
      </c>
      <c r="C3693">
        <v>54.920999999999999</v>
      </c>
      <c r="D3693">
        <v>9.0589999999999993</v>
      </c>
      <c r="E3693">
        <v>3504</v>
      </c>
      <c r="F3693">
        <v>1580</v>
      </c>
      <c r="G3693">
        <v>54.292999999999999</v>
      </c>
      <c r="H3693">
        <v>7.9690000000000003</v>
      </c>
      <c r="I3693">
        <v>43.981999999999999</v>
      </c>
      <c r="J3693">
        <v>80.855999999999995</v>
      </c>
      <c r="K3693">
        <f t="shared" si="82"/>
        <v>0.54395468487187104</v>
      </c>
    </row>
    <row r="3694" spans="2:12" x14ac:dyDescent="0.2">
      <c r="B3694">
        <v>12</v>
      </c>
      <c r="C3694">
        <v>23.88</v>
      </c>
      <c r="D3694">
        <v>6.7140000000000004</v>
      </c>
      <c r="E3694">
        <v>3528</v>
      </c>
      <c r="F3694">
        <v>1456</v>
      </c>
      <c r="G3694">
        <v>128.047</v>
      </c>
      <c r="H3694">
        <v>4.8280000000000003</v>
      </c>
      <c r="I3694">
        <v>53.719000000000001</v>
      </c>
      <c r="J3694">
        <v>134.55500000000001</v>
      </c>
      <c r="K3694">
        <f t="shared" si="82"/>
        <v>0.39923451376760433</v>
      </c>
    </row>
    <row r="3695" spans="2:12" x14ac:dyDescent="0.2">
      <c r="B3695">
        <v>13</v>
      </c>
      <c r="C3695">
        <v>87.111999999999995</v>
      </c>
      <c r="D3695">
        <v>13.069000000000001</v>
      </c>
      <c r="E3695">
        <v>3116</v>
      </c>
      <c r="F3695">
        <v>1440</v>
      </c>
      <c r="G3695">
        <v>50.710999999999999</v>
      </c>
      <c r="H3695">
        <v>9.0060000000000002</v>
      </c>
      <c r="I3695">
        <v>23.088000000000001</v>
      </c>
      <c r="J3695">
        <v>54.418999999999997</v>
      </c>
      <c r="K3695">
        <f t="shared" si="82"/>
        <v>0.4242635844098569</v>
      </c>
    </row>
    <row r="3696" spans="2:12" x14ac:dyDescent="0.2">
      <c r="B3696">
        <v>14</v>
      </c>
      <c r="C3696">
        <v>37.692999999999998</v>
      </c>
      <c r="D3696">
        <v>7.7549999999999999</v>
      </c>
      <c r="E3696">
        <v>3136</v>
      </c>
      <c r="F3696">
        <v>1312</v>
      </c>
      <c r="G3696">
        <v>101.976</v>
      </c>
      <c r="H3696">
        <v>6.5359999999999996</v>
      </c>
      <c r="I3696">
        <v>42.442999999999998</v>
      </c>
      <c r="J3696">
        <v>81.266000000000005</v>
      </c>
      <c r="K3696">
        <f t="shared" si="82"/>
        <v>0.52227253710038635</v>
      </c>
    </row>
    <row r="3697" spans="2:11" x14ac:dyDescent="0.2">
      <c r="B3697">
        <v>15</v>
      </c>
      <c r="C3697">
        <v>104.149</v>
      </c>
      <c r="D3697">
        <v>13.656000000000001</v>
      </c>
      <c r="E3697">
        <v>3408</v>
      </c>
      <c r="F3697">
        <v>1436</v>
      </c>
      <c r="G3697">
        <v>143.90199999999999</v>
      </c>
      <c r="H3697">
        <v>10.510999999999999</v>
      </c>
      <c r="I3697">
        <v>24.343</v>
      </c>
      <c r="J3697">
        <v>61.91</v>
      </c>
      <c r="K3697">
        <f t="shared" si="82"/>
        <v>0.39319980617024713</v>
      </c>
    </row>
    <row r="3698" spans="2:11" x14ac:dyDescent="0.2">
      <c r="B3698">
        <v>16</v>
      </c>
      <c r="C3698">
        <v>50.773000000000003</v>
      </c>
      <c r="D3698">
        <v>9.31</v>
      </c>
      <c r="E3698">
        <v>3444</v>
      </c>
      <c r="F3698">
        <v>1600</v>
      </c>
      <c r="G3698">
        <v>69.775000000000006</v>
      </c>
      <c r="H3698">
        <v>7.7140000000000004</v>
      </c>
    </row>
    <row r="3699" spans="2:11" x14ac:dyDescent="0.2">
      <c r="B3699">
        <v>17</v>
      </c>
      <c r="C3699">
        <v>47.305</v>
      </c>
      <c r="D3699">
        <v>8.641</v>
      </c>
      <c r="E3699">
        <v>3480</v>
      </c>
      <c r="F3699">
        <v>1736</v>
      </c>
      <c r="G3699">
        <v>118.61</v>
      </c>
      <c r="H3699">
        <v>7.58</v>
      </c>
    </row>
    <row r="3700" spans="2:11" x14ac:dyDescent="0.2">
      <c r="B3700">
        <v>18</v>
      </c>
      <c r="C3700">
        <v>32.256999999999998</v>
      </c>
      <c r="D3700">
        <v>7.7789999999999999</v>
      </c>
      <c r="E3700">
        <v>3444</v>
      </c>
      <c r="F3700">
        <v>1792</v>
      </c>
      <c r="G3700">
        <v>145.84</v>
      </c>
      <c r="H3700">
        <v>5.5170000000000003</v>
      </c>
    </row>
    <row r="3701" spans="2:11" x14ac:dyDescent="0.2">
      <c r="B3701">
        <v>19</v>
      </c>
      <c r="C3701">
        <v>49.69</v>
      </c>
      <c r="D3701">
        <v>8.657</v>
      </c>
      <c r="E3701">
        <v>2828</v>
      </c>
      <c r="F3701">
        <v>2720</v>
      </c>
      <c r="G3701">
        <v>10.712999999999999</v>
      </c>
      <c r="H3701">
        <v>7.4459999999999997</v>
      </c>
    </row>
    <row r="3702" spans="2:11" x14ac:dyDescent="0.2">
      <c r="B3702">
        <v>20</v>
      </c>
      <c r="C3702">
        <v>24.632999999999999</v>
      </c>
      <c r="D3702">
        <v>6.5869999999999997</v>
      </c>
      <c r="E3702">
        <v>2872</v>
      </c>
      <c r="F3702">
        <v>2744</v>
      </c>
      <c r="G3702">
        <v>60.750999999999998</v>
      </c>
      <c r="H3702">
        <v>5.0570000000000004</v>
      </c>
    </row>
    <row r="3703" spans="2:11" x14ac:dyDescent="0.2">
      <c r="B3703">
        <v>21</v>
      </c>
      <c r="C3703">
        <v>80.855999999999995</v>
      </c>
      <c r="D3703">
        <v>11.785</v>
      </c>
      <c r="E3703">
        <v>2648</v>
      </c>
      <c r="F3703">
        <v>2436</v>
      </c>
      <c r="G3703">
        <v>69.444000000000003</v>
      </c>
      <c r="H3703">
        <v>8.9659999999999993</v>
      </c>
    </row>
    <row r="3704" spans="2:11" x14ac:dyDescent="0.2">
      <c r="B3704">
        <v>22</v>
      </c>
      <c r="C3704">
        <v>43.981999999999999</v>
      </c>
      <c r="D3704">
        <v>8.7539999999999996</v>
      </c>
      <c r="E3704">
        <v>2652</v>
      </c>
      <c r="F3704">
        <v>2388</v>
      </c>
      <c r="G3704">
        <v>60.067999999999998</v>
      </c>
      <c r="H3704">
        <v>6.4370000000000003</v>
      </c>
    </row>
    <row r="3705" spans="2:11" x14ac:dyDescent="0.2">
      <c r="B3705">
        <v>23</v>
      </c>
      <c r="C3705">
        <v>134.55500000000001</v>
      </c>
      <c r="D3705">
        <v>14.475</v>
      </c>
      <c r="E3705">
        <v>2544</v>
      </c>
      <c r="F3705">
        <v>2076</v>
      </c>
      <c r="G3705">
        <v>100.06100000000001</v>
      </c>
      <c r="H3705">
        <v>11.739000000000001</v>
      </c>
    </row>
    <row r="3706" spans="2:11" x14ac:dyDescent="0.2">
      <c r="B3706">
        <v>24</v>
      </c>
      <c r="C3706">
        <v>53.719000000000001</v>
      </c>
      <c r="D3706">
        <v>9.1549999999999994</v>
      </c>
      <c r="E3706">
        <v>2492</v>
      </c>
      <c r="F3706">
        <v>2268</v>
      </c>
      <c r="G3706">
        <v>61.503999999999998</v>
      </c>
      <c r="H3706">
        <v>7.9710000000000001</v>
      </c>
    </row>
    <row r="3707" spans="2:11" x14ac:dyDescent="0.2">
      <c r="B3707">
        <v>25</v>
      </c>
      <c r="C3707">
        <v>54.418999999999997</v>
      </c>
      <c r="D3707">
        <v>9.2780000000000005</v>
      </c>
      <c r="E3707">
        <v>1788</v>
      </c>
      <c r="F3707">
        <v>3132</v>
      </c>
      <c r="G3707">
        <v>41.987000000000002</v>
      </c>
      <c r="H3707">
        <v>7.8620000000000001</v>
      </c>
    </row>
    <row r="3708" spans="2:11" x14ac:dyDescent="0.2">
      <c r="B3708">
        <v>26</v>
      </c>
      <c r="C3708">
        <v>23.088000000000001</v>
      </c>
      <c r="D3708">
        <v>5.9770000000000003</v>
      </c>
      <c r="E3708">
        <v>1832</v>
      </c>
      <c r="F3708">
        <v>3028</v>
      </c>
      <c r="G3708">
        <v>112.62</v>
      </c>
      <c r="H3708">
        <v>5.0570000000000004</v>
      </c>
    </row>
    <row r="3709" spans="2:11" x14ac:dyDescent="0.2">
      <c r="B3709">
        <v>27</v>
      </c>
      <c r="C3709">
        <v>81.266000000000005</v>
      </c>
      <c r="D3709">
        <v>11.151</v>
      </c>
      <c r="E3709">
        <v>1708</v>
      </c>
      <c r="F3709">
        <v>3256</v>
      </c>
      <c r="G3709">
        <v>75.677000000000007</v>
      </c>
      <c r="H3709">
        <v>9.7129999999999992</v>
      </c>
    </row>
    <row r="3710" spans="2:11" x14ac:dyDescent="0.2">
      <c r="B3710">
        <v>28</v>
      </c>
      <c r="C3710">
        <v>42.442999999999998</v>
      </c>
      <c r="D3710">
        <v>8.8439999999999994</v>
      </c>
      <c r="E3710">
        <v>1712</v>
      </c>
      <c r="F3710">
        <v>3084</v>
      </c>
      <c r="G3710">
        <v>98.972999999999999</v>
      </c>
      <c r="H3710">
        <v>6.7850000000000001</v>
      </c>
    </row>
    <row r="3711" spans="2:11" x14ac:dyDescent="0.2">
      <c r="B3711">
        <v>29</v>
      </c>
      <c r="C3711">
        <v>61.91</v>
      </c>
      <c r="D3711">
        <v>10.076000000000001</v>
      </c>
      <c r="E3711">
        <v>1484</v>
      </c>
      <c r="F3711">
        <v>3096</v>
      </c>
      <c r="G3711">
        <v>124.77800000000001</v>
      </c>
      <c r="H3711">
        <v>8.2759999999999998</v>
      </c>
    </row>
    <row r="3712" spans="2:11" x14ac:dyDescent="0.2">
      <c r="B3712">
        <v>30</v>
      </c>
      <c r="C3712">
        <v>24.343</v>
      </c>
      <c r="D3712">
        <v>6.6310000000000002</v>
      </c>
      <c r="E3712">
        <v>1512</v>
      </c>
      <c r="F3712">
        <v>3220</v>
      </c>
      <c r="G3712">
        <v>56.31</v>
      </c>
      <c r="H3712">
        <v>4.8280000000000003</v>
      </c>
    </row>
    <row r="3714" spans="2:12" x14ac:dyDescent="0.2">
      <c r="B3714" s="8" t="s">
        <v>131</v>
      </c>
    </row>
    <row r="3715" spans="2:12" x14ac:dyDescent="0.2">
      <c r="B3715">
        <v>1</v>
      </c>
      <c r="C3715">
        <v>113.22199999999999</v>
      </c>
      <c r="D3715">
        <v>13.547000000000001</v>
      </c>
      <c r="E3715">
        <v>2368</v>
      </c>
      <c r="F3715">
        <v>1972</v>
      </c>
      <c r="G3715">
        <v>129.428</v>
      </c>
      <c r="H3715">
        <v>10.929</v>
      </c>
      <c r="I3715">
        <v>64.709000000000003</v>
      </c>
      <c r="J3715">
        <v>113.22199999999999</v>
      </c>
      <c r="K3715">
        <f t="shared" ref="K3715:K3729" si="83">I3715/J3715</f>
        <v>0.57152320220451858</v>
      </c>
      <c r="L3715">
        <f>MIN(I3715:I3729)</f>
        <v>20.664000000000001</v>
      </c>
    </row>
    <row r="3716" spans="2:12" x14ac:dyDescent="0.2">
      <c r="B3716">
        <v>2</v>
      </c>
      <c r="C3716">
        <v>64.709000000000003</v>
      </c>
      <c r="D3716">
        <v>9.8879999999999999</v>
      </c>
      <c r="E3716">
        <v>2340</v>
      </c>
      <c r="F3716">
        <v>2128</v>
      </c>
      <c r="G3716">
        <v>41.186</v>
      </c>
      <c r="H3716">
        <v>8.6039999999999992</v>
      </c>
      <c r="I3716">
        <v>23.273</v>
      </c>
      <c r="J3716">
        <v>44.274999999999999</v>
      </c>
      <c r="K3716">
        <f t="shared" si="83"/>
        <v>0.52564652738565787</v>
      </c>
      <c r="L3716">
        <f>MAX(J3715:J3729)</f>
        <v>118.40600000000001</v>
      </c>
    </row>
    <row r="3717" spans="2:12" x14ac:dyDescent="0.2">
      <c r="B3717">
        <v>3</v>
      </c>
      <c r="C3717">
        <v>44.274999999999999</v>
      </c>
      <c r="D3717">
        <v>8.31</v>
      </c>
      <c r="E3717">
        <v>2552</v>
      </c>
      <c r="F3717">
        <v>2484</v>
      </c>
      <c r="G3717">
        <v>72.072000000000003</v>
      </c>
      <c r="H3717">
        <v>6.976</v>
      </c>
      <c r="I3717">
        <v>25.97</v>
      </c>
      <c r="J3717">
        <v>54.595999999999997</v>
      </c>
      <c r="K3717">
        <f t="shared" si="83"/>
        <v>0.47567587369038028</v>
      </c>
      <c r="L3717">
        <f>AVERAGE(I3715:I3729)</f>
        <v>31.525466666666667</v>
      </c>
    </row>
    <row r="3718" spans="2:12" x14ac:dyDescent="0.2">
      <c r="B3718">
        <v>4</v>
      </c>
      <c r="C3718">
        <v>23.273</v>
      </c>
      <c r="D3718">
        <v>6.1390000000000002</v>
      </c>
      <c r="E3718">
        <v>2536</v>
      </c>
      <c r="F3718">
        <v>2448</v>
      </c>
      <c r="G3718">
        <v>24.623999999999999</v>
      </c>
      <c r="H3718">
        <v>5.3250000000000002</v>
      </c>
      <c r="I3718">
        <v>43.402999999999999</v>
      </c>
      <c r="J3718">
        <v>118.40600000000001</v>
      </c>
      <c r="K3718">
        <f t="shared" si="83"/>
        <v>0.36656081617485597</v>
      </c>
      <c r="L3718">
        <f>AVERAGE(J3715:J3729)</f>
        <v>61.381733333333344</v>
      </c>
    </row>
    <row r="3719" spans="2:12" x14ac:dyDescent="0.2">
      <c r="B3719">
        <v>5</v>
      </c>
      <c r="C3719">
        <v>54.595999999999997</v>
      </c>
      <c r="D3719">
        <v>8.7539999999999996</v>
      </c>
      <c r="E3719">
        <v>2076</v>
      </c>
      <c r="F3719">
        <v>2492</v>
      </c>
      <c r="G3719">
        <v>129.61099999999999</v>
      </c>
      <c r="H3719">
        <v>8.3369999999999997</v>
      </c>
      <c r="I3719">
        <v>26.727</v>
      </c>
      <c r="J3719">
        <v>48.398000000000003</v>
      </c>
      <c r="K3719">
        <f t="shared" si="83"/>
        <v>0.5522335633703872</v>
      </c>
    </row>
    <row r="3720" spans="2:12" x14ac:dyDescent="0.2">
      <c r="B3720">
        <v>6</v>
      </c>
      <c r="C3720">
        <v>25.97</v>
      </c>
      <c r="D3720">
        <v>6.9020000000000001</v>
      </c>
      <c r="E3720">
        <v>2056</v>
      </c>
      <c r="F3720">
        <v>2508</v>
      </c>
      <c r="G3720">
        <v>147.381</v>
      </c>
      <c r="H3720">
        <v>5.2320000000000002</v>
      </c>
      <c r="I3720">
        <v>22.739000000000001</v>
      </c>
      <c r="J3720">
        <v>56.671999999999997</v>
      </c>
      <c r="K3720">
        <f t="shared" si="83"/>
        <v>0.40123870694522873</v>
      </c>
    </row>
    <row r="3721" spans="2:12" x14ac:dyDescent="0.2">
      <c r="B3721">
        <v>7</v>
      </c>
      <c r="C3721">
        <v>118.40600000000001</v>
      </c>
      <c r="D3721">
        <v>14.156000000000001</v>
      </c>
      <c r="E3721">
        <v>1632</v>
      </c>
      <c r="F3721">
        <v>2536</v>
      </c>
      <c r="G3721">
        <v>165.73500000000001</v>
      </c>
      <c r="H3721">
        <v>11.180999999999999</v>
      </c>
      <c r="I3721">
        <v>24.814</v>
      </c>
      <c r="J3721">
        <v>52.42</v>
      </c>
      <c r="K3721">
        <f t="shared" si="83"/>
        <v>0.47336894315146888</v>
      </c>
    </row>
    <row r="3722" spans="2:12" x14ac:dyDescent="0.2">
      <c r="B3722">
        <v>8</v>
      </c>
      <c r="C3722">
        <v>43.402999999999999</v>
      </c>
      <c r="D3722">
        <v>8.6069999999999993</v>
      </c>
      <c r="E3722">
        <v>1728</v>
      </c>
      <c r="F3722">
        <v>2488</v>
      </c>
      <c r="G3722">
        <v>141.58199999999999</v>
      </c>
      <c r="H3722">
        <v>7.1760000000000002</v>
      </c>
      <c r="I3722">
        <v>29.707999999999998</v>
      </c>
      <c r="J3722">
        <v>40.482999999999997</v>
      </c>
      <c r="K3722">
        <f t="shared" si="83"/>
        <v>0.73383889533878421</v>
      </c>
    </row>
    <row r="3723" spans="2:12" x14ac:dyDescent="0.2">
      <c r="B3723">
        <v>9</v>
      </c>
      <c r="C3723">
        <v>48.398000000000003</v>
      </c>
      <c r="D3723">
        <v>10.01</v>
      </c>
      <c r="E3723">
        <v>1220</v>
      </c>
      <c r="F3723">
        <v>2476</v>
      </c>
      <c r="G3723">
        <v>149.26499999999999</v>
      </c>
      <c r="H3723">
        <v>6.7439999999999998</v>
      </c>
      <c r="I3723">
        <v>26.172999999999998</v>
      </c>
      <c r="J3723">
        <v>47.844000000000001</v>
      </c>
      <c r="K3723">
        <f t="shared" si="83"/>
        <v>0.54704874174400131</v>
      </c>
    </row>
    <row r="3724" spans="2:12" x14ac:dyDescent="0.2">
      <c r="B3724">
        <v>10</v>
      </c>
      <c r="C3724">
        <v>26.727</v>
      </c>
      <c r="D3724">
        <v>6.3979999999999997</v>
      </c>
      <c r="E3724">
        <v>1288</v>
      </c>
      <c r="F3724">
        <v>2580</v>
      </c>
      <c r="G3724">
        <v>70.906999999999996</v>
      </c>
      <c r="H3724">
        <v>5.7919999999999998</v>
      </c>
      <c r="I3724">
        <v>38.975000000000001</v>
      </c>
      <c r="J3724">
        <v>67.852000000000004</v>
      </c>
      <c r="K3724">
        <f t="shared" si="83"/>
        <v>0.57441195543241175</v>
      </c>
    </row>
    <row r="3725" spans="2:12" x14ac:dyDescent="0.2">
      <c r="B3725">
        <v>11</v>
      </c>
      <c r="C3725">
        <v>56.671999999999997</v>
      </c>
      <c r="D3725">
        <v>9.6920000000000002</v>
      </c>
      <c r="E3725">
        <v>852</v>
      </c>
      <c r="F3725">
        <v>1928</v>
      </c>
      <c r="G3725">
        <v>120.256</v>
      </c>
      <c r="H3725">
        <v>7.6740000000000004</v>
      </c>
      <c r="I3725">
        <v>40.314</v>
      </c>
      <c r="J3725">
        <v>51.893000000000001</v>
      </c>
      <c r="K3725">
        <f t="shared" si="83"/>
        <v>0.77686778563582759</v>
      </c>
    </row>
    <row r="3726" spans="2:12" x14ac:dyDescent="0.2">
      <c r="B3726">
        <v>12</v>
      </c>
      <c r="C3726">
        <v>22.739000000000001</v>
      </c>
      <c r="D3726">
        <v>6.2610000000000001</v>
      </c>
      <c r="E3726">
        <v>848</v>
      </c>
      <c r="F3726">
        <v>2028</v>
      </c>
      <c r="G3726">
        <v>31.329000000000001</v>
      </c>
      <c r="H3726">
        <v>5.16</v>
      </c>
      <c r="I3726">
        <v>21.346</v>
      </c>
      <c r="J3726">
        <v>47.606999999999999</v>
      </c>
      <c r="K3726">
        <f t="shared" si="83"/>
        <v>0.44837943999831958</v>
      </c>
    </row>
    <row r="3727" spans="2:12" x14ac:dyDescent="0.2">
      <c r="B3727">
        <v>13</v>
      </c>
      <c r="C3727">
        <v>52.42</v>
      </c>
      <c r="D3727">
        <v>9.3539999999999992</v>
      </c>
      <c r="E3727">
        <v>3176</v>
      </c>
      <c r="F3727">
        <v>2692</v>
      </c>
      <c r="G3727">
        <v>145.125</v>
      </c>
      <c r="H3727">
        <v>7.617</v>
      </c>
      <c r="I3727">
        <v>33.905999999999999</v>
      </c>
      <c r="J3727">
        <v>60.761000000000003</v>
      </c>
      <c r="K3727">
        <f t="shared" si="83"/>
        <v>0.55802241569427757</v>
      </c>
    </row>
    <row r="3728" spans="2:12" x14ac:dyDescent="0.2">
      <c r="B3728">
        <v>14</v>
      </c>
      <c r="C3728">
        <v>24.814</v>
      </c>
      <c r="D3728">
        <v>6.4859999999999998</v>
      </c>
      <c r="E3728">
        <v>3204</v>
      </c>
      <c r="F3728">
        <v>2724</v>
      </c>
      <c r="G3728">
        <v>165.46600000000001</v>
      </c>
      <c r="H3728">
        <v>4.883</v>
      </c>
      <c r="I3728">
        <v>30.161000000000001</v>
      </c>
      <c r="J3728">
        <v>65.885000000000005</v>
      </c>
      <c r="K3728">
        <f t="shared" si="83"/>
        <v>0.45778249981027547</v>
      </c>
    </row>
    <row r="3729" spans="2:11" x14ac:dyDescent="0.2">
      <c r="B3729">
        <v>15</v>
      </c>
      <c r="C3729">
        <v>40.482999999999997</v>
      </c>
      <c r="D3729">
        <v>8.5760000000000005</v>
      </c>
      <c r="E3729">
        <v>3248</v>
      </c>
      <c r="F3729">
        <v>1972</v>
      </c>
      <c r="G3729">
        <v>77.471000000000004</v>
      </c>
      <c r="H3729">
        <v>6.6180000000000003</v>
      </c>
      <c r="I3729">
        <v>20.664000000000001</v>
      </c>
      <c r="J3729">
        <v>50.411999999999999</v>
      </c>
      <c r="K3729">
        <f t="shared" si="83"/>
        <v>0.40990240418947871</v>
      </c>
    </row>
    <row r="3730" spans="2:11" x14ac:dyDescent="0.2">
      <c r="B3730">
        <v>16</v>
      </c>
      <c r="C3730">
        <v>29.707999999999998</v>
      </c>
      <c r="D3730">
        <v>7.3869999999999996</v>
      </c>
      <c r="E3730">
        <v>3212</v>
      </c>
      <c r="F3730">
        <v>1928</v>
      </c>
      <c r="G3730">
        <v>28.178999999999998</v>
      </c>
      <c r="H3730">
        <v>5.7489999999999997</v>
      </c>
    </row>
    <row r="3731" spans="2:11" x14ac:dyDescent="0.2">
      <c r="B3731">
        <v>17</v>
      </c>
      <c r="C3731">
        <v>47.844000000000001</v>
      </c>
      <c r="D3731">
        <v>9.4860000000000007</v>
      </c>
      <c r="E3731">
        <v>3512</v>
      </c>
      <c r="F3731">
        <v>2124</v>
      </c>
      <c r="G3731">
        <v>78.69</v>
      </c>
      <c r="H3731">
        <v>6.7439999999999998</v>
      </c>
    </row>
    <row r="3732" spans="2:11" x14ac:dyDescent="0.2">
      <c r="B3732">
        <v>18</v>
      </c>
      <c r="C3732">
        <v>26.172999999999998</v>
      </c>
      <c r="D3732">
        <v>6.6589999999999998</v>
      </c>
      <c r="E3732">
        <v>3512</v>
      </c>
      <c r="F3732">
        <v>1988</v>
      </c>
      <c r="G3732">
        <v>114.77500000000001</v>
      </c>
      <c r="H3732">
        <v>4.883</v>
      </c>
    </row>
    <row r="3733" spans="2:11" x14ac:dyDescent="0.2">
      <c r="B3733">
        <v>19</v>
      </c>
      <c r="C3733">
        <v>67.852000000000004</v>
      </c>
      <c r="D3733">
        <v>10.329000000000001</v>
      </c>
      <c r="E3733">
        <v>892</v>
      </c>
      <c r="F3733">
        <v>1812</v>
      </c>
      <c r="G3733">
        <v>148.815</v>
      </c>
      <c r="H3733">
        <v>8.8140000000000001</v>
      </c>
    </row>
    <row r="3734" spans="2:11" x14ac:dyDescent="0.2">
      <c r="B3734">
        <v>20</v>
      </c>
      <c r="C3734">
        <v>38.975000000000001</v>
      </c>
      <c r="D3734">
        <v>7.8170000000000002</v>
      </c>
      <c r="E3734">
        <v>948</v>
      </c>
      <c r="F3734">
        <v>1944</v>
      </c>
      <c r="G3734">
        <v>59.621000000000002</v>
      </c>
      <c r="H3734">
        <v>6.6269999999999998</v>
      </c>
    </row>
    <row r="3735" spans="2:11" x14ac:dyDescent="0.2">
      <c r="B3735">
        <v>21</v>
      </c>
      <c r="C3735">
        <v>51.893000000000001</v>
      </c>
      <c r="D3735">
        <v>9.3740000000000006</v>
      </c>
      <c r="E3735">
        <v>740</v>
      </c>
      <c r="F3735">
        <v>1760</v>
      </c>
      <c r="G3735">
        <v>133.995</v>
      </c>
      <c r="H3735">
        <v>7.4409999999999998</v>
      </c>
    </row>
    <row r="3736" spans="2:11" x14ac:dyDescent="0.2">
      <c r="B3736">
        <v>22</v>
      </c>
      <c r="C3736">
        <v>40.314</v>
      </c>
      <c r="D3736">
        <v>8.3000000000000007</v>
      </c>
      <c r="E3736">
        <v>808</v>
      </c>
      <c r="F3736">
        <v>1720</v>
      </c>
      <c r="G3736">
        <v>101.31</v>
      </c>
      <c r="H3736">
        <v>6.5110000000000001</v>
      </c>
    </row>
    <row r="3737" spans="2:11" x14ac:dyDescent="0.2">
      <c r="B3737">
        <v>23</v>
      </c>
      <c r="C3737">
        <v>47.606999999999999</v>
      </c>
      <c r="D3737">
        <v>9.0570000000000004</v>
      </c>
      <c r="E3737">
        <v>1660</v>
      </c>
      <c r="F3737">
        <v>1760</v>
      </c>
      <c r="G3737">
        <v>150.803</v>
      </c>
      <c r="H3737">
        <v>7.2089999999999996</v>
      </c>
    </row>
    <row r="3738" spans="2:11" x14ac:dyDescent="0.2">
      <c r="B3738">
        <v>24</v>
      </c>
      <c r="C3738">
        <v>21.346</v>
      </c>
      <c r="D3738">
        <v>6.1390000000000002</v>
      </c>
      <c r="E3738">
        <v>1736</v>
      </c>
      <c r="F3738">
        <v>1748</v>
      </c>
      <c r="G3738">
        <v>114.624</v>
      </c>
      <c r="H3738">
        <v>4.6509999999999998</v>
      </c>
    </row>
    <row r="3739" spans="2:11" x14ac:dyDescent="0.2">
      <c r="B3739">
        <v>25</v>
      </c>
      <c r="C3739">
        <v>60.761000000000003</v>
      </c>
      <c r="D3739">
        <v>10.423</v>
      </c>
      <c r="E3739">
        <v>2432</v>
      </c>
      <c r="F3739">
        <v>2040</v>
      </c>
      <c r="G3739">
        <v>141.34</v>
      </c>
      <c r="H3739">
        <v>7.8650000000000002</v>
      </c>
    </row>
    <row r="3740" spans="2:11" x14ac:dyDescent="0.2">
      <c r="B3740">
        <v>26</v>
      </c>
      <c r="C3740">
        <v>33.905999999999999</v>
      </c>
      <c r="D3740">
        <v>7.8170000000000002</v>
      </c>
      <c r="E3740">
        <v>2456</v>
      </c>
      <c r="F3740">
        <v>2052</v>
      </c>
      <c r="G3740">
        <v>149.62100000000001</v>
      </c>
      <c r="H3740">
        <v>6.0460000000000003</v>
      </c>
    </row>
    <row r="3741" spans="2:11" x14ac:dyDescent="0.2">
      <c r="B3741">
        <v>27</v>
      </c>
      <c r="C3741">
        <v>65.885000000000005</v>
      </c>
      <c r="D3741">
        <v>10.608000000000001</v>
      </c>
      <c r="E3741">
        <v>2808</v>
      </c>
      <c r="F3741">
        <v>2240</v>
      </c>
      <c r="G3741">
        <v>116.003</v>
      </c>
      <c r="H3741">
        <v>8.3719999999999999</v>
      </c>
    </row>
    <row r="3742" spans="2:11" x14ac:dyDescent="0.2">
      <c r="B3742">
        <v>28</v>
      </c>
      <c r="C3742">
        <v>30.161000000000001</v>
      </c>
      <c r="D3742">
        <v>7.1180000000000003</v>
      </c>
      <c r="E3742">
        <v>2828</v>
      </c>
      <c r="F3742">
        <v>2276</v>
      </c>
      <c r="G3742">
        <v>128.36699999999999</v>
      </c>
      <c r="H3742">
        <v>5.7549999999999999</v>
      </c>
    </row>
    <row r="3743" spans="2:11" x14ac:dyDescent="0.2">
      <c r="B3743">
        <v>29</v>
      </c>
      <c r="C3743">
        <v>50.411999999999999</v>
      </c>
      <c r="D3743">
        <v>8.9819999999999993</v>
      </c>
      <c r="E3743">
        <v>2816</v>
      </c>
      <c r="F3743">
        <v>2736</v>
      </c>
      <c r="G3743">
        <v>21.251000000000001</v>
      </c>
      <c r="H3743">
        <v>7.6479999999999997</v>
      </c>
    </row>
    <row r="3744" spans="2:11" x14ac:dyDescent="0.2">
      <c r="B3744">
        <v>30</v>
      </c>
      <c r="C3744">
        <v>20.664000000000001</v>
      </c>
      <c r="D3744">
        <v>6.6950000000000003</v>
      </c>
      <c r="E3744">
        <v>2816</v>
      </c>
      <c r="F3744">
        <v>2672</v>
      </c>
      <c r="G3744">
        <v>159.67699999999999</v>
      </c>
      <c r="H3744">
        <v>3.9529999999999998</v>
      </c>
    </row>
    <row r="3746" spans="2:12" x14ac:dyDescent="0.2">
      <c r="B3746" s="7" t="s">
        <v>132</v>
      </c>
    </row>
    <row r="3747" spans="2:12" x14ac:dyDescent="0.2">
      <c r="B3747">
        <v>1</v>
      </c>
      <c r="C3747">
        <v>64.540000000000006</v>
      </c>
      <c r="D3747">
        <v>11.442</v>
      </c>
      <c r="E3747">
        <v>2228</v>
      </c>
      <c r="F3747">
        <v>1072</v>
      </c>
      <c r="G3747">
        <v>112.249</v>
      </c>
      <c r="H3747">
        <v>7.4930000000000003</v>
      </c>
      <c r="I3747">
        <v>52.274000000000001</v>
      </c>
      <c r="J3747">
        <v>64.540000000000006</v>
      </c>
      <c r="K3747" cm="1">
        <f t="array" ref="K3747:K3761">I3747:I3761/J3747:J3761</f>
        <v>0.809947319491788</v>
      </c>
      <c r="L3747">
        <f>MIN(I3747:I3761)</f>
        <v>38.624000000000002</v>
      </c>
    </row>
    <row r="3748" spans="2:12" x14ac:dyDescent="0.2">
      <c r="B3748">
        <v>2</v>
      </c>
      <c r="C3748">
        <v>52.274000000000001</v>
      </c>
      <c r="D3748">
        <v>11.167999999999999</v>
      </c>
      <c r="E3748">
        <v>2188</v>
      </c>
      <c r="F3748">
        <v>1100</v>
      </c>
      <c r="G3748">
        <v>142.88300000000001</v>
      </c>
      <c r="H3748">
        <v>6.8550000000000004</v>
      </c>
      <c r="I3748">
        <v>38.624000000000002</v>
      </c>
      <c r="J3748">
        <v>48.798000000000002</v>
      </c>
      <c r="K3748">
        <v>0.79150784868232305</v>
      </c>
      <c r="L3748">
        <f>MAX(J3747:J3761)</f>
        <v>86.256</v>
      </c>
    </row>
    <row r="3749" spans="2:12" x14ac:dyDescent="0.2">
      <c r="B3749">
        <v>3</v>
      </c>
      <c r="C3749">
        <v>48.798000000000002</v>
      </c>
      <c r="D3749">
        <v>11.064</v>
      </c>
      <c r="E3749">
        <v>2084</v>
      </c>
      <c r="F3749">
        <v>1400</v>
      </c>
      <c r="G3749">
        <v>134.119</v>
      </c>
      <c r="H3749">
        <v>7.7350000000000003</v>
      </c>
      <c r="I3749">
        <v>46.061</v>
      </c>
      <c r="J3749">
        <v>61.137</v>
      </c>
      <c r="K3749">
        <v>0.75340628424685541</v>
      </c>
      <c r="L3749">
        <f>AVERAGE(I3747:I3761)</f>
        <v>47.601333333333329</v>
      </c>
    </row>
    <row r="3750" spans="2:12" x14ac:dyDescent="0.2">
      <c r="B3750">
        <v>4</v>
      </c>
      <c r="C3750">
        <v>38.624000000000002</v>
      </c>
      <c r="D3750">
        <v>8.1690000000000005</v>
      </c>
      <c r="E3750">
        <v>2140</v>
      </c>
      <c r="F3750">
        <v>1532</v>
      </c>
      <c r="G3750">
        <v>45</v>
      </c>
      <c r="H3750">
        <v>6.7169999999999996</v>
      </c>
      <c r="I3750">
        <v>39.253999999999998</v>
      </c>
      <c r="J3750">
        <v>64.873000000000005</v>
      </c>
      <c r="K3750">
        <v>0.60508994496940172</v>
      </c>
      <c r="L3750">
        <f>AVERAGE(J3747:J3761)</f>
        <v>68.403600000000012</v>
      </c>
    </row>
    <row r="3751" spans="2:12" x14ac:dyDescent="0.2">
      <c r="B3751">
        <v>5</v>
      </c>
      <c r="C3751">
        <v>61.137</v>
      </c>
      <c r="D3751">
        <v>10.788</v>
      </c>
      <c r="E3751">
        <v>2196</v>
      </c>
      <c r="F3751">
        <v>1304</v>
      </c>
      <c r="G3751">
        <v>128.66</v>
      </c>
      <c r="H3751">
        <v>8.7710000000000008</v>
      </c>
      <c r="I3751">
        <v>52.274000000000001</v>
      </c>
      <c r="J3751">
        <v>58.66</v>
      </c>
      <c r="K3751">
        <v>0.89113535629048757</v>
      </c>
    </row>
    <row r="3752" spans="2:12" x14ac:dyDescent="0.2">
      <c r="B3752">
        <v>6</v>
      </c>
      <c r="C3752">
        <v>46.061</v>
      </c>
      <c r="D3752">
        <v>10.016999999999999</v>
      </c>
      <c r="E3752">
        <v>2188</v>
      </c>
      <c r="F3752">
        <v>1312</v>
      </c>
      <c r="G3752">
        <v>125.218</v>
      </c>
      <c r="H3752">
        <v>7.4880000000000004</v>
      </c>
      <c r="I3752">
        <v>52.44</v>
      </c>
      <c r="J3752">
        <v>80.384</v>
      </c>
      <c r="K3752">
        <v>0.65236863057324834</v>
      </c>
    </row>
    <row r="3753" spans="2:12" x14ac:dyDescent="0.2">
      <c r="B3753">
        <v>7</v>
      </c>
      <c r="C3753">
        <v>64.873000000000005</v>
      </c>
      <c r="D3753">
        <v>11.353</v>
      </c>
      <c r="E3753">
        <v>4192</v>
      </c>
      <c r="F3753">
        <v>1396</v>
      </c>
      <c r="G3753">
        <v>111.125</v>
      </c>
      <c r="H3753">
        <v>8.5090000000000003</v>
      </c>
      <c r="I3753">
        <v>39.008000000000003</v>
      </c>
      <c r="J3753">
        <v>69.906000000000006</v>
      </c>
      <c r="K3753">
        <v>0.55800646582553715</v>
      </c>
    </row>
    <row r="3754" spans="2:12" x14ac:dyDescent="0.2">
      <c r="B3754">
        <v>8</v>
      </c>
      <c r="C3754">
        <v>39.253999999999998</v>
      </c>
      <c r="D3754">
        <v>8.1869999999999994</v>
      </c>
      <c r="E3754">
        <v>4184</v>
      </c>
      <c r="F3754">
        <v>1448</v>
      </c>
      <c r="G3754">
        <v>114.30500000000001</v>
      </c>
      <c r="H3754">
        <v>6.7389999999999999</v>
      </c>
      <c r="I3754">
        <v>42.759</v>
      </c>
      <c r="J3754">
        <v>77.501999999999995</v>
      </c>
      <c r="K3754">
        <v>0.55171479445691729</v>
      </c>
    </row>
    <row r="3755" spans="2:12" x14ac:dyDescent="0.2">
      <c r="B3755">
        <v>9</v>
      </c>
      <c r="C3755">
        <v>58.66</v>
      </c>
      <c r="D3755">
        <v>10.247999999999999</v>
      </c>
      <c r="E3755">
        <v>4308</v>
      </c>
      <c r="F3755">
        <v>1504</v>
      </c>
      <c r="G3755">
        <v>99.462000000000003</v>
      </c>
      <c r="H3755">
        <v>8.1010000000000009</v>
      </c>
      <c r="I3755">
        <v>53.540999999999997</v>
      </c>
      <c r="J3755">
        <v>69.87</v>
      </c>
      <c r="K3755">
        <v>0.76629454701588651</v>
      </c>
    </row>
    <row r="3756" spans="2:12" x14ac:dyDescent="0.2">
      <c r="B3756">
        <v>10</v>
      </c>
      <c r="C3756">
        <v>52.274000000000001</v>
      </c>
      <c r="D3756">
        <v>9.1649999999999991</v>
      </c>
      <c r="E3756">
        <v>4228</v>
      </c>
      <c r="F3756">
        <v>1636</v>
      </c>
      <c r="G3756">
        <v>13.670999999999999</v>
      </c>
      <c r="H3756">
        <v>7.4610000000000003</v>
      </c>
      <c r="I3756">
        <v>42.991</v>
      </c>
      <c r="J3756">
        <v>67.415000000000006</v>
      </c>
      <c r="K3756">
        <v>0.63770674182303633</v>
      </c>
    </row>
    <row r="3757" spans="2:12" x14ac:dyDescent="0.2">
      <c r="B3757">
        <v>11</v>
      </c>
      <c r="C3757">
        <v>80.384</v>
      </c>
      <c r="D3757">
        <v>11.685</v>
      </c>
      <c r="E3757">
        <v>4328</v>
      </c>
      <c r="F3757">
        <v>1608</v>
      </c>
      <c r="G3757">
        <v>147.619</v>
      </c>
      <c r="H3757">
        <v>8.984</v>
      </c>
      <c r="I3757">
        <v>50.274999999999999</v>
      </c>
      <c r="J3757">
        <v>68.978999999999999</v>
      </c>
      <c r="K3757">
        <v>0.72884501080038855</v>
      </c>
    </row>
    <row r="3758" spans="2:12" x14ac:dyDescent="0.2">
      <c r="B3758">
        <v>12</v>
      </c>
      <c r="C3758">
        <v>52.44</v>
      </c>
      <c r="D3758">
        <v>9.5909999999999993</v>
      </c>
      <c r="E3758">
        <v>4328</v>
      </c>
      <c r="F3758">
        <v>1684</v>
      </c>
      <c r="G3758">
        <v>17.526</v>
      </c>
      <c r="H3758">
        <v>7.4610000000000003</v>
      </c>
      <c r="I3758">
        <v>54.351999999999997</v>
      </c>
      <c r="J3758">
        <v>70.688000000000002</v>
      </c>
      <c r="K3758">
        <v>0.76889995473064732</v>
      </c>
    </row>
    <row r="3759" spans="2:12" x14ac:dyDescent="0.2">
      <c r="B3759">
        <v>13</v>
      </c>
      <c r="C3759">
        <v>69.906000000000006</v>
      </c>
      <c r="D3759">
        <v>11.417</v>
      </c>
      <c r="E3759">
        <v>4380</v>
      </c>
      <c r="F3759">
        <v>856</v>
      </c>
      <c r="G3759">
        <v>124.69499999999999</v>
      </c>
      <c r="H3759">
        <v>8.4469999999999992</v>
      </c>
      <c r="I3759">
        <v>44.54</v>
      </c>
      <c r="J3759">
        <v>86.256</v>
      </c>
      <c r="K3759">
        <v>0.51636987571879056</v>
      </c>
    </row>
    <row r="3760" spans="2:12" x14ac:dyDescent="0.2">
      <c r="B3760">
        <v>14</v>
      </c>
      <c r="C3760">
        <v>39.008000000000003</v>
      </c>
      <c r="D3760">
        <v>8.282</v>
      </c>
      <c r="E3760">
        <v>4384</v>
      </c>
      <c r="F3760">
        <v>992</v>
      </c>
      <c r="G3760">
        <v>35.537999999999997</v>
      </c>
      <c r="H3760">
        <v>6.4980000000000002</v>
      </c>
      <c r="I3760">
        <v>48.494</v>
      </c>
      <c r="J3760">
        <v>60.058</v>
      </c>
      <c r="K3760">
        <v>0.80745279563089012</v>
      </c>
    </row>
    <row r="3761" spans="2:11" x14ac:dyDescent="0.2">
      <c r="B3761">
        <v>15</v>
      </c>
      <c r="C3761">
        <v>77.501999999999995</v>
      </c>
      <c r="D3761">
        <v>11.125999999999999</v>
      </c>
      <c r="E3761">
        <v>4220</v>
      </c>
      <c r="F3761">
        <v>940</v>
      </c>
      <c r="G3761">
        <v>128.85300000000001</v>
      </c>
      <c r="H3761">
        <v>9.3510000000000009</v>
      </c>
      <c r="I3761">
        <v>57.133000000000003</v>
      </c>
      <c r="J3761">
        <v>76.988</v>
      </c>
      <c r="K3761">
        <v>0.74210266535044422</v>
      </c>
    </row>
    <row r="3762" spans="2:11" x14ac:dyDescent="0.2">
      <c r="B3762">
        <v>16</v>
      </c>
      <c r="C3762">
        <v>42.759</v>
      </c>
      <c r="D3762">
        <v>8.0690000000000008</v>
      </c>
      <c r="E3762">
        <v>4212</v>
      </c>
      <c r="F3762">
        <v>1040</v>
      </c>
      <c r="G3762">
        <v>17.353999999999999</v>
      </c>
      <c r="H3762">
        <v>7.1189999999999998</v>
      </c>
    </row>
    <row r="3763" spans="2:11" x14ac:dyDescent="0.2">
      <c r="B3763">
        <v>17</v>
      </c>
      <c r="C3763">
        <v>69.87</v>
      </c>
      <c r="D3763">
        <v>10.744999999999999</v>
      </c>
      <c r="E3763">
        <v>4148</v>
      </c>
      <c r="F3763">
        <v>1032</v>
      </c>
      <c r="G3763">
        <v>105.593</v>
      </c>
      <c r="H3763">
        <v>8.9049999999999994</v>
      </c>
    </row>
    <row r="3764" spans="2:11" x14ac:dyDescent="0.2">
      <c r="B3764">
        <v>18</v>
      </c>
      <c r="C3764">
        <v>53.540999999999997</v>
      </c>
      <c r="D3764">
        <v>9.6660000000000004</v>
      </c>
      <c r="E3764">
        <v>4112</v>
      </c>
      <c r="F3764">
        <v>1144</v>
      </c>
      <c r="G3764">
        <v>18.885999999999999</v>
      </c>
      <c r="H3764">
        <v>7.702</v>
      </c>
    </row>
    <row r="3765" spans="2:11" x14ac:dyDescent="0.2">
      <c r="B3765">
        <v>19</v>
      </c>
      <c r="C3765">
        <v>67.415000000000006</v>
      </c>
      <c r="D3765">
        <v>10.811999999999999</v>
      </c>
      <c r="E3765">
        <v>4524</v>
      </c>
      <c r="F3765">
        <v>2108</v>
      </c>
      <c r="G3765">
        <v>106.821</v>
      </c>
      <c r="H3765">
        <v>8.4109999999999996</v>
      </c>
    </row>
    <row r="3766" spans="2:11" x14ac:dyDescent="0.2">
      <c r="B3766">
        <v>20</v>
      </c>
      <c r="C3766">
        <v>42.991</v>
      </c>
      <c r="D3766">
        <v>8.282</v>
      </c>
      <c r="E3766">
        <v>4504</v>
      </c>
      <c r="F3766">
        <v>2148</v>
      </c>
      <c r="G3766">
        <v>125.538</v>
      </c>
      <c r="H3766">
        <v>7.1040000000000001</v>
      </c>
    </row>
    <row r="3767" spans="2:11" x14ac:dyDescent="0.2">
      <c r="B3767">
        <v>21</v>
      </c>
      <c r="C3767">
        <v>68.978999999999999</v>
      </c>
      <c r="D3767">
        <v>10.997999999999999</v>
      </c>
      <c r="E3767">
        <v>4580</v>
      </c>
      <c r="F3767">
        <v>2872</v>
      </c>
      <c r="G3767">
        <v>66.801000000000002</v>
      </c>
      <c r="H3767">
        <v>8.7449999999999992</v>
      </c>
    </row>
    <row r="3768" spans="2:11" x14ac:dyDescent="0.2">
      <c r="B3768">
        <v>22</v>
      </c>
      <c r="C3768">
        <v>50.274999999999999</v>
      </c>
      <c r="D3768">
        <v>9.0120000000000005</v>
      </c>
      <c r="E3768">
        <v>4576</v>
      </c>
      <c r="F3768">
        <v>2860</v>
      </c>
      <c r="G3768">
        <v>34.113999999999997</v>
      </c>
      <c r="H3768">
        <v>8</v>
      </c>
    </row>
    <row r="3769" spans="2:11" x14ac:dyDescent="0.2">
      <c r="B3769">
        <v>23</v>
      </c>
      <c r="C3769">
        <v>70.688000000000002</v>
      </c>
      <c r="D3769">
        <v>11.404</v>
      </c>
      <c r="E3769">
        <v>4328</v>
      </c>
      <c r="F3769">
        <v>1836</v>
      </c>
      <c r="G3769">
        <v>134.14500000000001</v>
      </c>
      <c r="H3769">
        <v>8.1959999999999997</v>
      </c>
    </row>
    <row r="3770" spans="2:11" x14ac:dyDescent="0.2">
      <c r="B3770">
        <v>24</v>
      </c>
      <c r="C3770">
        <v>54.351999999999997</v>
      </c>
      <c r="D3770">
        <v>9.6270000000000007</v>
      </c>
      <c r="E3770">
        <v>4356</v>
      </c>
      <c r="F3770">
        <v>1868</v>
      </c>
      <c r="G3770">
        <v>126.87</v>
      </c>
      <c r="H3770">
        <v>8.18</v>
      </c>
    </row>
    <row r="3771" spans="2:11" x14ac:dyDescent="0.2">
      <c r="B3771">
        <v>25</v>
      </c>
      <c r="C3771">
        <v>86.256</v>
      </c>
      <c r="D3771">
        <v>11.773999999999999</v>
      </c>
      <c r="E3771">
        <v>2928</v>
      </c>
      <c r="F3771">
        <v>2544</v>
      </c>
      <c r="G3771">
        <v>139.14500000000001</v>
      </c>
      <c r="H3771">
        <v>10.279</v>
      </c>
    </row>
    <row r="3772" spans="2:11" x14ac:dyDescent="0.2">
      <c r="B3772">
        <v>26</v>
      </c>
      <c r="C3772">
        <v>44.54</v>
      </c>
      <c r="D3772">
        <v>8.5370000000000008</v>
      </c>
      <c r="E3772">
        <v>2968</v>
      </c>
      <c r="F3772">
        <v>2560</v>
      </c>
      <c r="G3772">
        <v>111.501</v>
      </c>
      <c r="H3772">
        <v>7.4450000000000003</v>
      </c>
    </row>
    <row r="3773" spans="2:11" x14ac:dyDescent="0.2">
      <c r="B3773">
        <v>27</v>
      </c>
      <c r="C3773">
        <v>60.058</v>
      </c>
      <c r="D3773">
        <v>11.125999999999999</v>
      </c>
      <c r="E3773">
        <v>2940</v>
      </c>
      <c r="F3773">
        <v>2088</v>
      </c>
      <c r="G3773">
        <v>128.85300000000001</v>
      </c>
      <c r="H3773">
        <v>8.82</v>
      </c>
    </row>
    <row r="3774" spans="2:11" x14ac:dyDescent="0.2">
      <c r="B3774">
        <v>28</v>
      </c>
      <c r="C3774">
        <v>48.494</v>
      </c>
      <c r="D3774">
        <v>10.335000000000001</v>
      </c>
      <c r="E3774">
        <v>2936</v>
      </c>
      <c r="F3774">
        <v>2088</v>
      </c>
      <c r="G3774">
        <v>152.24100000000001</v>
      </c>
      <c r="H3774">
        <v>7.1920000000000002</v>
      </c>
    </row>
    <row r="3775" spans="2:11" x14ac:dyDescent="0.2">
      <c r="B3775">
        <v>29</v>
      </c>
      <c r="C3775">
        <v>76.988</v>
      </c>
      <c r="D3775">
        <v>11.125999999999999</v>
      </c>
      <c r="E3775">
        <v>3020</v>
      </c>
      <c r="F3775">
        <v>2236</v>
      </c>
      <c r="G3775">
        <v>128.85300000000001</v>
      </c>
      <c r="H3775">
        <v>9.6270000000000007</v>
      </c>
    </row>
    <row r="3776" spans="2:11" x14ac:dyDescent="0.2">
      <c r="B3776">
        <v>30</v>
      </c>
      <c r="C3776">
        <v>57.133000000000003</v>
      </c>
      <c r="D3776">
        <v>10.262</v>
      </c>
      <c r="E3776">
        <v>3036</v>
      </c>
      <c r="F3776">
        <v>2240</v>
      </c>
      <c r="G3776">
        <v>129.28899999999999</v>
      </c>
      <c r="H3776">
        <v>8.0649999999999995</v>
      </c>
    </row>
    <row r="3778" spans="2:12" x14ac:dyDescent="0.2">
      <c r="B3778" s="8" t="s">
        <v>133</v>
      </c>
    </row>
    <row r="3779" spans="2:12" x14ac:dyDescent="0.2">
      <c r="B3779">
        <v>1</v>
      </c>
      <c r="C3779">
        <v>74.852000000000004</v>
      </c>
      <c r="D3779">
        <v>12.154999999999999</v>
      </c>
      <c r="E3779">
        <v>4196</v>
      </c>
      <c r="F3779">
        <v>1172</v>
      </c>
      <c r="G3779">
        <v>125.676</v>
      </c>
      <c r="H3779">
        <v>9.52</v>
      </c>
      <c r="I3779">
        <v>51.578000000000003</v>
      </c>
      <c r="J3779">
        <v>74.852000000000004</v>
      </c>
      <c r="K3779" cm="1">
        <f t="array" ref="K3779:K3793">I3779:I3793/J3779:J3793</f>
        <v>0.68906642441083743</v>
      </c>
      <c r="L3779">
        <f>MIN(I3779:I3793)</f>
        <v>29.954999999999998</v>
      </c>
    </row>
    <row r="3780" spans="2:12" x14ac:dyDescent="0.2">
      <c r="B3780">
        <v>2</v>
      </c>
      <c r="C3780">
        <v>51.578000000000003</v>
      </c>
      <c r="D3780">
        <v>9.8510000000000009</v>
      </c>
      <c r="E3780">
        <v>4200</v>
      </c>
      <c r="F3780">
        <v>1232</v>
      </c>
      <c r="G3780">
        <v>154.09299999999999</v>
      </c>
      <c r="H3780">
        <v>7.3419999999999996</v>
      </c>
      <c r="I3780">
        <v>58.276000000000003</v>
      </c>
      <c r="J3780">
        <v>67.825999999999993</v>
      </c>
      <c r="K3780">
        <v>0.85919853743402252</v>
      </c>
      <c r="L3780">
        <f>MAX(J3779:J3793)</f>
        <v>96.9</v>
      </c>
    </row>
    <row r="3781" spans="2:12" x14ac:dyDescent="0.2">
      <c r="B3781">
        <v>3</v>
      </c>
      <c r="C3781">
        <v>67.825999999999993</v>
      </c>
      <c r="D3781">
        <v>10.041</v>
      </c>
      <c r="E3781">
        <v>4556</v>
      </c>
      <c r="F3781">
        <v>1300</v>
      </c>
      <c r="G3781">
        <v>146.31</v>
      </c>
      <c r="H3781">
        <v>9.3030000000000008</v>
      </c>
      <c r="I3781">
        <v>66.031000000000006</v>
      </c>
      <c r="J3781">
        <v>85.001999999999995</v>
      </c>
      <c r="K3781">
        <v>0.77681701607021025</v>
      </c>
      <c r="L3781">
        <f>AVERAGE(I3779:I3793)</f>
        <v>43.953266666666671</v>
      </c>
    </row>
    <row r="3782" spans="2:12" x14ac:dyDescent="0.2">
      <c r="B3782">
        <v>4</v>
      </c>
      <c r="C3782">
        <v>58.276000000000003</v>
      </c>
      <c r="D3782">
        <v>9.4789999999999992</v>
      </c>
      <c r="E3782">
        <v>4560</v>
      </c>
      <c r="F3782">
        <v>1416</v>
      </c>
      <c r="G3782">
        <v>34.113999999999997</v>
      </c>
      <c r="H3782">
        <v>8.3539999999999992</v>
      </c>
      <c r="I3782">
        <v>48.91</v>
      </c>
      <c r="J3782">
        <v>61.271999999999998</v>
      </c>
      <c r="K3782">
        <v>0.79824389606998303</v>
      </c>
      <c r="L3782">
        <f>AVERAGE(J3779:J3793)</f>
        <v>67.443866666666665</v>
      </c>
    </row>
    <row r="3783" spans="2:12" x14ac:dyDescent="0.2">
      <c r="B3783">
        <v>5</v>
      </c>
      <c r="C3783">
        <v>85.001999999999995</v>
      </c>
      <c r="D3783">
        <v>11.321999999999999</v>
      </c>
      <c r="E3783">
        <v>4460</v>
      </c>
      <c r="F3783">
        <v>1244</v>
      </c>
      <c r="G3783">
        <v>116.565</v>
      </c>
      <c r="H3783">
        <v>9.8729999999999993</v>
      </c>
      <c r="I3783">
        <v>30.628</v>
      </c>
      <c r="J3783">
        <v>56.881999999999998</v>
      </c>
      <c r="K3783">
        <v>0.53844801518933938</v>
      </c>
    </row>
    <row r="3784" spans="2:12" x14ac:dyDescent="0.2">
      <c r="B3784">
        <v>6</v>
      </c>
      <c r="C3784">
        <v>66.031000000000006</v>
      </c>
      <c r="D3784">
        <v>9.782</v>
      </c>
      <c r="E3784">
        <v>4436</v>
      </c>
      <c r="F3784">
        <v>1316</v>
      </c>
      <c r="G3784">
        <v>10.436999999999999</v>
      </c>
      <c r="H3784">
        <v>9.0909999999999993</v>
      </c>
      <c r="I3784">
        <v>33.335999999999999</v>
      </c>
      <c r="J3784">
        <v>65.887</v>
      </c>
      <c r="K3784">
        <v>0.50595716909253718</v>
      </c>
    </row>
    <row r="3785" spans="2:12" x14ac:dyDescent="0.2">
      <c r="B3785">
        <v>7</v>
      </c>
      <c r="C3785">
        <v>61.271999999999998</v>
      </c>
      <c r="D3785">
        <v>11.593</v>
      </c>
      <c r="E3785">
        <v>3492</v>
      </c>
      <c r="F3785">
        <v>3408</v>
      </c>
      <c r="G3785">
        <v>121.608</v>
      </c>
      <c r="H3785">
        <v>8.7520000000000007</v>
      </c>
      <c r="I3785">
        <v>59.109000000000002</v>
      </c>
      <c r="J3785">
        <v>87.438000000000002</v>
      </c>
      <c r="K3785">
        <v>0.67601043024771834</v>
      </c>
    </row>
    <row r="3786" spans="2:12" x14ac:dyDescent="0.2">
      <c r="B3786">
        <v>8</v>
      </c>
      <c r="C3786">
        <v>48.91</v>
      </c>
      <c r="D3786">
        <v>10.050000000000001</v>
      </c>
      <c r="E3786">
        <v>3472</v>
      </c>
      <c r="F3786">
        <v>3452</v>
      </c>
      <c r="G3786">
        <v>139.08600000000001</v>
      </c>
      <c r="H3786">
        <v>7.4569999999999999</v>
      </c>
      <c r="I3786">
        <v>37.582000000000001</v>
      </c>
      <c r="J3786">
        <v>62.322000000000003</v>
      </c>
      <c r="K3786">
        <v>0.60302942781040403</v>
      </c>
    </row>
    <row r="3787" spans="2:12" x14ac:dyDescent="0.2">
      <c r="B3787">
        <v>9</v>
      </c>
      <c r="C3787">
        <v>56.881999999999998</v>
      </c>
      <c r="D3787">
        <v>9.5839999999999996</v>
      </c>
      <c r="E3787">
        <v>3676</v>
      </c>
      <c r="F3787">
        <v>3528</v>
      </c>
      <c r="G3787">
        <v>102.2</v>
      </c>
      <c r="H3787">
        <v>8</v>
      </c>
      <c r="I3787">
        <v>38.752000000000002</v>
      </c>
      <c r="J3787">
        <v>69.941000000000003</v>
      </c>
      <c r="K3787">
        <v>0.55406699932800507</v>
      </c>
    </row>
    <row r="3788" spans="2:12" x14ac:dyDescent="0.2">
      <c r="B3788">
        <v>10</v>
      </c>
      <c r="C3788">
        <v>30.628</v>
      </c>
      <c r="D3788">
        <v>6.8120000000000003</v>
      </c>
      <c r="E3788">
        <v>3664</v>
      </c>
      <c r="F3788">
        <v>3648</v>
      </c>
      <c r="G3788">
        <v>48.012999999999998</v>
      </c>
      <c r="H3788">
        <v>6.0759999999999996</v>
      </c>
      <c r="I3788">
        <v>29.954999999999998</v>
      </c>
      <c r="J3788">
        <v>55.631999999999998</v>
      </c>
      <c r="K3788">
        <v>0.53844909404659191</v>
      </c>
    </row>
    <row r="3789" spans="2:12" x14ac:dyDescent="0.2">
      <c r="B3789">
        <v>11</v>
      </c>
      <c r="C3789">
        <v>65.887</v>
      </c>
      <c r="D3789">
        <v>11.151</v>
      </c>
      <c r="E3789">
        <v>3312</v>
      </c>
      <c r="F3789">
        <v>3432</v>
      </c>
      <c r="G3789">
        <v>140.52799999999999</v>
      </c>
      <c r="H3789">
        <v>8.66</v>
      </c>
      <c r="I3789">
        <v>36.893000000000001</v>
      </c>
      <c r="J3789">
        <v>62.682000000000002</v>
      </c>
      <c r="K3789">
        <v>0.5885740723014582</v>
      </c>
    </row>
    <row r="3790" spans="2:12" x14ac:dyDescent="0.2">
      <c r="B3790">
        <v>12</v>
      </c>
      <c r="C3790">
        <v>33.335999999999999</v>
      </c>
      <c r="D3790">
        <v>7.1340000000000003</v>
      </c>
      <c r="E3790">
        <v>3340</v>
      </c>
      <c r="F3790">
        <v>3464</v>
      </c>
      <c r="G3790">
        <v>117.474</v>
      </c>
      <c r="H3790">
        <v>6.3289999999999997</v>
      </c>
      <c r="I3790">
        <v>38.527000000000001</v>
      </c>
      <c r="J3790">
        <v>56.360999999999997</v>
      </c>
      <c r="K3790">
        <v>0.68357552208087158</v>
      </c>
    </row>
    <row r="3791" spans="2:12" x14ac:dyDescent="0.2">
      <c r="B3791">
        <v>13</v>
      </c>
      <c r="C3791">
        <v>87.438000000000002</v>
      </c>
      <c r="D3791">
        <v>13.632999999999999</v>
      </c>
      <c r="E3791">
        <v>1468</v>
      </c>
      <c r="F3791">
        <v>1508</v>
      </c>
      <c r="G3791">
        <v>111.801</v>
      </c>
      <c r="H3791">
        <v>8.7379999999999995</v>
      </c>
      <c r="I3791">
        <v>46.459000000000003</v>
      </c>
      <c r="J3791">
        <v>96.9</v>
      </c>
      <c r="K3791">
        <v>0.47945304437564501</v>
      </c>
    </row>
    <row r="3792" spans="2:12" x14ac:dyDescent="0.2">
      <c r="B3792">
        <v>14</v>
      </c>
      <c r="C3792">
        <v>59.109000000000002</v>
      </c>
      <c r="D3792">
        <v>11.571</v>
      </c>
      <c r="E3792">
        <v>1536</v>
      </c>
      <c r="F3792">
        <v>1724</v>
      </c>
      <c r="G3792">
        <v>79.918999999999997</v>
      </c>
      <c r="H3792">
        <v>6.835</v>
      </c>
      <c r="I3792">
        <v>45.457000000000001</v>
      </c>
      <c r="J3792">
        <v>59.445999999999998</v>
      </c>
      <c r="K3792">
        <v>0.76467718601756218</v>
      </c>
    </row>
    <row r="3793" spans="2:11" x14ac:dyDescent="0.2">
      <c r="B3793">
        <v>15</v>
      </c>
      <c r="C3793">
        <v>62.322000000000003</v>
      </c>
      <c r="D3793">
        <v>10.49</v>
      </c>
      <c r="E3793">
        <v>1596</v>
      </c>
      <c r="F3793">
        <v>1404</v>
      </c>
      <c r="G3793">
        <v>98.325999999999993</v>
      </c>
      <c r="H3793">
        <v>8.2129999999999992</v>
      </c>
      <c r="I3793">
        <v>37.805999999999997</v>
      </c>
      <c r="J3793">
        <v>49.215000000000003</v>
      </c>
      <c r="K3793">
        <v>0.76818043279487946</v>
      </c>
    </row>
    <row r="3794" spans="2:11" x14ac:dyDescent="0.2">
      <c r="B3794">
        <v>16</v>
      </c>
      <c r="C3794">
        <v>37.582000000000001</v>
      </c>
      <c r="D3794">
        <v>8.66</v>
      </c>
      <c r="E3794">
        <v>1584</v>
      </c>
      <c r="F3794">
        <v>1428</v>
      </c>
      <c r="G3794">
        <v>105.255</v>
      </c>
      <c r="H3794">
        <v>6.3289999999999997</v>
      </c>
    </row>
    <row r="3795" spans="2:11" x14ac:dyDescent="0.2">
      <c r="B3795">
        <v>17</v>
      </c>
      <c r="C3795">
        <v>69.941000000000003</v>
      </c>
      <c r="D3795">
        <v>10.992000000000001</v>
      </c>
      <c r="E3795">
        <v>1076</v>
      </c>
      <c r="F3795">
        <v>1492</v>
      </c>
      <c r="G3795">
        <v>118.926</v>
      </c>
      <c r="H3795">
        <v>8.6950000000000003</v>
      </c>
    </row>
    <row r="3796" spans="2:11" x14ac:dyDescent="0.2">
      <c r="B3796">
        <v>18</v>
      </c>
      <c r="C3796">
        <v>38.752000000000002</v>
      </c>
      <c r="D3796">
        <v>11.347</v>
      </c>
      <c r="E3796">
        <v>1032</v>
      </c>
      <c r="F3796">
        <v>1504</v>
      </c>
      <c r="G3796">
        <v>141.34</v>
      </c>
      <c r="H3796">
        <v>6.0860000000000003</v>
      </c>
    </row>
    <row r="3797" spans="2:11" x14ac:dyDescent="0.2">
      <c r="B3797">
        <v>19</v>
      </c>
      <c r="C3797">
        <v>55.631999999999998</v>
      </c>
      <c r="D3797">
        <v>11.122</v>
      </c>
      <c r="E3797">
        <v>908</v>
      </c>
      <c r="F3797">
        <v>1908</v>
      </c>
      <c r="G3797">
        <v>138.691</v>
      </c>
      <c r="H3797">
        <v>8.3420000000000005</v>
      </c>
    </row>
    <row r="3798" spans="2:11" x14ac:dyDescent="0.2">
      <c r="B3798">
        <v>20</v>
      </c>
      <c r="C3798">
        <v>29.954999999999998</v>
      </c>
      <c r="D3798">
        <v>8.266</v>
      </c>
      <c r="E3798">
        <v>944</v>
      </c>
      <c r="F3798">
        <v>1940</v>
      </c>
      <c r="G3798">
        <v>130.03</v>
      </c>
      <c r="H3798">
        <v>6.7640000000000002</v>
      </c>
    </row>
    <row r="3799" spans="2:11" x14ac:dyDescent="0.2">
      <c r="B3799">
        <v>21</v>
      </c>
      <c r="C3799">
        <v>62.682000000000002</v>
      </c>
      <c r="D3799">
        <v>11.994999999999999</v>
      </c>
      <c r="E3799">
        <v>788</v>
      </c>
      <c r="F3799">
        <v>2164</v>
      </c>
      <c r="G3799">
        <v>134.14500000000001</v>
      </c>
      <c r="H3799">
        <v>8.8870000000000005</v>
      </c>
    </row>
    <row r="3800" spans="2:11" x14ac:dyDescent="0.2">
      <c r="B3800">
        <v>22</v>
      </c>
      <c r="C3800">
        <v>36.893000000000001</v>
      </c>
      <c r="D3800">
        <v>7.8520000000000003</v>
      </c>
      <c r="E3800">
        <v>832</v>
      </c>
      <c r="F3800">
        <v>2280</v>
      </c>
      <c r="G3800">
        <v>20.771999999999998</v>
      </c>
      <c r="H3800">
        <v>6.7190000000000003</v>
      </c>
    </row>
    <row r="3801" spans="2:11" x14ac:dyDescent="0.2">
      <c r="B3801">
        <v>23</v>
      </c>
      <c r="C3801">
        <v>56.360999999999997</v>
      </c>
      <c r="D3801">
        <v>11.242000000000001</v>
      </c>
      <c r="E3801">
        <v>856</v>
      </c>
      <c r="F3801">
        <v>2396</v>
      </c>
      <c r="G3801">
        <v>144.16200000000001</v>
      </c>
      <c r="H3801">
        <v>8.9640000000000004</v>
      </c>
    </row>
    <row r="3802" spans="2:11" x14ac:dyDescent="0.2">
      <c r="B3802">
        <v>24</v>
      </c>
      <c r="C3802">
        <v>38.527000000000001</v>
      </c>
      <c r="D3802">
        <v>8.99</v>
      </c>
      <c r="E3802">
        <v>908</v>
      </c>
      <c r="F3802">
        <v>2556</v>
      </c>
      <c r="G3802">
        <v>57.652999999999999</v>
      </c>
      <c r="H3802">
        <v>6.516</v>
      </c>
    </row>
    <row r="3803" spans="2:11" x14ac:dyDescent="0.2">
      <c r="B3803">
        <v>25</v>
      </c>
      <c r="C3803">
        <v>96.9</v>
      </c>
      <c r="D3803">
        <v>16.77</v>
      </c>
      <c r="E3803">
        <v>2540</v>
      </c>
      <c r="F3803">
        <v>1652</v>
      </c>
      <c r="G3803">
        <v>118.887</v>
      </c>
      <c r="H3803">
        <v>11.093999999999999</v>
      </c>
    </row>
    <row r="3804" spans="2:11" x14ac:dyDescent="0.2">
      <c r="B3804">
        <v>26</v>
      </c>
      <c r="C3804">
        <v>46.459000000000003</v>
      </c>
      <c r="D3804">
        <v>9.1280000000000001</v>
      </c>
      <c r="E3804">
        <v>2576</v>
      </c>
      <c r="F3804">
        <v>1776</v>
      </c>
      <c r="G3804">
        <v>160.56</v>
      </c>
      <c r="H3804">
        <v>6.6970000000000001</v>
      </c>
    </row>
    <row r="3805" spans="2:11" x14ac:dyDescent="0.2">
      <c r="B3805">
        <v>27</v>
      </c>
      <c r="C3805">
        <v>59.445999999999998</v>
      </c>
      <c r="D3805">
        <v>10.481</v>
      </c>
      <c r="E3805">
        <v>2720</v>
      </c>
      <c r="F3805">
        <v>1992</v>
      </c>
      <c r="G3805">
        <v>52.853000000000002</v>
      </c>
      <c r="H3805">
        <v>7.9489999999999998</v>
      </c>
    </row>
    <row r="3806" spans="2:11" x14ac:dyDescent="0.2">
      <c r="B3806">
        <v>28</v>
      </c>
      <c r="C3806">
        <v>45.457000000000001</v>
      </c>
      <c r="D3806">
        <v>9.3710000000000004</v>
      </c>
      <c r="E3806">
        <v>2696</v>
      </c>
      <c r="F3806">
        <v>1836</v>
      </c>
      <c r="G3806">
        <v>128.41800000000001</v>
      </c>
      <c r="H3806">
        <v>7.1619999999999999</v>
      </c>
    </row>
    <row r="3807" spans="2:11" x14ac:dyDescent="0.2">
      <c r="B3807">
        <v>29</v>
      </c>
      <c r="C3807">
        <v>49.215000000000003</v>
      </c>
      <c r="D3807">
        <v>9.1769999999999996</v>
      </c>
      <c r="E3807">
        <v>2500</v>
      </c>
      <c r="F3807">
        <v>1920</v>
      </c>
      <c r="G3807">
        <v>114.444</v>
      </c>
      <c r="H3807">
        <v>7.4960000000000004</v>
      </c>
    </row>
    <row r="3808" spans="2:11" x14ac:dyDescent="0.2">
      <c r="B3808">
        <v>30</v>
      </c>
      <c r="C3808">
        <v>37.805999999999997</v>
      </c>
      <c r="D3808">
        <v>8.2149999999999999</v>
      </c>
      <c r="E3808">
        <v>2488</v>
      </c>
      <c r="F3808">
        <v>1944</v>
      </c>
      <c r="G3808">
        <v>123.69</v>
      </c>
      <c r="H3808">
        <v>6.7939999999999996</v>
      </c>
    </row>
    <row r="3810" spans="2:12" x14ac:dyDescent="0.2">
      <c r="B3810" s="7" t="s">
        <v>134</v>
      </c>
    </row>
    <row r="3811" spans="2:12" x14ac:dyDescent="0.2">
      <c r="B3811">
        <v>1</v>
      </c>
      <c r="C3811">
        <v>78.424999999999997</v>
      </c>
      <c r="D3811">
        <v>13.646000000000001</v>
      </c>
      <c r="E3811">
        <v>960</v>
      </c>
      <c r="F3811">
        <v>968</v>
      </c>
      <c r="G3811">
        <v>118.443</v>
      </c>
      <c r="H3811">
        <v>8.9990000000000006</v>
      </c>
      <c r="I3811">
        <v>43.743000000000002</v>
      </c>
      <c r="J3811">
        <v>78.424999999999997</v>
      </c>
      <c r="K3811" cm="1">
        <f t="array" ref="K3811:K3825">I3811:I3825/J3811:J3825</f>
        <v>0.55776856869620661</v>
      </c>
      <c r="L3811">
        <f>MIN(I3811:I3825)</f>
        <v>21.559000000000001</v>
      </c>
    </row>
    <row r="3812" spans="2:12" x14ac:dyDescent="0.2">
      <c r="B3812">
        <v>2</v>
      </c>
      <c r="C3812">
        <v>43.743000000000002</v>
      </c>
      <c r="D3812">
        <v>10.358000000000001</v>
      </c>
      <c r="E3812">
        <v>988</v>
      </c>
      <c r="F3812">
        <v>988</v>
      </c>
      <c r="G3812">
        <v>109.747</v>
      </c>
      <c r="H3812">
        <v>6.25</v>
      </c>
      <c r="I3812">
        <v>40.704999999999998</v>
      </c>
      <c r="J3812">
        <v>67.45</v>
      </c>
      <c r="K3812">
        <v>0.60348406226834683</v>
      </c>
      <c r="L3812">
        <f>MAX(J3811:J3825)</f>
        <v>81.447999999999993</v>
      </c>
    </row>
    <row r="3813" spans="2:12" x14ac:dyDescent="0.2">
      <c r="B3813">
        <v>3</v>
      </c>
      <c r="C3813">
        <v>67.45</v>
      </c>
      <c r="D3813">
        <v>14.15</v>
      </c>
      <c r="E3813">
        <v>1068</v>
      </c>
      <c r="F3813">
        <v>968</v>
      </c>
      <c r="G3813">
        <v>147.995</v>
      </c>
      <c r="H3813">
        <v>9.3209999999999997</v>
      </c>
      <c r="I3813">
        <v>46.820999999999998</v>
      </c>
      <c r="J3813">
        <v>71.980999999999995</v>
      </c>
      <c r="K3813">
        <v>0.65046331670857593</v>
      </c>
      <c r="L3813">
        <f>AVERAGE(I3811:I3825)</f>
        <v>38.36846666666667</v>
      </c>
    </row>
    <row r="3814" spans="2:12" x14ac:dyDescent="0.2">
      <c r="B3814">
        <v>4</v>
      </c>
      <c r="C3814">
        <v>40.704999999999998</v>
      </c>
      <c r="D3814">
        <v>9.2189999999999994</v>
      </c>
      <c r="E3814">
        <v>1116</v>
      </c>
      <c r="F3814">
        <v>1004</v>
      </c>
      <c r="G3814">
        <v>130.601</v>
      </c>
      <c r="H3814">
        <v>7.2889999999999997</v>
      </c>
      <c r="I3814">
        <v>41.579000000000001</v>
      </c>
      <c r="J3814">
        <v>81.447999999999993</v>
      </c>
      <c r="K3814">
        <v>0.51049749533444655</v>
      </c>
      <c r="L3814">
        <f>AVERAGE(J3811:J3825)</f>
        <v>63.625399999999999</v>
      </c>
    </row>
    <row r="3815" spans="2:12" x14ac:dyDescent="0.2">
      <c r="B3815">
        <v>5</v>
      </c>
      <c r="C3815">
        <v>71.980999999999995</v>
      </c>
      <c r="D3815">
        <v>11.295999999999999</v>
      </c>
      <c r="E3815">
        <v>1396</v>
      </c>
      <c r="F3815">
        <v>1432</v>
      </c>
      <c r="G3815">
        <v>155.136</v>
      </c>
      <c r="H3815">
        <v>8.6989999999999998</v>
      </c>
      <c r="I3815">
        <v>32.776000000000003</v>
      </c>
      <c r="J3815">
        <v>55.350999999999999</v>
      </c>
      <c r="K3815">
        <v>0.59214829000379399</v>
      </c>
    </row>
    <row r="3816" spans="2:12" x14ac:dyDescent="0.2">
      <c r="B3816">
        <v>6</v>
      </c>
      <c r="C3816">
        <v>46.820999999999998</v>
      </c>
      <c r="D3816">
        <v>9.1539999999999999</v>
      </c>
      <c r="E3816">
        <v>1416</v>
      </c>
      <c r="F3816">
        <v>1424</v>
      </c>
      <c r="G3816">
        <v>124.992</v>
      </c>
      <c r="H3816">
        <v>7.4989999999999997</v>
      </c>
      <c r="I3816">
        <v>44.234999999999999</v>
      </c>
      <c r="J3816">
        <v>63.223999999999997</v>
      </c>
      <c r="K3816">
        <v>0.6996551942300393</v>
      </c>
    </row>
    <row r="3817" spans="2:12" x14ac:dyDescent="0.2">
      <c r="B3817">
        <v>7</v>
      </c>
      <c r="C3817">
        <v>81.447999999999993</v>
      </c>
      <c r="D3817">
        <v>14.512</v>
      </c>
      <c r="E3817">
        <v>2436</v>
      </c>
      <c r="F3817">
        <v>1320</v>
      </c>
      <c r="G3817">
        <v>100.923</v>
      </c>
      <c r="H3817">
        <v>7.9989999999999997</v>
      </c>
      <c r="I3817">
        <v>45.164999999999999</v>
      </c>
      <c r="J3817">
        <v>66.06</v>
      </c>
      <c r="K3817">
        <v>0.68369663941871017</v>
      </c>
    </row>
    <row r="3818" spans="2:12" x14ac:dyDescent="0.2">
      <c r="B3818">
        <v>8</v>
      </c>
      <c r="C3818">
        <v>41.579000000000001</v>
      </c>
      <c r="D3818">
        <v>7.83</v>
      </c>
      <c r="E3818">
        <v>2412</v>
      </c>
      <c r="F3818">
        <v>1488</v>
      </c>
      <c r="G3818">
        <v>16.699000000000002</v>
      </c>
      <c r="H3818">
        <v>7.1760000000000002</v>
      </c>
      <c r="I3818">
        <v>43.204000000000001</v>
      </c>
      <c r="J3818">
        <v>69.191999999999993</v>
      </c>
      <c r="K3818">
        <v>0.62440744594750841</v>
      </c>
    </row>
    <row r="3819" spans="2:12" x14ac:dyDescent="0.2">
      <c r="B3819">
        <v>9</v>
      </c>
      <c r="C3819">
        <v>55.350999999999999</v>
      </c>
      <c r="D3819">
        <v>9.5679999999999996</v>
      </c>
      <c r="E3819">
        <v>2484</v>
      </c>
      <c r="F3819">
        <v>1016</v>
      </c>
      <c r="G3819">
        <v>109.855</v>
      </c>
      <c r="H3819">
        <v>7.7489999999999997</v>
      </c>
      <c r="I3819">
        <v>36.134999999999998</v>
      </c>
      <c r="J3819">
        <v>57.569000000000003</v>
      </c>
      <c r="K3819">
        <v>0.62768156473101833</v>
      </c>
    </row>
    <row r="3820" spans="2:12" x14ac:dyDescent="0.2">
      <c r="B3820">
        <v>10</v>
      </c>
      <c r="C3820">
        <v>32.776000000000003</v>
      </c>
      <c r="D3820">
        <v>7.0570000000000004</v>
      </c>
      <c r="E3820">
        <v>2480</v>
      </c>
      <c r="F3820">
        <v>1136</v>
      </c>
      <c r="G3820">
        <v>67.067999999999998</v>
      </c>
      <c r="H3820">
        <v>6.24</v>
      </c>
      <c r="I3820">
        <v>47.164999999999999</v>
      </c>
      <c r="J3820">
        <v>73.051000000000002</v>
      </c>
      <c r="K3820">
        <v>0.64564482347948693</v>
      </c>
    </row>
    <row r="3821" spans="2:12" x14ac:dyDescent="0.2">
      <c r="B3821">
        <v>11</v>
      </c>
      <c r="C3821">
        <v>63.223999999999997</v>
      </c>
      <c r="D3821">
        <v>9.9550000000000001</v>
      </c>
      <c r="E3821">
        <v>2112</v>
      </c>
      <c r="F3821">
        <v>1484</v>
      </c>
      <c r="G3821">
        <v>28.495999999999999</v>
      </c>
      <c r="H3821">
        <v>8.4990000000000006</v>
      </c>
      <c r="I3821">
        <v>43.954000000000001</v>
      </c>
      <c r="J3821">
        <v>76.754000000000005</v>
      </c>
      <c r="K3821">
        <v>0.57266070823670423</v>
      </c>
    </row>
    <row r="3822" spans="2:12" x14ac:dyDescent="0.2">
      <c r="B3822">
        <v>12</v>
      </c>
      <c r="C3822">
        <v>44.234999999999999</v>
      </c>
      <c r="D3822">
        <v>8.8350000000000009</v>
      </c>
      <c r="E3822">
        <v>2112</v>
      </c>
      <c r="F3822">
        <v>1488</v>
      </c>
      <c r="G3822">
        <v>25.114999999999998</v>
      </c>
      <c r="H3822">
        <v>6.9770000000000003</v>
      </c>
      <c r="I3822">
        <v>23.995999999999999</v>
      </c>
      <c r="J3822">
        <v>39.97</v>
      </c>
      <c r="K3822">
        <v>0.60035026269702274</v>
      </c>
    </row>
    <row r="3823" spans="2:12" x14ac:dyDescent="0.2">
      <c r="B3823">
        <v>13</v>
      </c>
      <c r="C3823">
        <v>66.06</v>
      </c>
      <c r="D3823">
        <v>11.384</v>
      </c>
      <c r="E3823">
        <v>3116</v>
      </c>
      <c r="F3823">
        <v>2548</v>
      </c>
      <c r="G3823">
        <v>98.841999999999999</v>
      </c>
      <c r="H3823">
        <v>8.4990000000000006</v>
      </c>
      <c r="I3823">
        <v>21.559000000000001</v>
      </c>
      <c r="J3823">
        <v>48.774000000000001</v>
      </c>
      <c r="K3823">
        <v>0.44201828843236152</v>
      </c>
    </row>
    <row r="3824" spans="2:12" x14ac:dyDescent="0.2">
      <c r="B3824">
        <v>14</v>
      </c>
      <c r="C3824">
        <v>45.164999999999999</v>
      </c>
      <c r="D3824">
        <v>9.0129999999999999</v>
      </c>
      <c r="E3824">
        <v>3092</v>
      </c>
      <c r="F3824">
        <v>2600</v>
      </c>
      <c r="G3824">
        <v>123.69</v>
      </c>
      <c r="H3824">
        <v>7.59</v>
      </c>
      <c r="I3824">
        <v>38.767000000000003</v>
      </c>
      <c r="J3824">
        <v>55.850999999999999</v>
      </c>
      <c r="K3824">
        <v>0.69411469803584547</v>
      </c>
    </row>
    <row r="3825" spans="2:11" x14ac:dyDescent="0.2">
      <c r="B3825">
        <v>15</v>
      </c>
      <c r="C3825">
        <v>69.191999999999993</v>
      </c>
      <c r="D3825">
        <v>10.493</v>
      </c>
      <c r="E3825">
        <v>3484</v>
      </c>
      <c r="F3825">
        <v>2416</v>
      </c>
      <c r="G3825">
        <v>102.381</v>
      </c>
      <c r="H3825">
        <v>8.7490000000000006</v>
      </c>
      <c r="I3825">
        <v>25.722999999999999</v>
      </c>
      <c r="J3825">
        <v>49.280999999999999</v>
      </c>
      <c r="K3825">
        <v>0.52196586919908283</v>
      </c>
    </row>
    <row r="3826" spans="2:11" x14ac:dyDescent="0.2">
      <c r="B3826">
        <v>16</v>
      </c>
      <c r="C3826">
        <v>43.204000000000001</v>
      </c>
      <c r="D3826">
        <v>9.5519999999999996</v>
      </c>
      <c r="E3826">
        <v>3460</v>
      </c>
      <c r="F3826">
        <v>2428</v>
      </c>
      <c r="G3826">
        <v>132.87899999999999</v>
      </c>
      <c r="H3826">
        <v>6.9880000000000004</v>
      </c>
    </row>
    <row r="3827" spans="2:11" x14ac:dyDescent="0.2">
      <c r="B3827">
        <v>17</v>
      </c>
      <c r="C3827">
        <v>57.569000000000003</v>
      </c>
      <c r="D3827">
        <v>9.6489999999999991</v>
      </c>
      <c r="E3827">
        <v>3904</v>
      </c>
      <c r="F3827">
        <v>2032</v>
      </c>
      <c r="G3827">
        <v>106.557</v>
      </c>
      <c r="H3827">
        <v>8.6809999999999992</v>
      </c>
    </row>
    <row r="3828" spans="2:11" x14ac:dyDescent="0.2">
      <c r="B3828">
        <v>18</v>
      </c>
      <c r="C3828">
        <v>36.134999999999998</v>
      </c>
      <c r="D3828">
        <v>7.3010000000000002</v>
      </c>
      <c r="E3828">
        <v>3876</v>
      </c>
      <c r="F3828">
        <v>2092</v>
      </c>
      <c r="G3828">
        <v>141.953</v>
      </c>
      <c r="H3828">
        <v>6.4989999999999997</v>
      </c>
    </row>
    <row r="3829" spans="2:11" x14ac:dyDescent="0.2">
      <c r="B3829">
        <v>19</v>
      </c>
      <c r="C3829">
        <v>73.051000000000002</v>
      </c>
      <c r="D3829">
        <v>12.914999999999999</v>
      </c>
      <c r="E3829">
        <v>732</v>
      </c>
      <c r="F3829">
        <v>1092</v>
      </c>
      <c r="G3829">
        <v>137.35300000000001</v>
      </c>
      <c r="H3829">
        <v>9.452</v>
      </c>
    </row>
    <row r="3830" spans="2:11" x14ac:dyDescent="0.2">
      <c r="B3830">
        <v>20</v>
      </c>
      <c r="C3830">
        <v>47.164999999999999</v>
      </c>
      <c r="D3830">
        <v>8.31</v>
      </c>
      <c r="E3830">
        <v>792</v>
      </c>
      <c r="F3830">
        <v>1128</v>
      </c>
      <c r="G3830">
        <v>111.161</v>
      </c>
      <c r="H3830">
        <v>7.6479999999999997</v>
      </c>
    </row>
    <row r="3831" spans="2:11" x14ac:dyDescent="0.2">
      <c r="B3831">
        <v>21</v>
      </c>
      <c r="C3831">
        <v>76.754000000000005</v>
      </c>
      <c r="D3831">
        <v>11.384</v>
      </c>
      <c r="E3831">
        <v>832</v>
      </c>
      <c r="F3831">
        <v>680</v>
      </c>
      <c r="G3831">
        <v>109.23099999999999</v>
      </c>
      <c r="H3831">
        <v>9.3330000000000002</v>
      </c>
    </row>
    <row r="3832" spans="2:11" x14ac:dyDescent="0.2">
      <c r="B3832">
        <v>22</v>
      </c>
      <c r="C3832">
        <v>43.954000000000001</v>
      </c>
      <c r="D3832">
        <v>8.8659999999999997</v>
      </c>
      <c r="E3832">
        <v>868</v>
      </c>
      <c r="F3832">
        <v>840</v>
      </c>
      <c r="G3832">
        <v>68.498999999999995</v>
      </c>
      <c r="H3832">
        <v>7.2489999999999997</v>
      </c>
    </row>
    <row r="3833" spans="2:11" x14ac:dyDescent="0.2">
      <c r="B3833">
        <v>23</v>
      </c>
      <c r="C3833">
        <v>39.97</v>
      </c>
      <c r="D3833">
        <v>8.6669999999999998</v>
      </c>
      <c r="E3833">
        <v>588</v>
      </c>
      <c r="F3833">
        <v>1460</v>
      </c>
      <c r="G3833">
        <v>123.232</v>
      </c>
      <c r="H3833">
        <v>6.1870000000000003</v>
      </c>
    </row>
    <row r="3834" spans="2:11" x14ac:dyDescent="0.2">
      <c r="B3834">
        <v>24</v>
      </c>
      <c r="C3834">
        <v>23.995999999999999</v>
      </c>
      <c r="D3834">
        <v>7.3520000000000003</v>
      </c>
      <c r="E3834">
        <v>592</v>
      </c>
      <c r="F3834">
        <v>1484</v>
      </c>
      <c r="G3834">
        <v>144.68899999999999</v>
      </c>
      <c r="H3834">
        <v>5.0590000000000002</v>
      </c>
    </row>
    <row r="3835" spans="2:11" x14ac:dyDescent="0.2">
      <c r="B3835">
        <v>25</v>
      </c>
      <c r="C3835">
        <v>48.774000000000001</v>
      </c>
      <c r="D3835">
        <v>8.8659999999999997</v>
      </c>
      <c r="E3835">
        <v>696</v>
      </c>
      <c r="F3835">
        <v>2656</v>
      </c>
      <c r="G3835">
        <v>21.501000000000001</v>
      </c>
      <c r="H3835">
        <v>7.55</v>
      </c>
    </row>
    <row r="3836" spans="2:11" x14ac:dyDescent="0.2">
      <c r="B3836">
        <v>26</v>
      </c>
      <c r="C3836">
        <v>21.559000000000001</v>
      </c>
      <c r="D3836">
        <v>7.2670000000000003</v>
      </c>
      <c r="E3836">
        <v>716</v>
      </c>
      <c r="F3836">
        <v>2584</v>
      </c>
      <c r="G3836">
        <v>139.185</v>
      </c>
      <c r="H3836">
        <v>4.4269999999999996</v>
      </c>
    </row>
    <row r="3837" spans="2:11" x14ac:dyDescent="0.2">
      <c r="B3837">
        <v>27</v>
      </c>
      <c r="C3837">
        <v>55.850999999999999</v>
      </c>
      <c r="D3837">
        <v>9.2530000000000001</v>
      </c>
      <c r="E3837">
        <v>648</v>
      </c>
      <c r="F3837">
        <v>2508</v>
      </c>
      <c r="G3837">
        <v>128.41800000000001</v>
      </c>
      <c r="H3837">
        <v>8.2490000000000006</v>
      </c>
    </row>
    <row r="3838" spans="2:11" x14ac:dyDescent="0.2">
      <c r="B3838">
        <v>28</v>
      </c>
      <c r="C3838">
        <v>38.767000000000003</v>
      </c>
      <c r="D3838">
        <v>7.8460000000000001</v>
      </c>
      <c r="E3838">
        <v>636</v>
      </c>
      <c r="F3838">
        <v>2604</v>
      </c>
      <c r="G3838">
        <v>22.478999999999999</v>
      </c>
      <c r="H3838">
        <v>6.7489999999999997</v>
      </c>
    </row>
    <row r="3839" spans="2:11" x14ac:dyDescent="0.2">
      <c r="B3839">
        <v>29</v>
      </c>
      <c r="C3839">
        <v>49.280999999999999</v>
      </c>
      <c r="D3839">
        <v>9.0299999999999994</v>
      </c>
      <c r="E3839">
        <v>580</v>
      </c>
      <c r="F3839">
        <v>2432</v>
      </c>
      <c r="G3839">
        <v>131.63399999999999</v>
      </c>
      <c r="H3839">
        <v>7.2489999999999997</v>
      </c>
    </row>
    <row r="3840" spans="2:11" x14ac:dyDescent="0.2">
      <c r="B3840">
        <v>30</v>
      </c>
      <c r="C3840">
        <v>25.722999999999999</v>
      </c>
      <c r="D3840">
        <v>7.11</v>
      </c>
      <c r="E3840">
        <v>628</v>
      </c>
      <c r="F3840">
        <v>2432</v>
      </c>
      <c r="G3840">
        <v>100.125</v>
      </c>
      <c r="H3840">
        <v>5.1970000000000001</v>
      </c>
    </row>
    <row r="3842" spans="2:12" x14ac:dyDescent="0.2">
      <c r="B3842" s="8" t="s">
        <v>135</v>
      </c>
    </row>
    <row r="3843" spans="2:12" x14ac:dyDescent="0.2">
      <c r="B3843">
        <v>1</v>
      </c>
      <c r="C3843">
        <v>57.963999999999999</v>
      </c>
      <c r="D3843">
        <v>9.375</v>
      </c>
      <c r="E3843">
        <v>2048</v>
      </c>
      <c r="F3843">
        <v>1644</v>
      </c>
      <c r="G3843">
        <v>150.255</v>
      </c>
      <c r="H3843">
        <v>8.1920000000000002</v>
      </c>
      <c r="I3843">
        <v>39.954000000000001</v>
      </c>
      <c r="J3843">
        <v>57.963999999999999</v>
      </c>
      <c r="K3843">
        <f>I3843/J3843</f>
        <v>0.68928990407839352</v>
      </c>
      <c r="L3843">
        <f>MIN(I3843:I3857)</f>
        <v>23.067</v>
      </c>
    </row>
    <row r="3844" spans="2:12" x14ac:dyDescent="0.2">
      <c r="B3844">
        <v>2</v>
      </c>
      <c r="C3844">
        <v>39.954000000000001</v>
      </c>
      <c r="D3844">
        <v>8.1790000000000003</v>
      </c>
      <c r="E3844">
        <v>2036</v>
      </c>
      <c r="F3844">
        <v>1712</v>
      </c>
      <c r="G3844">
        <v>14.826000000000001</v>
      </c>
      <c r="H3844">
        <v>6.952</v>
      </c>
      <c r="I3844">
        <v>38.472999999999999</v>
      </c>
      <c r="J3844">
        <v>82.754000000000005</v>
      </c>
      <c r="K3844">
        <f t="shared" ref="K3844:K3857" si="84">I3844/J3844</f>
        <v>0.46490804069893898</v>
      </c>
      <c r="L3844">
        <f>MAX(J3843:J3857)</f>
        <v>91.900999999999996</v>
      </c>
    </row>
    <row r="3845" spans="2:12" x14ac:dyDescent="0.2">
      <c r="B3845">
        <v>3</v>
      </c>
      <c r="C3845">
        <v>82.754000000000005</v>
      </c>
      <c r="D3845">
        <v>11.404999999999999</v>
      </c>
      <c r="E3845">
        <v>2236</v>
      </c>
      <c r="F3845">
        <v>1872</v>
      </c>
      <c r="G3845">
        <v>69.716999999999999</v>
      </c>
      <c r="H3845">
        <v>9.2899999999999991</v>
      </c>
      <c r="I3845">
        <v>32.131999999999998</v>
      </c>
      <c r="J3845">
        <v>75.494</v>
      </c>
      <c r="K3845">
        <f t="shared" si="84"/>
        <v>0.42562322833602667</v>
      </c>
      <c r="L3845">
        <f>AVERAGE(I3843:I3857)</f>
        <v>38.543800000000005</v>
      </c>
    </row>
    <row r="3846" spans="2:12" x14ac:dyDescent="0.2">
      <c r="B3846">
        <v>4</v>
      </c>
      <c r="C3846">
        <v>38.472999999999999</v>
      </c>
      <c r="D3846">
        <v>8.1359999999999992</v>
      </c>
      <c r="E3846">
        <v>2252</v>
      </c>
      <c r="F3846">
        <v>1820</v>
      </c>
      <c r="G3846">
        <v>30.963999999999999</v>
      </c>
      <c r="H3846">
        <v>6.7889999999999997</v>
      </c>
      <c r="I3846">
        <v>38.338000000000001</v>
      </c>
      <c r="J3846">
        <v>65.84</v>
      </c>
      <c r="K3846">
        <f t="shared" si="84"/>
        <v>0.58229040097205342</v>
      </c>
      <c r="L3846">
        <f>AVERAGE(J3843:J3857)</f>
        <v>72.71693333333333</v>
      </c>
    </row>
    <row r="3847" spans="2:12" x14ac:dyDescent="0.2">
      <c r="B3847">
        <v>5</v>
      </c>
      <c r="C3847">
        <v>75.494</v>
      </c>
      <c r="D3847">
        <v>11.226000000000001</v>
      </c>
      <c r="E3847">
        <v>1912</v>
      </c>
      <c r="F3847">
        <v>1828</v>
      </c>
      <c r="G3847">
        <v>50.042000000000002</v>
      </c>
      <c r="H3847">
        <v>9.5350000000000001</v>
      </c>
      <c r="I3847">
        <v>32.545000000000002</v>
      </c>
      <c r="J3847">
        <v>66.617000000000004</v>
      </c>
      <c r="K3847">
        <f t="shared" si="84"/>
        <v>0.48853896152633713</v>
      </c>
    </row>
    <row r="3848" spans="2:12" x14ac:dyDescent="0.2">
      <c r="B3848">
        <v>6</v>
      </c>
      <c r="C3848">
        <v>32.131999999999998</v>
      </c>
      <c r="D3848">
        <v>8.0730000000000004</v>
      </c>
      <c r="E3848">
        <v>1960</v>
      </c>
      <c r="F3848">
        <v>1700</v>
      </c>
      <c r="G3848">
        <v>131.49600000000001</v>
      </c>
      <c r="H3848">
        <v>5.8140000000000001</v>
      </c>
      <c r="I3848">
        <v>34.720999999999997</v>
      </c>
      <c r="J3848">
        <v>58.018000000000001</v>
      </c>
      <c r="K3848">
        <f t="shared" si="84"/>
        <v>0.5984522044882622</v>
      </c>
    </row>
    <row r="3849" spans="2:12" x14ac:dyDescent="0.2">
      <c r="B3849">
        <v>7</v>
      </c>
      <c r="C3849">
        <v>65.84</v>
      </c>
      <c r="D3849">
        <v>10.606</v>
      </c>
      <c r="E3849">
        <v>2852</v>
      </c>
      <c r="F3849">
        <v>792</v>
      </c>
      <c r="G3849">
        <v>127.875</v>
      </c>
      <c r="H3849">
        <v>8.8369999999999997</v>
      </c>
      <c r="I3849">
        <v>41.002000000000002</v>
      </c>
      <c r="J3849">
        <v>74.222999999999999</v>
      </c>
      <c r="K3849">
        <f t="shared" si="84"/>
        <v>0.55241636689435891</v>
      </c>
    </row>
    <row r="3850" spans="2:12" x14ac:dyDescent="0.2">
      <c r="B3850">
        <v>8</v>
      </c>
      <c r="C3850">
        <v>38.338000000000001</v>
      </c>
      <c r="D3850">
        <v>8.1929999999999996</v>
      </c>
      <c r="E3850">
        <v>2860</v>
      </c>
      <c r="F3850">
        <v>820</v>
      </c>
      <c r="G3850">
        <v>145.40799999999999</v>
      </c>
      <c r="H3850">
        <v>6.6980000000000004</v>
      </c>
      <c r="I3850">
        <v>47.323</v>
      </c>
      <c r="J3850">
        <v>80.948999999999998</v>
      </c>
      <c r="K3850">
        <f t="shared" si="84"/>
        <v>0.5846026510518969</v>
      </c>
    </row>
    <row r="3851" spans="2:12" x14ac:dyDescent="0.2">
      <c r="B3851">
        <v>9</v>
      </c>
      <c r="C3851">
        <v>66.617000000000004</v>
      </c>
      <c r="D3851">
        <v>11.146000000000001</v>
      </c>
      <c r="E3851">
        <v>1768</v>
      </c>
      <c r="F3851">
        <v>1604</v>
      </c>
      <c r="G3851">
        <v>113.35599999999999</v>
      </c>
      <c r="H3851">
        <v>8.4979999999999993</v>
      </c>
      <c r="I3851">
        <v>47.667999999999999</v>
      </c>
      <c r="J3851">
        <v>70.64</v>
      </c>
      <c r="K3851">
        <f t="shared" si="84"/>
        <v>0.67480181200453004</v>
      </c>
    </row>
    <row r="3852" spans="2:12" x14ac:dyDescent="0.2">
      <c r="B3852">
        <v>10</v>
      </c>
      <c r="C3852">
        <v>32.545000000000002</v>
      </c>
      <c r="D3852">
        <v>8.0329999999999995</v>
      </c>
      <c r="E3852">
        <v>1748</v>
      </c>
      <c r="F3852">
        <v>1676</v>
      </c>
      <c r="G3852">
        <v>157.89099999999999</v>
      </c>
      <c r="H3852">
        <v>5.984</v>
      </c>
      <c r="I3852">
        <v>49.506</v>
      </c>
      <c r="J3852">
        <v>75.959999999999994</v>
      </c>
      <c r="K3852">
        <f t="shared" si="84"/>
        <v>0.65173775671406009</v>
      </c>
    </row>
    <row r="3853" spans="2:12" x14ac:dyDescent="0.2">
      <c r="B3853">
        <v>11</v>
      </c>
      <c r="C3853">
        <v>58.018000000000001</v>
      </c>
      <c r="D3853">
        <v>9.5890000000000004</v>
      </c>
      <c r="E3853">
        <v>1816</v>
      </c>
      <c r="F3853">
        <v>1500</v>
      </c>
      <c r="G3853">
        <v>140.90600000000001</v>
      </c>
      <c r="H3853">
        <v>8.14</v>
      </c>
      <c r="I3853">
        <v>42.637999999999998</v>
      </c>
      <c r="J3853">
        <v>91.900999999999996</v>
      </c>
      <c r="K3853">
        <f t="shared" si="84"/>
        <v>0.46395577850077802</v>
      </c>
    </row>
    <row r="3854" spans="2:12" x14ac:dyDescent="0.2">
      <c r="B3854">
        <v>12</v>
      </c>
      <c r="C3854">
        <v>34.720999999999997</v>
      </c>
      <c r="D3854">
        <v>7.7309999999999999</v>
      </c>
      <c r="E3854">
        <v>1848</v>
      </c>
      <c r="F3854">
        <v>1512</v>
      </c>
      <c r="G3854">
        <v>133.78100000000001</v>
      </c>
      <c r="H3854">
        <v>6.0469999999999997</v>
      </c>
      <c r="I3854">
        <v>33.619999999999997</v>
      </c>
      <c r="J3854">
        <v>62.472999999999999</v>
      </c>
      <c r="K3854">
        <f t="shared" si="84"/>
        <v>0.5381524818721688</v>
      </c>
    </row>
    <row r="3855" spans="2:12" x14ac:dyDescent="0.2">
      <c r="B3855">
        <v>13</v>
      </c>
      <c r="C3855">
        <v>74.222999999999999</v>
      </c>
      <c r="D3855">
        <v>11.326000000000001</v>
      </c>
      <c r="E3855">
        <v>1000</v>
      </c>
      <c r="F3855">
        <v>2072</v>
      </c>
      <c r="G3855">
        <v>160.821</v>
      </c>
      <c r="H3855">
        <v>9.2360000000000007</v>
      </c>
      <c r="I3855">
        <v>36.607999999999997</v>
      </c>
      <c r="J3855">
        <v>87.837999999999994</v>
      </c>
      <c r="K3855">
        <f t="shared" si="84"/>
        <v>0.41676723058357429</v>
      </c>
    </row>
    <row r="3856" spans="2:12" x14ac:dyDescent="0.2">
      <c r="B3856">
        <v>14</v>
      </c>
      <c r="C3856">
        <v>41.002000000000002</v>
      </c>
      <c r="D3856">
        <v>8.14</v>
      </c>
      <c r="E3856">
        <v>1052</v>
      </c>
      <c r="F3856">
        <v>2052</v>
      </c>
      <c r="G3856">
        <v>126.87</v>
      </c>
      <c r="H3856">
        <v>6.4269999999999996</v>
      </c>
      <c r="I3856">
        <v>40.561999999999998</v>
      </c>
      <c r="J3856">
        <v>81.247</v>
      </c>
      <c r="K3856">
        <f t="shared" si="84"/>
        <v>0.49924304897411592</v>
      </c>
    </row>
    <row r="3857" spans="2:11" x14ac:dyDescent="0.2">
      <c r="B3857">
        <v>15</v>
      </c>
      <c r="C3857">
        <v>80.948999999999998</v>
      </c>
      <c r="D3857">
        <v>10.750999999999999</v>
      </c>
      <c r="E3857">
        <v>996</v>
      </c>
      <c r="F3857">
        <v>1852</v>
      </c>
      <c r="G3857">
        <v>141.14699999999999</v>
      </c>
      <c r="H3857">
        <v>10</v>
      </c>
      <c r="I3857">
        <v>23.067</v>
      </c>
      <c r="J3857">
        <v>58.835999999999999</v>
      </c>
      <c r="K3857">
        <f t="shared" si="84"/>
        <v>0.39205588415255965</v>
      </c>
    </row>
    <row r="3858" spans="2:11" x14ac:dyDescent="0.2">
      <c r="B3858">
        <v>16</v>
      </c>
      <c r="C3858">
        <v>47.323</v>
      </c>
      <c r="D3858">
        <v>8.3849999999999998</v>
      </c>
      <c r="E3858">
        <v>1044</v>
      </c>
      <c r="F3858">
        <v>1848</v>
      </c>
      <c r="G3858">
        <v>93.18</v>
      </c>
      <c r="H3858">
        <v>7.6959999999999997</v>
      </c>
    </row>
    <row r="3859" spans="2:11" x14ac:dyDescent="0.2">
      <c r="B3859">
        <v>17</v>
      </c>
      <c r="C3859">
        <v>70.64</v>
      </c>
      <c r="D3859">
        <v>10.266999999999999</v>
      </c>
      <c r="E3859">
        <v>952</v>
      </c>
      <c r="F3859">
        <v>2444</v>
      </c>
      <c r="G3859">
        <v>166.90799999999999</v>
      </c>
      <c r="H3859">
        <v>9.5350000000000001</v>
      </c>
    </row>
    <row r="3860" spans="2:11" x14ac:dyDescent="0.2">
      <c r="B3860">
        <v>18</v>
      </c>
      <c r="C3860">
        <v>47.667999999999999</v>
      </c>
      <c r="D3860">
        <v>8.6080000000000005</v>
      </c>
      <c r="E3860">
        <v>992</v>
      </c>
      <c r="F3860">
        <v>2404</v>
      </c>
      <c r="G3860">
        <v>141.58199999999999</v>
      </c>
      <c r="H3860">
        <v>7.3840000000000003</v>
      </c>
    </row>
    <row r="3861" spans="2:11" x14ac:dyDescent="0.2">
      <c r="B3861">
        <v>19</v>
      </c>
      <c r="C3861">
        <v>75.959999999999994</v>
      </c>
      <c r="D3861">
        <v>10.738</v>
      </c>
      <c r="E3861">
        <v>3068</v>
      </c>
      <c r="F3861">
        <v>1072</v>
      </c>
      <c r="G3861">
        <v>85.03</v>
      </c>
      <c r="H3861">
        <v>9.4120000000000008</v>
      </c>
    </row>
    <row r="3862" spans="2:11" x14ac:dyDescent="0.2">
      <c r="B3862">
        <v>20</v>
      </c>
      <c r="C3862">
        <v>49.506</v>
      </c>
      <c r="D3862">
        <v>9.0820000000000007</v>
      </c>
      <c r="E3862">
        <v>3024</v>
      </c>
      <c r="F3862">
        <v>976</v>
      </c>
      <c r="G3862">
        <v>166.67500000000001</v>
      </c>
      <c r="H3862">
        <v>7.4420000000000002</v>
      </c>
    </row>
    <row r="3863" spans="2:11" x14ac:dyDescent="0.2">
      <c r="B3863">
        <v>21</v>
      </c>
      <c r="C3863">
        <v>91.900999999999996</v>
      </c>
      <c r="D3863">
        <v>12.537000000000001</v>
      </c>
      <c r="E3863">
        <v>3308</v>
      </c>
      <c r="F3863">
        <v>1552</v>
      </c>
      <c r="G3863">
        <v>139.51400000000001</v>
      </c>
      <c r="H3863">
        <v>10</v>
      </c>
    </row>
    <row r="3864" spans="2:11" x14ac:dyDescent="0.2">
      <c r="B3864">
        <v>22</v>
      </c>
      <c r="C3864">
        <v>42.637999999999998</v>
      </c>
      <c r="D3864">
        <v>8.6080000000000005</v>
      </c>
      <c r="E3864">
        <v>3332</v>
      </c>
      <c r="F3864">
        <v>1660</v>
      </c>
      <c r="G3864">
        <v>51.582000000000001</v>
      </c>
      <c r="H3864">
        <v>6.7709999999999999</v>
      </c>
    </row>
    <row r="3865" spans="2:11" x14ac:dyDescent="0.2">
      <c r="B3865">
        <v>23</v>
      </c>
      <c r="C3865">
        <v>62.472999999999999</v>
      </c>
      <c r="D3865">
        <v>10.413</v>
      </c>
      <c r="E3865">
        <v>3428</v>
      </c>
      <c r="F3865">
        <v>1068</v>
      </c>
      <c r="G3865">
        <v>66.296999999999997</v>
      </c>
      <c r="H3865">
        <v>8.3309999999999995</v>
      </c>
    </row>
    <row r="3866" spans="2:11" x14ac:dyDescent="0.2">
      <c r="B3866">
        <v>24</v>
      </c>
      <c r="C3866">
        <v>33.619999999999997</v>
      </c>
      <c r="D3866">
        <v>7.2430000000000003</v>
      </c>
      <c r="E3866">
        <v>3448</v>
      </c>
      <c r="F3866">
        <v>1040</v>
      </c>
      <c r="G3866">
        <v>42.396999999999998</v>
      </c>
      <c r="H3866">
        <v>6.2789999999999999</v>
      </c>
    </row>
    <row r="3867" spans="2:11" x14ac:dyDescent="0.2">
      <c r="B3867">
        <v>25</v>
      </c>
      <c r="C3867">
        <v>87.837999999999994</v>
      </c>
      <c r="D3867">
        <v>11.731999999999999</v>
      </c>
      <c r="E3867">
        <v>824</v>
      </c>
      <c r="F3867">
        <v>1816</v>
      </c>
      <c r="G3867">
        <v>50.631</v>
      </c>
      <c r="H3867">
        <v>9.9979999999999993</v>
      </c>
    </row>
    <row r="3868" spans="2:11" x14ac:dyDescent="0.2">
      <c r="B3868">
        <v>26</v>
      </c>
      <c r="C3868">
        <v>36.607999999999997</v>
      </c>
      <c r="D3868">
        <v>7.9550000000000001</v>
      </c>
      <c r="E3868">
        <v>804</v>
      </c>
      <c r="F3868">
        <v>1716</v>
      </c>
      <c r="G3868">
        <v>164.745</v>
      </c>
      <c r="H3868">
        <v>6.4820000000000002</v>
      </c>
    </row>
    <row r="3869" spans="2:11" x14ac:dyDescent="0.2">
      <c r="B3869">
        <v>27</v>
      </c>
      <c r="C3869">
        <v>81.247</v>
      </c>
      <c r="D3869">
        <v>10.67</v>
      </c>
      <c r="E3869">
        <v>676</v>
      </c>
      <c r="F3869">
        <v>1996</v>
      </c>
      <c r="G3869">
        <v>16.46</v>
      </c>
      <c r="H3869">
        <v>10.071</v>
      </c>
    </row>
    <row r="3870" spans="2:11" x14ac:dyDescent="0.2">
      <c r="B3870">
        <v>28</v>
      </c>
      <c r="C3870">
        <v>40.561999999999998</v>
      </c>
      <c r="D3870">
        <v>8.516</v>
      </c>
      <c r="E3870">
        <v>728</v>
      </c>
      <c r="F3870">
        <v>2008</v>
      </c>
      <c r="G3870">
        <v>55.008000000000003</v>
      </c>
      <c r="H3870">
        <v>6.6189999999999998</v>
      </c>
    </row>
    <row r="3871" spans="2:11" x14ac:dyDescent="0.2">
      <c r="B3871">
        <v>29</v>
      </c>
      <c r="C3871">
        <v>58.835999999999999</v>
      </c>
      <c r="D3871">
        <v>9.6920000000000002</v>
      </c>
      <c r="E3871">
        <v>668</v>
      </c>
      <c r="F3871">
        <v>2196</v>
      </c>
      <c r="G3871">
        <v>59.744</v>
      </c>
      <c r="H3871">
        <v>8.2040000000000006</v>
      </c>
    </row>
    <row r="3872" spans="2:11" x14ac:dyDescent="0.2">
      <c r="B3872">
        <v>30</v>
      </c>
      <c r="C3872">
        <v>23.067</v>
      </c>
      <c r="D3872">
        <v>5.9429999999999996</v>
      </c>
      <c r="E3872">
        <v>664</v>
      </c>
      <c r="F3872">
        <v>2104</v>
      </c>
      <c r="G3872">
        <v>149.42099999999999</v>
      </c>
      <c r="H3872">
        <v>5.2759999999999998</v>
      </c>
    </row>
    <row r="3874" spans="2:12" x14ac:dyDescent="0.2">
      <c r="B3874" s="7" t="s">
        <v>136</v>
      </c>
    </row>
    <row r="3875" spans="2:12" x14ac:dyDescent="0.2">
      <c r="B3875">
        <v>1</v>
      </c>
      <c r="C3875">
        <v>107.333</v>
      </c>
      <c r="D3875">
        <v>14.022</v>
      </c>
      <c r="E3875">
        <v>1668</v>
      </c>
      <c r="F3875">
        <v>1860</v>
      </c>
      <c r="G3875">
        <v>139.821</v>
      </c>
      <c r="H3875">
        <v>11.428000000000001</v>
      </c>
      <c r="I3875">
        <v>43.021000000000001</v>
      </c>
      <c r="J3875">
        <v>107.333</v>
      </c>
      <c r="K3875">
        <f>I3875/J3875</f>
        <v>0.40081801496277941</v>
      </c>
      <c r="L3875">
        <f>MIN(I3875:I3889)</f>
        <v>22.190999999999999</v>
      </c>
    </row>
    <row r="3876" spans="2:12" x14ac:dyDescent="0.2">
      <c r="B3876">
        <v>2</v>
      </c>
      <c r="C3876">
        <v>43.021000000000001</v>
      </c>
      <c r="D3876">
        <v>8.4540000000000006</v>
      </c>
      <c r="E3876">
        <v>1684</v>
      </c>
      <c r="F3876">
        <v>1888</v>
      </c>
      <c r="G3876">
        <v>147.65299999999999</v>
      </c>
      <c r="H3876">
        <v>6.8040000000000003</v>
      </c>
      <c r="I3876">
        <v>42.192</v>
      </c>
      <c r="J3876">
        <v>70.143000000000001</v>
      </c>
      <c r="K3876">
        <f t="shared" ref="K3876:K3889" si="85">I3876/J3876</f>
        <v>0.60151404986955215</v>
      </c>
      <c r="L3876">
        <f>MAX(J3875:J3889)</f>
        <v>107.333</v>
      </c>
    </row>
    <row r="3877" spans="2:12" x14ac:dyDescent="0.2">
      <c r="B3877">
        <v>3</v>
      </c>
      <c r="C3877">
        <v>70.143000000000001</v>
      </c>
      <c r="D3877">
        <v>10.122999999999999</v>
      </c>
      <c r="E3877">
        <v>1496</v>
      </c>
      <c r="F3877">
        <v>2140</v>
      </c>
      <c r="G3877">
        <v>131.18600000000001</v>
      </c>
      <c r="H3877">
        <v>9.0470000000000006</v>
      </c>
      <c r="I3877">
        <v>62.881</v>
      </c>
      <c r="J3877">
        <v>84.745999999999995</v>
      </c>
      <c r="K3877">
        <f t="shared" si="85"/>
        <v>0.74199372241757733</v>
      </c>
      <c r="L3877">
        <f>AVERAGE(I3875:I3889)</f>
        <v>38.607066666666675</v>
      </c>
    </row>
    <row r="3878" spans="2:12" x14ac:dyDescent="0.2">
      <c r="B3878">
        <v>4</v>
      </c>
      <c r="C3878">
        <v>42.192</v>
      </c>
      <c r="D3878">
        <v>8.7539999999999996</v>
      </c>
      <c r="E3878">
        <v>1476</v>
      </c>
      <c r="F3878">
        <v>2160</v>
      </c>
      <c r="G3878">
        <v>157.62</v>
      </c>
      <c r="H3878">
        <v>6.7530000000000001</v>
      </c>
      <c r="I3878">
        <v>37.890999999999998</v>
      </c>
      <c r="J3878">
        <v>72.572999999999993</v>
      </c>
      <c r="K3878">
        <f t="shared" si="85"/>
        <v>0.5221087732352252</v>
      </c>
      <c r="L3878">
        <f>AVERAGE(J3875:J3889)</f>
        <v>69.419066666666666</v>
      </c>
    </row>
    <row r="3879" spans="2:12" x14ac:dyDescent="0.2">
      <c r="B3879">
        <v>5</v>
      </c>
      <c r="C3879">
        <v>84.745999999999995</v>
      </c>
      <c r="D3879">
        <v>11.646000000000001</v>
      </c>
      <c r="E3879">
        <v>1492</v>
      </c>
      <c r="F3879">
        <v>2584</v>
      </c>
      <c r="G3879">
        <v>139.14500000000001</v>
      </c>
      <c r="H3879">
        <v>9.9990000000000006</v>
      </c>
      <c r="I3879">
        <v>52.040999999999997</v>
      </c>
      <c r="J3879">
        <v>88.926000000000002</v>
      </c>
      <c r="K3879">
        <f t="shared" si="85"/>
        <v>0.585216921935092</v>
      </c>
    </row>
    <row r="3880" spans="2:12" x14ac:dyDescent="0.2">
      <c r="B3880">
        <v>6</v>
      </c>
      <c r="C3880">
        <v>62.881</v>
      </c>
      <c r="D3880">
        <v>10.137</v>
      </c>
      <c r="E3880">
        <v>1476</v>
      </c>
      <c r="F3880">
        <v>2660</v>
      </c>
      <c r="G3880">
        <v>9.4619999999999997</v>
      </c>
      <c r="H3880">
        <v>8.2059999999999995</v>
      </c>
      <c r="I3880">
        <v>38.054000000000002</v>
      </c>
      <c r="J3880">
        <v>77.427000000000007</v>
      </c>
      <c r="K3880">
        <f t="shared" si="85"/>
        <v>0.49148229945626198</v>
      </c>
    </row>
    <row r="3881" spans="2:12" x14ac:dyDescent="0.2">
      <c r="B3881">
        <v>7</v>
      </c>
      <c r="C3881">
        <v>72.572999999999993</v>
      </c>
      <c r="D3881">
        <v>11.006</v>
      </c>
      <c r="E3881">
        <v>3924</v>
      </c>
      <c r="F3881">
        <v>3584</v>
      </c>
      <c r="G3881">
        <v>51.146999999999998</v>
      </c>
      <c r="H3881">
        <v>8.8510000000000009</v>
      </c>
      <c r="I3881">
        <v>44.7</v>
      </c>
      <c r="J3881">
        <v>51.402999999999999</v>
      </c>
      <c r="K3881">
        <f t="shared" si="85"/>
        <v>0.86959905063906784</v>
      </c>
    </row>
    <row r="3882" spans="2:12" x14ac:dyDescent="0.2">
      <c r="B3882">
        <v>8</v>
      </c>
      <c r="C3882">
        <v>37.890999999999998</v>
      </c>
      <c r="D3882">
        <v>7.7510000000000003</v>
      </c>
      <c r="E3882">
        <v>3960</v>
      </c>
      <c r="F3882">
        <v>3572</v>
      </c>
      <c r="G3882">
        <v>79.38</v>
      </c>
      <c r="H3882">
        <v>6.7560000000000002</v>
      </c>
      <c r="I3882">
        <v>27.625</v>
      </c>
      <c r="J3882">
        <v>55.59</v>
      </c>
      <c r="K3882">
        <f t="shared" si="85"/>
        <v>0.49694189602446481</v>
      </c>
    </row>
    <row r="3883" spans="2:12" x14ac:dyDescent="0.2">
      <c r="B3883">
        <v>9</v>
      </c>
      <c r="C3883">
        <v>88.926000000000002</v>
      </c>
      <c r="D3883">
        <v>12.161</v>
      </c>
      <c r="E3883">
        <v>2992</v>
      </c>
      <c r="F3883">
        <v>3132</v>
      </c>
      <c r="G3883">
        <v>156.94900000000001</v>
      </c>
      <c r="H3883">
        <v>9.9870000000000001</v>
      </c>
      <c r="I3883">
        <v>22.51</v>
      </c>
      <c r="J3883">
        <v>47.456000000000003</v>
      </c>
      <c r="K3883">
        <f t="shared" si="85"/>
        <v>0.47433412002697234</v>
      </c>
    </row>
    <row r="3884" spans="2:12" x14ac:dyDescent="0.2">
      <c r="B3884">
        <v>10</v>
      </c>
      <c r="C3884">
        <v>52.040999999999997</v>
      </c>
      <c r="D3884">
        <v>9.577</v>
      </c>
      <c r="E3884">
        <v>3052</v>
      </c>
      <c r="F3884">
        <v>3092</v>
      </c>
      <c r="G3884">
        <v>124.875</v>
      </c>
      <c r="H3884">
        <v>7.6189999999999998</v>
      </c>
      <c r="I3884">
        <v>45.31</v>
      </c>
      <c r="J3884">
        <v>80.325000000000003</v>
      </c>
      <c r="K3884">
        <f t="shared" si="85"/>
        <v>0.5640834111422347</v>
      </c>
    </row>
    <row r="3885" spans="2:12" x14ac:dyDescent="0.2">
      <c r="B3885">
        <v>11</v>
      </c>
      <c r="C3885">
        <v>77.427000000000007</v>
      </c>
      <c r="D3885">
        <v>12.010999999999999</v>
      </c>
      <c r="E3885">
        <v>2920</v>
      </c>
      <c r="F3885">
        <v>3112</v>
      </c>
      <c r="G3885">
        <v>50.631</v>
      </c>
      <c r="H3885">
        <v>9.1679999999999993</v>
      </c>
      <c r="I3885">
        <v>43.73</v>
      </c>
      <c r="J3885">
        <v>90.393000000000001</v>
      </c>
      <c r="K3885">
        <f t="shared" si="85"/>
        <v>0.48377639861493699</v>
      </c>
    </row>
    <row r="3886" spans="2:12" x14ac:dyDescent="0.2">
      <c r="B3886">
        <v>12</v>
      </c>
      <c r="C3886">
        <v>38.054000000000002</v>
      </c>
      <c r="D3886">
        <v>8.4239999999999995</v>
      </c>
      <c r="E3886">
        <v>2940</v>
      </c>
      <c r="F3886">
        <v>3100</v>
      </c>
      <c r="G3886">
        <v>47.290999999999997</v>
      </c>
      <c r="H3886">
        <v>6.2990000000000004</v>
      </c>
      <c r="I3886">
        <v>23.154</v>
      </c>
      <c r="J3886">
        <v>57.56</v>
      </c>
      <c r="K3886">
        <f t="shared" si="85"/>
        <v>0.40225851285615011</v>
      </c>
    </row>
    <row r="3887" spans="2:12" x14ac:dyDescent="0.2">
      <c r="B3887">
        <v>13</v>
      </c>
      <c r="C3887">
        <v>51.402999999999999</v>
      </c>
      <c r="D3887">
        <v>9.1590000000000007</v>
      </c>
      <c r="E3887">
        <v>964</v>
      </c>
      <c r="F3887">
        <v>2660</v>
      </c>
      <c r="G3887">
        <v>117.89700000000001</v>
      </c>
      <c r="H3887">
        <v>7.5540000000000003</v>
      </c>
      <c r="I3887">
        <v>36.51</v>
      </c>
      <c r="J3887">
        <v>56.921999999999997</v>
      </c>
      <c r="K3887">
        <f t="shared" si="85"/>
        <v>0.64140402656266471</v>
      </c>
    </row>
    <row r="3888" spans="2:12" x14ac:dyDescent="0.2">
      <c r="B3888">
        <v>14</v>
      </c>
      <c r="C3888">
        <v>44.7</v>
      </c>
      <c r="D3888">
        <v>8.4979999999999993</v>
      </c>
      <c r="E3888">
        <v>944</v>
      </c>
      <c r="F3888">
        <v>2748</v>
      </c>
      <c r="G3888">
        <v>11.31</v>
      </c>
      <c r="H3888">
        <v>6.8570000000000002</v>
      </c>
      <c r="I3888">
        <v>22.190999999999999</v>
      </c>
      <c r="J3888">
        <v>51.481000000000002</v>
      </c>
      <c r="K3888">
        <f t="shared" si="85"/>
        <v>0.43105223286260946</v>
      </c>
    </row>
    <row r="3889" spans="2:11" x14ac:dyDescent="0.2">
      <c r="B3889">
        <v>15</v>
      </c>
      <c r="C3889">
        <v>55.59</v>
      </c>
      <c r="D3889">
        <v>9.5969999999999995</v>
      </c>
      <c r="E3889">
        <v>1128</v>
      </c>
      <c r="F3889">
        <v>2984</v>
      </c>
      <c r="G3889">
        <v>66.614999999999995</v>
      </c>
      <c r="H3889">
        <v>8.4120000000000008</v>
      </c>
      <c r="I3889">
        <v>37.295999999999999</v>
      </c>
      <c r="J3889">
        <v>49.008000000000003</v>
      </c>
      <c r="K3889">
        <f t="shared" si="85"/>
        <v>0.76101860920666009</v>
      </c>
    </row>
    <row r="3890" spans="2:11" x14ac:dyDescent="0.2">
      <c r="B3890">
        <v>16</v>
      </c>
      <c r="C3890">
        <v>27.625</v>
      </c>
      <c r="D3890">
        <v>6.742</v>
      </c>
      <c r="E3890">
        <v>1108</v>
      </c>
      <c r="F3890">
        <v>2892</v>
      </c>
      <c r="G3890">
        <v>137.86199999999999</v>
      </c>
      <c r="H3890">
        <v>5.7469999999999999</v>
      </c>
    </row>
    <row r="3891" spans="2:11" x14ac:dyDescent="0.2">
      <c r="B3891">
        <v>17</v>
      </c>
      <c r="C3891">
        <v>47.456000000000003</v>
      </c>
      <c r="D3891">
        <v>8.8379999999999992</v>
      </c>
      <c r="E3891">
        <v>1204</v>
      </c>
      <c r="F3891">
        <v>3020</v>
      </c>
      <c r="G3891">
        <v>62.744999999999997</v>
      </c>
      <c r="H3891">
        <v>6.9779999999999998</v>
      </c>
    </row>
    <row r="3892" spans="2:11" x14ac:dyDescent="0.2">
      <c r="B3892">
        <v>18</v>
      </c>
      <c r="C3892">
        <v>22.51</v>
      </c>
      <c r="D3892">
        <v>6.1760000000000002</v>
      </c>
      <c r="E3892">
        <v>1216</v>
      </c>
      <c r="F3892">
        <v>2892</v>
      </c>
      <c r="G3892">
        <v>117.553</v>
      </c>
      <c r="H3892">
        <v>5.12</v>
      </c>
    </row>
    <row r="3893" spans="2:11" x14ac:dyDescent="0.2">
      <c r="B3893">
        <v>19</v>
      </c>
      <c r="C3893">
        <v>80.325000000000003</v>
      </c>
      <c r="D3893">
        <v>10.766</v>
      </c>
      <c r="E3893">
        <v>3508</v>
      </c>
      <c r="F3893">
        <v>1296</v>
      </c>
      <c r="G3893">
        <v>35.095999999999997</v>
      </c>
      <c r="H3893">
        <v>9.8109999999999999</v>
      </c>
    </row>
    <row r="3894" spans="2:11" x14ac:dyDescent="0.2">
      <c r="B3894">
        <v>20</v>
      </c>
      <c r="C3894">
        <v>45.31</v>
      </c>
      <c r="D3894">
        <v>8.6010000000000009</v>
      </c>
      <c r="E3894">
        <v>3532</v>
      </c>
      <c r="F3894">
        <v>1208</v>
      </c>
      <c r="G3894">
        <v>131.63399999999999</v>
      </c>
      <c r="H3894">
        <v>7.2380000000000004</v>
      </c>
    </row>
    <row r="3895" spans="2:11" x14ac:dyDescent="0.2">
      <c r="B3895">
        <v>21</v>
      </c>
      <c r="C3895">
        <v>90.393000000000001</v>
      </c>
      <c r="D3895">
        <v>12.372999999999999</v>
      </c>
      <c r="E3895">
        <v>3004</v>
      </c>
      <c r="F3895">
        <v>1176</v>
      </c>
      <c r="G3895">
        <v>101.09399999999999</v>
      </c>
      <c r="H3895">
        <v>9.9990000000000006</v>
      </c>
    </row>
    <row r="3896" spans="2:11" x14ac:dyDescent="0.2">
      <c r="B3896">
        <v>22</v>
      </c>
      <c r="C3896">
        <v>43.73</v>
      </c>
      <c r="D3896">
        <v>8.6660000000000004</v>
      </c>
      <c r="E3896">
        <v>2968</v>
      </c>
      <c r="F3896">
        <v>1236</v>
      </c>
      <c r="G3896">
        <v>127.185</v>
      </c>
      <c r="H3896">
        <v>7.0270000000000001</v>
      </c>
    </row>
    <row r="3897" spans="2:11" x14ac:dyDescent="0.2">
      <c r="B3897">
        <v>23</v>
      </c>
      <c r="C3897">
        <v>57.56</v>
      </c>
      <c r="D3897">
        <v>10.454000000000001</v>
      </c>
      <c r="E3897">
        <v>3596</v>
      </c>
      <c r="F3897">
        <v>908</v>
      </c>
      <c r="G3897">
        <v>149.93100000000001</v>
      </c>
      <c r="H3897">
        <v>7.38</v>
      </c>
    </row>
    <row r="3898" spans="2:11" x14ac:dyDescent="0.2">
      <c r="B3898">
        <v>24</v>
      </c>
      <c r="C3898">
        <v>23.154</v>
      </c>
      <c r="D3898">
        <v>7.1029999999999998</v>
      </c>
      <c r="E3898">
        <v>3608</v>
      </c>
      <c r="F3898">
        <v>940</v>
      </c>
      <c r="G3898">
        <v>166.43</v>
      </c>
      <c r="H3898">
        <v>4.6929999999999996</v>
      </c>
    </row>
    <row r="3899" spans="2:11" x14ac:dyDescent="0.2">
      <c r="B3899">
        <v>25</v>
      </c>
      <c r="C3899">
        <v>56.921999999999997</v>
      </c>
      <c r="D3899">
        <v>9.2970000000000006</v>
      </c>
      <c r="E3899">
        <v>2508</v>
      </c>
      <c r="F3899">
        <v>2756</v>
      </c>
      <c r="G3899">
        <v>140.19399999999999</v>
      </c>
      <c r="H3899">
        <v>8.4160000000000004</v>
      </c>
    </row>
    <row r="3900" spans="2:11" x14ac:dyDescent="0.2">
      <c r="B3900">
        <v>26</v>
      </c>
      <c r="C3900">
        <v>36.51</v>
      </c>
      <c r="D3900">
        <v>8.0030000000000001</v>
      </c>
      <c r="E3900">
        <v>2500</v>
      </c>
      <c r="F3900">
        <v>2792</v>
      </c>
      <c r="G3900">
        <v>157.249</v>
      </c>
      <c r="H3900">
        <v>6.3520000000000003</v>
      </c>
    </row>
    <row r="3901" spans="2:11" x14ac:dyDescent="0.2">
      <c r="B3901">
        <v>27</v>
      </c>
      <c r="C3901">
        <v>51.481000000000002</v>
      </c>
      <c r="D3901">
        <v>10.047000000000001</v>
      </c>
      <c r="E3901">
        <v>1708</v>
      </c>
      <c r="F3901">
        <v>2212</v>
      </c>
      <c r="G3901">
        <v>166.29300000000001</v>
      </c>
      <c r="H3901">
        <v>6.835</v>
      </c>
    </row>
    <row r="3902" spans="2:11" x14ac:dyDescent="0.2">
      <c r="B3902">
        <v>28</v>
      </c>
      <c r="C3902">
        <v>22.190999999999999</v>
      </c>
      <c r="D3902">
        <v>6.0229999999999997</v>
      </c>
      <c r="E3902">
        <v>1736</v>
      </c>
      <c r="F3902">
        <v>2224</v>
      </c>
      <c r="G3902">
        <v>161.565</v>
      </c>
      <c r="H3902">
        <v>4.726</v>
      </c>
    </row>
    <row r="3903" spans="2:11" x14ac:dyDescent="0.2">
      <c r="B3903">
        <v>29</v>
      </c>
      <c r="C3903">
        <v>49.008000000000003</v>
      </c>
      <c r="D3903">
        <v>8.9749999999999996</v>
      </c>
      <c r="E3903">
        <v>2540</v>
      </c>
      <c r="F3903">
        <v>2852</v>
      </c>
      <c r="G3903">
        <v>68.198999999999998</v>
      </c>
      <c r="H3903">
        <v>7.1420000000000003</v>
      </c>
    </row>
    <row r="3904" spans="2:11" x14ac:dyDescent="0.2">
      <c r="B3904">
        <v>30</v>
      </c>
      <c r="C3904">
        <v>37.295999999999999</v>
      </c>
      <c r="D3904">
        <v>8.2089999999999996</v>
      </c>
      <c r="E3904">
        <v>2520</v>
      </c>
      <c r="F3904">
        <v>2768</v>
      </c>
      <c r="G3904">
        <v>150.46100000000001</v>
      </c>
      <c r="H3904">
        <v>6.0209999999999999</v>
      </c>
    </row>
    <row r="3906" spans="2:12" x14ac:dyDescent="0.2">
      <c r="B3906" s="8" t="s">
        <v>137</v>
      </c>
    </row>
    <row r="3907" spans="2:12" x14ac:dyDescent="0.2">
      <c r="B3907">
        <v>1</v>
      </c>
      <c r="C3907">
        <v>50.040999999999997</v>
      </c>
      <c r="D3907">
        <v>9.2620000000000005</v>
      </c>
      <c r="E3907">
        <v>232</v>
      </c>
      <c r="F3907">
        <v>2764</v>
      </c>
      <c r="G3907">
        <v>38.884</v>
      </c>
      <c r="H3907">
        <v>7.28</v>
      </c>
      <c r="I3907">
        <v>26.763999999999999</v>
      </c>
      <c r="J3907">
        <v>50.040999999999997</v>
      </c>
      <c r="K3907">
        <f>I3907/J3907</f>
        <v>0.53484143002737761</v>
      </c>
      <c r="L3907">
        <f>MIN(I3907:I3921)</f>
        <v>20.538</v>
      </c>
    </row>
    <row r="3908" spans="2:12" x14ac:dyDescent="0.2">
      <c r="B3908">
        <v>2</v>
      </c>
      <c r="C3908">
        <v>26.763999999999999</v>
      </c>
      <c r="D3908">
        <v>6.6589999999999998</v>
      </c>
      <c r="E3908">
        <v>232</v>
      </c>
      <c r="F3908">
        <v>2700</v>
      </c>
      <c r="G3908">
        <v>167.905</v>
      </c>
      <c r="H3908">
        <v>5.5579999999999998</v>
      </c>
      <c r="I3908">
        <v>33.957999999999998</v>
      </c>
      <c r="J3908">
        <v>54.387999999999998</v>
      </c>
      <c r="K3908">
        <f t="shared" ref="K3908:K3921" si="86">I3908/J3908</f>
        <v>0.62436566889755096</v>
      </c>
      <c r="L3908">
        <f>MAX(J3907:J3921)</f>
        <v>80.144999999999996</v>
      </c>
    </row>
    <row r="3909" spans="2:12" x14ac:dyDescent="0.2">
      <c r="B3909">
        <v>3</v>
      </c>
      <c r="C3909">
        <v>54.387999999999998</v>
      </c>
      <c r="D3909">
        <v>8.9740000000000002</v>
      </c>
      <c r="E3909">
        <v>388</v>
      </c>
      <c r="F3909">
        <v>2564</v>
      </c>
      <c r="G3909">
        <v>121.218</v>
      </c>
      <c r="H3909">
        <v>7.907</v>
      </c>
      <c r="I3909">
        <v>27.623000000000001</v>
      </c>
      <c r="J3909">
        <v>53.034999999999997</v>
      </c>
      <c r="K3909">
        <f t="shared" si="86"/>
        <v>0.52084472518148395</v>
      </c>
      <c r="L3909">
        <f>AVERAGE(I3907:I3921)</f>
        <v>33.069533333333332</v>
      </c>
    </row>
    <row r="3910" spans="2:12" x14ac:dyDescent="0.2">
      <c r="B3910">
        <v>4</v>
      </c>
      <c r="C3910">
        <v>33.957999999999998</v>
      </c>
      <c r="D3910">
        <v>7.6280000000000001</v>
      </c>
      <c r="E3910">
        <v>396</v>
      </c>
      <c r="F3910">
        <v>2680</v>
      </c>
      <c r="G3910">
        <v>37.569000000000003</v>
      </c>
      <c r="H3910">
        <v>6.2789999999999999</v>
      </c>
      <c r="I3910">
        <v>39.954000000000001</v>
      </c>
      <c r="J3910">
        <v>59.843000000000004</v>
      </c>
      <c r="K3910">
        <f t="shared" si="86"/>
        <v>0.66764700967531709</v>
      </c>
      <c r="L3910">
        <f>AVERAGE(J3907:J3921)</f>
        <v>61.7776</v>
      </c>
    </row>
    <row r="3911" spans="2:12" x14ac:dyDescent="0.2">
      <c r="B3911">
        <v>5</v>
      </c>
      <c r="C3911">
        <v>53.034999999999997</v>
      </c>
      <c r="D3911">
        <v>9.0579999999999998</v>
      </c>
      <c r="E3911">
        <v>72</v>
      </c>
      <c r="F3911">
        <v>2832</v>
      </c>
      <c r="G3911">
        <v>41.878</v>
      </c>
      <c r="H3911">
        <v>7.875</v>
      </c>
      <c r="I3911">
        <v>45.335000000000001</v>
      </c>
      <c r="J3911">
        <v>64.263999999999996</v>
      </c>
      <c r="K3911">
        <f t="shared" si="86"/>
        <v>0.70544939624050795</v>
      </c>
    </row>
    <row r="3912" spans="2:12" x14ac:dyDescent="0.2">
      <c r="B3912">
        <v>6</v>
      </c>
      <c r="C3912">
        <v>27.623000000000001</v>
      </c>
      <c r="D3912">
        <v>6.9379999999999997</v>
      </c>
      <c r="E3912">
        <v>120</v>
      </c>
      <c r="F3912">
        <v>2828</v>
      </c>
      <c r="G3912">
        <v>76.430000000000007</v>
      </c>
      <c r="H3912">
        <v>4.8840000000000003</v>
      </c>
      <c r="I3912">
        <v>28.779</v>
      </c>
      <c r="J3912">
        <v>43.767000000000003</v>
      </c>
      <c r="K3912">
        <f t="shared" si="86"/>
        <v>0.65755020906162176</v>
      </c>
    </row>
    <row r="3913" spans="2:12" x14ac:dyDescent="0.2">
      <c r="B3913">
        <v>7</v>
      </c>
      <c r="C3913">
        <v>59.843000000000004</v>
      </c>
      <c r="D3913">
        <v>10.321999999999999</v>
      </c>
      <c r="E3913">
        <v>2660</v>
      </c>
      <c r="F3913">
        <v>3192</v>
      </c>
      <c r="G3913">
        <v>165.65100000000001</v>
      </c>
      <c r="H3913">
        <v>7.6740000000000004</v>
      </c>
      <c r="I3913">
        <v>33.761000000000003</v>
      </c>
      <c r="J3913">
        <v>65.366</v>
      </c>
      <c r="K3913">
        <f t="shared" si="86"/>
        <v>0.51649175412293857</v>
      </c>
    </row>
    <row r="3914" spans="2:12" x14ac:dyDescent="0.2">
      <c r="B3914">
        <v>8</v>
      </c>
      <c r="C3914">
        <v>39.954000000000001</v>
      </c>
      <c r="D3914">
        <v>9.2590000000000003</v>
      </c>
      <c r="E3914">
        <v>2680</v>
      </c>
      <c r="F3914">
        <v>3144</v>
      </c>
      <c r="G3914">
        <v>154.72200000000001</v>
      </c>
      <c r="H3914">
        <v>5.8140000000000001</v>
      </c>
      <c r="I3914">
        <v>32.774000000000001</v>
      </c>
      <c r="J3914">
        <v>73.316999999999993</v>
      </c>
      <c r="K3914">
        <f t="shared" si="86"/>
        <v>0.44701774486135554</v>
      </c>
    </row>
    <row r="3915" spans="2:12" x14ac:dyDescent="0.2">
      <c r="B3915">
        <v>9</v>
      </c>
      <c r="C3915">
        <v>64.263999999999996</v>
      </c>
      <c r="D3915">
        <v>10.452</v>
      </c>
      <c r="E3915">
        <v>2036</v>
      </c>
      <c r="F3915">
        <v>3140</v>
      </c>
      <c r="G3915">
        <v>147.72399999999999</v>
      </c>
      <c r="H3915">
        <v>8.5180000000000007</v>
      </c>
      <c r="I3915">
        <v>36.006</v>
      </c>
      <c r="J3915">
        <v>80.144999999999996</v>
      </c>
      <c r="K3915">
        <f t="shared" si="86"/>
        <v>0.44926071495414566</v>
      </c>
    </row>
    <row r="3916" spans="2:12" x14ac:dyDescent="0.2">
      <c r="B3916">
        <v>10</v>
      </c>
      <c r="C3916">
        <v>45.335000000000001</v>
      </c>
      <c r="D3916">
        <v>9.7149999999999999</v>
      </c>
      <c r="E3916">
        <v>2056</v>
      </c>
      <c r="F3916">
        <v>3096</v>
      </c>
      <c r="G3916">
        <v>132.089</v>
      </c>
      <c r="H3916">
        <v>6.3920000000000003</v>
      </c>
      <c r="I3916">
        <v>39.109000000000002</v>
      </c>
      <c r="J3916">
        <v>69.477000000000004</v>
      </c>
      <c r="K3916">
        <f t="shared" si="86"/>
        <v>0.56290570980324428</v>
      </c>
    </row>
    <row r="3917" spans="2:12" x14ac:dyDescent="0.2">
      <c r="B3917">
        <v>11</v>
      </c>
      <c r="C3917">
        <v>43.767000000000003</v>
      </c>
      <c r="D3917">
        <v>8.8859999999999992</v>
      </c>
      <c r="E3917">
        <v>1844</v>
      </c>
      <c r="F3917">
        <v>3388</v>
      </c>
      <c r="G3917">
        <v>42.878999999999998</v>
      </c>
      <c r="H3917">
        <v>6.5330000000000004</v>
      </c>
      <c r="I3917">
        <v>25.553999999999998</v>
      </c>
      <c r="J3917">
        <v>55.429000000000002</v>
      </c>
      <c r="K3917">
        <f t="shared" si="86"/>
        <v>0.46102220859117066</v>
      </c>
    </row>
    <row r="3918" spans="2:12" x14ac:dyDescent="0.2">
      <c r="B3918">
        <v>12</v>
      </c>
      <c r="C3918">
        <v>28.779</v>
      </c>
      <c r="D3918">
        <v>6.7080000000000002</v>
      </c>
      <c r="E3918">
        <v>1836</v>
      </c>
      <c r="F3918">
        <v>3368</v>
      </c>
      <c r="G3918">
        <v>33.69</v>
      </c>
      <c r="H3918">
        <v>5.907</v>
      </c>
      <c r="I3918">
        <v>20.538</v>
      </c>
      <c r="J3918">
        <v>47.673999999999999</v>
      </c>
      <c r="K3918">
        <f t="shared" si="86"/>
        <v>0.43080085581239252</v>
      </c>
    </row>
    <row r="3919" spans="2:12" x14ac:dyDescent="0.2">
      <c r="B3919">
        <v>13</v>
      </c>
      <c r="C3919">
        <v>65.366</v>
      </c>
      <c r="D3919">
        <v>10.108000000000001</v>
      </c>
      <c r="E3919">
        <v>1176</v>
      </c>
      <c r="F3919">
        <v>3072</v>
      </c>
      <c r="G3919">
        <v>23.024999999999999</v>
      </c>
      <c r="H3919">
        <v>8.7479999999999993</v>
      </c>
      <c r="I3919">
        <v>45.787999999999997</v>
      </c>
      <c r="J3919">
        <v>78.183999999999997</v>
      </c>
      <c r="K3919">
        <f t="shared" si="86"/>
        <v>0.58564412155939827</v>
      </c>
    </row>
    <row r="3920" spans="2:12" x14ac:dyDescent="0.2">
      <c r="B3920">
        <v>14</v>
      </c>
      <c r="C3920">
        <v>33.761000000000003</v>
      </c>
      <c r="D3920">
        <v>7.6280000000000001</v>
      </c>
      <c r="E3920">
        <v>1228</v>
      </c>
      <c r="F3920">
        <v>2972</v>
      </c>
      <c r="G3920">
        <v>142.43100000000001</v>
      </c>
      <c r="H3920">
        <v>6.734</v>
      </c>
      <c r="I3920">
        <v>28.488</v>
      </c>
      <c r="J3920">
        <v>56.503999999999998</v>
      </c>
      <c r="K3920">
        <f t="shared" si="86"/>
        <v>0.50417669545518906</v>
      </c>
    </row>
    <row r="3921" spans="2:11" x14ac:dyDescent="0.2">
      <c r="B3921">
        <v>15</v>
      </c>
      <c r="C3921">
        <v>73.316999999999993</v>
      </c>
      <c r="D3921">
        <v>11.340999999999999</v>
      </c>
      <c r="E3921">
        <v>1444</v>
      </c>
      <c r="F3921">
        <v>2704</v>
      </c>
      <c r="G3921">
        <v>15.461</v>
      </c>
      <c r="H3921">
        <v>8.6319999999999997</v>
      </c>
      <c r="I3921">
        <v>31.611999999999998</v>
      </c>
      <c r="J3921">
        <v>75.23</v>
      </c>
      <c r="K3921">
        <f t="shared" si="86"/>
        <v>0.42020470556958656</v>
      </c>
    </row>
    <row r="3922" spans="2:11" x14ac:dyDescent="0.2">
      <c r="B3922">
        <v>16</v>
      </c>
      <c r="C3922">
        <v>32.774000000000001</v>
      </c>
      <c r="D3922">
        <v>7.6280000000000001</v>
      </c>
      <c r="E3922">
        <v>1484</v>
      </c>
      <c r="F3922">
        <v>2692</v>
      </c>
      <c r="G3922">
        <v>37.569000000000003</v>
      </c>
      <c r="H3922">
        <v>5.8959999999999999</v>
      </c>
    </row>
    <row r="3923" spans="2:11" x14ac:dyDescent="0.2">
      <c r="B3923">
        <v>17</v>
      </c>
      <c r="C3923">
        <v>80.144999999999996</v>
      </c>
      <c r="D3923">
        <v>11.656000000000001</v>
      </c>
      <c r="E3923">
        <v>1700</v>
      </c>
      <c r="F3923">
        <v>2376</v>
      </c>
      <c r="G3923">
        <v>151.38999999999999</v>
      </c>
      <c r="H3923">
        <v>9.3019999999999996</v>
      </c>
    </row>
    <row r="3924" spans="2:11" x14ac:dyDescent="0.2">
      <c r="B3924">
        <v>18</v>
      </c>
      <c r="C3924">
        <v>36.006</v>
      </c>
      <c r="D3924">
        <v>7.8</v>
      </c>
      <c r="E3924">
        <v>1784</v>
      </c>
      <c r="F3924">
        <v>2480</v>
      </c>
      <c r="G3924">
        <v>79.694999999999993</v>
      </c>
      <c r="H3924">
        <v>6.2939999999999996</v>
      </c>
    </row>
    <row r="3925" spans="2:11" x14ac:dyDescent="0.2">
      <c r="B3925">
        <v>19</v>
      </c>
      <c r="C3925">
        <v>69.477000000000004</v>
      </c>
      <c r="D3925">
        <v>10.321999999999999</v>
      </c>
      <c r="E3925">
        <v>2868</v>
      </c>
      <c r="F3925">
        <v>2848</v>
      </c>
      <c r="G3925">
        <v>22.521000000000001</v>
      </c>
      <c r="H3925">
        <v>9.1669999999999998</v>
      </c>
    </row>
    <row r="3926" spans="2:11" x14ac:dyDescent="0.2">
      <c r="B3926">
        <v>20</v>
      </c>
      <c r="C3926">
        <v>39.109000000000002</v>
      </c>
      <c r="D3926">
        <v>8.43</v>
      </c>
      <c r="E3926">
        <v>2932</v>
      </c>
      <c r="F3926">
        <v>2740</v>
      </c>
      <c r="G3926">
        <v>114.444</v>
      </c>
      <c r="H3926">
        <v>6.5119999999999996</v>
      </c>
    </row>
    <row r="3927" spans="2:11" x14ac:dyDescent="0.2">
      <c r="B3927">
        <v>21</v>
      </c>
      <c r="C3927">
        <v>55.429000000000002</v>
      </c>
      <c r="D3927">
        <v>9.3019999999999996</v>
      </c>
      <c r="E3927">
        <v>2856</v>
      </c>
      <c r="F3927">
        <v>2588</v>
      </c>
      <c r="G3927">
        <v>53.13</v>
      </c>
      <c r="H3927">
        <v>8.1120000000000001</v>
      </c>
    </row>
    <row r="3928" spans="2:11" x14ac:dyDescent="0.2">
      <c r="B3928">
        <v>22</v>
      </c>
      <c r="C3928">
        <v>25.553999999999998</v>
      </c>
      <c r="D3928">
        <v>6.8710000000000004</v>
      </c>
      <c r="E3928">
        <v>2872</v>
      </c>
      <c r="F3928">
        <v>2544</v>
      </c>
      <c r="G3928">
        <v>23.962</v>
      </c>
      <c r="H3928">
        <v>4.9969999999999999</v>
      </c>
    </row>
    <row r="3929" spans="2:11" x14ac:dyDescent="0.2">
      <c r="B3929">
        <v>23</v>
      </c>
      <c r="C3929">
        <v>47.673999999999999</v>
      </c>
      <c r="D3929">
        <v>8.6080000000000005</v>
      </c>
      <c r="E3929">
        <v>1760</v>
      </c>
      <c r="F3929">
        <v>2656</v>
      </c>
      <c r="G3929">
        <v>141.58199999999999</v>
      </c>
      <c r="H3929">
        <v>7.4279999999999999</v>
      </c>
    </row>
    <row r="3930" spans="2:11" x14ac:dyDescent="0.2">
      <c r="B3930">
        <v>24</v>
      </c>
      <c r="C3930">
        <v>20.538</v>
      </c>
      <c r="D3930">
        <v>5.8330000000000002</v>
      </c>
      <c r="E3930">
        <v>1804</v>
      </c>
      <c r="F3930">
        <v>2736</v>
      </c>
      <c r="G3930">
        <v>66.501000000000005</v>
      </c>
      <c r="H3930">
        <v>4.6509999999999998</v>
      </c>
    </row>
    <row r="3931" spans="2:11" x14ac:dyDescent="0.2">
      <c r="B3931">
        <v>25</v>
      </c>
      <c r="C3931">
        <v>78.183999999999997</v>
      </c>
      <c r="D3931">
        <v>11.175000000000001</v>
      </c>
      <c r="E3931">
        <v>2744</v>
      </c>
      <c r="F3931">
        <v>2032</v>
      </c>
      <c r="G3931">
        <v>12.010999999999999</v>
      </c>
      <c r="H3931">
        <v>9.5150000000000006</v>
      </c>
    </row>
    <row r="3932" spans="2:11" x14ac:dyDescent="0.2">
      <c r="B3932">
        <v>26</v>
      </c>
      <c r="C3932">
        <v>45.787999999999997</v>
      </c>
      <c r="D3932">
        <v>10.382</v>
      </c>
      <c r="E3932">
        <v>2832</v>
      </c>
      <c r="F3932">
        <v>1904</v>
      </c>
      <c r="G3932">
        <v>105.593</v>
      </c>
      <c r="H3932">
        <v>6.7439999999999998</v>
      </c>
    </row>
    <row r="3933" spans="2:11" x14ac:dyDescent="0.2">
      <c r="B3933">
        <v>27</v>
      </c>
      <c r="C3933">
        <v>56.503999999999998</v>
      </c>
      <c r="D3933">
        <v>9.4440000000000008</v>
      </c>
      <c r="E3933">
        <v>1844</v>
      </c>
      <c r="F3933">
        <v>2444</v>
      </c>
      <c r="G3933">
        <v>127.999</v>
      </c>
      <c r="H3933">
        <v>8.14</v>
      </c>
    </row>
    <row r="3934" spans="2:11" x14ac:dyDescent="0.2">
      <c r="B3934">
        <v>28</v>
      </c>
      <c r="C3934">
        <v>28.488</v>
      </c>
      <c r="D3934">
        <v>6.7919999999999998</v>
      </c>
      <c r="E3934">
        <v>1836</v>
      </c>
      <c r="F3934">
        <v>2468</v>
      </c>
      <c r="G3934">
        <v>141.953</v>
      </c>
      <c r="H3934">
        <v>5.87</v>
      </c>
    </row>
    <row r="3935" spans="2:11" x14ac:dyDescent="0.2">
      <c r="B3935">
        <v>29</v>
      </c>
      <c r="C3935">
        <v>75.23</v>
      </c>
      <c r="D3935">
        <v>11.029</v>
      </c>
      <c r="E3935">
        <v>2228</v>
      </c>
      <c r="F3935">
        <v>2300</v>
      </c>
      <c r="G3935">
        <v>47.564</v>
      </c>
      <c r="H3935">
        <v>9.3019999999999996</v>
      </c>
    </row>
    <row r="3936" spans="2:11" x14ac:dyDescent="0.2">
      <c r="B3936">
        <v>30</v>
      </c>
      <c r="C3936">
        <v>31.611999999999998</v>
      </c>
      <c r="D3936">
        <v>8.0190000000000001</v>
      </c>
      <c r="E3936">
        <v>2252</v>
      </c>
      <c r="F3936">
        <v>2304</v>
      </c>
      <c r="G3936">
        <v>73.141999999999996</v>
      </c>
      <c r="H3936">
        <v>5.1159999999999997</v>
      </c>
    </row>
    <row r="3938" spans="2:12" x14ac:dyDescent="0.2">
      <c r="B3938" s="7" t="s">
        <v>138</v>
      </c>
    </row>
    <row r="3939" spans="2:12" x14ac:dyDescent="0.2">
      <c r="B3939">
        <v>1</v>
      </c>
      <c r="C3939">
        <v>94.186000000000007</v>
      </c>
      <c r="D3939">
        <v>12.744</v>
      </c>
      <c r="E3939">
        <v>3516</v>
      </c>
      <c r="F3939">
        <v>1644</v>
      </c>
      <c r="G3939">
        <v>105.35</v>
      </c>
      <c r="H3939">
        <v>10.361000000000001</v>
      </c>
      <c r="I3939">
        <v>47.786000000000001</v>
      </c>
      <c r="J3939">
        <v>94.186000000000007</v>
      </c>
      <c r="K3939" cm="1">
        <f t="array" ref="K3939:K3953">I3939:I3953/J3939:J3953</f>
        <v>0.5073577814112501</v>
      </c>
      <c r="L3939">
        <f>MIN(I3939:I3953)</f>
        <v>26.68</v>
      </c>
    </row>
    <row r="3940" spans="2:12" x14ac:dyDescent="0.2">
      <c r="B3940">
        <v>2</v>
      </c>
      <c r="C3940">
        <v>47.786000000000001</v>
      </c>
      <c r="D3940">
        <v>10.063000000000001</v>
      </c>
      <c r="E3940">
        <v>3544</v>
      </c>
      <c r="F3940">
        <v>1680</v>
      </c>
      <c r="G3940">
        <v>106.699</v>
      </c>
      <c r="H3940">
        <v>7.5860000000000003</v>
      </c>
      <c r="I3940">
        <v>40.26</v>
      </c>
      <c r="J3940">
        <v>123.85</v>
      </c>
      <c r="K3940">
        <v>0.32507064997981427</v>
      </c>
      <c r="L3940">
        <f>MAX(J3939:J3953)</f>
        <v>123.85</v>
      </c>
    </row>
    <row r="3941" spans="2:12" x14ac:dyDescent="0.2">
      <c r="B3941">
        <v>3</v>
      </c>
      <c r="C3941">
        <v>123.85</v>
      </c>
      <c r="D3941">
        <v>17.061</v>
      </c>
      <c r="E3941">
        <v>3396</v>
      </c>
      <c r="F3941">
        <v>1820</v>
      </c>
      <c r="G3941">
        <v>126.384</v>
      </c>
      <c r="H3941">
        <v>11.757</v>
      </c>
      <c r="I3941">
        <v>47.082000000000001</v>
      </c>
      <c r="J3941">
        <v>110.444</v>
      </c>
      <c r="K3941">
        <v>0.42629749013074497</v>
      </c>
      <c r="L3941">
        <f>AVERAGE(I3939:I3953)</f>
        <v>43.96673333333333</v>
      </c>
    </row>
    <row r="3942" spans="2:12" x14ac:dyDescent="0.2">
      <c r="B3942">
        <v>4</v>
      </c>
      <c r="C3942">
        <v>40.26</v>
      </c>
      <c r="D3942">
        <v>7.9039999999999999</v>
      </c>
      <c r="E3942">
        <v>3480</v>
      </c>
      <c r="F3942">
        <v>1924</v>
      </c>
      <c r="G3942">
        <v>127.569</v>
      </c>
      <c r="H3942">
        <v>6.9859999999999998</v>
      </c>
      <c r="I3942">
        <v>43.243000000000002</v>
      </c>
      <c r="J3942">
        <v>72.188000000000002</v>
      </c>
      <c r="K3942">
        <v>0.59903308029035296</v>
      </c>
      <c r="L3942">
        <f>AVERAGE(J3939:J3953)</f>
        <v>81.051600000000022</v>
      </c>
    </row>
    <row r="3943" spans="2:12" x14ac:dyDescent="0.2">
      <c r="B3943">
        <v>5</v>
      </c>
      <c r="C3943">
        <v>110.444</v>
      </c>
      <c r="D3943">
        <v>14.587999999999999</v>
      </c>
      <c r="E3943">
        <v>3244</v>
      </c>
      <c r="F3943">
        <v>2284</v>
      </c>
      <c r="G3943">
        <v>112.32899999999999</v>
      </c>
      <c r="H3943">
        <v>11.084</v>
      </c>
      <c r="I3943">
        <v>26.68</v>
      </c>
      <c r="J3943">
        <v>41.835000000000001</v>
      </c>
      <c r="K3943">
        <v>0.63774351619457392</v>
      </c>
    </row>
    <row r="3944" spans="2:12" x14ac:dyDescent="0.2">
      <c r="B3944">
        <v>6</v>
      </c>
      <c r="C3944">
        <v>47.082000000000001</v>
      </c>
      <c r="D3944">
        <v>8.86</v>
      </c>
      <c r="E3944">
        <v>3224</v>
      </c>
      <c r="F3944">
        <v>2364</v>
      </c>
      <c r="G3944">
        <v>112.38</v>
      </c>
      <c r="H3944">
        <v>7.423</v>
      </c>
      <c r="I3944">
        <v>66.591999999999999</v>
      </c>
      <c r="J3944">
        <v>106.126</v>
      </c>
      <c r="K3944">
        <v>0.62748054199724856</v>
      </c>
    </row>
    <row r="3945" spans="2:12" x14ac:dyDescent="0.2">
      <c r="B3945">
        <v>7</v>
      </c>
      <c r="C3945">
        <v>72.188000000000002</v>
      </c>
      <c r="D3945">
        <v>12.101000000000001</v>
      </c>
      <c r="E3945">
        <v>2208</v>
      </c>
      <c r="F3945">
        <v>812</v>
      </c>
      <c r="G3945">
        <v>144.72800000000001</v>
      </c>
      <c r="H3945">
        <v>9.4930000000000003</v>
      </c>
      <c r="I3945">
        <v>40.768000000000001</v>
      </c>
      <c r="J3945">
        <v>68.950999999999993</v>
      </c>
      <c r="K3945">
        <v>0.59126046032689883</v>
      </c>
    </row>
    <row r="3946" spans="2:12" x14ac:dyDescent="0.2">
      <c r="B3946">
        <v>8</v>
      </c>
      <c r="C3946">
        <v>43.243000000000002</v>
      </c>
      <c r="D3946">
        <v>9.7260000000000009</v>
      </c>
      <c r="E3946">
        <v>2248</v>
      </c>
      <c r="F3946">
        <v>820</v>
      </c>
      <c r="G3946">
        <v>131.98699999999999</v>
      </c>
      <c r="H3946">
        <v>7.2160000000000002</v>
      </c>
      <c r="I3946">
        <v>46.734000000000002</v>
      </c>
      <c r="J3946">
        <v>89.019000000000005</v>
      </c>
      <c r="K3946">
        <v>0.52498904728204088</v>
      </c>
    </row>
    <row r="3947" spans="2:12" x14ac:dyDescent="0.2">
      <c r="B3947">
        <v>9</v>
      </c>
      <c r="C3947">
        <v>41.835000000000001</v>
      </c>
      <c r="D3947">
        <v>7.8490000000000002</v>
      </c>
      <c r="E3947">
        <v>2288</v>
      </c>
      <c r="F3947">
        <v>1044</v>
      </c>
      <c r="G3947">
        <v>162.12100000000001</v>
      </c>
      <c r="H3947">
        <v>6.8959999999999999</v>
      </c>
      <c r="I3947">
        <v>35.179000000000002</v>
      </c>
      <c r="J3947">
        <v>66.686000000000007</v>
      </c>
      <c r="K3947">
        <v>0.5275320157154425</v>
      </c>
    </row>
    <row r="3948" spans="2:12" x14ac:dyDescent="0.2">
      <c r="B3948">
        <v>10</v>
      </c>
      <c r="C3948">
        <v>26.68</v>
      </c>
      <c r="D3948">
        <v>7.0170000000000003</v>
      </c>
      <c r="E3948">
        <v>2332</v>
      </c>
      <c r="F3948">
        <v>1000</v>
      </c>
      <c r="G3948">
        <v>105.94499999999999</v>
      </c>
      <c r="H3948">
        <v>5.0259999999999998</v>
      </c>
      <c r="I3948">
        <v>41.276000000000003</v>
      </c>
      <c r="J3948">
        <v>76.027000000000001</v>
      </c>
      <c r="K3948">
        <v>0.54291238638904604</v>
      </c>
    </row>
    <row r="3949" spans="2:12" x14ac:dyDescent="0.2">
      <c r="B3949">
        <v>11</v>
      </c>
      <c r="C3949">
        <v>106.126</v>
      </c>
      <c r="D3949">
        <v>14.57</v>
      </c>
      <c r="E3949">
        <v>2452</v>
      </c>
      <c r="F3949">
        <v>1392</v>
      </c>
      <c r="G3949">
        <v>124.21599999999999</v>
      </c>
      <c r="H3949">
        <v>10.361000000000001</v>
      </c>
      <c r="I3949">
        <v>46.451000000000001</v>
      </c>
      <c r="J3949">
        <v>78.450999999999993</v>
      </c>
      <c r="K3949">
        <v>0.59210207645536705</v>
      </c>
    </row>
    <row r="3950" spans="2:12" x14ac:dyDescent="0.2">
      <c r="B3950">
        <v>12</v>
      </c>
      <c r="C3950">
        <v>66.591999999999999</v>
      </c>
      <c r="D3950">
        <v>10.747</v>
      </c>
      <c r="E3950">
        <v>2468</v>
      </c>
      <c r="F3950">
        <v>1448</v>
      </c>
      <c r="G3950">
        <v>132.274</v>
      </c>
      <c r="H3950">
        <v>8.2070000000000007</v>
      </c>
      <c r="I3950">
        <v>54.689</v>
      </c>
      <c r="J3950">
        <v>68.051000000000002</v>
      </c>
      <c r="K3950">
        <v>0.8036472645515863</v>
      </c>
    </row>
    <row r="3951" spans="2:12" x14ac:dyDescent="0.2">
      <c r="B3951">
        <v>13</v>
      </c>
      <c r="C3951">
        <v>68.950999999999993</v>
      </c>
      <c r="D3951">
        <v>10.226000000000001</v>
      </c>
      <c r="E3951">
        <v>1892</v>
      </c>
      <c r="F3951">
        <v>2028</v>
      </c>
      <c r="G3951">
        <v>124.43899999999999</v>
      </c>
      <c r="H3951">
        <v>9.2159999999999993</v>
      </c>
      <c r="I3951">
        <v>38.119</v>
      </c>
      <c r="J3951">
        <v>81.260000000000005</v>
      </c>
      <c r="K3951">
        <v>0.46909918779227167</v>
      </c>
    </row>
    <row r="3952" spans="2:12" x14ac:dyDescent="0.2">
      <c r="B3952">
        <v>14</v>
      </c>
      <c r="C3952">
        <v>40.768000000000001</v>
      </c>
      <c r="D3952">
        <v>7.9260000000000002</v>
      </c>
      <c r="E3952">
        <v>1876</v>
      </c>
      <c r="F3952">
        <v>2136</v>
      </c>
      <c r="G3952">
        <v>19.536999999999999</v>
      </c>
      <c r="H3952">
        <v>6.7569999999999997</v>
      </c>
      <c r="I3952">
        <v>41.305</v>
      </c>
      <c r="J3952">
        <v>61.982999999999997</v>
      </c>
      <c r="K3952">
        <v>0.66639239791555749</v>
      </c>
    </row>
    <row r="3953" spans="2:11" x14ac:dyDescent="0.2">
      <c r="B3953">
        <v>15</v>
      </c>
      <c r="C3953">
        <v>89.019000000000005</v>
      </c>
      <c r="D3953">
        <v>11.768000000000001</v>
      </c>
      <c r="E3953">
        <v>1924</v>
      </c>
      <c r="F3953">
        <v>2468</v>
      </c>
      <c r="G3953">
        <v>137.49</v>
      </c>
      <c r="H3953">
        <v>10.361000000000001</v>
      </c>
      <c r="I3953">
        <v>43.337000000000003</v>
      </c>
      <c r="J3953">
        <v>76.716999999999999</v>
      </c>
      <c r="K3953">
        <v>0.56489435196892479</v>
      </c>
    </row>
    <row r="3954" spans="2:11" x14ac:dyDescent="0.2">
      <c r="B3954">
        <v>16</v>
      </c>
      <c r="C3954">
        <v>46.734000000000002</v>
      </c>
      <c r="D3954">
        <v>9.1760000000000002</v>
      </c>
      <c r="E3954">
        <v>1940</v>
      </c>
      <c r="F3954">
        <v>2500</v>
      </c>
      <c r="G3954">
        <v>156.80099999999999</v>
      </c>
      <c r="H3954">
        <v>7.2290000000000001</v>
      </c>
    </row>
    <row r="3955" spans="2:11" x14ac:dyDescent="0.2">
      <c r="B3955">
        <v>17</v>
      </c>
      <c r="C3955">
        <v>66.686000000000007</v>
      </c>
      <c r="D3955">
        <v>11.903</v>
      </c>
      <c r="E3955">
        <v>1836</v>
      </c>
      <c r="F3955">
        <v>2300</v>
      </c>
      <c r="G3955">
        <v>111.371</v>
      </c>
      <c r="H3955">
        <v>8.5909999999999993</v>
      </c>
    </row>
    <row r="3956" spans="2:11" x14ac:dyDescent="0.2">
      <c r="B3956">
        <v>18</v>
      </c>
      <c r="C3956">
        <v>35.179000000000002</v>
      </c>
      <c r="D3956">
        <v>7.2290000000000001</v>
      </c>
      <c r="E3956">
        <v>1824</v>
      </c>
      <c r="F3956">
        <v>2424</v>
      </c>
      <c r="G3956">
        <v>36.869999999999997</v>
      </c>
      <c r="H3956">
        <v>6.2649999999999997</v>
      </c>
    </row>
    <row r="3957" spans="2:11" x14ac:dyDescent="0.2">
      <c r="B3957">
        <v>19</v>
      </c>
      <c r="C3957">
        <v>76.027000000000001</v>
      </c>
      <c r="D3957">
        <v>12.118</v>
      </c>
      <c r="E3957">
        <v>4712</v>
      </c>
      <c r="F3957">
        <v>2928</v>
      </c>
      <c r="G3957">
        <v>107.354</v>
      </c>
      <c r="H3957">
        <v>8.907</v>
      </c>
    </row>
    <row r="3958" spans="2:11" x14ac:dyDescent="0.2">
      <c r="B3958">
        <v>20</v>
      </c>
      <c r="C3958">
        <v>41.276000000000003</v>
      </c>
      <c r="D3958">
        <v>8.4610000000000003</v>
      </c>
      <c r="E3958">
        <v>4668</v>
      </c>
      <c r="F3958">
        <v>3064</v>
      </c>
      <c r="G3958">
        <v>19.983000000000001</v>
      </c>
      <c r="H3958">
        <v>6.98</v>
      </c>
    </row>
    <row r="3959" spans="2:11" x14ac:dyDescent="0.2">
      <c r="B3959">
        <v>21</v>
      </c>
      <c r="C3959">
        <v>78.450999999999993</v>
      </c>
      <c r="D3959">
        <v>10.99</v>
      </c>
      <c r="E3959">
        <v>4112</v>
      </c>
      <c r="F3959">
        <v>2984</v>
      </c>
      <c r="G3959">
        <v>164.745</v>
      </c>
      <c r="H3959">
        <v>9.3979999999999997</v>
      </c>
    </row>
    <row r="3960" spans="2:11" x14ac:dyDescent="0.2">
      <c r="B3960">
        <v>22</v>
      </c>
      <c r="C3960">
        <v>46.451000000000001</v>
      </c>
      <c r="D3960">
        <v>9.3729999999999993</v>
      </c>
      <c r="E3960">
        <v>4120</v>
      </c>
      <c r="F3960">
        <v>3048</v>
      </c>
      <c r="G3960">
        <v>17.969000000000001</v>
      </c>
      <c r="H3960">
        <v>6.5060000000000002</v>
      </c>
    </row>
    <row r="3961" spans="2:11" x14ac:dyDescent="0.2">
      <c r="B3961">
        <v>23</v>
      </c>
      <c r="C3961">
        <v>68.051000000000002</v>
      </c>
      <c r="D3961">
        <v>10.929</v>
      </c>
      <c r="E3961">
        <v>4148</v>
      </c>
      <c r="F3961">
        <v>3116</v>
      </c>
      <c r="G3961">
        <v>14.036</v>
      </c>
      <c r="H3961">
        <v>7.952</v>
      </c>
    </row>
    <row r="3962" spans="2:11" x14ac:dyDescent="0.2">
      <c r="B3962">
        <v>24</v>
      </c>
      <c r="C3962">
        <v>54.689</v>
      </c>
      <c r="D3962">
        <v>9.7490000000000006</v>
      </c>
      <c r="E3962">
        <v>4184</v>
      </c>
      <c r="F3962">
        <v>3060</v>
      </c>
      <c r="G3962">
        <v>140.01300000000001</v>
      </c>
      <c r="H3962">
        <v>7.952</v>
      </c>
    </row>
    <row r="3963" spans="2:11" x14ac:dyDescent="0.2">
      <c r="B3963">
        <v>25</v>
      </c>
      <c r="C3963">
        <v>81.260000000000005</v>
      </c>
      <c r="D3963">
        <v>12.005000000000001</v>
      </c>
      <c r="E3963">
        <v>2512</v>
      </c>
      <c r="F3963">
        <v>1840</v>
      </c>
      <c r="G3963">
        <v>100.408</v>
      </c>
      <c r="H3963">
        <v>9.7989999999999995</v>
      </c>
    </row>
    <row r="3964" spans="2:11" x14ac:dyDescent="0.2">
      <c r="B3964">
        <v>26</v>
      </c>
      <c r="C3964">
        <v>38.119</v>
      </c>
      <c r="D3964">
        <v>8.4060000000000006</v>
      </c>
      <c r="E3964">
        <v>2496</v>
      </c>
      <c r="F3964">
        <v>1880</v>
      </c>
      <c r="G3964">
        <v>117.3</v>
      </c>
      <c r="H3964">
        <v>6.4749999999999996</v>
      </c>
    </row>
    <row r="3965" spans="2:11" x14ac:dyDescent="0.2">
      <c r="B3965">
        <v>27</v>
      </c>
      <c r="C3965">
        <v>61.982999999999997</v>
      </c>
      <c r="D3965">
        <v>10.069000000000001</v>
      </c>
      <c r="E3965">
        <v>2772</v>
      </c>
      <c r="F3965">
        <v>1968</v>
      </c>
      <c r="G3965">
        <v>68.962000000000003</v>
      </c>
      <c r="H3965">
        <v>8.4339999999999993</v>
      </c>
    </row>
    <row r="3966" spans="2:11" x14ac:dyDescent="0.2">
      <c r="B3966">
        <v>28</v>
      </c>
      <c r="C3966">
        <v>41.305</v>
      </c>
      <c r="D3966">
        <v>8.3819999999999997</v>
      </c>
      <c r="E3966">
        <v>2748</v>
      </c>
      <c r="F3966">
        <v>1924</v>
      </c>
      <c r="G3966">
        <v>18.434999999999999</v>
      </c>
      <c r="H3966">
        <v>6.5060000000000002</v>
      </c>
    </row>
    <row r="3967" spans="2:11" x14ac:dyDescent="0.2">
      <c r="B3967">
        <v>29</v>
      </c>
      <c r="C3967">
        <v>76.716999999999999</v>
      </c>
      <c r="D3967">
        <v>10.824999999999999</v>
      </c>
      <c r="E3967">
        <v>1912</v>
      </c>
      <c r="F3967">
        <v>1984</v>
      </c>
      <c r="G3967">
        <v>106.821</v>
      </c>
      <c r="H3967">
        <v>9.76</v>
      </c>
    </row>
    <row r="3968" spans="2:11" x14ac:dyDescent="0.2">
      <c r="B3968">
        <v>30</v>
      </c>
      <c r="C3968">
        <v>43.337000000000003</v>
      </c>
      <c r="D3968">
        <v>7.8780000000000001</v>
      </c>
      <c r="E3968">
        <v>1928</v>
      </c>
      <c r="F3968">
        <v>2028</v>
      </c>
      <c r="G3968">
        <v>113.429</v>
      </c>
      <c r="H3968">
        <v>7.2290000000000001</v>
      </c>
    </row>
    <row r="3970" spans="2:12" x14ac:dyDescent="0.2">
      <c r="B3970" s="8" t="s">
        <v>139</v>
      </c>
    </row>
    <row r="3971" spans="2:12" x14ac:dyDescent="0.2">
      <c r="B3971">
        <v>1</v>
      </c>
      <c r="C3971">
        <v>49.39</v>
      </c>
      <c r="D3971">
        <v>8.9550000000000001</v>
      </c>
      <c r="E3971">
        <v>1468</v>
      </c>
      <c r="F3971">
        <v>1808</v>
      </c>
      <c r="G3971">
        <v>113.806</v>
      </c>
      <c r="H3971">
        <v>7.6859999999999999</v>
      </c>
      <c r="I3971">
        <v>34.997999999999998</v>
      </c>
      <c r="J3971">
        <v>49.39</v>
      </c>
      <c r="K3971" cm="1">
        <f t="array" ref="K3971:K3985">I3971:I3985/J3971:J3985</f>
        <v>0.70860498076533707</v>
      </c>
      <c r="L3971">
        <f>MIN(I3971:I3985)</f>
        <v>31.187000000000001</v>
      </c>
    </row>
    <row r="3972" spans="2:12" x14ac:dyDescent="0.2">
      <c r="B3972">
        <v>2</v>
      </c>
      <c r="C3972">
        <v>34.997999999999998</v>
      </c>
      <c r="D3972">
        <v>8.298</v>
      </c>
      <c r="E3972">
        <v>1472</v>
      </c>
      <c r="F3972">
        <v>1812</v>
      </c>
      <c r="G3972">
        <v>115.821</v>
      </c>
      <c r="H3972">
        <v>6.024</v>
      </c>
      <c r="I3972">
        <v>50.137999999999998</v>
      </c>
      <c r="J3972">
        <v>72.05</v>
      </c>
      <c r="K3972">
        <v>0.69587786259541984</v>
      </c>
      <c r="L3972">
        <f>MAX(J3971:J3985)</f>
        <v>95.826999999999998</v>
      </c>
    </row>
    <row r="3973" spans="2:12" x14ac:dyDescent="0.2">
      <c r="B3973">
        <v>3</v>
      </c>
      <c r="C3973">
        <v>72.05</v>
      </c>
      <c r="D3973">
        <v>10.897</v>
      </c>
      <c r="E3973">
        <v>1416</v>
      </c>
      <c r="F3973">
        <v>1676</v>
      </c>
      <c r="G3973">
        <v>108.03400000000001</v>
      </c>
      <c r="H3973">
        <v>8.9559999999999995</v>
      </c>
      <c r="I3973">
        <v>39.744999999999997</v>
      </c>
      <c r="J3973">
        <v>62.417999999999999</v>
      </c>
      <c r="K3973">
        <v>0.63675542311512701</v>
      </c>
      <c r="L3973">
        <f>AVERAGE(I3971:I3985)</f>
        <v>42.350733333333324</v>
      </c>
    </row>
    <row r="3974" spans="2:12" x14ac:dyDescent="0.2">
      <c r="B3974">
        <v>4</v>
      </c>
      <c r="C3974">
        <v>50.137999999999998</v>
      </c>
      <c r="D3974">
        <v>8.968</v>
      </c>
      <c r="E3974">
        <v>1396</v>
      </c>
      <c r="F3974">
        <v>1696</v>
      </c>
      <c r="G3974">
        <v>120.7</v>
      </c>
      <c r="H3974">
        <v>7.9640000000000004</v>
      </c>
      <c r="I3974">
        <v>47.168999999999997</v>
      </c>
      <c r="J3974">
        <v>76.694999999999993</v>
      </c>
      <c r="K3974">
        <v>0.61502053588891059</v>
      </c>
      <c r="L3974">
        <f>AVERAGE(J3971:J3985)</f>
        <v>67.867666666666665</v>
      </c>
    </row>
    <row r="3975" spans="2:12" x14ac:dyDescent="0.2">
      <c r="B3975">
        <v>5</v>
      </c>
      <c r="C3975">
        <v>62.417999999999999</v>
      </c>
      <c r="D3975">
        <v>10.35</v>
      </c>
      <c r="E3975">
        <v>1488</v>
      </c>
      <c r="F3975">
        <v>2056</v>
      </c>
      <c r="G3975">
        <v>102.095</v>
      </c>
      <c r="H3975">
        <v>8.6750000000000007</v>
      </c>
      <c r="I3975">
        <v>40.542999999999999</v>
      </c>
      <c r="J3975">
        <v>60.988999999999997</v>
      </c>
      <c r="K3975">
        <v>0.66475921887553491</v>
      </c>
    </row>
    <row r="3976" spans="2:12" x14ac:dyDescent="0.2">
      <c r="B3976">
        <v>6</v>
      </c>
      <c r="C3976">
        <v>39.744999999999997</v>
      </c>
      <c r="D3976">
        <v>9.0709999999999997</v>
      </c>
      <c r="E3976">
        <v>1452</v>
      </c>
      <c r="F3976">
        <v>2064</v>
      </c>
      <c r="G3976">
        <v>106.991</v>
      </c>
      <c r="H3976">
        <v>6.1</v>
      </c>
      <c r="I3976">
        <v>41.835000000000001</v>
      </c>
      <c r="J3976">
        <v>71.599999999999994</v>
      </c>
      <c r="K3976">
        <v>0.58428770949720676</v>
      </c>
    </row>
    <row r="3977" spans="2:12" x14ac:dyDescent="0.2">
      <c r="B3977">
        <v>7</v>
      </c>
      <c r="C3977">
        <v>76.694999999999993</v>
      </c>
      <c r="D3977">
        <v>11.448</v>
      </c>
      <c r="E3977">
        <v>3168</v>
      </c>
      <c r="F3977">
        <v>564</v>
      </c>
      <c r="G3977">
        <v>120.343</v>
      </c>
      <c r="H3977">
        <v>9.6709999999999994</v>
      </c>
      <c r="I3977">
        <v>32.979999999999997</v>
      </c>
      <c r="J3977">
        <v>54.761000000000003</v>
      </c>
      <c r="K3977">
        <v>0.60225342853490615</v>
      </c>
    </row>
    <row r="3978" spans="2:12" x14ac:dyDescent="0.2">
      <c r="B3978">
        <v>8</v>
      </c>
      <c r="C3978">
        <v>47.168999999999997</v>
      </c>
      <c r="D3978">
        <v>9.8439999999999994</v>
      </c>
      <c r="E3978">
        <v>3148</v>
      </c>
      <c r="F3978">
        <v>612</v>
      </c>
      <c r="G3978">
        <v>158.459</v>
      </c>
      <c r="H3978">
        <v>6.6</v>
      </c>
      <c r="I3978">
        <v>42.633000000000003</v>
      </c>
      <c r="J3978">
        <v>65.409000000000006</v>
      </c>
      <c r="K3978">
        <v>0.65179103793056004</v>
      </c>
    </row>
    <row r="3979" spans="2:12" x14ac:dyDescent="0.2">
      <c r="B3979">
        <v>9</v>
      </c>
      <c r="C3979">
        <v>60.988999999999997</v>
      </c>
      <c r="D3979">
        <v>11.964</v>
      </c>
      <c r="E3979">
        <v>3100</v>
      </c>
      <c r="F3979">
        <v>636</v>
      </c>
      <c r="G3979">
        <v>117.59699999999999</v>
      </c>
      <c r="H3979">
        <v>8.1530000000000005</v>
      </c>
      <c r="I3979">
        <v>42.451999999999998</v>
      </c>
      <c r="J3979">
        <v>61.83</v>
      </c>
      <c r="K3979">
        <v>0.68659226912502025</v>
      </c>
    </row>
    <row r="3980" spans="2:12" x14ac:dyDescent="0.2">
      <c r="B3980">
        <v>10</v>
      </c>
      <c r="C3980">
        <v>40.542999999999999</v>
      </c>
      <c r="D3980">
        <v>8.6880000000000006</v>
      </c>
      <c r="E3980">
        <v>3128</v>
      </c>
      <c r="F3980">
        <v>676</v>
      </c>
      <c r="G3980">
        <v>109.44</v>
      </c>
      <c r="H3980">
        <v>6.7469999999999999</v>
      </c>
      <c r="I3980">
        <v>42.728000000000002</v>
      </c>
      <c r="J3980">
        <v>74.06</v>
      </c>
      <c r="K3980">
        <v>0.57693761814744804</v>
      </c>
    </row>
    <row r="3981" spans="2:12" x14ac:dyDescent="0.2">
      <c r="B3981">
        <v>11</v>
      </c>
      <c r="C3981">
        <v>71.599999999999994</v>
      </c>
      <c r="D3981">
        <v>10.646000000000001</v>
      </c>
      <c r="E3981">
        <v>3460</v>
      </c>
      <c r="F3981">
        <v>1452</v>
      </c>
      <c r="G3981">
        <v>95.194000000000003</v>
      </c>
      <c r="H3981">
        <v>9.157</v>
      </c>
      <c r="I3981">
        <v>31.187000000000001</v>
      </c>
      <c r="J3981">
        <v>62.780999999999999</v>
      </c>
      <c r="K3981">
        <v>0.49675857345375196</v>
      </c>
    </row>
    <row r="3982" spans="2:12" x14ac:dyDescent="0.2">
      <c r="B3982">
        <v>12</v>
      </c>
      <c r="C3982">
        <v>41.835000000000001</v>
      </c>
      <c r="D3982">
        <v>8.3089999999999993</v>
      </c>
      <c r="E3982">
        <v>3404</v>
      </c>
      <c r="F3982">
        <v>1564</v>
      </c>
      <c r="G3982">
        <v>16.858000000000001</v>
      </c>
      <c r="H3982">
        <v>6.7729999999999997</v>
      </c>
      <c r="I3982">
        <v>55.03</v>
      </c>
      <c r="J3982">
        <v>86.965000000000003</v>
      </c>
      <c r="K3982">
        <v>0.63278330362789625</v>
      </c>
    </row>
    <row r="3983" spans="2:12" x14ac:dyDescent="0.2">
      <c r="B3983">
        <v>13</v>
      </c>
      <c r="C3983">
        <v>54.761000000000003</v>
      </c>
      <c r="D3983">
        <v>9.3109999999999999</v>
      </c>
      <c r="E3983">
        <v>2128</v>
      </c>
      <c r="F3983">
        <v>2920</v>
      </c>
      <c r="G3983">
        <v>79.563000000000002</v>
      </c>
      <c r="H3983">
        <v>7.8860000000000001</v>
      </c>
      <c r="I3983">
        <v>38.968000000000004</v>
      </c>
      <c r="J3983">
        <v>53.6</v>
      </c>
      <c r="K3983">
        <v>0.72701492537313439</v>
      </c>
    </row>
    <row r="3984" spans="2:12" x14ac:dyDescent="0.2">
      <c r="B3984">
        <v>14</v>
      </c>
      <c r="C3984">
        <v>32.979999999999997</v>
      </c>
      <c r="D3984">
        <v>7.6539999999999999</v>
      </c>
      <c r="E3984">
        <v>2136</v>
      </c>
      <c r="F3984">
        <v>2912</v>
      </c>
      <c r="G3984">
        <v>61.820999999999998</v>
      </c>
      <c r="H3984">
        <v>5.8550000000000004</v>
      </c>
      <c r="I3984">
        <v>45.006999999999998</v>
      </c>
      <c r="J3984">
        <v>69.64</v>
      </c>
      <c r="K3984">
        <v>0.64628087306145887</v>
      </c>
    </row>
    <row r="3985" spans="2:11" x14ac:dyDescent="0.2">
      <c r="B3985">
        <v>15</v>
      </c>
      <c r="C3985">
        <v>65.409000000000006</v>
      </c>
      <c r="D3985">
        <v>11.496</v>
      </c>
      <c r="E3985">
        <v>2324</v>
      </c>
      <c r="F3985">
        <v>2552</v>
      </c>
      <c r="G3985">
        <v>123.024</v>
      </c>
      <c r="H3985">
        <v>8.7680000000000007</v>
      </c>
      <c r="I3985">
        <v>49.847999999999999</v>
      </c>
      <c r="J3985">
        <v>95.826999999999998</v>
      </c>
      <c r="K3985">
        <v>0.5201874210817411</v>
      </c>
    </row>
    <row r="3986" spans="2:11" x14ac:dyDescent="0.2">
      <c r="B3986">
        <v>16</v>
      </c>
      <c r="C3986">
        <v>42.633000000000003</v>
      </c>
      <c r="D3986">
        <v>9.16</v>
      </c>
      <c r="E3986">
        <v>2328</v>
      </c>
      <c r="F3986">
        <v>2588</v>
      </c>
      <c r="G3986">
        <v>125.36199999999999</v>
      </c>
      <c r="H3986">
        <v>6.8579999999999997</v>
      </c>
    </row>
    <row r="3987" spans="2:11" x14ac:dyDescent="0.2">
      <c r="B3987">
        <v>17</v>
      </c>
      <c r="C3987">
        <v>61.83</v>
      </c>
      <c r="D3987">
        <v>9.9849999999999994</v>
      </c>
      <c r="E3987">
        <v>2388</v>
      </c>
      <c r="F3987">
        <v>2196</v>
      </c>
      <c r="G3987">
        <v>81.674000000000007</v>
      </c>
      <c r="H3987">
        <v>7.952</v>
      </c>
    </row>
    <row r="3988" spans="2:11" x14ac:dyDescent="0.2">
      <c r="B3988">
        <v>18</v>
      </c>
      <c r="C3988">
        <v>42.451999999999998</v>
      </c>
      <c r="D3988">
        <v>9.16</v>
      </c>
      <c r="E3988">
        <v>2324</v>
      </c>
      <c r="F3988">
        <v>2040</v>
      </c>
      <c r="G3988">
        <v>153.435</v>
      </c>
      <c r="H3988">
        <v>6.7469999999999999</v>
      </c>
    </row>
    <row r="3989" spans="2:11" x14ac:dyDescent="0.2">
      <c r="B3989">
        <v>19</v>
      </c>
      <c r="C3989">
        <v>74.06</v>
      </c>
      <c r="D3989">
        <v>13.061</v>
      </c>
      <c r="E3989">
        <v>1556</v>
      </c>
      <c r="F3989">
        <v>2128</v>
      </c>
      <c r="G3989">
        <v>119.876</v>
      </c>
      <c r="H3989">
        <v>9.6389999999999993</v>
      </c>
    </row>
    <row r="3990" spans="2:11" x14ac:dyDescent="0.2">
      <c r="B3990">
        <v>20</v>
      </c>
      <c r="C3990">
        <v>42.728000000000002</v>
      </c>
      <c r="D3990">
        <v>8.4610000000000003</v>
      </c>
      <c r="E3990">
        <v>1596</v>
      </c>
      <c r="F3990">
        <v>2184</v>
      </c>
      <c r="G3990">
        <v>109.983</v>
      </c>
      <c r="H3990">
        <v>7.2930000000000001</v>
      </c>
    </row>
    <row r="3991" spans="2:11" x14ac:dyDescent="0.2">
      <c r="B3991">
        <v>21</v>
      </c>
      <c r="C3991">
        <v>62.780999999999999</v>
      </c>
      <c r="D3991">
        <v>9.8320000000000007</v>
      </c>
      <c r="E3991">
        <v>1476</v>
      </c>
      <c r="F3991">
        <v>1692</v>
      </c>
      <c r="G3991">
        <v>107.10299999999999</v>
      </c>
      <c r="H3991">
        <v>8.8079999999999998</v>
      </c>
    </row>
    <row r="3992" spans="2:11" x14ac:dyDescent="0.2">
      <c r="B3992">
        <v>22</v>
      </c>
      <c r="C3992">
        <v>31.187000000000001</v>
      </c>
      <c r="D3992">
        <v>7.0250000000000004</v>
      </c>
      <c r="E3992">
        <v>1460</v>
      </c>
      <c r="F3992">
        <v>1720</v>
      </c>
      <c r="G3992">
        <v>120.964</v>
      </c>
      <c r="H3992">
        <v>5.9169999999999998</v>
      </c>
    </row>
    <row r="3993" spans="2:11" x14ac:dyDescent="0.2">
      <c r="B3993">
        <v>23</v>
      </c>
      <c r="C3993">
        <v>86.965000000000003</v>
      </c>
      <c r="D3993">
        <v>12.348000000000001</v>
      </c>
      <c r="E3993">
        <v>1636</v>
      </c>
      <c r="F3993">
        <v>2296</v>
      </c>
      <c r="G3993">
        <v>107.021</v>
      </c>
      <c r="H3993">
        <v>10.361000000000001</v>
      </c>
    </row>
    <row r="3994" spans="2:11" x14ac:dyDescent="0.2">
      <c r="B3994">
        <v>24</v>
      </c>
      <c r="C3994">
        <v>55.03</v>
      </c>
      <c r="D3994">
        <v>8.8859999999999992</v>
      </c>
      <c r="E3994">
        <v>1616</v>
      </c>
      <c r="F3994">
        <v>2404</v>
      </c>
      <c r="G3994">
        <v>12.529</v>
      </c>
      <c r="H3994">
        <v>8.1129999999999995</v>
      </c>
    </row>
    <row r="3995" spans="2:11" x14ac:dyDescent="0.2">
      <c r="B3995">
        <v>25</v>
      </c>
      <c r="C3995">
        <v>53.6</v>
      </c>
      <c r="D3995">
        <v>9.3569999999999993</v>
      </c>
      <c r="E3995">
        <v>4108</v>
      </c>
      <c r="F3995">
        <v>868</v>
      </c>
      <c r="G3995">
        <v>101.889</v>
      </c>
      <c r="H3995">
        <v>7.7279999999999998</v>
      </c>
    </row>
    <row r="3996" spans="2:11" x14ac:dyDescent="0.2">
      <c r="B3996">
        <v>26</v>
      </c>
      <c r="C3996">
        <v>38.968000000000004</v>
      </c>
      <c r="D3996">
        <v>8.2810000000000006</v>
      </c>
      <c r="E3996">
        <v>4100</v>
      </c>
      <c r="F3996">
        <v>888</v>
      </c>
      <c r="G3996">
        <v>98.366</v>
      </c>
      <c r="H3996">
        <v>6.1079999999999997</v>
      </c>
    </row>
    <row r="3997" spans="2:11" x14ac:dyDescent="0.2">
      <c r="B3997">
        <v>27</v>
      </c>
      <c r="C3997">
        <v>69.64</v>
      </c>
      <c r="D3997">
        <v>10.79</v>
      </c>
      <c r="E3997">
        <v>4652</v>
      </c>
      <c r="F3997">
        <v>1432</v>
      </c>
      <c r="G3997">
        <v>113.703</v>
      </c>
      <c r="H3997">
        <v>8.548</v>
      </c>
    </row>
    <row r="3998" spans="2:11" x14ac:dyDescent="0.2">
      <c r="B3998">
        <v>28</v>
      </c>
      <c r="C3998">
        <v>45.006999999999998</v>
      </c>
      <c r="D3998">
        <v>8.9450000000000003</v>
      </c>
      <c r="E3998">
        <v>4692</v>
      </c>
      <c r="F3998">
        <v>1448</v>
      </c>
      <c r="G3998">
        <v>94.635000000000005</v>
      </c>
      <c r="H3998">
        <v>7.1040000000000001</v>
      </c>
    </row>
    <row r="3999" spans="2:11" x14ac:dyDescent="0.2">
      <c r="B3999">
        <v>29</v>
      </c>
      <c r="C3999">
        <v>95.826999999999998</v>
      </c>
      <c r="D3999">
        <v>12.353</v>
      </c>
      <c r="E3999">
        <v>4120</v>
      </c>
      <c r="F3999">
        <v>628</v>
      </c>
      <c r="G3999">
        <v>110.556</v>
      </c>
      <c r="H3999">
        <v>9.7119999999999997</v>
      </c>
    </row>
    <row r="4000" spans="2:11" x14ac:dyDescent="0.2">
      <c r="B4000">
        <v>30</v>
      </c>
      <c r="C4000">
        <v>49.847999999999999</v>
      </c>
      <c r="D4000">
        <v>10.314</v>
      </c>
      <c r="E4000">
        <v>4100</v>
      </c>
      <c r="F4000">
        <v>648</v>
      </c>
      <c r="G4000">
        <v>127.405</v>
      </c>
      <c r="H4000">
        <v>7.0750000000000002</v>
      </c>
    </row>
    <row r="4002" spans="2:12" x14ac:dyDescent="0.2">
      <c r="B4002" s="7" t="s">
        <v>140</v>
      </c>
    </row>
    <row r="4003" spans="2:12" x14ac:dyDescent="0.2">
      <c r="B4003">
        <v>1</v>
      </c>
      <c r="C4003">
        <v>66.069999999999993</v>
      </c>
      <c r="D4003">
        <v>11.422000000000001</v>
      </c>
      <c r="E4003">
        <v>4468</v>
      </c>
      <c r="F4003">
        <v>628</v>
      </c>
      <c r="G4003">
        <v>124.69499999999999</v>
      </c>
      <c r="H4003">
        <v>8.3320000000000007</v>
      </c>
      <c r="I4003">
        <v>44.664999999999999</v>
      </c>
      <c r="J4003">
        <v>66.069999999999993</v>
      </c>
      <c r="K4003" cm="1">
        <f t="array" ref="K4003:K4017">I4003:I4017/J4003:J4017</f>
        <v>0.6760254275768125</v>
      </c>
      <c r="L4003">
        <f>MIN(I4003:I4017)</f>
        <v>29.625</v>
      </c>
    </row>
    <row r="4004" spans="2:12" x14ac:dyDescent="0.2">
      <c r="B4004">
        <v>2</v>
      </c>
      <c r="C4004">
        <v>44.664999999999999</v>
      </c>
      <c r="D4004">
        <v>9.0389999999999997</v>
      </c>
      <c r="E4004">
        <v>4472</v>
      </c>
      <c r="F4004">
        <v>640</v>
      </c>
      <c r="G4004">
        <v>131.76</v>
      </c>
      <c r="H4004">
        <v>7.4210000000000003</v>
      </c>
      <c r="I4004">
        <v>29.625</v>
      </c>
      <c r="J4004">
        <v>43.273000000000003</v>
      </c>
      <c r="K4004">
        <v>0.68460702978762733</v>
      </c>
      <c r="L4004">
        <f>MAX(J4003:J4017)</f>
        <v>109.336</v>
      </c>
    </row>
    <row r="4005" spans="2:12" x14ac:dyDescent="0.2">
      <c r="B4005">
        <v>3</v>
      </c>
      <c r="C4005">
        <v>43.273000000000003</v>
      </c>
      <c r="D4005">
        <v>8.6219999999999999</v>
      </c>
      <c r="E4005">
        <v>4292</v>
      </c>
      <c r="F4005">
        <v>824</v>
      </c>
      <c r="G4005">
        <v>54.09</v>
      </c>
      <c r="H4005">
        <v>7.0739999999999998</v>
      </c>
      <c r="I4005">
        <v>34.408999999999999</v>
      </c>
      <c r="J4005">
        <v>65.061999999999998</v>
      </c>
      <c r="K4005">
        <v>0.52886477513756114</v>
      </c>
      <c r="L4005">
        <f>AVERAGE(I4003:I4017)</f>
        <v>45.127533333333325</v>
      </c>
    </row>
    <row r="4006" spans="2:12" x14ac:dyDescent="0.2">
      <c r="B4006">
        <v>4</v>
      </c>
      <c r="C4006">
        <v>29.625</v>
      </c>
      <c r="D4006">
        <v>7.2439999999999998</v>
      </c>
      <c r="E4006">
        <v>4292</v>
      </c>
      <c r="F4006">
        <v>792</v>
      </c>
      <c r="G4006">
        <v>15.422000000000001</v>
      </c>
      <c r="H4006">
        <v>5.298</v>
      </c>
      <c r="I4006">
        <v>73.927000000000007</v>
      </c>
      <c r="J4006">
        <v>109.336</v>
      </c>
      <c r="K4006">
        <v>0.6761450940220971</v>
      </c>
      <c r="L4006">
        <f>AVERAGE(J4003:J4017)</f>
        <v>73.34586666666668</v>
      </c>
    </row>
    <row r="4007" spans="2:12" x14ac:dyDescent="0.2">
      <c r="B4007">
        <v>5</v>
      </c>
      <c r="C4007">
        <v>65.061999999999998</v>
      </c>
      <c r="D4007">
        <v>10.128</v>
      </c>
      <c r="E4007">
        <v>4580</v>
      </c>
      <c r="F4007">
        <v>908</v>
      </c>
      <c r="G4007">
        <v>108.004</v>
      </c>
      <c r="H4007">
        <v>8.6660000000000004</v>
      </c>
      <c r="I4007">
        <v>50.195999999999998</v>
      </c>
      <c r="J4007">
        <v>78.066000000000003</v>
      </c>
      <c r="K4007">
        <v>0.64299438936284681</v>
      </c>
    </row>
    <row r="4008" spans="2:12" x14ac:dyDescent="0.2">
      <c r="B4008">
        <v>6</v>
      </c>
      <c r="C4008">
        <v>34.408999999999999</v>
      </c>
      <c r="D4008">
        <v>8.2370000000000001</v>
      </c>
      <c r="E4008">
        <v>4580</v>
      </c>
      <c r="F4008">
        <v>928</v>
      </c>
      <c r="G4008">
        <v>105.255</v>
      </c>
      <c r="H4008">
        <v>6.2439999999999998</v>
      </c>
      <c r="I4008">
        <v>62.582999999999998</v>
      </c>
      <c r="J4008">
        <v>89.584000000000003</v>
      </c>
      <c r="K4008">
        <v>0.6985957313806036</v>
      </c>
    </row>
    <row r="4009" spans="2:12" x14ac:dyDescent="0.2">
      <c r="B4009">
        <v>7</v>
      </c>
      <c r="C4009">
        <v>109.336</v>
      </c>
      <c r="D4009">
        <v>14.448</v>
      </c>
      <c r="E4009">
        <v>3148</v>
      </c>
      <c r="F4009">
        <v>2608</v>
      </c>
      <c r="G4009">
        <v>143.13</v>
      </c>
      <c r="H4009">
        <v>11.8</v>
      </c>
      <c r="I4009">
        <v>37.902000000000001</v>
      </c>
      <c r="J4009">
        <v>78.007999999999996</v>
      </c>
      <c r="K4009">
        <v>0.48587324376986979</v>
      </c>
    </row>
    <row r="4010" spans="2:12" x14ac:dyDescent="0.2">
      <c r="B4010">
        <v>8</v>
      </c>
      <c r="C4010">
        <v>73.927000000000007</v>
      </c>
      <c r="D4010">
        <v>10.664</v>
      </c>
      <c r="E4010">
        <v>3252</v>
      </c>
      <c r="F4010">
        <v>2624</v>
      </c>
      <c r="G4010">
        <v>96.483000000000004</v>
      </c>
      <c r="H4010">
        <v>9.391</v>
      </c>
      <c r="I4010">
        <v>38.975000000000001</v>
      </c>
      <c r="J4010">
        <v>62.988999999999997</v>
      </c>
      <c r="K4010">
        <v>0.6187588309069838</v>
      </c>
    </row>
    <row r="4011" spans="2:12" x14ac:dyDescent="0.2">
      <c r="B4011">
        <v>9</v>
      </c>
      <c r="C4011">
        <v>78.066000000000003</v>
      </c>
      <c r="D4011">
        <v>11.135</v>
      </c>
      <c r="E4011">
        <v>3256</v>
      </c>
      <c r="F4011">
        <v>2872</v>
      </c>
      <c r="G4011">
        <v>21.571000000000002</v>
      </c>
      <c r="H4011">
        <v>9.5079999999999991</v>
      </c>
      <c r="I4011">
        <v>41.773000000000003</v>
      </c>
      <c r="J4011">
        <v>66.808999999999997</v>
      </c>
      <c r="K4011">
        <v>0.6252600697510815</v>
      </c>
    </row>
    <row r="4012" spans="2:12" x14ac:dyDescent="0.2">
      <c r="B4012">
        <v>10</v>
      </c>
      <c r="C4012">
        <v>50.195999999999998</v>
      </c>
      <c r="D4012">
        <v>10.036</v>
      </c>
      <c r="E4012">
        <v>3284</v>
      </c>
      <c r="F4012">
        <v>2752</v>
      </c>
      <c r="G4012">
        <v>120.256</v>
      </c>
      <c r="H4012">
        <v>7.6859999999999999</v>
      </c>
      <c r="I4012">
        <v>43.787999999999997</v>
      </c>
      <c r="J4012">
        <v>63.923999999999999</v>
      </c>
      <c r="K4012">
        <v>0.68500093861460476</v>
      </c>
    </row>
    <row r="4013" spans="2:12" x14ac:dyDescent="0.2">
      <c r="B4013">
        <v>11</v>
      </c>
      <c r="C4013">
        <v>89.584000000000003</v>
      </c>
      <c r="D4013">
        <v>12.641999999999999</v>
      </c>
      <c r="E4013">
        <v>2804</v>
      </c>
      <c r="F4013">
        <v>2604</v>
      </c>
      <c r="G4013">
        <v>162.255</v>
      </c>
      <c r="H4013">
        <v>8.984</v>
      </c>
      <c r="I4013">
        <v>40.351999999999997</v>
      </c>
      <c r="J4013">
        <v>84.387</v>
      </c>
      <c r="K4013">
        <v>0.47817791839975349</v>
      </c>
    </row>
    <row r="4014" spans="2:12" x14ac:dyDescent="0.2">
      <c r="B4014">
        <v>12</v>
      </c>
      <c r="C4014">
        <v>62.582999999999998</v>
      </c>
      <c r="D4014">
        <v>10.952999999999999</v>
      </c>
      <c r="E4014">
        <v>2832</v>
      </c>
      <c r="F4014">
        <v>2588</v>
      </c>
      <c r="G4014">
        <v>146.65899999999999</v>
      </c>
      <c r="H4014">
        <v>8.0760000000000005</v>
      </c>
      <c r="I4014">
        <v>37.662999999999997</v>
      </c>
      <c r="J4014">
        <v>67.316999999999993</v>
      </c>
      <c r="K4014">
        <v>0.559487202341162</v>
      </c>
    </row>
    <row r="4015" spans="2:12" x14ac:dyDescent="0.2">
      <c r="B4015">
        <v>13</v>
      </c>
      <c r="C4015">
        <v>78.007999999999996</v>
      </c>
      <c r="D4015">
        <v>11.135</v>
      </c>
      <c r="E4015">
        <v>3464</v>
      </c>
      <c r="F4015">
        <v>2440</v>
      </c>
      <c r="G4015">
        <v>111.571</v>
      </c>
      <c r="H4015">
        <v>9.6319999999999997</v>
      </c>
      <c r="I4015">
        <v>40.86</v>
      </c>
      <c r="J4015">
        <v>80.509</v>
      </c>
      <c r="K4015">
        <v>0.50752089828466385</v>
      </c>
    </row>
    <row r="4016" spans="2:12" x14ac:dyDescent="0.2">
      <c r="B4016">
        <v>14</v>
      </c>
      <c r="C4016">
        <v>37.902000000000001</v>
      </c>
      <c r="D4016">
        <v>7.7549999999999999</v>
      </c>
      <c r="E4016">
        <v>3460</v>
      </c>
      <c r="F4016">
        <v>2460</v>
      </c>
      <c r="G4016">
        <v>115.76900000000001</v>
      </c>
      <c r="H4016">
        <v>6.5019999999999998</v>
      </c>
      <c r="I4016">
        <v>49.716999999999999</v>
      </c>
      <c r="J4016">
        <v>62.649000000000001</v>
      </c>
      <c r="K4016">
        <v>0.79358010502960941</v>
      </c>
    </row>
    <row r="4017" spans="2:11" x14ac:dyDescent="0.2">
      <c r="B4017">
        <v>15</v>
      </c>
      <c r="C4017">
        <v>62.988999999999997</v>
      </c>
      <c r="D4017">
        <v>9.59</v>
      </c>
      <c r="E4017">
        <v>3460</v>
      </c>
      <c r="F4017">
        <v>2348</v>
      </c>
      <c r="G4017">
        <v>151.50399999999999</v>
      </c>
      <c r="H4017">
        <v>8.4280000000000008</v>
      </c>
      <c r="I4017">
        <v>50.478000000000002</v>
      </c>
      <c r="J4017">
        <v>82.204999999999998</v>
      </c>
      <c r="K4017">
        <v>0.61405024025302601</v>
      </c>
    </row>
    <row r="4018" spans="2:11" x14ac:dyDescent="0.2">
      <c r="B4018">
        <v>16</v>
      </c>
      <c r="C4018">
        <v>38.975000000000001</v>
      </c>
      <c r="D4018">
        <v>7.976</v>
      </c>
      <c r="E4018">
        <v>3496</v>
      </c>
      <c r="F4018">
        <v>2336</v>
      </c>
      <c r="G4018">
        <v>118.887</v>
      </c>
      <c r="H4018">
        <v>6.6079999999999997</v>
      </c>
    </row>
    <row r="4019" spans="2:11" x14ac:dyDescent="0.2">
      <c r="B4019">
        <v>17</v>
      </c>
      <c r="C4019">
        <v>66.808999999999997</v>
      </c>
      <c r="D4019">
        <v>10.75</v>
      </c>
      <c r="E4019">
        <v>4012</v>
      </c>
      <c r="F4019">
        <v>2584</v>
      </c>
      <c r="G4019">
        <v>105.593</v>
      </c>
      <c r="H4019">
        <v>7.9470000000000001</v>
      </c>
    </row>
    <row r="4020" spans="2:11" x14ac:dyDescent="0.2">
      <c r="B4020">
        <v>18</v>
      </c>
      <c r="C4020">
        <v>41.773000000000003</v>
      </c>
      <c r="D4020">
        <v>8.3030000000000008</v>
      </c>
      <c r="E4020">
        <v>4008</v>
      </c>
      <c r="F4020">
        <v>2752</v>
      </c>
      <c r="G4020">
        <v>60.460999999999999</v>
      </c>
      <c r="H4020">
        <v>7.1779999999999999</v>
      </c>
    </row>
    <row r="4021" spans="2:11" x14ac:dyDescent="0.2">
      <c r="B4021">
        <v>19</v>
      </c>
      <c r="C4021">
        <v>63.923999999999999</v>
      </c>
      <c r="D4021">
        <v>11.564</v>
      </c>
      <c r="E4021">
        <v>3000</v>
      </c>
      <c r="F4021">
        <v>2264</v>
      </c>
      <c r="G4021">
        <v>121.373</v>
      </c>
      <c r="H4021">
        <v>7.9470000000000001</v>
      </c>
    </row>
    <row r="4022" spans="2:11" x14ac:dyDescent="0.2">
      <c r="B4022">
        <v>20</v>
      </c>
      <c r="C4022">
        <v>43.787999999999997</v>
      </c>
      <c r="D4022">
        <v>8.3759999999999994</v>
      </c>
      <c r="E4022">
        <v>3020</v>
      </c>
      <c r="F4022">
        <v>2292</v>
      </c>
      <c r="G4022">
        <v>108.435</v>
      </c>
      <c r="H4022">
        <v>6.9829999999999997</v>
      </c>
    </row>
    <row r="4023" spans="2:11" x14ac:dyDescent="0.2">
      <c r="B4023">
        <v>21</v>
      </c>
      <c r="C4023">
        <v>84.387</v>
      </c>
      <c r="D4023">
        <v>11.238</v>
      </c>
      <c r="E4023">
        <v>2916</v>
      </c>
      <c r="F4023">
        <v>2104</v>
      </c>
      <c r="G4023">
        <v>45</v>
      </c>
      <c r="H4023">
        <v>9.8729999999999993</v>
      </c>
    </row>
    <row r="4024" spans="2:11" x14ac:dyDescent="0.2">
      <c r="B4024">
        <v>22</v>
      </c>
      <c r="C4024">
        <v>40.351999999999997</v>
      </c>
      <c r="D4024">
        <v>8.359</v>
      </c>
      <c r="E4024">
        <v>2944</v>
      </c>
      <c r="F4024">
        <v>1956</v>
      </c>
      <c r="G4024">
        <v>101.634</v>
      </c>
      <c r="H4024">
        <v>7.08</v>
      </c>
    </row>
    <row r="4025" spans="2:11" x14ac:dyDescent="0.2">
      <c r="B4025">
        <v>23</v>
      </c>
      <c r="C4025">
        <v>67.316999999999993</v>
      </c>
      <c r="D4025">
        <v>10.231</v>
      </c>
      <c r="E4025">
        <v>2892</v>
      </c>
      <c r="F4025">
        <v>2256</v>
      </c>
      <c r="G4025">
        <v>116.565</v>
      </c>
      <c r="H4025">
        <v>8.5079999999999991</v>
      </c>
    </row>
    <row r="4026" spans="2:11" x14ac:dyDescent="0.2">
      <c r="B4026">
        <v>24</v>
      </c>
      <c r="C4026">
        <v>37.662999999999997</v>
      </c>
      <c r="D4026">
        <v>7.8620000000000001</v>
      </c>
      <c r="E4026">
        <v>2884</v>
      </c>
      <c r="F4026">
        <v>2272</v>
      </c>
      <c r="G4026">
        <v>130.03</v>
      </c>
      <c r="H4026">
        <v>6.4690000000000003</v>
      </c>
    </row>
    <row r="4027" spans="2:11" x14ac:dyDescent="0.2">
      <c r="B4027">
        <v>25</v>
      </c>
      <c r="C4027">
        <v>80.509</v>
      </c>
      <c r="D4027">
        <v>12.335000000000001</v>
      </c>
      <c r="E4027">
        <v>2572</v>
      </c>
      <c r="F4027">
        <v>1436</v>
      </c>
      <c r="G4027">
        <v>128.66</v>
      </c>
      <c r="H4027">
        <v>9.6319999999999997</v>
      </c>
    </row>
    <row r="4028" spans="2:11" x14ac:dyDescent="0.2">
      <c r="B4028">
        <v>26</v>
      </c>
      <c r="C4028">
        <v>40.86</v>
      </c>
      <c r="D4028">
        <v>9.9550000000000001</v>
      </c>
      <c r="E4028">
        <v>2560</v>
      </c>
      <c r="F4028">
        <v>1460</v>
      </c>
      <c r="G4028">
        <v>147.84800000000001</v>
      </c>
      <c r="H4028">
        <v>7.3570000000000002</v>
      </c>
    </row>
    <row r="4029" spans="2:11" x14ac:dyDescent="0.2">
      <c r="B4029">
        <v>27</v>
      </c>
      <c r="C4029">
        <v>62.649000000000001</v>
      </c>
      <c r="D4029">
        <v>9.6319999999999997</v>
      </c>
      <c r="E4029">
        <v>2460</v>
      </c>
      <c r="F4029">
        <v>1184</v>
      </c>
      <c r="G4029">
        <v>53.13</v>
      </c>
      <c r="H4029">
        <v>8.6690000000000005</v>
      </c>
    </row>
    <row r="4030" spans="2:11" x14ac:dyDescent="0.2">
      <c r="B4030">
        <v>28</v>
      </c>
      <c r="C4030">
        <v>49.716999999999999</v>
      </c>
      <c r="D4030">
        <v>8.7650000000000006</v>
      </c>
      <c r="E4030">
        <v>2460</v>
      </c>
      <c r="F4030">
        <v>1172</v>
      </c>
      <c r="G4030">
        <v>37.185000000000002</v>
      </c>
      <c r="H4030">
        <v>7.7590000000000003</v>
      </c>
    </row>
    <row r="4031" spans="2:11" x14ac:dyDescent="0.2">
      <c r="B4031">
        <v>29</v>
      </c>
      <c r="C4031">
        <v>82.204999999999998</v>
      </c>
      <c r="D4031">
        <v>11.808999999999999</v>
      </c>
      <c r="E4031">
        <v>1712</v>
      </c>
      <c r="F4031">
        <v>600</v>
      </c>
      <c r="G4031">
        <v>140.79300000000001</v>
      </c>
      <c r="H4031">
        <v>9.5350000000000001</v>
      </c>
    </row>
    <row r="4032" spans="2:11" x14ac:dyDescent="0.2">
      <c r="B4032">
        <v>30</v>
      </c>
      <c r="C4032">
        <v>50.478000000000002</v>
      </c>
      <c r="D4032">
        <v>9.3510000000000009</v>
      </c>
      <c r="E4032">
        <v>1712</v>
      </c>
      <c r="F4032">
        <v>724</v>
      </c>
      <c r="G4032">
        <v>34.509</v>
      </c>
      <c r="H4032">
        <v>7.92</v>
      </c>
    </row>
    <row r="4034" spans="2:12" x14ac:dyDescent="0.2">
      <c r="B4034" s="8" t="s">
        <v>141</v>
      </c>
    </row>
    <row r="4035" spans="2:12" x14ac:dyDescent="0.2">
      <c r="B4035">
        <v>1</v>
      </c>
      <c r="C4035">
        <v>58.609000000000002</v>
      </c>
      <c r="D4035">
        <v>9.7270000000000003</v>
      </c>
      <c r="E4035">
        <v>2744</v>
      </c>
      <c r="F4035">
        <v>1600</v>
      </c>
      <c r="G4035">
        <v>122.152</v>
      </c>
      <c r="H4035">
        <v>8</v>
      </c>
      <c r="I4035">
        <v>27.709</v>
      </c>
      <c r="J4035">
        <v>58.609000000000002</v>
      </c>
      <c r="K4035">
        <f>I4035/J4035</f>
        <v>0.47277721851592758</v>
      </c>
      <c r="L4035">
        <f>MIN(I4035:I4049)</f>
        <v>21.882000000000001</v>
      </c>
    </row>
    <row r="4036" spans="2:12" x14ac:dyDescent="0.2">
      <c r="B4036">
        <v>2</v>
      </c>
      <c r="C4036">
        <v>27.709</v>
      </c>
      <c r="D4036">
        <v>7.0190000000000001</v>
      </c>
      <c r="E4036">
        <v>2740</v>
      </c>
      <c r="F4036">
        <v>1624</v>
      </c>
      <c r="G4036">
        <v>129.56</v>
      </c>
      <c r="H4036">
        <v>5.6470000000000002</v>
      </c>
      <c r="I4036">
        <v>23.466999999999999</v>
      </c>
      <c r="J4036">
        <v>63.965000000000003</v>
      </c>
      <c r="K4036">
        <f t="shared" ref="K4036:K4049" si="87">I4036/J4036</f>
        <v>0.36687250840303287</v>
      </c>
      <c r="L4036">
        <f>MAX(J4035:J4049)</f>
        <v>127.377</v>
      </c>
    </row>
    <row r="4037" spans="2:12" x14ac:dyDescent="0.2">
      <c r="B4037">
        <v>3</v>
      </c>
      <c r="C4037">
        <v>63.965000000000003</v>
      </c>
      <c r="D4037">
        <v>9.9849999999999994</v>
      </c>
      <c r="E4037">
        <v>2856</v>
      </c>
      <c r="F4037">
        <v>1596</v>
      </c>
      <c r="G4037">
        <v>55.561</v>
      </c>
      <c r="H4037">
        <v>8.4459999999999997</v>
      </c>
      <c r="I4037">
        <v>21.882000000000001</v>
      </c>
      <c r="J4037">
        <v>45.779000000000003</v>
      </c>
      <c r="K4037">
        <f t="shared" si="87"/>
        <v>0.47799209244413376</v>
      </c>
      <c r="L4037">
        <f>AVERAGE(I4035:I4049)</f>
        <v>34.485733333333336</v>
      </c>
    </row>
    <row r="4038" spans="2:12" x14ac:dyDescent="0.2">
      <c r="B4038">
        <v>4</v>
      </c>
      <c r="C4038">
        <v>23.466999999999999</v>
      </c>
      <c r="D4038">
        <v>6.1760000000000002</v>
      </c>
      <c r="E4038">
        <v>2864</v>
      </c>
      <c r="F4038">
        <v>1488</v>
      </c>
      <c r="G4038">
        <v>139.63499999999999</v>
      </c>
      <c r="H4038">
        <v>5.1760000000000002</v>
      </c>
      <c r="I4038">
        <v>55.238999999999997</v>
      </c>
      <c r="J4038">
        <v>126.706</v>
      </c>
      <c r="K4038">
        <f t="shared" si="87"/>
        <v>0.43596199075024067</v>
      </c>
      <c r="L4038">
        <f>AVERAGE(J4035:J4049)</f>
        <v>82.311800000000005</v>
      </c>
    </row>
    <row r="4039" spans="2:12" x14ac:dyDescent="0.2">
      <c r="B4039">
        <v>5</v>
      </c>
      <c r="C4039">
        <v>45.779000000000003</v>
      </c>
      <c r="D4039">
        <v>8.2319999999999993</v>
      </c>
      <c r="E4039">
        <v>2940</v>
      </c>
      <c r="F4039">
        <v>1508</v>
      </c>
      <c r="G4039">
        <v>59.036000000000001</v>
      </c>
      <c r="H4039">
        <v>7.1820000000000004</v>
      </c>
      <c r="I4039">
        <v>41.972000000000001</v>
      </c>
      <c r="J4039">
        <v>86.498000000000005</v>
      </c>
      <c r="K4039">
        <f t="shared" si="87"/>
        <v>0.48523665287058659</v>
      </c>
    </row>
    <row r="4040" spans="2:12" x14ac:dyDescent="0.2">
      <c r="B4040">
        <v>6</v>
      </c>
      <c r="C4040">
        <v>21.882000000000001</v>
      </c>
      <c r="D4040">
        <v>5.8109999999999999</v>
      </c>
      <c r="E4040">
        <v>2940</v>
      </c>
      <c r="F4040">
        <v>1436</v>
      </c>
      <c r="G4040">
        <v>158.62899999999999</v>
      </c>
      <c r="H4040">
        <v>5.1580000000000004</v>
      </c>
      <c r="I4040">
        <v>38.027999999999999</v>
      </c>
      <c r="J4040">
        <v>105.07299999999999</v>
      </c>
      <c r="K4040">
        <f t="shared" si="87"/>
        <v>0.36191980813339297</v>
      </c>
    </row>
    <row r="4041" spans="2:12" x14ac:dyDescent="0.2">
      <c r="B4041">
        <v>7</v>
      </c>
      <c r="C4041">
        <v>126.706</v>
      </c>
      <c r="D4041">
        <v>14.522</v>
      </c>
      <c r="E4041">
        <v>1252</v>
      </c>
      <c r="F4041">
        <v>1184</v>
      </c>
      <c r="G4041">
        <v>116.98</v>
      </c>
      <c r="H4041">
        <v>12.648</v>
      </c>
      <c r="I4041">
        <v>25.986000000000001</v>
      </c>
      <c r="J4041">
        <v>59.82</v>
      </c>
      <c r="K4041">
        <f t="shared" si="87"/>
        <v>0.43440320962888668</v>
      </c>
    </row>
    <row r="4042" spans="2:12" x14ac:dyDescent="0.2">
      <c r="B4042">
        <v>8</v>
      </c>
      <c r="C4042">
        <v>55.238999999999997</v>
      </c>
      <c r="D4042">
        <v>10.032</v>
      </c>
      <c r="E4042">
        <v>1204</v>
      </c>
      <c r="F4042">
        <v>1236</v>
      </c>
      <c r="G4042">
        <v>129.28899999999999</v>
      </c>
      <c r="H4042">
        <v>7.8129999999999997</v>
      </c>
      <c r="I4042">
        <v>33.654000000000003</v>
      </c>
      <c r="J4042">
        <v>47.439</v>
      </c>
      <c r="K4042">
        <f t="shared" si="87"/>
        <v>0.70941630304180114</v>
      </c>
    </row>
    <row r="4043" spans="2:12" x14ac:dyDescent="0.2">
      <c r="B4043">
        <v>9</v>
      </c>
      <c r="C4043">
        <v>86.498000000000005</v>
      </c>
      <c r="D4043">
        <v>12.228999999999999</v>
      </c>
      <c r="E4043">
        <v>1196</v>
      </c>
      <c r="F4043">
        <v>1116</v>
      </c>
      <c r="G4043">
        <v>149.982</v>
      </c>
      <c r="H4043">
        <v>9.9670000000000005</v>
      </c>
      <c r="I4043">
        <v>29.363</v>
      </c>
      <c r="J4043">
        <v>61.750999999999998</v>
      </c>
      <c r="K4043">
        <f t="shared" si="87"/>
        <v>0.47550646953085779</v>
      </c>
    </row>
    <row r="4044" spans="2:12" x14ac:dyDescent="0.2">
      <c r="B4044">
        <v>10</v>
      </c>
      <c r="C4044">
        <v>41.972000000000001</v>
      </c>
      <c r="D4044">
        <v>8.6319999999999997</v>
      </c>
      <c r="E4044">
        <v>1196</v>
      </c>
      <c r="F4044">
        <v>1180</v>
      </c>
      <c r="G4044">
        <v>17.446999999999999</v>
      </c>
      <c r="H4044">
        <v>6.2560000000000002</v>
      </c>
      <c r="I4044">
        <v>38.249000000000002</v>
      </c>
      <c r="J4044">
        <v>96.512</v>
      </c>
      <c r="K4044">
        <f t="shared" si="87"/>
        <v>0.39631341180371354</v>
      </c>
    </row>
    <row r="4045" spans="2:12" x14ac:dyDescent="0.2">
      <c r="B4045">
        <v>11</v>
      </c>
      <c r="C4045">
        <v>105.07299999999999</v>
      </c>
      <c r="D4045">
        <v>12.89</v>
      </c>
      <c r="E4045">
        <v>656</v>
      </c>
      <c r="F4045">
        <v>1856</v>
      </c>
      <c r="G4045">
        <v>21.413</v>
      </c>
      <c r="H4045">
        <v>10.494999999999999</v>
      </c>
      <c r="I4045">
        <v>24.491</v>
      </c>
      <c r="J4045">
        <v>127.377</v>
      </c>
      <c r="K4045">
        <f t="shared" si="87"/>
        <v>0.19227176020788683</v>
      </c>
    </row>
    <row r="4046" spans="2:12" x14ac:dyDescent="0.2">
      <c r="B4046">
        <v>12</v>
      </c>
      <c r="C4046">
        <v>38.027999999999999</v>
      </c>
      <c r="D4046">
        <v>8.5</v>
      </c>
      <c r="E4046">
        <v>736</v>
      </c>
      <c r="F4046">
        <v>1740</v>
      </c>
      <c r="G4046">
        <v>138.36600000000001</v>
      </c>
      <c r="H4046">
        <v>6.6959999999999997</v>
      </c>
      <c r="I4046">
        <v>33.246000000000002</v>
      </c>
      <c r="J4046">
        <v>91.308000000000007</v>
      </c>
      <c r="K4046">
        <f t="shared" si="87"/>
        <v>0.36410829281114471</v>
      </c>
    </row>
    <row r="4047" spans="2:12" x14ac:dyDescent="0.2">
      <c r="B4047">
        <v>13</v>
      </c>
      <c r="C4047">
        <v>59.82</v>
      </c>
      <c r="D4047">
        <v>10.702999999999999</v>
      </c>
      <c r="E4047">
        <v>1620</v>
      </c>
      <c r="F4047">
        <v>1888</v>
      </c>
      <c r="G4047">
        <v>123.34099999999999</v>
      </c>
      <c r="H4047">
        <v>7.9969999999999999</v>
      </c>
      <c r="I4047">
        <v>33.384</v>
      </c>
      <c r="J4047">
        <v>80.421999999999997</v>
      </c>
      <c r="K4047">
        <f t="shared" si="87"/>
        <v>0.41511029320335235</v>
      </c>
    </row>
    <row r="4048" spans="2:12" x14ac:dyDescent="0.2">
      <c r="B4048">
        <v>14</v>
      </c>
      <c r="C4048">
        <v>25.986000000000001</v>
      </c>
      <c r="D4048">
        <v>6.742</v>
      </c>
      <c r="E4048">
        <v>1644</v>
      </c>
      <c r="F4048">
        <v>1912</v>
      </c>
      <c r="G4048">
        <v>119.249</v>
      </c>
      <c r="H4048">
        <v>4.9409999999999998</v>
      </c>
      <c r="I4048">
        <v>39.682000000000002</v>
      </c>
      <c r="J4048">
        <v>104.56699999999999</v>
      </c>
      <c r="K4048">
        <f t="shared" si="87"/>
        <v>0.37948874884045641</v>
      </c>
    </row>
    <row r="4049" spans="2:11" x14ac:dyDescent="0.2">
      <c r="B4049">
        <v>15</v>
      </c>
      <c r="C4049">
        <v>47.439</v>
      </c>
      <c r="D4049">
        <v>8.82</v>
      </c>
      <c r="E4049">
        <v>1652</v>
      </c>
      <c r="F4049">
        <v>2032</v>
      </c>
      <c r="G4049">
        <v>133.91900000000001</v>
      </c>
      <c r="H4049">
        <v>7.5010000000000003</v>
      </c>
      <c r="I4049">
        <v>50.933999999999997</v>
      </c>
      <c r="J4049">
        <v>78.850999999999999</v>
      </c>
      <c r="K4049">
        <f t="shared" si="87"/>
        <v>0.64595249267605992</v>
      </c>
    </row>
    <row r="4050" spans="2:11" x14ac:dyDescent="0.2">
      <c r="B4050">
        <v>16</v>
      </c>
      <c r="C4050">
        <v>33.654000000000003</v>
      </c>
      <c r="D4050">
        <v>7.4409999999999998</v>
      </c>
      <c r="E4050">
        <v>1660</v>
      </c>
      <c r="F4050">
        <v>2044</v>
      </c>
      <c r="G4050">
        <v>145.30500000000001</v>
      </c>
      <c r="H4050">
        <v>6.2</v>
      </c>
    </row>
    <row r="4051" spans="2:11" x14ac:dyDescent="0.2">
      <c r="B4051">
        <v>17</v>
      </c>
      <c r="C4051">
        <v>61.750999999999998</v>
      </c>
      <c r="D4051">
        <v>9.7609999999999992</v>
      </c>
      <c r="E4051">
        <v>1468</v>
      </c>
      <c r="F4051">
        <v>2108</v>
      </c>
      <c r="G4051">
        <v>164.624</v>
      </c>
      <c r="H4051">
        <v>8.5559999999999992</v>
      </c>
    </row>
    <row r="4052" spans="2:11" x14ac:dyDescent="0.2">
      <c r="B4052">
        <v>18</v>
      </c>
      <c r="C4052">
        <v>29.363</v>
      </c>
      <c r="D4052">
        <v>6.4740000000000002</v>
      </c>
      <c r="E4052">
        <v>1524</v>
      </c>
      <c r="F4052">
        <v>2096</v>
      </c>
      <c r="G4052">
        <v>109.093</v>
      </c>
      <c r="H4052">
        <v>6.1029999999999998</v>
      </c>
    </row>
    <row r="4053" spans="2:11" x14ac:dyDescent="0.2">
      <c r="B4053">
        <v>19</v>
      </c>
      <c r="C4053">
        <v>96.512</v>
      </c>
      <c r="D4053">
        <v>13.113</v>
      </c>
      <c r="E4053">
        <v>1636</v>
      </c>
      <c r="F4053">
        <v>1348</v>
      </c>
      <c r="G4053">
        <v>170.70699999999999</v>
      </c>
      <c r="H4053">
        <v>9.3659999999999997</v>
      </c>
    </row>
    <row r="4054" spans="2:11" x14ac:dyDescent="0.2">
      <c r="B4054">
        <v>20</v>
      </c>
      <c r="C4054">
        <v>38.249000000000002</v>
      </c>
      <c r="D4054">
        <v>8.5649999999999995</v>
      </c>
      <c r="E4054">
        <v>1712</v>
      </c>
      <c r="F4054">
        <v>1428</v>
      </c>
      <c r="G4054">
        <v>74.055000000000007</v>
      </c>
      <c r="H4054">
        <v>6.3220000000000001</v>
      </c>
    </row>
    <row r="4055" spans="2:11" x14ac:dyDescent="0.2">
      <c r="B4055">
        <v>21</v>
      </c>
      <c r="C4055">
        <v>127.377</v>
      </c>
      <c r="D4055">
        <v>14.882999999999999</v>
      </c>
      <c r="E4055">
        <v>1152</v>
      </c>
      <c r="F4055">
        <v>1636</v>
      </c>
      <c r="G4055">
        <v>50.774000000000001</v>
      </c>
      <c r="H4055">
        <v>11.314</v>
      </c>
    </row>
    <row r="4056" spans="2:11" x14ac:dyDescent="0.2">
      <c r="B4056">
        <v>22</v>
      </c>
      <c r="C4056">
        <v>24.491</v>
      </c>
      <c r="D4056">
        <v>6.7750000000000004</v>
      </c>
      <c r="E4056">
        <v>1104</v>
      </c>
      <c r="F4056">
        <v>1572</v>
      </c>
      <c r="G4056">
        <v>20.323</v>
      </c>
      <c r="H4056">
        <v>4.9409999999999998</v>
      </c>
    </row>
    <row r="4057" spans="2:11" x14ac:dyDescent="0.2">
      <c r="B4057">
        <v>23</v>
      </c>
      <c r="C4057">
        <v>91.308000000000007</v>
      </c>
      <c r="D4057">
        <v>13.17</v>
      </c>
      <c r="E4057">
        <v>1328</v>
      </c>
      <c r="F4057">
        <v>1660</v>
      </c>
      <c r="G4057">
        <v>71.241</v>
      </c>
      <c r="H4057">
        <v>8.9130000000000003</v>
      </c>
    </row>
    <row r="4058" spans="2:11" x14ac:dyDescent="0.2">
      <c r="B4058">
        <v>24</v>
      </c>
      <c r="C4058">
        <v>33.246000000000002</v>
      </c>
      <c r="D4058">
        <v>7.5179999999999998</v>
      </c>
      <c r="E4058">
        <v>1348</v>
      </c>
      <c r="F4058">
        <v>1564</v>
      </c>
      <c r="G4058">
        <v>20.135999999999999</v>
      </c>
      <c r="H4058">
        <v>6.1180000000000003</v>
      </c>
    </row>
    <row r="4059" spans="2:11" x14ac:dyDescent="0.2">
      <c r="B4059">
        <v>25</v>
      </c>
      <c r="C4059">
        <v>80.421999999999997</v>
      </c>
      <c r="D4059">
        <v>11.26</v>
      </c>
      <c r="E4059">
        <v>1888</v>
      </c>
      <c r="F4059">
        <v>1412</v>
      </c>
      <c r="G4059">
        <v>100.84</v>
      </c>
      <c r="H4059">
        <v>9.3759999999999994</v>
      </c>
    </row>
    <row r="4060" spans="2:11" x14ac:dyDescent="0.2">
      <c r="B4060">
        <v>26</v>
      </c>
      <c r="C4060">
        <v>33.384</v>
      </c>
      <c r="D4060">
        <v>8.8569999999999993</v>
      </c>
      <c r="E4060">
        <v>1844</v>
      </c>
      <c r="F4060">
        <v>1456</v>
      </c>
      <c r="G4060">
        <v>140.38900000000001</v>
      </c>
      <c r="H4060">
        <v>5.65</v>
      </c>
    </row>
    <row r="4061" spans="2:11" x14ac:dyDescent="0.2">
      <c r="B4061">
        <v>27</v>
      </c>
      <c r="C4061">
        <v>104.56699999999999</v>
      </c>
      <c r="D4061">
        <v>14.292999999999999</v>
      </c>
      <c r="E4061">
        <v>1888</v>
      </c>
      <c r="F4061">
        <v>1664</v>
      </c>
      <c r="G4061">
        <v>110.22499999999999</v>
      </c>
      <c r="H4061">
        <v>9.1760000000000002</v>
      </c>
    </row>
    <row r="4062" spans="2:11" x14ac:dyDescent="0.2">
      <c r="B4062">
        <v>28</v>
      </c>
      <c r="C4062">
        <v>39.682000000000002</v>
      </c>
      <c r="D4062">
        <v>8.1129999999999995</v>
      </c>
      <c r="E4062">
        <v>1840</v>
      </c>
      <c r="F4062">
        <v>1712</v>
      </c>
      <c r="G4062">
        <v>150.46100000000001</v>
      </c>
      <c r="H4062">
        <v>6.6550000000000002</v>
      </c>
    </row>
    <row r="4063" spans="2:11" x14ac:dyDescent="0.2">
      <c r="B4063">
        <v>29</v>
      </c>
      <c r="C4063">
        <v>78.850999999999999</v>
      </c>
      <c r="D4063">
        <v>11.266999999999999</v>
      </c>
      <c r="E4063">
        <v>1864</v>
      </c>
      <c r="F4063">
        <v>1404</v>
      </c>
      <c r="G4063">
        <v>118.706</v>
      </c>
      <c r="H4063">
        <v>9.4120000000000008</v>
      </c>
    </row>
    <row r="4064" spans="2:11" x14ac:dyDescent="0.2">
      <c r="B4064">
        <v>30</v>
      </c>
      <c r="C4064">
        <v>50.933999999999997</v>
      </c>
      <c r="D4064">
        <v>8.5649999999999995</v>
      </c>
      <c r="E4064">
        <v>1844</v>
      </c>
      <c r="F4064">
        <v>1568</v>
      </c>
      <c r="G4064">
        <v>37.185000000000002</v>
      </c>
      <c r="H4064">
        <v>7.7389999999999999</v>
      </c>
    </row>
    <row r="4066" spans="2:12" x14ac:dyDescent="0.2">
      <c r="B4066" s="7" t="s">
        <v>142</v>
      </c>
    </row>
    <row r="4067" spans="2:12" x14ac:dyDescent="0.2">
      <c r="B4067">
        <v>1</v>
      </c>
      <c r="C4067">
        <v>59.26</v>
      </c>
      <c r="D4067">
        <v>10.002000000000001</v>
      </c>
      <c r="E4067">
        <v>2484</v>
      </c>
      <c r="F4067">
        <v>1200</v>
      </c>
      <c r="G4067">
        <v>128.23400000000001</v>
      </c>
      <c r="H4067">
        <v>8.0920000000000005</v>
      </c>
      <c r="I4067">
        <v>31.904</v>
      </c>
      <c r="J4067">
        <v>59.26</v>
      </c>
      <c r="K4067">
        <f>I4067/J4067</f>
        <v>0.53837327033412086</v>
      </c>
      <c r="L4067">
        <f>MIN(I4067:I4081)</f>
        <v>18.535</v>
      </c>
    </row>
    <row r="4068" spans="2:12" x14ac:dyDescent="0.2">
      <c r="B4068">
        <v>2</v>
      </c>
      <c r="C4068">
        <v>31.904</v>
      </c>
      <c r="D4068">
        <v>7.4379999999999997</v>
      </c>
      <c r="E4068">
        <v>2472</v>
      </c>
      <c r="F4068">
        <v>1228</v>
      </c>
      <c r="G4068">
        <v>129.80600000000001</v>
      </c>
      <c r="H4068">
        <v>5.8559999999999999</v>
      </c>
      <c r="I4068">
        <v>27.553999999999998</v>
      </c>
      <c r="J4068">
        <v>55.851999999999997</v>
      </c>
      <c r="K4068">
        <f t="shared" ref="K4068:K4081" si="88">I4068/J4068</f>
        <v>0.49333954021342119</v>
      </c>
      <c r="L4068">
        <f>MAX(J4067:J4081)</f>
        <v>124.52200000000001</v>
      </c>
    </row>
    <row r="4069" spans="2:12" x14ac:dyDescent="0.2">
      <c r="B4069">
        <v>3</v>
      </c>
      <c r="C4069">
        <v>55.851999999999997</v>
      </c>
      <c r="D4069">
        <v>9.9019999999999992</v>
      </c>
      <c r="E4069">
        <v>2420</v>
      </c>
      <c r="F4069">
        <v>1408</v>
      </c>
      <c r="G4069">
        <v>9.6890000000000001</v>
      </c>
      <c r="H4069">
        <v>7.7679999999999998</v>
      </c>
      <c r="I4069">
        <v>27.228000000000002</v>
      </c>
      <c r="J4069">
        <v>50.353999999999999</v>
      </c>
      <c r="K4069">
        <f t="shared" si="88"/>
        <v>0.54073162012948328</v>
      </c>
      <c r="L4069">
        <f>AVERAGE(I4067:I4081)</f>
        <v>30.511400000000002</v>
      </c>
    </row>
    <row r="4070" spans="2:12" x14ac:dyDescent="0.2">
      <c r="B4070">
        <v>4</v>
      </c>
      <c r="C4070">
        <v>27.553999999999998</v>
      </c>
      <c r="D4070">
        <v>7.8849999999999998</v>
      </c>
      <c r="E4070">
        <v>2468</v>
      </c>
      <c r="F4070">
        <v>1360</v>
      </c>
      <c r="G4070">
        <v>151.113</v>
      </c>
      <c r="H4070">
        <v>5</v>
      </c>
      <c r="I4070">
        <v>28.064</v>
      </c>
      <c r="J4070">
        <v>61.860999999999997</v>
      </c>
      <c r="K4070">
        <f t="shared" si="88"/>
        <v>0.45366224277008133</v>
      </c>
      <c r="L4070">
        <f>AVERAGE(J4067:J4081)</f>
        <v>66.561333333333323</v>
      </c>
    </row>
    <row r="4071" spans="2:12" x14ac:dyDescent="0.2">
      <c r="B4071">
        <v>5</v>
      </c>
      <c r="C4071">
        <v>50.353999999999999</v>
      </c>
      <c r="D4071">
        <v>9.9450000000000003</v>
      </c>
      <c r="E4071">
        <v>2032</v>
      </c>
      <c r="F4071">
        <v>1480</v>
      </c>
      <c r="G4071">
        <v>137.911</v>
      </c>
      <c r="H4071">
        <v>7.0709999999999997</v>
      </c>
      <c r="I4071">
        <v>24.614000000000001</v>
      </c>
      <c r="J4071">
        <v>59.834000000000003</v>
      </c>
      <c r="K4071">
        <f t="shared" si="88"/>
        <v>0.41137146104221678</v>
      </c>
    </row>
    <row r="4072" spans="2:12" x14ac:dyDescent="0.2">
      <c r="B4072">
        <v>6</v>
      </c>
      <c r="C4072">
        <v>27.228000000000002</v>
      </c>
      <c r="D4072">
        <v>7.5289999999999999</v>
      </c>
      <c r="E4072">
        <v>2096</v>
      </c>
      <c r="F4072">
        <v>1472</v>
      </c>
      <c r="G4072">
        <v>108.435</v>
      </c>
      <c r="H4072">
        <v>5.2380000000000004</v>
      </c>
      <c r="I4072">
        <v>29.425000000000001</v>
      </c>
      <c r="J4072">
        <v>67.167000000000002</v>
      </c>
      <c r="K4072">
        <f t="shared" si="88"/>
        <v>0.43808715589500796</v>
      </c>
    </row>
    <row r="4073" spans="2:12" x14ac:dyDescent="0.2">
      <c r="B4073">
        <v>7</v>
      </c>
      <c r="C4073">
        <v>61.860999999999997</v>
      </c>
      <c r="D4073">
        <v>10.036</v>
      </c>
      <c r="E4073">
        <v>2284</v>
      </c>
      <c r="F4073">
        <v>3052</v>
      </c>
      <c r="G4073">
        <v>157.69399999999999</v>
      </c>
      <c r="H4073">
        <v>8.5229999999999997</v>
      </c>
      <c r="I4073">
        <v>38.012</v>
      </c>
      <c r="J4073">
        <v>71.078000000000003</v>
      </c>
      <c r="K4073">
        <f t="shared" si="88"/>
        <v>0.53479276288021604</v>
      </c>
    </row>
    <row r="4074" spans="2:12" x14ac:dyDescent="0.2">
      <c r="B4074">
        <v>8</v>
      </c>
      <c r="C4074">
        <v>28.064</v>
      </c>
      <c r="D4074">
        <v>7.2839999999999998</v>
      </c>
      <c r="E4074">
        <v>2332</v>
      </c>
      <c r="F4074">
        <v>3016</v>
      </c>
      <c r="G4074">
        <v>101.31</v>
      </c>
      <c r="H4074">
        <v>5.476</v>
      </c>
      <c r="I4074">
        <v>29.899000000000001</v>
      </c>
      <c r="J4074">
        <v>85.78</v>
      </c>
      <c r="K4074">
        <f t="shared" si="88"/>
        <v>0.34855444159477733</v>
      </c>
    </row>
    <row r="4075" spans="2:12" x14ac:dyDescent="0.2">
      <c r="B4075">
        <v>9</v>
      </c>
      <c r="C4075">
        <v>59.834000000000003</v>
      </c>
      <c r="D4075">
        <v>9.9450000000000003</v>
      </c>
      <c r="E4075">
        <v>2024</v>
      </c>
      <c r="F4075">
        <v>3376</v>
      </c>
      <c r="G4075">
        <v>168.959</v>
      </c>
      <c r="H4075">
        <v>8.0950000000000006</v>
      </c>
      <c r="I4075">
        <v>24.26</v>
      </c>
      <c r="J4075">
        <v>73.713999999999999</v>
      </c>
      <c r="K4075">
        <f t="shared" si="88"/>
        <v>0.32910980275117346</v>
      </c>
    </row>
    <row r="4076" spans="2:12" x14ac:dyDescent="0.2">
      <c r="B4076">
        <v>10</v>
      </c>
      <c r="C4076">
        <v>24.614000000000001</v>
      </c>
      <c r="D4076">
        <v>6.3029999999999999</v>
      </c>
      <c r="E4076">
        <v>2084</v>
      </c>
      <c r="F4076">
        <v>3440</v>
      </c>
      <c r="G4076">
        <v>79.114000000000004</v>
      </c>
      <c r="H4076">
        <v>5.3380000000000001</v>
      </c>
      <c r="I4076">
        <v>38.762999999999998</v>
      </c>
      <c r="J4076">
        <v>77.611000000000004</v>
      </c>
      <c r="K4076">
        <f t="shared" si="88"/>
        <v>0.4994523972117354</v>
      </c>
    </row>
    <row r="4077" spans="2:12" x14ac:dyDescent="0.2">
      <c r="B4077">
        <v>11</v>
      </c>
      <c r="C4077">
        <v>67.167000000000002</v>
      </c>
      <c r="D4077">
        <v>11.006</v>
      </c>
      <c r="E4077">
        <v>2064</v>
      </c>
      <c r="F4077">
        <v>3228</v>
      </c>
      <c r="G4077">
        <v>51.146999999999998</v>
      </c>
      <c r="H4077">
        <v>8.8000000000000007</v>
      </c>
      <c r="I4077">
        <v>53.116999999999997</v>
      </c>
      <c r="J4077">
        <v>124.52200000000001</v>
      </c>
      <c r="K4077">
        <f t="shared" si="88"/>
        <v>0.42656719294582479</v>
      </c>
    </row>
    <row r="4078" spans="2:12" x14ac:dyDescent="0.2">
      <c r="B4078">
        <v>12</v>
      </c>
      <c r="C4078">
        <v>29.425000000000001</v>
      </c>
      <c r="D4078">
        <v>7.3540000000000001</v>
      </c>
      <c r="E4078">
        <v>2096</v>
      </c>
      <c r="F4078">
        <v>3180</v>
      </c>
      <c r="G4078">
        <v>60.945</v>
      </c>
      <c r="H4078">
        <v>5.7140000000000004</v>
      </c>
      <c r="I4078">
        <v>35.39</v>
      </c>
      <c r="J4078">
        <v>62.86</v>
      </c>
      <c r="K4078">
        <f t="shared" si="88"/>
        <v>0.56299713649379579</v>
      </c>
    </row>
    <row r="4079" spans="2:12" x14ac:dyDescent="0.2">
      <c r="B4079">
        <v>13</v>
      </c>
      <c r="C4079">
        <v>71.078000000000003</v>
      </c>
      <c r="D4079">
        <v>10.247999999999999</v>
      </c>
      <c r="E4079">
        <v>2884</v>
      </c>
      <c r="F4079">
        <v>2036</v>
      </c>
      <c r="G4079">
        <v>30.734999999999999</v>
      </c>
      <c r="H4079">
        <v>9.1050000000000004</v>
      </c>
      <c r="I4079">
        <v>29.573</v>
      </c>
      <c r="J4079">
        <v>54.62</v>
      </c>
      <c r="K4079">
        <f t="shared" si="88"/>
        <v>0.54143170999633838</v>
      </c>
    </row>
    <row r="4080" spans="2:12" x14ac:dyDescent="0.2">
      <c r="B4080">
        <v>14</v>
      </c>
      <c r="C4080">
        <v>38.012</v>
      </c>
      <c r="D4080">
        <v>8.3330000000000002</v>
      </c>
      <c r="E4080">
        <v>2900</v>
      </c>
      <c r="F4080">
        <v>2036</v>
      </c>
      <c r="G4080">
        <v>53.13</v>
      </c>
      <c r="H4080">
        <v>6.19</v>
      </c>
      <c r="I4080">
        <v>18.535</v>
      </c>
      <c r="J4080">
        <v>49.808999999999997</v>
      </c>
      <c r="K4080">
        <f t="shared" si="88"/>
        <v>0.37212150414583711</v>
      </c>
    </row>
    <row r="4081" spans="2:11" x14ac:dyDescent="0.2">
      <c r="B4081">
        <v>15</v>
      </c>
      <c r="C4081">
        <v>85.78</v>
      </c>
      <c r="D4081">
        <v>11.842000000000001</v>
      </c>
      <c r="E4081">
        <v>2932</v>
      </c>
      <c r="F4081">
        <v>2080</v>
      </c>
      <c r="G4081">
        <v>120.17400000000001</v>
      </c>
      <c r="H4081">
        <v>9.7729999999999997</v>
      </c>
      <c r="I4081">
        <v>21.332999999999998</v>
      </c>
      <c r="J4081">
        <v>44.097999999999999</v>
      </c>
      <c r="K4081">
        <f t="shared" si="88"/>
        <v>0.48376343598349131</v>
      </c>
    </row>
    <row r="4082" spans="2:11" x14ac:dyDescent="0.2">
      <c r="B4082">
        <v>16</v>
      </c>
      <c r="C4082">
        <v>29.899000000000001</v>
      </c>
      <c r="D4082">
        <v>7.4379999999999997</v>
      </c>
      <c r="E4082">
        <v>2936</v>
      </c>
      <c r="F4082">
        <v>2108</v>
      </c>
      <c r="G4082">
        <v>129.80600000000001</v>
      </c>
      <c r="H4082">
        <v>5.6779999999999999</v>
      </c>
    </row>
    <row r="4083" spans="2:11" x14ac:dyDescent="0.2">
      <c r="B4083">
        <v>17</v>
      </c>
      <c r="C4083">
        <v>73.713999999999999</v>
      </c>
      <c r="D4083">
        <v>11.291</v>
      </c>
      <c r="E4083">
        <v>3088</v>
      </c>
      <c r="F4083">
        <v>2540</v>
      </c>
      <c r="G4083">
        <v>47.564</v>
      </c>
      <c r="H4083">
        <v>9.2210000000000001</v>
      </c>
    </row>
    <row r="4084" spans="2:11" x14ac:dyDescent="0.2">
      <c r="B4084">
        <v>18</v>
      </c>
      <c r="C4084">
        <v>24.26</v>
      </c>
      <c r="D4084">
        <v>6.41</v>
      </c>
      <c r="E4084">
        <v>3084</v>
      </c>
      <c r="F4084">
        <v>2488</v>
      </c>
      <c r="G4084">
        <v>15.068</v>
      </c>
      <c r="H4084">
        <v>5.3040000000000003</v>
      </c>
    </row>
    <row r="4085" spans="2:11" x14ac:dyDescent="0.2">
      <c r="B4085">
        <v>19</v>
      </c>
      <c r="C4085">
        <v>77.611000000000004</v>
      </c>
      <c r="D4085">
        <v>11.724</v>
      </c>
      <c r="E4085">
        <v>3632</v>
      </c>
      <c r="F4085">
        <v>1544</v>
      </c>
      <c r="G4085">
        <v>156.03800000000001</v>
      </c>
      <c r="H4085">
        <v>9.1579999999999995</v>
      </c>
    </row>
    <row r="4086" spans="2:11" x14ac:dyDescent="0.2">
      <c r="B4086">
        <v>20</v>
      </c>
      <c r="C4086">
        <v>38.762999999999998</v>
      </c>
      <c r="D4086">
        <v>8.2089999999999996</v>
      </c>
      <c r="E4086">
        <v>3700</v>
      </c>
      <c r="F4086">
        <v>1516</v>
      </c>
      <c r="G4086">
        <v>106.858</v>
      </c>
      <c r="H4086">
        <v>6.6550000000000002</v>
      </c>
    </row>
    <row r="4087" spans="2:11" x14ac:dyDescent="0.2">
      <c r="B4087">
        <v>21</v>
      </c>
      <c r="C4087">
        <v>124.52200000000001</v>
      </c>
      <c r="D4087">
        <v>13.974</v>
      </c>
      <c r="E4087">
        <v>3496</v>
      </c>
      <c r="F4087">
        <v>1064</v>
      </c>
      <c r="G4087">
        <v>76.200999999999993</v>
      </c>
      <c r="H4087">
        <v>12.048</v>
      </c>
    </row>
    <row r="4088" spans="2:11" x14ac:dyDescent="0.2">
      <c r="B4088">
        <v>22</v>
      </c>
      <c r="C4088">
        <v>53.116999999999997</v>
      </c>
      <c r="D4088">
        <v>9.8160000000000007</v>
      </c>
      <c r="E4088">
        <v>3472</v>
      </c>
      <c r="F4088">
        <v>992</v>
      </c>
      <c r="G4088">
        <v>22.834</v>
      </c>
      <c r="H4088">
        <v>6.7460000000000004</v>
      </c>
    </row>
    <row r="4089" spans="2:11" x14ac:dyDescent="0.2">
      <c r="B4089">
        <v>23</v>
      </c>
      <c r="C4089">
        <v>62.86</v>
      </c>
      <c r="D4089">
        <v>10.19</v>
      </c>
      <c r="E4089">
        <v>3272</v>
      </c>
      <c r="F4089">
        <v>920</v>
      </c>
      <c r="G4089">
        <v>37.405000000000001</v>
      </c>
      <c r="H4089">
        <v>7.79</v>
      </c>
    </row>
    <row r="4090" spans="2:11" x14ac:dyDescent="0.2">
      <c r="B4090">
        <v>24</v>
      </c>
      <c r="C4090">
        <v>35.39</v>
      </c>
      <c r="D4090">
        <v>7.6219999999999999</v>
      </c>
      <c r="E4090">
        <v>3308</v>
      </c>
      <c r="F4090">
        <v>856</v>
      </c>
      <c r="G4090">
        <v>165.53</v>
      </c>
      <c r="H4090">
        <v>6.4279999999999999</v>
      </c>
    </row>
    <row r="4091" spans="2:11" x14ac:dyDescent="0.2">
      <c r="B4091">
        <v>25</v>
      </c>
      <c r="C4091">
        <v>54.62</v>
      </c>
      <c r="D4091">
        <v>9.4779999999999998</v>
      </c>
      <c r="E4091">
        <v>1108</v>
      </c>
      <c r="F4091">
        <v>1528</v>
      </c>
      <c r="G4091">
        <v>78.408000000000001</v>
      </c>
      <c r="H4091">
        <v>7.7770000000000001</v>
      </c>
    </row>
    <row r="4092" spans="2:11" x14ac:dyDescent="0.2">
      <c r="B4092">
        <v>26</v>
      </c>
      <c r="C4092">
        <v>29.573</v>
      </c>
      <c r="D4092">
        <v>7.0019999999999998</v>
      </c>
      <c r="E4092">
        <v>1072</v>
      </c>
      <c r="F4092">
        <v>1512</v>
      </c>
      <c r="G4092">
        <v>35.311</v>
      </c>
      <c r="H4092">
        <v>5.8559999999999999</v>
      </c>
    </row>
    <row r="4093" spans="2:11" x14ac:dyDescent="0.2">
      <c r="B4093">
        <v>27</v>
      </c>
      <c r="C4093">
        <v>49.808999999999997</v>
      </c>
      <c r="D4093">
        <v>9.6679999999999993</v>
      </c>
      <c r="E4093">
        <v>1252</v>
      </c>
      <c r="F4093">
        <v>1208</v>
      </c>
      <c r="G4093">
        <v>99.926000000000002</v>
      </c>
      <c r="H4093">
        <v>7.1420000000000003</v>
      </c>
    </row>
    <row r="4094" spans="2:11" x14ac:dyDescent="0.2">
      <c r="B4094">
        <v>28</v>
      </c>
      <c r="C4094">
        <v>18.535</v>
      </c>
      <c r="D4094">
        <v>5.6790000000000003</v>
      </c>
      <c r="E4094">
        <v>1240</v>
      </c>
      <c r="F4094">
        <v>1248</v>
      </c>
      <c r="G4094">
        <v>123.024</v>
      </c>
      <c r="H4094">
        <v>4.7619999999999996</v>
      </c>
    </row>
    <row r="4095" spans="2:11" x14ac:dyDescent="0.2">
      <c r="B4095">
        <v>29</v>
      </c>
      <c r="C4095">
        <v>44.097999999999999</v>
      </c>
      <c r="D4095">
        <v>9.0749999999999993</v>
      </c>
      <c r="E4095">
        <v>1632</v>
      </c>
      <c r="F4095">
        <v>1216</v>
      </c>
      <c r="G4095">
        <v>85.486000000000004</v>
      </c>
      <c r="H4095">
        <v>6.6660000000000004</v>
      </c>
    </row>
    <row r="4096" spans="2:11" x14ac:dyDescent="0.2">
      <c r="B4096">
        <v>30</v>
      </c>
      <c r="C4096">
        <v>21.332999999999998</v>
      </c>
      <c r="D4096">
        <v>7.3959999999999999</v>
      </c>
      <c r="E4096">
        <v>1648</v>
      </c>
      <c r="F4096">
        <v>1088</v>
      </c>
      <c r="G4096">
        <v>93.691000000000003</v>
      </c>
      <c r="H4096">
        <v>4.2850000000000001</v>
      </c>
    </row>
    <row r="4098" spans="2:12" x14ac:dyDescent="0.2">
      <c r="B4098" s="8" t="s">
        <v>143</v>
      </c>
    </row>
    <row r="4099" spans="2:12" x14ac:dyDescent="0.2">
      <c r="B4099">
        <v>1</v>
      </c>
      <c r="C4099">
        <v>70.730999999999995</v>
      </c>
      <c r="D4099">
        <v>10.968</v>
      </c>
      <c r="E4099">
        <v>4388</v>
      </c>
      <c r="F4099">
        <v>1760</v>
      </c>
      <c r="G4099">
        <v>112.714</v>
      </c>
      <c r="H4099">
        <v>8.9410000000000007</v>
      </c>
      <c r="I4099">
        <v>28.943999999999999</v>
      </c>
      <c r="J4099">
        <v>70.730999999999995</v>
      </c>
      <c r="K4099">
        <f>I4099/J4099</f>
        <v>0.40921236798574884</v>
      </c>
      <c r="L4099">
        <f>MIN(I4099:I4113)</f>
        <v>15.022</v>
      </c>
    </row>
    <row r="4100" spans="2:12" x14ac:dyDescent="0.2">
      <c r="B4100">
        <v>2</v>
      </c>
      <c r="C4100">
        <v>28.943999999999999</v>
      </c>
      <c r="D4100">
        <v>6.7409999999999997</v>
      </c>
      <c r="E4100">
        <v>4392</v>
      </c>
      <c r="F4100">
        <v>1792</v>
      </c>
      <c r="G4100">
        <v>119.249</v>
      </c>
      <c r="H4100">
        <v>5.7229999999999999</v>
      </c>
      <c r="I4100">
        <v>15.022</v>
      </c>
      <c r="J4100">
        <v>40.104999999999997</v>
      </c>
      <c r="K4100">
        <f t="shared" ref="K4100:K4113" si="89">I4100/J4100</f>
        <v>0.37456676224909613</v>
      </c>
      <c r="L4100">
        <f>MAX(J4099:J4113)</f>
        <v>106.767</v>
      </c>
    </row>
    <row r="4101" spans="2:12" x14ac:dyDescent="0.2">
      <c r="B4101">
        <v>3</v>
      </c>
      <c r="C4101">
        <v>40.104999999999997</v>
      </c>
      <c r="D4101">
        <v>8.157</v>
      </c>
      <c r="E4101">
        <v>4780</v>
      </c>
      <c r="F4101">
        <v>1852</v>
      </c>
      <c r="G4101">
        <v>123.232</v>
      </c>
      <c r="H4101">
        <v>6.5880000000000001</v>
      </c>
      <c r="I4101">
        <v>21.623000000000001</v>
      </c>
      <c r="J4101">
        <v>40.901000000000003</v>
      </c>
      <c r="K4101">
        <f t="shared" si="89"/>
        <v>0.52866678076330653</v>
      </c>
      <c r="L4101">
        <f>AVERAGE(I4099:I4113)</f>
        <v>30.881466666666668</v>
      </c>
    </row>
    <row r="4102" spans="2:12" x14ac:dyDescent="0.2">
      <c r="B4102">
        <v>4</v>
      </c>
      <c r="C4102">
        <v>15.022</v>
      </c>
      <c r="D4102">
        <v>4.8499999999999996</v>
      </c>
      <c r="E4102">
        <v>4796</v>
      </c>
      <c r="F4102">
        <v>1872</v>
      </c>
      <c r="G4102">
        <v>129.09399999999999</v>
      </c>
      <c r="H4102">
        <v>4.3259999999999996</v>
      </c>
      <c r="I4102">
        <v>51.521999999999998</v>
      </c>
      <c r="J4102">
        <v>106.767</v>
      </c>
      <c r="K4102">
        <f t="shared" si="89"/>
        <v>0.4825648374497738</v>
      </c>
      <c r="L4102">
        <f>AVERAGE(J4099:J4113)</f>
        <v>65.002733333333325</v>
      </c>
    </row>
    <row r="4103" spans="2:12" x14ac:dyDescent="0.2">
      <c r="B4103">
        <v>5</v>
      </c>
      <c r="C4103">
        <v>40.901000000000003</v>
      </c>
      <c r="D4103">
        <v>8.2080000000000002</v>
      </c>
      <c r="E4103">
        <v>4672</v>
      </c>
      <c r="F4103">
        <v>1980</v>
      </c>
      <c r="G4103">
        <v>117.3</v>
      </c>
      <c r="H4103">
        <v>6.8650000000000002</v>
      </c>
      <c r="I4103">
        <v>30.169</v>
      </c>
      <c r="J4103">
        <v>53.48</v>
      </c>
      <c r="K4103">
        <f t="shared" si="89"/>
        <v>0.56411742707554235</v>
      </c>
    </row>
    <row r="4104" spans="2:12" x14ac:dyDescent="0.2">
      <c r="B4104">
        <v>6</v>
      </c>
      <c r="C4104">
        <v>21.623000000000001</v>
      </c>
      <c r="D4104">
        <v>6.1760000000000002</v>
      </c>
      <c r="E4104">
        <v>4680</v>
      </c>
      <c r="F4104">
        <v>1996</v>
      </c>
      <c r="G4104">
        <v>130.36500000000001</v>
      </c>
      <c r="H4104">
        <v>4.7039999999999997</v>
      </c>
      <c r="I4104">
        <v>23.201000000000001</v>
      </c>
      <c r="J4104">
        <v>61.182000000000002</v>
      </c>
      <c r="K4104">
        <f t="shared" si="89"/>
        <v>0.37921284037788894</v>
      </c>
    </row>
    <row r="4105" spans="2:12" x14ac:dyDescent="0.2">
      <c r="B4105">
        <v>7</v>
      </c>
      <c r="C4105">
        <v>106.767</v>
      </c>
      <c r="D4105">
        <v>13.679</v>
      </c>
      <c r="E4105">
        <v>1304</v>
      </c>
      <c r="F4105">
        <v>1376</v>
      </c>
      <c r="G4105">
        <v>40.814999999999998</v>
      </c>
      <c r="H4105">
        <v>10.577999999999999</v>
      </c>
      <c r="I4105">
        <v>36.694000000000003</v>
      </c>
      <c r="J4105">
        <v>72.826999999999998</v>
      </c>
      <c r="K4105">
        <f t="shared" si="89"/>
        <v>0.50385159350240982</v>
      </c>
    </row>
    <row r="4106" spans="2:12" x14ac:dyDescent="0.2">
      <c r="B4106">
        <v>8</v>
      </c>
      <c r="C4106">
        <v>51.521999999999998</v>
      </c>
      <c r="D4106">
        <v>9.0820000000000007</v>
      </c>
      <c r="E4106">
        <v>1300</v>
      </c>
      <c r="F4106">
        <v>1344</v>
      </c>
      <c r="G4106">
        <v>16.556999999999999</v>
      </c>
      <c r="H4106">
        <v>7.7640000000000002</v>
      </c>
      <c r="I4106">
        <v>24.744</v>
      </c>
      <c r="J4106">
        <v>83.870999999999995</v>
      </c>
      <c r="K4106">
        <f t="shared" si="89"/>
        <v>0.29502450191365315</v>
      </c>
    </row>
    <row r="4107" spans="2:12" x14ac:dyDescent="0.2">
      <c r="B4107">
        <v>9</v>
      </c>
      <c r="C4107">
        <v>53.48</v>
      </c>
      <c r="D4107">
        <v>9.5280000000000005</v>
      </c>
      <c r="E4107">
        <v>1156</v>
      </c>
      <c r="F4107">
        <v>704</v>
      </c>
      <c r="G4107">
        <v>110.22499999999999</v>
      </c>
      <c r="H4107">
        <v>7.0579999999999998</v>
      </c>
      <c r="I4107">
        <v>25.844000000000001</v>
      </c>
      <c r="J4107">
        <v>62.69</v>
      </c>
      <c r="K4107">
        <f t="shared" si="89"/>
        <v>0.41225075769660235</v>
      </c>
    </row>
    <row r="4108" spans="2:12" x14ac:dyDescent="0.2">
      <c r="B4108">
        <v>10</v>
      </c>
      <c r="C4108">
        <v>30.169</v>
      </c>
      <c r="D4108">
        <v>7.1130000000000004</v>
      </c>
      <c r="E4108">
        <v>1152</v>
      </c>
      <c r="F4108">
        <v>812</v>
      </c>
      <c r="G4108">
        <v>55.783999999999999</v>
      </c>
      <c r="H4108">
        <v>5.6470000000000002</v>
      </c>
      <c r="I4108">
        <v>44.872999999999998</v>
      </c>
      <c r="J4108">
        <v>76.992999999999995</v>
      </c>
      <c r="K4108">
        <f t="shared" si="89"/>
        <v>0.5828192173314457</v>
      </c>
    </row>
    <row r="4109" spans="2:12" x14ac:dyDescent="0.2">
      <c r="B4109">
        <v>11</v>
      </c>
      <c r="C4109">
        <v>61.182000000000002</v>
      </c>
      <c r="D4109">
        <v>10.535</v>
      </c>
      <c r="E4109">
        <v>616</v>
      </c>
      <c r="F4109">
        <v>564</v>
      </c>
      <c r="G4109">
        <v>119.42700000000001</v>
      </c>
      <c r="H4109">
        <v>7.7640000000000002</v>
      </c>
      <c r="I4109">
        <v>43.100999999999999</v>
      </c>
      <c r="J4109">
        <v>90.070999999999998</v>
      </c>
      <c r="K4109">
        <f t="shared" si="89"/>
        <v>0.47852249891752063</v>
      </c>
    </row>
    <row r="4110" spans="2:12" x14ac:dyDescent="0.2">
      <c r="B4110">
        <v>12</v>
      </c>
      <c r="C4110">
        <v>23.201000000000001</v>
      </c>
      <c r="D4110">
        <v>6.117</v>
      </c>
      <c r="E4110">
        <v>648</v>
      </c>
      <c r="F4110">
        <v>668</v>
      </c>
      <c r="G4110">
        <v>67.38</v>
      </c>
      <c r="H4110">
        <v>5.1760000000000002</v>
      </c>
      <c r="I4110">
        <v>34.479999999999997</v>
      </c>
      <c r="J4110">
        <v>57.991999999999997</v>
      </c>
      <c r="K4110">
        <f t="shared" si="89"/>
        <v>0.59456476755414533</v>
      </c>
    </row>
    <row r="4111" spans="2:12" x14ac:dyDescent="0.2">
      <c r="B4111">
        <v>13</v>
      </c>
      <c r="C4111">
        <v>72.826999999999998</v>
      </c>
      <c r="D4111">
        <v>11.356999999999999</v>
      </c>
      <c r="E4111">
        <v>1668</v>
      </c>
      <c r="F4111">
        <v>2496</v>
      </c>
      <c r="G4111">
        <v>76.826999999999998</v>
      </c>
      <c r="H4111">
        <v>8.157</v>
      </c>
      <c r="I4111">
        <v>24.141999999999999</v>
      </c>
      <c r="J4111">
        <v>52.808999999999997</v>
      </c>
      <c r="K4111">
        <f t="shared" si="89"/>
        <v>0.45715692400916513</v>
      </c>
    </row>
    <row r="4112" spans="2:12" x14ac:dyDescent="0.2">
      <c r="B4112">
        <v>14</v>
      </c>
      <c r="C4112">
        <v>36.694000000000003</v>
      </c>
      <c r="D4112">
        <v>7.66</v>
      </c>
      <c r="E4112">
        <v>1648</v>
      </c>
      <c r="F4112">
        <v>2448</v>
      </c>
      <c r="G4112">
        <v>47.49</v>
      </c>
      <c r="H4112">
        <v>6.391</v>
      </c>
      <c r="I4112">
        <v>38.624000000000002</v>
      </c>
      <c r="J4112">
        <v>67.706999999999994</v>
      </c>
      <c r="K4112">
        <f t="shared" si="89"/>
        <v>0.57045800286528725</v>
      </c>
    </row>
    <row r="4113" spans="2:11" x14ac:dyDescent="0.2">
      <c r="B4113">
        <v>15</v>
      </c>
      <c r="C4113">
        <v>83.870999999999995</v>
      </c>
      <c r="D4113">
        <v>11.403</v>
      </c>
      <c r="E4113">
        <v>1376</v>
      </c>
      <c r="F4113">
        <v>2200</v>
      </c>
      <c r="G4113">
        <v>68.198999999999998</v>
      </c>
      <c r="H4113">
        <v>10.214</v>
      </c>
      <c r="I4113">
        <v>20.239000000000001</v>
      </c>
      <c r="J4113">
        <v>36.914999999999999</v>
      </c>
      <c r="K4113">
        <f t="shared" si="89"/>
        <v>0.54825951510226201</v>
      </c>
    </row>
    <row r="4114" spans="2:11" x14ac:dyDescent="0.2">
      <c r="B4114">
        <v>16</v>
      </c>
      <c r="C4114">
        <v>24.744</v>
      </c>
      <c r="D4114">
        <v>6.117</v>
      </c>
      <c r="E4114">
        <v>1356</v>
      </c>
      <c r="F4114">
        <v>2100</v>
      </c>
      <c r="G4114">
        <v>22.62</v>
      </c>
      <c r="H4114">
        <v>5.1760000000000002</v>
      </c>
    </row>
    <row r="4115" spans="2:11" x14ac:dyDescent="0.2">
      <c r="B4115">
        <v>17</v>
      </c>
      <c r="C4115">
        <v>62.69</v>
      </c>
      <c r="D4115">
        <v>9.7919999999999998</v>
      </c>
      <c r="E4115">
        <v>2140</v>
      </c>
      <c r="F4115">
        <v>2332</v>
      </c>
      <c r="G4115">
        <v>144.78200000000001</v>
      </c>
      <c r="H4115">
        <v>8.5679999999999996</v>
      </c>
    </row>
    <row r="4116" spans="2:11" x14ac:dyDescent="0.2">
      <c r="B4116">
        <v>18</v>
      </c>
      <c r="C4116">
        <v>25.844000000000001</v>
      </c>
      <c r="D4116">
        <v>6.952</v>
      </c>
      <c r="E4116">
        <v>2156</v>
      </c>
      <c r="F4116">
        <v>2384</v>
      </c>
      <c r="G4116">
        <v>23.962</v>
      </c>
      <c r="H4116">
        <v>5.38</v>
      </c>
    </row>
    <row r="4117" spans="2:11" x14ac:dyDescent="0.2">
      <c r="B4117">
        <v>19</v>
      </c>
      <c r="C4117">
        <v>76.992999999999995</v>
      </c>
      <c r="D4117">
        <v>10.632</v>
      </c>
      <c r="E4117">
        <v>4456</v>
      </c>
      <c r="F4117">
        <v>1076</v>
      </c>
      <c r="G4117">
        <v>114.864</v>
      </c>
      <c r="H4117">
        <v>8.9410000000000007</v>
      </c>
    </row>
    <row r="4118" spans="2:11" x14ac:dyDescent="0.2">
      <c r="B4118">
        <v>20</v>
      </c>
      <c r="C4118">
        <v>44.872999999999998</v>
      </c>
      <c r="D4118">
        <v>8.7309999999999999</v>
      </c>
      <c r="E4118">
        <v>4460</v>
      </c>
      <c r="F4118">
        <v>1252</v>
      </c>
      <c r="G4118">
        <v>75.963999999999999</v>
      </c>
      <c r="H4118">
        <v>7.133</v>
      </c>
    </row>
    <row r="4119" spans="2:11" x14ac:dyDescent="0.2">
      <c r="B4119">
        <v>21</v>
      </c>
      <c r="C4119">
        <v>90.070999999999998</v>
      </c>
      <c r="D4119">
        <v>11.907</v>
      </c>
      <c r="E4119">
        <v>4544</v>
      </c>
      <c r="F4119">
        <v>1236</v>
      </c>
      <c r="G4119">
        <v>150.39599999999999</v>
      </c>
      <c r="H4119">
        <v>10.071</v>
      </c>
    </row>
    <row r="4120" spans="2:11" x14ac:dyDescent="0.2">
      <c r="B4120">
        <v>22</v>
      </c>
      <c r="C4120">
        <v>43.100999999999999</v>
      </c>
      <c r="D4120">
        <v>8.218</v>
      </c>
      <c r="E4120">
        <v>4624</v>
      </c>
      <c r="F4120">
        <v>1356</v>
      </c>
      <c r="G4120">
        <v>66.370999999999995</v>
      </c>
      <c r="H4120">
        <v>7.0579999999999998</v>
      </c>
    </row>
    <row r="4121" spans="2:11" x14ac:dyDescent="0.2">
      <c r="B4121">
        <v>23</v>
      </c>
      <c r="C4121">
        <v>57.991999999999997</v>
      </c>
      <c r="D4121">
        <v>11.574</v>
      </c>
      <c r="E4121">
        <v>4824</v>
      </c>
      <c r="F4121">
        <v>1760</v>
      </c>
      <c r="G4121">
        <v>63.435000000000002</v>
      </c>
      <c r="H4121">
        <v>7.5289999999999999</v>
      </c>
    </row>
    <row r="4122" spans="2:11" x14ac:dyDescent="0.2">
      <c r="B4122">
        <v>24</v>
      </c>
      <c r="C4122">
        <v>34.479999999999997</v>
      </c>
      <c r="D4122">
        <v>9.577</v>
      </c>
      <c r="E4122">
        <v>4828</v>
      </c>
      <c r="F4122">
        <v>1756</v>
      </c>
      <c r="G4122">
        <v>62.176000000000002</v>
      </c>
      <c r="H4122">
        <v>5.1760000000000002</v>
      </c>
    </row>
    <row r="4123" spans="2:11" x14ac:dyDescent="0.2">
      <c r="B4123">
        <v>25</v>
      </c>
      <c r="C4123">
        <v>52.808999999999997</v>
      </c>
      <c r="D4123">
        <v>9.3699999999999992</v>
      </c>
      <c r="E4123">
        <v>2680</v>
      </c>
      <c r="F4123">
        <v>744</v>
      </c>
      <c r="G4123">
        <v>28.495999999999999</v>
      </c>
      <c r="H4123">
        <v>7.96</v>
      </c>
    </row>
    <row r="4124" spans="2:11" x14ac:dyDescent="0.2">
      <c r="B4124">
        <v>26</v>
      </c>
      <c r="C4124">
        <v>24.141999999999999</v>
      </c>
      <c r="D4124">
        <v>6.63</v>
      </c>
      <c r="E4124">
        <v>2692</v>
      </c>
      <c r="F4124">
        <v>672</v>
      </c>
      <c r="G4124">
        <v>152.52600000000001</v>
      </c>
      <c r="H4124">
        <v>5.1760000000000002</v>
      </c>
    </row>
    <row r="4125" spans="2:11" x14ac:dyDescent="0.2">
      <c r="B4125">
        <v>27</v>
      </c>
      <c r="C4125">
        <v>67.706999999999994</v>
      </c>
      <c r="D4125">
        <v>10.336</v>
      </c>
      <c r="E4125">
        <v>2912</v>
      </c>
      <c r="F4125">
        <v>848</v>
      </c>
      <c r="G4125">
        <v>131.309</v>
      </c>
      <c r="H4125">
        <v>8.7050000000000001</v>
      </c>
    </row>
    <row r="4126" spans="2:11" x14ac:dyDescent="0.2">
      <c r="B4126">
        <v>28</v>
      </c>
      <c r="C4126">
        <v>38.624000000000002</v>
      </c>
      <c r="D4126">
        <v>7.5869999999999997</v>
      </c>
      <c r="E4126">
        <v>2928</v>
      </c>
      <c r="F4126">
        <v>868</v>
      </c>
      <c r="G4126">
        <v>119.745</v>
      </c>
      <c r="H4126">
        <v>6.8209999999999997</v>
      </c>
    </row>
    <row r="4127" spans="2:11" x14ac:dyDescent="0.2">
      <c r="B4127">
        <v>29</v>
      </c>
      <c r="C4127">
        <v>36.914999999999999</v>
      </c>
      <c r="D4127">
        <v>8.2309999999999999</v>
      </c>
      <c r="E4127">
        <v>2520</v>
      </c>
      <c r="F4127">
        <v>516</v>
      </c>
      <c r="G4127">
        <v>120.964</v>
      </c>
      <c r="H4127">
        <v>6.2910000000000004</v>
      </c>
    </row>
    <row r="4128" spans="2:11" x14ac:dyDescent="0.2">
      <c r="B4128">
        <v>30</v>
      </c>
      <c r="C4128">
        <v>20.239000000000001</v>
      </c>
      <c r="D4128">
        <v>5.5529999999999999</v>
      </c>
      <c r="E4128">
        <v>2532</v>
      </c>
      <c r="F4128">
        <v>608</v>
      </c>
      <c r="G4128">
        <v>53.616</v>
      </c>
      <c r="H4128">
        <v>4.8540000000000001</v>
      </c>
    </row>
    <row r="4130" spans="2:12" x14ac:dyDescent="0.2">
      <c r="B4130" s="7" t="s">
        <v>144</v>
      </c>
    </row>
    <row r="4131" spans="2:12" x14ac:dyDescent="0.2">
      <c r="B4131">
        <v>1</v>
      </c>
      <c r="C4131">
        <v>85.605999999999995</v>
      </c>
      <c r="D4131">
        <v>11.657999999999999</v>
      </c>
      <c r="E4131">
        <v>3240</v>
      </c>
      <c r="F4131">
        <v>1100</v>
      </c>
      <c r="G4131">
        <v>127.349</v>
      </c>
      <c r="H4131">
        <v>9.9990000000000006</v>
      </c>
      <c r="I4131">
        <v>39.078000000000003</v>
      </c>
      <c r="J4131">
        <v>85.605999999999995</v>
      </c>
      <c r="K4131">
        <f>I4131/J4131</f>
        <v>0.45648669485783711</v>
      </c>
      <c r="L4131">
        <f>MIN(I4131:I4145)</f>
        <v>26.082000000000001</v>
      </c>
    </row>
    <row r="4132" spans="2:12" x14ac:dyDescent="0.2">
      <c r="B4132">
        <v>2</v>
      </c>
      <c r="C4132">
        <v>39.078000000000003</v>
      </c>
      <c r="D4132">
        <v>7.8079999999999998</v>
      </c>
      <c r="E4132">
        <v>3260</v>
      </c>
      <c r="F4132">
        <v>1124</v>
      </c>
      <c r="G4132">
        <v>128.66</v>
      </c>
      <c r="H4132">
        <v>6.5750000000000002</v>
      </c>
      <c r="I4132">
        <v>34.356999999999999</v>
      </c>
      <c r="J4132">
        <v>80.186000000000007</v>
      </c>
      <c r="K4132">
        <f t="shared" ref="K4132:K4145" si="90">I4132/J4132</f>
        <v>0.42846631581572836</v>
      </c>
      <c r="L4132">
        <f>MAX(J4131:J4145)</f>
        <v>181.56899999999999</v>
      </c>
    </row>
    <row r="4133" spans="2:12" x14ac:dyDescent="0.2">
      <c r="B4133">
        <v>3</v>
      </c>
      <c r="C4133">
        <v>80.186000000000007</v>
      </c>
      <c r="D4133">
        <v>11.167999999999999</v>
      </c>
      <c r="E4133">
        <v>3072</v>
      </c>
      <c r="F4133">
        <v>688</v>
      </c>
      <c r="G4133">
        <v>121.608</v>
      </c>
      <c r="H4133">
        <v>9.5109999999999992</v>
      </c>
      <c r="I4133">
        <v>46.045000000000002</v>
      </c>
      <c r="J4133">
        <v>92.921999999999997</v>
      </c>
      <c r="K4133">
        <f t="shared" si="90"/>
        <v>0.49552312692365641</v>
      </c>
      <c r="L4133">
        <f>AVERAGE(I4131:I4145)</f>
        <v>44.56219999999999</v>
      </c>
    </row>
    <row r="4134" spans="2:12" x14ac:dyDescent="0.2">
      <c r="B4134">
        <v>4</v>
      </c>
      <c r="C4134">
        <v>34.356999999999999</v>
      </c>
      <c r="D4134">
        <v>7.2220000000000004</v>
      </c>
      <c r="E4134">
        <v>3120</v>
      </c>
      <c r="F4134">
        <v>816</v>
      </c>
      <c r="G4134">
        <v>78.311000000000007</v>
      </c>
      <c r="H4134">
        <v>6.0970000000000004</v>
      </c>
      <c r="I4134">
        <v>44.646999999999998</v>
      </c>
      <c r="J4134">
        <v>105.807</v>
      </c>
      <c r="K4134">
        <f t="shared" si="90"/>
        <v>0.42196641053994532</v>
      </c>
      <c r="L4134">
        <f>AVERAGE(J4131:J4145)</f>
        <v>97.917866666666669</v>
      </c>
    </row>
    <row r="4135" spans="2:12" x14ac:dyDescent="0.2">
      <c r="B4135">
        <v>5</v>
      </c>
      <c r="C4135">
        <v>92.921999999999997</v>
      </c>
      <c r="D4135">
        <v>11.96</v>
      </c>
      <c r="E4135">
        <v>3280</v>
      </c>
      <c r="F4135">
        <v>1468</v>
      </c>
      <c r="G4135">
        <v>110.283</v>
      </c>
      <c r="H4135">
        <v>10.731</v>
      </c>
      <c r="I4135">
        <v>49.798999999999999</v>
      </c>
      <c r="J4135">
        <v>91.019000000000005</v>
      </c>
      <c r="K4135">
        <f t="shared" si="90"/>
        <v>0.54712752282490462</v>
      </c>
    </row>
    <row r="4136" spans="2:12" x14ac:dyDescent="0.2">
      <c r="B4136">
        <v>6</v>
      </c>
      <c r="C4136">
        <v>46.045000000000002</v>
      </c>
      <c r="D4136">
        <v>8.5190000000000001</v>
      </c>
      <c r="E4136">
        <v>3256</v>
      </c>
      <c r="F4136">
        <v>1624</v>
      </c>
      <c r="G4136">
        <v>66.370999999999995</v>
      </c>
      <c r="H4136">
        <v>7.3170000000000002</v>
      </c>
      <c r="I4136">
        <v>26.082000000000001</v>
      </c>
      <c r="J4136">
        <v>59.887999999999998</v>
      </c>
      <c r="K4136">
        <f t="shared" si="90"/>
        <v>0.43551295752070535</v>
      </c>
    </row>
    <row r="4137" spans="2:12" x14ac:dyDescent="0.2">
      <c r="B4137">
        <v>7</v>
      </c>
      <c r="C4137">
        <v>105.807</v>
      </c>
      <c r="D4137">
        <v>12.928000000000001</v>
      </c>
      <c r="E4137">
        <v>436</v>
      </c>
      <c r="F4137">
        <v>1608</v>
      </c>
      <c r="G4137">
        <v>54.210999999999999</v>
      </c>
      <c r="H4137">
        <v>11.382</v>
      </c>
      <c r="I4137">
        <v>37.829000000000001</v>
      </c>
      <c r="J4137">
        <v>67.45</v>
      </c>
      <c r="K4137">
        <f t="shared" si="90"/>
        <v>0.56084507042253517</v>
      </c>
    </row>
    <row r="4138" spans="2:12" x14ac:dyDescent="0.2">
      <c r="B4138">
        <v>8</v>
      </c>
      <c r="C4138">
        <v>44.646999999999998</v>
      </c>
      <c r="D4138">
        <v>9.0630000000000006</v>
      </c>
      <c r="E4138">
        <v>472</v>
      </c>
      <c r="F4138">
        <v>1548</v>
      </c>
      <c r="G4138">
        <v>23.806000000000001</v>
      </c>
      <c r="H4138">
        <v>6.3410000000000002</v>
      </c>
      <c r="I4138">
        <v>56.155999999999999</v>
      </c>
      <c r="J4138">
        <v>82.186000000000007</v>
      </c>
      <c r="K4138">
        <f t="shared" si="90"/>
        <v>0.68327939065047572</v>
      </c>
    </row>
    <row r="4139" spans="2:12" x14ac:dyDescent="0.2">
      <c r="B4139">
        <v>9</v>
      </c>
      <c r="C4139">
        <v>91.019000000000005</v>
      </c>
      <c r="D4139">
        <v>11.617000000000001</v>
      </c>
      <c r="E4139">
        <v>252</v>
      </c>
      <c r="F4139">
        <v>1612</v>
      </c>
      <c r="G4139">
        <v>39.036000000000001</v>
      </c>
      <c r="H4139">
        <v>10.151</v>
      </c>
      <c r="I4139">
        <v>28.491</v>
      </c>
      <c r="J4139">
        <v>76.111999999999995</v>
      </c>
      <c r="K4139">
        <f t="shared" si="90"/>
        <v>0.37432993483287791</v>
      </c>
    </row>
    <row r="4140" spans="2:12" x14ac:dyDescent="0.2">
      <c r="B4140">
        <v>10</v>
      </c>
      <c r="C4140">
        <v>49.798999999999999</v>
      </c>
      <c r="D4140">
        <v>8.7560000000000002</v>
      </c>
      <c r="E4140">
        <v>276</v>
      </c>
      <c r="F4140">
        <v>1516</v>
      </c>
      <c r="G4140">
        <v>167.125</v>
      </c>
      <c r="H4140">
        <v>7.9850000000000003</v>
      </c>
      <c r="I4140">
        <v>31.413</v>
      </c>
      <c r="J4140">
        <v>78.445999999999998</v>
      </c>
      <c r="K4140">
        <f t="shared" si="90"/>
        <v>0.40044106774086635</v>
      </c>
    </row>
    <row r="4141" spans="2:12" x14ac:dyDescent="0.2">
      <c r="B4141">
        <v>11</v>
      </c>
      <c r="C4141">
        <v>59.887999999999998</v>
      </c>
      <c r="D4141">
        <v>9.49</v>
      </c>
      <c r="E4141">
        <v>44</v>
      </c>
      <c r="F4141">
        <v>1336</v>
      </c>
      <c r="G4141">
        <v>154.09299999999999</v>
      </c>
      <c r="H4141">
        <v>8.2919999999999998</v>
      </c>
      <c r="I4141">
        <v>29.599</v>
      </c>
      <c r="J4141">
        <v>79.77</v>
      </c>
      <c r="K4141">
        <f t="shared" si="90"/>
        <v>0.37105428105804189</v>
      </c>
    </row>
    <row r="4142" spans="2:12" x14ac:dyDescent="0.2">
      <c r="B4142">
        <v>12</v>
      </c>
      <c r="C4142">
        <v>26.082000000000001</v>
      </c>
      <c r="D4142">
        <v>6.6609999999999996</v>
      </c>
      <c r="E4142">
        <v>64</v>
      </c>
      <c r="F4142">
        <v>1392</v>
      </c>
      <c r="G4142">
        <v>23.748999999999999</v>
      </c>
      <c r="H4142">
        <v>5.1219999999999999</v>
      </c>
      <c r="I4142">
        <v>50.750999999999998</v>
      </c>
      <c r="J4142">
        <v>95.873999999999995</v>
      </c>
      <c r="K4142">
        <f t="shared" si="90"/>
        <v>0.52935102321797356</v>
      </c>
    </row>
    <row r="4143" spans="2:12" x14ac:dyDescent="0.2">
      <c r="B4143">
        <v>13</v>
      </c>
      <c r="C4143">
        <v>67.45</v>
      </c>
      <c r="D4143">
        <v>10.082000000000001</v>
      </c>
      <c r="E4143">
        <v>3316</v>
      </c>
      <c r="F4143">
        <v>3056</v>
      </c>
      <c r="G4143">
        <v>122.152</v>
      </c>
      <c r="H4143">
        <v>9.3170000000000002</v>
      </c>
      <c r="I4143">
        <v>62.832999999999998</v>
      </c>
      <c r="J4143">
        <v>181.56899999999999</v>
      </c>
      <c r="K4143">
        <f t="shared" si="90"/>
        <v>0.34605576943200655</v>
      </c>
    </row>
    <row r="4144" spans="2:12" x14ac:dyDescent="0.2">
      <c r="B4144">
        <v>14</v>
      </c>
      <c r="C4144">
        <v>37.829000000000001</v>
      </c>
      <c r="D4144">
        <v>7.4649999999999999</v>
      </c>
      <c r="E4144">
        <v>3320</v>
      </c>
      <c r="F4144">
        <v>3164</v>
      </c>
      <c r="G4144">
        <v>38.366999999999997</v>
      </c>
      <c r="H4144">
        <v>6.585</v>
      </c>
      <c r="I4144">
        <v>66.015000000000001</v>
      </c>
      <c r="J4144">
        <v>156.76599999999999</v>
      </c>
      <c r="K4144">
        <f t="shared" si="90"/>
        <v>0.42110534171950553</v>
      </c>
    </row>
    <row r="4145" spans="2:11" x14ac:dyDescent="0.2">
      <c r="B4145">
        <v>15</v>
      </c>
      <c r="C4145">
        <v>82.186000000000007</v>
      </c>
      <c r="D4145">
        <v>11.808</v>
      </c>
      <c r="E4145">
        <v>3340</v>
      </c>
      <c r="F4145">
        <v>3336</v>
      </c>
      <c r="G4145">
        <v>128.29</v>
      </c>
      <c r="H4145">
        <v>9.2949999999999999</v>
      </c>
      <c r="I4145">
        <v>65.337999999999994</v>
      </c>
      <c r="J4145">
        <v>135.167</v>
      </c>
      <c r="K4145">
        <f t="shared" si="90"/>
        <v>0.48338721729416201</v>
      </c>
    </row>
    <row r="4146" spans="2:11" x14ac:dyDescent="0.2">
      <c r="B4146">
        <v>16</v>
      </c>
      <c r="C4146">
        <v>56.155999999999999</v>
      </c>
      <c r="D4146">
        <v>9.1839999999999993</v>
      </c>
      <c r="E4146">
        <v>3396</v>
      </c>
      <c r="F4146">
        <v>3356</v>
      </c>
      <c r="G4146">
        <v>100.71299999999999</v>
      </c>
      <c r="H4146">
        <v>8.048</v>
      </c>
    </row>
    <row r="4147" spans="2:11" x14ac:dyDescent="0.2">
      <c r="B4147">
        <v>17</v>
      </c>
      <c r="C4147">
        <v>76.111999999999995</v>
      </c>
      <c r="D4147">
        <v>11.465</v>
      </c>
      <c r="E4147">
        <v>3676</v>
      </c>
      <c r="F4147">
        <v>2952</v>
      </c>
      <c r="G4147">
        <v>113.839</v>
      </c>
      <c r="H4147">
        <v>9.5109999999999992</v>
      </c>
    </row>
    <row r="4148" spans="2:11" x14ac:dyDescent="0.2">
      <c r="B4148">
        <v>18</v>
      </c>
      <c r="C4148">
        <v>28.491</v>
      </c>
      <c r="D4148">
        <v>6.7939999999999996</v>
      </c>
      <c r="E4148">
        <v>3632</v>
      </c>
      <c r="F4148">
        <v>3040</v>
      </c>
      <c r="G4148">
        <v>21.038</v>
      </c>
      <c r="H4148">
        <v>5.3650000000000002</v>
      </c>
    </row>
    <row r="4149" spans="2:11" x14ac:dyDescent="0.2">
      <c r="B4149">
        <v>19</v>
      </c>
      <c r="C4149">
        <v>78.445999999999998</v>
      </c>
      <c r="D4149">
        <v>11.430999999999999</v>
      </c>
      <c r="E4149">
        <v>4004</v>
      </c>
      <c r="F4149">
        <v>2116</v>
      </c>
      <c r="G4149">
        <v>168.93</v>
      </c>
      <c r="H4149">
        <v>9.2680000000000007</v>
      </c>
    </row>
    <row r="4150" spans="2:11" x14ac:dyDescent="0.2">
      <c r="B4150">
        <v>20</v>
      </c>
      <c r="C4150">
        <v>31.413</v>
      </c>
      <c r="D4150">
        <v>7.4450000000000003</v>
      </c>
      <c r="E4150">
        <v>4072</v>
      </c>
      <c r="F4150">
        <v>2120</v>
      </c>
      <c r="G4150">
        <v>121.608</v>
      </c>
      <c r="H4150">
        <v>5.609</v>
      </c>
    </row>
    <row r="4151" spans="2:11" x14ac:dyDescent="0.2">
      <c r="B4151">
        <v>21</v>
      </c>
      <c r="C4151">
        <v>79.77</v>
      </c>
      <c r="D4151">
        <v>11.83</v>
      </c>
      <c r="E4151">
        <v>3932</v>
      </c>
      <c r="F4151">
        <v>1992</v>
      </c>
      <c r="G4151">
        <v>98.296999999999997</v>
      </c>
      <c r="H4151">
        <v>9.2550000000000008</v>
      </c>
    </row>
    <row r="4152" spans="2:11" x14ac:dyDescent="0.2">
      <c r="B4152">
        <v>22</v>
      </c>
      <c r="C4152">
        <v>29.599</v>
      </c>
      <c r="D4152">
        <v>6.9409999999999998</v>
      </c>
      <c r="E4152">
        <v>3920</v>
      </c>
      <c r="F4152">
        <v>2040</v>
      </c>
      <c r="G4152">
        <v>108.435</v>
      </c>
      <c r="H4152">
        <v>5.952</v>
      </c>
    </row>
    <row r="4153" spans="2:11" x14ac:dyDescent="0.2">
      <c r="B4153">
        <v>23</v>
      </c>
      <c r="C4153">
        <v>95.873999999999995</v>
      </c>
      <c r="D4153">
        <v>12.282</v>
      </c>
      <c r="E4153">
        <v>3816</v>
      </c>
      <c r="F4153">
        <v>1980</v>
      </c>
      <c r="G4153">
        <v>96.843000000000004</v>
      </c>
      <c r="H4153">
        <v>9.9990000000000006</v>
      </c>
    </row>
    <row r="4154" spans="2:11" x14ac:dyDescent="0.2">
      <c r="B4154">
        <v>24</v>
      </c>
      <c r="C4154">
        <v>50.750999999999998</v>
      </c>
      <c r="D4154">
        <v>9.0530000000000008</v>
      </c>
      <c r="E4154">
        <v>3728</v>
      </c>
      <c r="F4154">
        <v>2064</v>
      </c>
      <c r="G4154">
        <v>27.254999999999999</v>
      </c>
      <c r="H4154">
        <v>7.5309999999999997</v>
      </c>
    </row>
    <row r="4155" spans="2:11" x14ac:dyDescent="0.2">
      <c r="B4155">
        <v>25</v>
      </c>
      <c r="C4155">
        <v>181.56899999999999</v>
      </c>
      <c r="D4155">
        <v>17.626999999999999</v>
      </c>
      <c r="E4155">
        <v>3768</v>
      </c>
      <c r="F4155">
        <v>1928</v>
      </c>
      <c r="G4155">
        <v>104.42100000000001</v>
      </c>
      <c r="H4155">
        <v>13.901</v>
      </c>
    </row>
    <row r="4156" spans="2:11" x14ac:dyDescent="0.2">
      <c r="B4156">
        <v>26</v>
      </c>
      <c r="C4156">
        <v>62.832999999999998</v>
      </c>
      <c r="D4156">
        <v>10.419</v>
      </c>
      <c r="E4156">
        <v>3756</v>
      </c>
      <c r="F4156">
        <v>2040</v>
      </c>
      <c r="G4156">
        <v>122.574</v>
      </c>
      <c r="H4156">
        <v>8.0009999999999994</v>
      </c>
    </row>
    <row r="4157" spans="2:11" x14ac:dyDescent="0.2">
      <c r="B4157">
        <v>27</v>
      </c>
      <c r="C4157">
        <v>156.76599999999999</v>
      </c>
      <c r="D4157">
        <v>15.459</v>
      </c>
      <c r="E4157">
        <v>3644</v>
      </c>
      <c r="F4157">
        <v>2460</v>
      </c>
      <c r="G4157">
        <v>96.34</v>
      </c>
      <c r="H4157">
        <v>13.16</v>
      </c>
    </row>
    <row r="4158" spans="2:11" x14ac:dyDescent="0.2">
      <c r="B4158">
        <v>28</v>
      </c>
      <c r="C4158">
        <v>66.015000000000001</v>
      </c>
      <c r="D4158">
        <v>10.625</v>
      </c>
      <c r="E4158">
        <v>3564</v>
      </c>
      <c r="F4158">
        <v>2540</v>
      </c>
      <c r="G4158">
        <v>170.75399999999999</v>
      </c>
      <c r="H4158">
        <v>7.8040000000000003</v>
      </c>
    </row>
    <row r="4159" spans="2:11" x14ac:dyDescent="0.2">
      <c r="B4159">
        <v>29</v>
      </c>
      <c r="C4159">
        <v>135.167</v>
      </c>
      <c r="D4159">
        <v>14.114000000000001</v>
      </c>
      <c r="E4159">
        <v>3448</v>
      </c>
      <c r="F4159">
        <v>2360</v>
      </c>
      <c r="G4159">
        <v>99.950999999999993</v>
      </c>
      <c r="H4159">
        <v>12.840999999999999</v>
      </c>
    </row>
    <row r="4160" spans="2:11" x14ac:dyDescent="0.2">
      <c r="B4160">
        <v>30</v>
      </c>
      <c r="C4160">
        <v>65.337999999999994</v>
      </c>
      <c r="D4160">
        <v>10.83</v>
      </c>
      <c r="E4160">
        <v>3424</v>
      </c>
      <c r="F4160">
        <v>2560</v>
      </c>
      <c r="G4160">
        <v>54.161999999999999</v>
      </c>
      <c r="H4160">
        <v>8.4909999999999997</v>
      </c>
    </row>
    <row r="4162" spans="2:12" x14ac:dyDescent="0.2">
      <c r="B4162" s="8" t="s">
        <v>145</v>
      </c>
    </row>
    <row r="4163" spans="2:12" x14ac:dyDescent="0.2">
      <c r="B4163">
        <v>1</v>
      </c>
      <c r="C4163">
        <v>53.956000000000003</v>
      </c>
      <c r="D4163">
        <v>9.5250000000000004</v>
      </c>
      <c r="E4163">
        <v>4192</v>
      </c>
      <c r="F4163">
        <v>944</v>
      </c>
      <c r="G4163">
        <v>160.25299999999999</v>
      </c>
      <c r="H4163">
        <v>7.4630000000000001</v>
      </c>
      <c r="I4163">
        <v>26.082999999999998</v>
      </c>
      <c r="J4163">
        <v>53.956000000000003</v>
      </c>
      <c r="K4163">
        <f>I4163/J4163</f>
        <v>0.48341241011194303</v>
      </c>
      <c r="L4163">
        <f>MIN(I4163:I4177)</f>
        <v>18.268999999999998</v>
      </c>
    </row>
    <row r="4164" spans="2:12" x14ac:dyDescent="0.2">
      <c r="B4164">
        <v>2</v>
      </c>
      <c r="C4164">
        <v>26.082999999999998</v>
      </c>
      <c r="D4164">
        <v>6.4119999999999999</v>
      </c>
      <c r="E4164">
        <v>4228</v>
      </c>
      <c r="F4164">
        <v>944</v>
      </c>
      <c r="G4164">
        <v>165.46600000000001</v>
      </c>
      <c r="H4164">
        <v>5.0570000000000004</v>
      </c>
      <c r="I4164">
        <v>18.268999999999998</v>
      </c>
      <c r="J4164">
        <v>43.738</v>
      </c>
      <c r="K4164">
        <f t="shared" ref="K4164:K4177" si="91">I4164/J4164</f>
        <v>0.41769170972609626</v>
      </c>
      <c r="L4164">
        <f>MAX(J4163:J4177)</f>
        <v>92.007999999999996</v>
      </c>
    </row>
    <row r="4165" spans="2:12" x14ac:dyDescent="0.2">
      <c r="B4165">
        <v>3</v>
      </c>
      <c r="C4165">
        <v>43.738</v>
      </c>
      <c r="D4165">
        <v>8.3580000000000005</v>
      </c>
      <c r="E4165">
        <v>4352</v>
      </c>
      <c r="F4165">
        <v>1100</v>
      </c>
      <c r="G4165">
        <v>58.496000000000002</v>
      </c>
      <c r="H4165">
        <v>6.6660000000000004</v>
      </c>
      <c r="I4165">
        <v>22.437000000000001</v>
      </c>
      <c r="J4165">
        <v>69.313000000000002</v>
      </c>
      <c r="K4165">
        <f t="shared" si="91"/>
        <v>0.32370550978892848</v>
      </c>
      <c r="L4165">
        <f>AVERAGE(I4163:I4177)</f>
        <v>31.275600000000001</v>
      </c>
    </row>
    <row r="4166" spans="2:12" x14ac:dyDescent="0.2">
      <c r="B4166">
        <v>4</v>
      </c>
      <c r="C4166">
        <v>18.268999999999998</v>
      </c>
      <c r="D4166">
        <v>5.242</v>
      </c>
      <c r="E4166">
        <v>4344</v>
      </c>
      <c r="F4166">
        <v>1000</v>
      </c>
      <c r="G4166">
        <v>142.125</v>
      </c>
      <c r="H4166">
        <v>4.7140000000000004</v>
      </c>
      <c r="I4166">
        <v>34.445</v>
      </c>
      <c r="J4166">
        <v>64.194000000000003</v>
      </c>
      <c r="K4166">
        <f t="shared" si="91"/>
        <v>0.53657662709910581</v>
      </c>
      <c r="L4166">
        <f>AVERAGE(J4163:J4177)</f>
        <v>65.425866666666678</v>
      </c>
    </row>
    <row r="4167" spans="2:12" x14ac:dyDescent="0.2">
      <c r="B4167">
        <v>5</v>
      </c>
      <c r="C4167">
        <v>69.313000000000002</v>
      </c>
      <c r="D4167">
        <v>9.9269999999999996</v>
      </c>
      <c r="E4167">
        <v>4516</v>
      </c>
      <c r="F4167">
        <v>1476</v>
      </c>
      <c r="G4167">
        <v>137.816</v>
      </c>
      <c r="H4167">
        <v>9.3480000000000008</v>
      </c>
      <c r="I4167">
        <v>34.762</v>
      </c>
      <c r="J4167">
        <v>56.255000000000003</v>
      </c>
      <c r="K4167">
        <f t="shared" si="91"/>
        <v>0.61793618345035994</v>
      </c>
    </row>
    <row r="4168" spans="2:12" x14ac:dyDescent="0.2">
      <c r="B4168">
        <v>6</v>
      </c>
      <c r="C4168">
        <v>22.437000000000001</v>
      </c>
      <c r="D4168">
        <v>6.069</v>
      </c>
      <c r="E4168">
        <v>4528</v>
      </c>
      <c r="F4168">
        <v>1564</v>
      </c>
      <c r="G4168">
        <v>24.623999999999999</v>
      </c>
      <c r="H4168">
        <v>5.234</v>
      </c>
      <c r="I4168">
        <v>38.533999999999999</v>
      </c>
      <c r="J4168">
        <v>53.381999999999998</v>
      </c>
      <c r="K4168">
        <f t="shared" si="91"/>
        <v>0.72185380839983515</v>
      </c>
    </row>
    <row r="4169" spans="2:12" x14ac:dyDescent="0.2">
      <c r="B4169">
        <v>7</v>
      </c>
      <c r="C4169">
        <v>64.194000000000003</v>
      </c>
      <c r="D4169">
        <v>10.733000000000001</v>
      </c>
      <c r="E4169">
        <v>872</v>
      </c>
      <c r="F4169">
        <v>1328</v>
      </c>
      <c r="G4169">
        <v>170.13399999999999</v>
      </c>
      <c r="H4169">
        <v>8.5399999999999991</v>
      </c>
      <c r="I4169">
        <v>37.14</v>
      </c>
      <c r="J4169">
        <v>73.084999999999994</v>
      </c>
      <c r="K4169">
        <f t="shared" si="91"/>
        <v>0.50817541219128415</v>
      </c>
    </row>
    <row r="4170" spans="2:12" x14ac:dyDescent="0.2">
      <c r="B4170">
        <v>8</v>
      </c>
      <c r="C4170">
        <v>34.445</v>
      </c>
      <c r="D4170">
        <v>8.0060000000000002</v>
      </c>
      <c r="E4170">
        <v>932</v>
      </c>
      <c r="F4170">
        <v>1288</v>
      </c>
      <c r="G4170">
        <v>140.82599999999999</v>
      </c>
      <c r="H4170">
        <v>6.3780000000000001</v>
      </c>
      <c r="I4170">
        <v>19.379000000000001</v>
      </c>
      <c r="J4170">
        <v>56.723999999999997</v>
      </c>
      <c r="K4170">
        <f t="shared" si="91"/>
        <v>0.3416366969889289</v>
      </c>
    </row>
    <row r="4171" spans="2:12" x14ac:dyDescent="0.2">
      <c r="B4171">
        <v>9</v>
      </c>
      <c r="C4171">
        <v>56.255000000000003</v>
      </c>
      <c r="D4171">
        <v>9.5169999999999995</v>
      </c>
      <c r="E4171">
        <v>1332</v>
      </c>
      <c r="F4171">
        <v>884</v>
      </c>
      <c r="G4171">
        <v>127.14700000000001</v>
      </c>
      <c r="H4171">
        <v>8.0449999999999999</v>
      </c>
      <c r="I4171">
        <v>26.413</v>
      </c>
      <c r="J4171">
        <v>55.250999999999998</v>
      </c>
      <c r="K4171">
        <f t="shared" si="91"/>
        <v>0.47805469584260923</v>
      </c>
    </row>
    <row r="4172" spans="2:12" x14ac:dyDescent="0.2">
      <c r="B4172">
        <v>10</v>
      </c>
      <c r="C4172">
        <v>34.762</v>
      </c>
      <c r="D4172">
        <v>7.4589999999999996</v>
      </c>
      <c r="E4172">
        <v>1364</v>
      </c>
      <c r="F4172">
        <v>996</v>
      </c>
      <c r="G4172">
        <v>56.31</v>
      </c>
      <c r="H4172">
        <v>6.2060000000000004</v>
      </c>
      <c r="I4172">
        <v>29.213999999999999</v>
      </c>
      <c r="J4172">
        <v>63.031999999999996</v>
      </c>
      <c r="K4172">
        <f t="shared" si="91"/>
        <v>0.46347886787663412</v>
      </c>
    </row>
    <row r="4173" spans="2:12" x14ac:dyDescent="0.2">
      <c r="B4173">
        <v>11</v>
      </c>
      <c r="C4173">
        <v>53.381999999999998</v>
      </c>
      <c r="D4173">
        <v>9.1519999999999992</v>
      </c>
      <c r="E4173">
        <v>788</v>
      </c>
      <c r="F4173">
        <v>1396</v>
      </c>
      <c r="G4173">
        <v>115.27800000000001</v>
      </c>
      <c r="H4173">
        <v>7.8159999999999998</v>
      </c>
      <c r="I4173">
        <v>24.221</v>
      </c>
      <c r="J4173">
        <v>72.978999999999999</v>
      </c>
      <c r="K4173">
        <f t="shared" si="91"/>
        <v>0.33188999575220268</v>
      </c>
    </row>
    <row r="4174" spans="2:12" x14ac:dyDescent="0.2">
      <c r="B4174">
        <v>12</v>
      </c>
      <c r="C4174">
        <v>38.533999999999999</v>
      </c>
      <c r="D4174">
        <v>7.9160000000000004</v>
      </c>
      <c r="E4174">
        <v>772</v>
      </c>
      <c r="F4174">
        <v>1508</v>
      </c>
      <c r="G4174">
        <v>25.821000000000002</v>
      </c>
      <c r="H4174">
        <v>6.7</v>
      </c>
      <c r="I4174">
        <v>34.088999999999999</v>
      </c>
      <c r="J4174">
        <v>92.007999999999996</v>
      </c>
      <c r="K4174">
        <f t="shared" si="91"/>
        <v>0.3705003912703243</v>
      </c>
    </row>
    <row r="4175" spans="2:12" x14ac:dyDescent="0.2">
      <c r="B4175">
        <v>13</v>
      </c>
      <c r="C4175">
        <v>73.084999999999994</v>
      </c>
      <c r="D4175">
        <v>10.504</v>
      </c>
      <c r="E4175">
        <v>1280</v>
      </c>
      <c r="F4175">
        <v>1344</v>
      </c>
      <c r="G4175">
        <v>23.199000000000002</v>
      </c>
      <c r="H4175">
        <v>9.1950000000000003</v>
      </c>
      <c r="I4175">
        <v>40.218000000000004</v>
      </c>
      <c r="J4175">
        <v>85.41</v>
      </c>
      <c r="K4175">
        <f t="shared" si="91"/>
        <v>0.47088162978573944</v>
      </c>
    </row>
    <row r="4176" spans="2:12" x14ac:dyDescent="0.2">
      <c r="B4176">
        <v>14</v>
      </c>
      <c r="C4176">
        <v>37.14</v>
      </c>
      <c r="D4176">
        <v>8.1470000000000002</v>
      </c>
      <c r="E4176">
        <v>1332</v>
      </c>
      <c r="F4176">
        <v>1264</v>
      </c>
      <c r="G4176">
        <v>106.39</v>
      </c>
      <c r="H4176">
        <v>5.7469999999999999</v>
      </c>
      <c r="I4176">
        <v>38.771000000000001</v>
      </c>
      <c r="J4176">
        <v>67.807000000000002</v>
      </c>
      <c r="K4176">
        <f t="shared" si="91"/>
        <v>0.57178462400637098</v>
      </c>
    </row>
    <row r="4177" spans="2:11" x14ac:dyDescent="0.2">
      <c r="B4177">
        <v>15</v>
      </c>
      <c r="C4177">
        <v>56.723999999999997</v>
      </c>
      <c r="D4177">
        <v>9.3800000000000008</v>
      </c>
      <c r="E4177">
        <v>1724</v>
      </c>
      <c r="F4177">
        <v>1148</v>
      </c>
      <c r="G4177">
        <v>72.897000000000006</v>
      </c>
      <c r="H4177">
        <v>8.452</v>
      </c>
      <c r="I4177">
        <v>45.158999999999999</v>
      </c>
      <c r="J4177">
        <v>74.254000000000005</v>
      </c>
      <c r="K4177">
        <f t="shared" si="91"/>
        <v>0.60816925687505041</v>
      </c>
    </row>
    <row r="4178" spans="2:11" x14ac:dyDescent="0.2">
      <c r="B4178">
        <v>16</v>
      </c>
      <c r="C4178">
        <v>19.379000000000001</v>
      </c>
      <c r="D4178">
        <v>5.6769999999999996</v>
      </c>
      <c r="E4178">
        <v>1728</v>
      </c>
      <c r="F4178">
        <v>1012</v>
      </c>
      <c r="G4178">
        <v>111.371</v>
      </c>
      <c r="H4178">
        <v>4.827</v>
      </c>
    </row>
    <row r="4179" spans="2:11" x14ac:dyDescent="0.2">
      <c r="B4179">
        <v>17</v>
      </c>
      <c r="C4179">
        <v>55.250999999999998</v>
      </c>
      <c r="D4179">
        <v>9.8279999999999994</v>
      </c>
      <c r="E4179">
        <v>1608</v>
      </c>
      <c r="F4179">
        <v>1400</v>
      </c>
      <c r="G4179">
        <v>79.215999999999994</v>
      </c>
      <c r="H4179">
        <v>7.71</v>
      </c>
    </row>
    <row r="4180" spans="2:11" x14ac:dyDescent="0.2">
      <c r="B4180">
        <v>18</v>
      </c>
      <c r="C4180">
        <v>26.413</v>
      </c>
      <c r="D4180">
        <v>7.0510000000000002</v>
      </c>
      <c r="E4180">
        <v>1636</v>
      </c>
      <c r="F4180">
        <v>1280</v>
      </c>
      <c r="G4180">
        <v>109.026</v>
      </c>
      <c r="H4180">
        <v>5.0570000000000004</v>
      </c>
    </row>
    <row r="4181" spans="2:11" x14ac:dyDescent="0.2">
      <c r="B4181">
        <v>19</v>
      </c>
      <c r="C4181">
        <v>63.031999999999996</v>
      </c>
      <c r="D4181">
        <v>10.272</v>
      </c>
      <c r="E4181">
        <v>3028</v>
      </c>
      <c r="F4181">
        <v>628</v>
      </c>
      <c r="G4181">
        <v>130.46199999999999</v>
      </c>
      <c r="H4181">
        <v>8.43</v>
      </c>
    </row>
    <row r="4182" spans="2:11" x14ac:dyDescent="0.2">
      <c r="B4182">
        <v>20</v>
      </c>
      <c r="C4182">
        <v>29.213999999999999</v>
      </c>
      <c r="D4182">
        <v>6.9</v>
      </c>
      <c r="E4182">
        <v>3072</v>
      </c>
      <c r="F4182">
        <v>624</v>
      </c>
      <c r="G4182">
        <v>119.982</v>
      </c>
      <c r="H4182">
        <v>5.4480000000000004</v>
      </c>
    </row>
    <row r="4183" spans="2:11" x14ac:dyDescent="0.2">
      <c r="B4183">
        <v>21</v>
      </c>
      <c r="C4183">
        <v>72.978999999999999</v>
      </c>
      <c r="D4183">
        <v>10.686</v>
      </c>
      <c r="E4183">
        <v>3096</v>
      </c>
      <c r="F4183">
        <v>852</v>
      </c>
      <c r="G4183">
        <v>18.824999999999999</v>
      </c>
      <c r="H4183">
        <v>8.8510000000000009</v>
      </c>
    </row>
    <row r="4184" spans="2:11" x14ac:dyDescent="0.2">
      <c r="B4184">
        <v>22</v>
      </c>
      <c r="C4184">
        <v>24.221</v>
      </c>
      <c r="D4184">
        <v>6.1890000000000001</v>
      </c>
      <c r="E4184">
        <v>3184</v>
      </c>
      <c r="F4184">
        <v>780</v>
      </c>
      <c r="G4184">
        <v>105.068</v>
      </c>
      <c r="H4184">
        <v>5.5170000000000003</v>
      </c>
    </row>
    <row r="4185" spans="2:11" x14ac:dyDescent="0.2">
      <c r="B4185">
        <v>23</v>
      </c>
      <c r="C4185">
        <v>92.007999999999996</v>
      </c>
      <c r="D4185">
        <v>11.544</v>
      </c>
      <c r="E4185">
        <v>3020</v>
      </c>
      <c r="F4185">
        <v>1480</v>
      </c>
      <c r="G4185">
        <v>167.34700000000001</v>
      </c>
      <c r="H4185">
        <v>10.496</v>
      </c>
    </row>
    <row r="4186" spans="2:11" x14ac:dyDescent="0.2">
      <c r="B4186">
        <v>24</v>
      </c>
      <c r="C4186">
        <v>34.088999999999999</v>
      </c>
      <c r="D4186">
        <v>7.9790000000000001</v>
      </c>
      <c r="E4186">
        <v>3048</v>
      </c>
      <c r="F4186">
        <v>1504</v>
      </c>
      <c r="G4186">
        <v>11.634</v>
      </c>
      <c r="H4186">
        <v>5.7469999999999999</v>
      </c>
    </row>
    <row r="4187" spans="2:11" x14ac:dyDescent="0.2">
      <c r="B4187">
        <v>25</v>
      </c>
      <c r="C4187">
        <v>85.41</v>
      </c>
      <c r="D4187">
        <v>11.741</v>
      </c>
      <c r="E4187">
        <v>3112</v>
      </c>
      <c r="F4187">
        <v>3400</v>
      </c>
      <c r="G4187">
        <v>23.050999999999998</v>
      </c>
      <c r="H4187">
        <v>9.5939999999999994</v>
      </c>
    </row>
    <row r="4188" spans="2:11" x14ac:dyDescent="0.2">
      <c r="B4188">
        <v>26</v>
      </c>
      <c r="C4188">
        <v>40.218000000000004</v>
      </c>
      <c r="D4188">
        <v>7.5890000000000004</v>
      </c>
      <c r="E4188">
        <v>3144</v>
      </c>
      <c r="F4188">
        <v>3296</v>
      </c>
      <c r="G4188">
        <v>144.86600000000001</v>
      </c>
      <c r="H4188">
        <v>7.0549999999999997</v>
      </c>
    </row>
    <row r="4189" spans="2:11" x14ac:dyDescent="0.2">
      <c r="B4189">
        <v>27</v>
      </c>
      <c r="C4189">
        <v>67.807000000000002</v>
      </c>
      <c r="D4189">
        <v>10.506</v>
      </c>
      <c r="E4189">
        <v>3248</v>
      </c>
      <c r="F4189">
        <v>3304</v>
      </c>
      <c r="G4189">
        <v>79.918999999999997</v>
      </c>
      <c r="H4189">
        <v>9.1950000000000003</v>
      </c>
    </row>
    <row r="4190" spans="2:11" x14ac:dyDescent="0.2">
      <c r="B4190">
        <v>28</v>
      </c>
      <c r="C4190">
        <v>38.771000000000001</v>
      </c>
      <c r="D4190">
        <v>9.4250000000000007</v>
      </c>
      <c r="E4190">
        <v>3236</v>
      </c>
      <c r="F4190">
        <v>3120</v>
      </c>
      <c r="G4190">
        <v>102.68</v>
      </c>
      <c r="H4190">
        <v>6.0860000000000003</v>
      </c>
    </row>
    <row r="4191" spans="2:11" x14ac:dyDescent="0.2">
      <c r="B4191">
        <v>29</v>
      </c>
      <c r="C4191">
        <v>74.254000000000005</v>
      </c>
      <c r="D4191">
        <v>11.271000000000001</v>
      </c>
      <c r="E4191">
        <v>3292</v>
      </c>
      <c r="F4191">
        <v>2972</v>
      </c>
      <c r="G4191">
        <v>101.768</v>
      </c>
      <c r="H4191">
        <v>8.5050000000000008</v>
      </c>
    </row>
    <row r="4192" spans="2:11" x14ac:dyDescent="0.2">
      <c r="B4192">
        <v>30</v>
      </c>
      <c r="C4192">
        <v>45.158999999999999</v>
      </c>
      <c r="D4192">
        <v>8.3580000000000005</v>
      </c>
      <c r="E4192">
        <v>3284</v>
      </c>
      <c r="F4192">
        <v>3064</v>
      </c>
      <c r="G4192">
        <v>31.504000000000001</v>
      </c>
      <c r="H4192">
        <v>7.4829999999999997</v>
      </c>
    </row>
    <row r="4194" spans="2:12" x14ac:dyDescent="0.2">
      <c r="B4194" s="7" t="s">
        <v>146</v>
      </c>
    </row>
    <row r="4195" spans="2:12" x14ac:dyDescent="0.2">
      <c r="B4195">
        <v>1</v>
      </c>
      <c r="C4195">
        <v>69.254000000000005</v>
      </c>
      <c r="D4195">
        <v>10.132</v>
      </c>
      <c r="E4195">
        <v>1888</v>
      </c>
      <c r="F4195">
        <v>1400</v>
      </c>
      <c r="G4195">
        <v>170.75399999999999</v>
      </c>
      <c r="H4195">
        <v>9.3230000000000004</v>
      </c>
      <c r="I4195">
        <v>24.803999999999998</v>
      </c>
      <c r="J4195">
        <v>69.254000000000005</v>
      </c>
      <c r="K4195">
        <f>I4195/J4195</f>
        <v>0.35815981748346659</v>
      </c>
      <c r="L4195">
        <f>MIN(I4195:I4209)</f>
        <v>21.343</v>
      </c>
    </row>
    <row r="4196" spans="2:12" x14ac:dyDescent="0.2">
      <c r="B4196">
        <v>2</v>
      </c>
      <c r="C4196">
        <v>24.803999999999998</v>
      </c>
      <c r="D4196">
        <v>6.6639999999999997</v>
      </c>
      <c r="E4196">
        <v>1956</v>
      </c>
      <c r="F4196">
        <v>1460</v>
      </c>
      <c r="G4196">
        <v>60.750999999999998</v>
      </c>
      <c r="H4196">
        <v>4.8680000000000003</v>
      </c>
      <c r="I4196">
        <v>31.733000000000001</v>
      </c>
      <c r="J4196">
        <v>65.480999999999995</v>
      </c>
      <c r="K4196">
        <f t="shared" ref="K4196:K4209" si="92">I4196/J4196</f>
        <v>0.48461385745483426</v>
      </c>
      <c r="L4196">
        <f>MAX(J4195:J4209)</f>
        <v>99.283000000000001</v>
      </c>
    </row>
    <row r="4197" spans="2:12" x14ac:dyDescent="0.2">
      <c r="B4197">
        <v>3</v>
      </c>
      <c r="C4197">
        <v>65.480999999999995</v>
      </c>
      <c r="D4197">
        <v>10.4</v>
      </c>
      <c r="E4197">
        <v>2304</v>
      </c>
      <c r="F4197">
        <v>1632</v>
      </c>
      <c r="G4197">
        <v>79.694999999999993</v>
      </c>
      <c r="H4197">
        <v>8.3059999999999992</v>
      </c>
      <c r="I4197">
        <v>35.457999999999998</v>
      </c>
      <c r="J4197">
        <v>62.277000000000001</v>
      </c>
      <c r="K4197">
        <f t="shared" si="92"/>
        <v>0.56935947460539205</v>
      </c>
      <c r="L4197">
        <f>AVERAGE(I4195:I4209)</f>
        <v>29.144933333333334</v>
      </c>
    </row>
    <row r="4198" spans="2:12" x14ac:dyDescent="0.2">
      <c r="B4198">
        <v>4</v>
      </c>
      <c r="C4198">
        <v>31.733000000000001</v>
      </c>
      <c r="D4198">
        <v>7.7969999999999997</v>
      </c>
      <c r="E4198">
        <v>2292</v>
      </c>
      <c r="F4198">
        <v>1612</v>
      </c>
      <c r="G4198">
        <v>72.646000000000001</v>
      </c>
      <c r="H4198">
        <v>5.9279999999999999</v>
      </c>
      <c r="I4198">
        <v>21.687000000000001</v>
      </c>
      <c r="J4198">
        <v>56.558</v>
      </c>
      <c r="K4198">
        <f t="shared" si="92"/>
        <v>0.38344708087273244</v>
      </c>
      <c r="L4198">
        <f>AVERAGE(J4195:J4209)</f>
        <v>70.77206666666666</v>
      </c>
    </row>
    <row r="4199" spans="2:12" x14ac:dyDescent="0.2">
      <c r="B4199">
        <v>5</v>
      </c>
      <c r="C4199">
        <v>62.277000000000001</v>
      </c>
      <c r="D4199">
        <v>10.423999999999999</v>
      </c>
      <c r="E4199">
        <v>2156</v>
      </c>
      <c r="F4199">
        <v>1700</v>
      </c>
      <c r="G4199">
        <v>51.34</v>
      </c>
      <c r="H4199">
        <v>7.9080000000000004</v>
      </c>
      <c r="I4199">
        <v>22.85</v>
      </c>
      <c r="J4199">
        <v>73.248999999999995</v>
      </c>
      <c r="K4199">
        <f t="shared" si="92"/>
        <v>0.31194965118977735</v>
      </c>
    </row>
    <row r="4200" spans="2:12" x14ac:dyDescent="0.2">
      <c r="B4200">
        <v>6</v>
      </c>
      <c r="C4200">
        <v>35.457999999999998</v>
      </c>
      <c r="D4200">
        <v>7.42</v>
      </c>
      <c r="E4200">
        <v>2172</v>
      </c>
      <c r="F4200">
        <v>1580</v>
      </c>
      <c r="G4200">
        <v>122.196</v>
      </c>
      <c r="H4200">
        <v>6.5119999999999996</v>
      </c>
      <c r="I4200">
        <v>31.516999999999999</v>
      </c>
      <c r="J4200">
        <v>58.572000000000003</v>
      </c>
      <c r="K4200">
        <f t="shared" si="92"/>
        <v>0.53808987229392879</v>
      </c>
    </row>
    <row r="4201" spans="2:12" x14ac:dyDescent="0.2">
      <c r="B4201">
        <v>7</v>
      </c>
      <c r="C4201">
        <v>56.558</v>
      </c>
      <c r="D4201">
        <v>9.1760000000000002</v>
      </c>
      <c r="E4201">
        <v>4700</v>
      </c>
      <c r="F4201">
        <v>2832</v>
      </c>
      <c r="G4201">
        <v>98.745999999999995</v>
      </c>
      <c r="H4201">
        <v>8.1920000000000002</v>
      </c>
      <c r="I4201">
        <v>25.291</v>
      </c>
      <c r="J4201">
        <v>56.686</v>
      </c>
      <c r="K4201">
        <f t="shared" si="92"/>
        <v>0.44615954556680665</v>
      </c>
    </row>
    <row r="4202" spans="2:12" x14ac:dyDescent="0.2">
      <c r="B4202">
        <v>8</v>
      </c>
      <c r="C4202">
        <v>21.687000000000001</v>
      </c>
      <c r="D4202">
        <v>5.9290000000000003</v>
      </c>
      <c r="E4202">
        <v>4708</v>
      </c>
      <c r="F4202">
        <v>2988</v>
      </c>
      <c r="G4202">
        <v>78.69</v>
      </c>
      <c r="H4202">
        <v>4.78</v>
      </c>
      <c r="I4202">
        <v>31.875</v>
      </c>
      <c r="J4202">
        <v>91.528999999999996</v>
      </c>
      <c r="K4202">
        <f t="shared" si="92"/>
        <v>0.34825028133159985</v>
      </c>
    </row>
    <row r="4203" spans="2:12" x14ac:dyDescent="0.2">
      <c r="B4203">
        <v>9</v>
      </c>
      <c r="C4203">
        <v>73.248999999999995</v>
      </c>
      <c r="D4203">
        <v>11.679</v>
      </c>
      <c r="E4203">
        <v>4824</v>
      </c>
      <c r="F4203">
        <v>2740</v>
      </c>
      <c r="G4203">
        <v>102.65300000000001</v>
      </c>
      <c r="H4203">
        <v>7.907</v>
      </c>
      <c r="I4203">
        <v>30.219000000000001</v>
      </c>
      <c r="J4203">
        <v>74.418999999999997</v>
      </c>
      <c r="K4203">
        <f t="shared" si="92"/>
        <v>0.40606565527620636</v>
      </c>
    </row>
    <row r="4204" spans="2:12" x14ac:dyDescent="0.2">
      <c r="B4204">
        <v>10</v>
      </c>
      <c r="C4204">
        <v>22.85</v>
      </c>
      <c r="D4204">
        <v>6.2619999999999996</v>
      </c>
      <c r="E4204">
        <v>4856</v>
      </c>
      <c r="F4204">
        <v>2812</v>
      </c>
      <c r="G4204">
        <v>121.32899999999999</v>
      </c>
      <c r="H4204">
        <v>4.8840000000000003</v>
      </c>
      <c r="I4204">
        <v>33.585999999999999</v>
      </c>
      <c r="J4204">
        <v>56.097999999999999</v>
      </c>
      <c r="K4204">
        <f t="shared" si="92"/>
        <v>0.59870227102570495</v>
      </c>
    </row>
    <row r="4205" spans="2:12" x14ac:dyDescent="0.2">
      <c r="B4205">
        <v>11</v>
      </c>
      <c r="C4205">
        <v>58.572000000000003</v>
      </c>
      <c r="D4205">
        <v>9.6059999999999999</v>
      </c>
      <c r="E4205">
        <v>4764</v>
      </c>
      <c r="F4205">
        <v>2760</v>
      </c>
      <c r="G4205">
        <v>83.046999999999997</v>
      </c>
      <c r="H4205">
        <v>8.5</v>
      </c>
      <c r="I4205">
        <v>21.91</v>
      </c>
      <c r="J4205">
        <v>99.283000000000001</v>
      </c>
      <c r="K4205">
        <f t="shared" si="92"/>
        <v>0.22068229203388293</v>
      </c>
    </row>
    <row r="4206" spans="2:12" x14ac:dyDescent="0.2">
      <c r="B4206">
        <v>12</v>
      </c>
      <c r="C4206">
        <v>31.516999999999999</v>
      </c>
      <c r="D4206">
        <v>7.3019999999999996</v>
      </c>
      <c r="E4206">
        <v>4788</v>
      </c>
      <c r="F4206">
        <v>2612</v>
      </c>
      <c r="G4206">
        <v>99.162000000000006</v>
      </c>
      <c r="H4206">
        <v>5.3490000000000002</v>
      </c>
      <c r="I4206">
        <v>21.343</v>
      </c>
      <c r="J4206">
        <v>84.275000000000006</v>
      </c>
      <c r="K4206">
        <f t="shared" si="92"/>
        <v>0.25325422723227525</v>
      </c>
    </row>
    <row r="4207" spans="2:12" x14ac:dyDescent="0.2">
      <c r="B4207">
        <v>13</v>
      </c>
      <c r="C4207">
        <v>56.686</v>
      </c>
      <c r="D4207">
        <v>9.673</v>
      </c>
      <c r="E4207">
        <v>3652</v>
      </c>
      <c r="F4207">
        <v>1928</v>
      </c>
      <c r="G4207">
        <v>27.181000000000001</v>
      </c>
      <c r="H4207">
        <v>7.7839999999999998</v>
      </c>
      <c r="I4207">
        <v>39.088999999999999</v>
      </c>
      <c r="J4207">
        <v>66.150999999999996</v>
      </c>
      <c r="K4207">
        <f t="shared" si="92"/>
        <v>0.59090565524330696</v>
      </c>
    </row>
    <row r="4208" spans="2:12" x14ac:dyDescent="0.2">
      <c r="B4208">
        <v>14</v>
      </c>
      <c r="C4208">
        <v>25.291</v>
      </c>
      <c r="D4208">
        <v>6.4870000000000001</v>
      </c>
      <c r="E4208">
        <v>3664</v>
      </c>
      <c r="F4208">
        <v>1908</v>
      </c>
      <c r="G4208">
        <v>14.534000000000001</v>
      </c>
      <c r="H4208">
        <v>5.3490000000000002</v>
      </c>
      <c r="I4208">
        <v>24.850999999999999</v>
      </c>
      <c r="J4208">
        <v>64.608999999999995</v>
      </c>
      <c r="K4208">
        <f t="shared" si="92"/>
        <v>0.38463681530436938</v>
      </c>
    </row>
    <row r="4209" spans="2:11" x14ac:dyDescent="0.2">
      <c r="B4209">
        <v>15</v>
      </c>
      <c r="C4209">
        <v>91.528999999999996</v>
      </c>
      <c r="D4209">
        <v>12.398</v>
      </c>
      <c r="E4209">
        <v>3204</v>
      </c>
      <c r="F4209">
        <v>2240</v>
      </c>
      <c r="G4209">
        <v>23.199000000000002</v>
      </c>
      <c r="H4209">
        <v>10.412000000000001</v>
      </c>
      <c r="I4209">
        <v>40.960999999999999</v>
      </c>
      <c r="J4209">
        <v>83.14</v>
      </c>
      <c r="K4209">
        <f t="shared" si="92"/>
        <v>0.49267500601395237</v>
      </c>
    </row>
    <row r="4210" spans="2:11" x14ac:dyDescent="0.2">
      <c r="B4210">
        <v>16</v>
      </c>
      <c r="C4210">
        <v>31.875</v>
      </c>
      <c r="D4210">
        <v>7.2210000000000001</v>
      </c>
      <c r="E4210">
        <v>3236</v>
      </c>
      <c r="F4210">
        <v>2188</v>
      </c>
      <c r="G4210">
        <v>165.06899999999999</v>
      </c>
      <c r="H4210">
        <v>6.0629999999999997</v>
      </c>
    </row>
    <row r="4211" spans="2:11" x14ac:dyDescent="0.2">
      <c r="B4211">
        <v>17</v>
      </c>
      <c r="C4211">
        <v>74.418999999999997</v>
      </c>
      <c r="D4211">
        <v>12.204000000000001</v>
      </c>
      <c r="E4211">
        <v>3204</v>
      </c>
      <c r="F4211">
        <v>2032</v>
      </c>
      <c r="G4211">
        <v>149.036</v>
      </c>
      <c r="H4211">
        <v>8.3070000000000004</v>
      </c>
    </row>
    <row r="4212" spans="2:11" x14ac:dyDescent="0.2">
      <c r="B4212">
        <v>18</v>
      </c>
      <c r="C4212">
        <v>30.219000000000001</v>
      </c>
      <c r="D4212">
        <v>6.6150000000000002</v>
      </c>
      <c r="E4212">
        <v>3320</v>
      </c>
      <c r="F4212">
        <v>2136</v>
      </c>
      <c r="G4212">
        <v>79.875</v>
      </c>
      <c r="H4212">
        <v>6.0469999999999997</v>
      </c>
    </row>
    <row r="4213" spans="2:11" x14ac:dyDescent="0.2">
      <c r="B4213">
        <v>19</v>
      </c>
      <c r="C4213">
        <v>56.097999999999999</v>
      </c>
      <c r="D4213">
        <v>10.065</v>
      </c>
      <c r="E4213">
        <v>2568</v>
      </c>
      <c r="F4213">
        <v>1672</v>
      </c>
      <c r="G4213">
        <v>49.686</v>
      </c>
      <c r="H4213">
        <v>7.7450000000000001</v>
      </c>
    </row>
    <row r="4214" spans="2:11" x14ac:dyDescent="0.2">
      <c r="B4214">
        <v>20</v>
      </c>
      <c r="C4214">
        <v>33.585999999999999</v>
      </c>
      <c r="D4214">
        <v>7.2990000000000004</v>
      </c>
      <c r="E4214">
        <v>2576</v>
      </c>
      <c r="F4214">
        <v>1648</v>
      </c>
      <c r="G4214">
        <v>67.521000000000001</v>
      </c>
      <c r="H4214">
        <v>6.2560000000000002</v>
      </c>
    </row>
    <row r="4215" spans="2:11" x14ac:dyDescent="0.2">
      <c r="B4215">
        <v>21</v>
      </c>
      <c r="C4215">
        <v>99.283000000000001</v>
      </c>
      <c r="D4215">
        <v>12.577999999999999</v>
      </c>
      <c r="E4215">
        <v>2744</v>
      </c>
      <c r="F4215">
        <v>1832</v>
      </c>
      <c r="G4215">
        <v>56.31</v>
      </c>
      <c r="H4215">
        <v>10</v>
      </c>
    </row>
    <row r="4216" spans="2:11" x14ac:dyDescent="0.2">
      <c r="B4216">
        <v>22</v>
      </c>
      <c r="C4216">
        <v>21.91</v>
      </c>
      <c r="D4216">
        <v>6.2569999999999997</v>
      </c>
      <c r="E4216">
        <v>2792</v>
      </c>
      <c r="F4216">
        <v>1788</v>
      </c>
      <c r="G4216">
        <v>48.012999999999998</v>
      </c>
      <c r="H4216">
        <v>4.6509999999999998</v>
      </c>
    </row>
    <row r="4217" spans="2:11" x14ac:dyDescent="0.2">
      <c r="B4217">
        <v>23</v>
      </c>
      <c r="C4217">
        <v>84.275000000000006</v>
      </c>
      <c r="D4217">
        <v>11.367000000000001</v>
      </c>
      <c r="E4217">
        <v>2600</v>
      </c>
      <c r="F4217">
        <v>1676</v>
      </c>
      <c r="G4217">
        <v>149.23699999999999</v>
      </c>
      <c r="H4217">
        <v>10.465</v>
      </c>
    </row>
    <row r="4218" spans="2:11" x14ac:dyDescent="0.2">
      <c r="B4218">
        <v>24</v>
      </c>
      <c r="C4218">
        <v>21.343</v>
      </c>
      <c r="D4218">
        <v>6.78</v>
      </c>
      <c r="E4218">
        <v>2628</v>
      </c>
      <c r="F4218">
        <v>1716</v>
      </c>
      <c r="G4218">
        <v>174.09399999999999</v>
      </c>
      <c r="H4218">
        <v>4.399</v>
      </c>
    </row>
    <row r="4219" spans="2:11" x14ac:dyDescent="0.2">
      <c r="B4219">
        <v>25</v>
      </c>
      <c r="C4219">
        <v>66.150999999999996</v>
      </c>
      <c r="D4219">
        <v>11.340999999999999</v>
      </c>
      <c r="E4219">
        <v>3116</v>
      </c>
      <c r="F4219">
        <v>3300</v>
      </c>
      <c r="G4219">
        <v>151.858</v>
      </c>
      <c r="H4219">
        <v>7.6740000000000004</v>
      </c>
    </row>
    <row r="4220" spans="2:11" x14ac:dyDescent="0.2">
      <c r="B4220">
        <v>26</v>
      </c>
      <c r="C4220">
        <v>39.088999999999999</v>
      </c>
      <c r="D4220">
        <v>7.8689999999999998</v>
      </c>
      <c r="E4220">
        <v>3148</v>
      </c>
      <c r="F4220">
        <v>3404</v>
      </c>
      <c r="G4220">
        <v>55.84</v>
      </c>
      <c r="H4220">
        <v>6.7439999999999998</v>
      </c>
    </row>
    <row r="4221" spans="2:11" x14ac:dyDescent="0.2">
      <c r="B4221">
        <v>27</v>
      </c>
      <c r="C4221">
        <v>64.608999999999995</v>
      </c>
      <c r="D4221">
        <v>10.327</v>
      </c>
      <c r="E4221">
        <v>3512</v>
      </c>
      <c r="F4221">
        <v>3512</v>
      </c>
      <c r="G4221">
        <v>144.16200000000001</v>
      </c>
      <c r="H4221">
        <v>9.0440000000000005</v>
      </c>
    </row>
    <row r="4222" spans="2:11" x14ac:dyDescent="0.2">
      <c r="B4222">
        <v>28</v>
      </c>
      <c r="C4222">
        <v>24.850999999999999</v>
      </c>
      <c r="D4222">
        <v>6.2830000000000004</v>
      </c>
      <c r="E4222">
        <v>3532</v>
      </c>
      <c r="F4222">
        <v>3516</v>
      </c>
      <c r="G4222">
        <v>141.00899999999999</v>
      </c>
      <c r="H4222">
        <v>5.0979999999999999</v>
      </c>
    </row>
    <row r="4223" spans="2:11" x14ac:dyDescent="0.2">
      <c r="B4223">
        <v>29</v>
      </c>
      <c r="C4223">
        <v>83.14</v>
      </c>
      <c r="D4223">
        <v>12.843</v>
      </c>
      <c r="E4223">
        <v>3684</v>
      </c>
      <c r="F4223">
        <v>3504</v>
      </c>
      <c r="G4223">
        <v>47.936</v>
      </c>
      <c r="H4223">
        <v>8.6829999999999998</v>
      </c>
    </row>
    <row r="4224" spans="2:11" x14ac:dyDescent="0.2">
      <c r="B4224">
        <v>30</v>
      </c>
      <c r="C4224">
        <v>40.960999999999999</v>
      </c>
      <c r="D4224">
        <v>9.4090000000000007</v>
      </c>
      <c r="E4224">
        <v>3692</v>
      </c>
      <c r="F4224">
        <v>3468</v>
      </c>
      <c r="G4224">
        <v>39.987000000000002</v>
      </c>
      <c r="H4224">
        <v>6.2949999999999999</v>
      </c>
    </row>
    <row r="4226" spans="2:12" x14ac:dyDescent="0.2">
      <c r="B4226" s="8" t="s">
        <v>147</v>
      </c>
    </row>
    <row r="4227" spans="2:12" x14ac:dyDescent="0.2">
      <c r="B4227">
        <v>1</v>
      </c>
      <c r="C4227">
        <v>52.72</v>
      </c>
      <c r="D4227">
        <v>10.364000000000001</v>
      </c>
      <c r="E4227">
        <v>2632</v>
      </c>
      <c r="F4227">
        <v>2808</v>
      </c>
      <c r="G4227">
        <v>102.381</v>
      </c>
      <c r="H4227">
        <v>7.851</v>
      </c>
      <c r="I4227">
        <v>31.53</v>
      </c>
      <c r="J4227">
        <v>52.72</v>
      </c>
      <c r="K4227" cm="1">
        <f t="array" ref="K4227:K4241">I4227:I4241/J4227:J4241</f>
        <v>0.59806525037936276</v>
      </c>
      <c r="L4227">
        <f>MIN(I4227:I4241)</f>
        <v>24.984999999999999</v>
      </c>
    </row>
    <row r="4228" spans="2:12" x14ac:dyDescent="0.2">
      <c r="B4228">
        <v>2</v>
      </c>
      <c r="C4228">
        <v>31.53</v>
      </c>
      <c r="D4228">
        <v>7.3120000000000003</v>
      </c>
      <c r="E4228">
        <v>2616</v>
      </c>
      <c r="F4228">
        <v>2900</v>
      </c>
      <c r="G4228">
        <v>11.689</v>
      </c>
      <c r="H4228">
        <v>5.5369999999999999</v>
      </c>
      <c r="I4228">
        <v>43.279000000000003</v>
      </c>
      <c r="J4228">
        <v>76.218999999999994</v>
      </c>
      <c r="K4228">
        <v>0.56782429577926774</v>
      </c>
      <c r="L4228">
        <f>MAX(J4227:J4241)</f>
        <v>83.480999999999995</v>
      </c>
    </row>
    <row r="4229" spans="2:12" x14ac:dyDescent="0.2">
      <c r="B4229">
        <v>3</v>
      </c>
      <c r="C4229">
        <v>76.218999999999994</v>
      </c>
      <c r="D4229">
        <v>11.164999999999999</v>
      </c>
      <c r="E4229">
        <v>2704</v>
      </c>
      <c r="F4229">
        <v>3320</v>
      </c>
      <c r="G4229">
        <v>108.03400000000001</v>
      </c>
      <c r="H4229">
        <v>9.391</v>
      </c>
      <c r="I4229">
        <v>47.896999999999998</v>
      </c>
      <c r="J4229">
        <v>77.674000000000007</v>
      </c>
      <c r="K4229">
        <v>0.61664134716893682</v>
      </c>
      <c r="L4229">
        <f>AVERAGE(I4227:I4241)</f>
        <v>39.483800000000002</v>
      </c>
    </row>
    <row r="4230" spans="2:12" x14ac:dyDescent="0.2">
      <c r="B4230">
        <v>4</v>
      </c>
      <c r="C4230">
        <v>43.279000000000003</v>
      </c>
      <c r="D4230">
        <v>9.4499999999999993</v>
      </c>
      <c r="E4230">
        <v>2712</v>
      </c>
      <c r="F4230">
        <v>3324</v>
      </c>
      <c r="G4230">
        <v>109.855</v>
      </c>
      <c r="H4230">
        <v>6.9630000000000001</v>
      </c>
      <c r="I4230">
        <v>40.567</v>
      </c>
      <c r="J4230">
        <v>63.372</v>
      </c>
      <c r="K4230">
        <v>0.64014075616991728</v>
      </c>
      <c r="L4230">
        <f>AVERAGE(J4227:J4241)</f>
        <v>67.385800000000003</v>
      </c>
    </row>
    <row r="4231" spans="2:12" x14ac:dyDescent="0.2">
      <c r="B4231">
        <v>5</v>
      </c>
      <c r="C4231">
        <v>77.674000000000007</v>
      </c>
      <c r="D4231">
        <v>11</v>
      </c>
      <c r="E4231">
        <v>2144</v>
      </c>
      <c r="F4231">
        <v>2916</v>
      </c>
      <c r="G4231">
        <v>135.90899999999999</v>
      </c>
      <c r="H4231">
        <v>9.6289999999999996</v>
      </c>
      <c r="I4231">
        <v>44.834000000000003</v>
      </c>
      <c r="J4231">
        <v>63.7</v>
      </c>
      <c r="K4231">
        <v>0.70383045525902665</v>
      </c>
    </row>
    <row r="4232" spans="2:12" x14ac:dyDescent="0.2">
      <c r="B4232">
        <v>6</v>
      </c>
      <c r="C4232">
        <v>47.896999999999998</v>
      </c>
      <c r="D4232">
        <v>8.7360000000000007</v>
      </c>
      <c r="E4232">
        <v>2160</v>
      </c>
      <c r="F4232">
        <v>2940</v>
      </c>
      <c r="G4232">
        <v>137.291</v>
      </c>
      <c r="H4232">
        <v>7.16</v>
      </c>
      <c r="I4232">
        <v>42.006999999999998</v>
      </c>
      <c r="J4232">
        <v>66.876999999999995</v>
      </c>
      <c r="K4232">
        <v>0.62812327107974342</v>
      </c>
    </row>
    <row r="4233" spans="2:12" x14ac:dyDescent="0.2">
      <c r="B4233">
        <v>7</v>
      </c>
      <c r="C4233">
        <v>63.372</v>
      </c>
      <c r="D4233">
        <v>13.635</v>
      </c>
      <c r="E4233">
        <v>3216</v>
      </c>
      <c r="F4233">
        <v>2632</v>
      </c>
      <c r="G4233">
        <v>132.06399999999999</v>
      </c>
      <c r="H4233">
        <v>8.3450000000000006</v>
      </c>
      <c r="I4233">
        <v>24.984999999999999</v>
      </c>
      <c r="J4233">
        <v>63.616</v>
      </c>
      <c r="K4233">
        <v>0.39274710764587523</v>
      </c>
    </row>
    <row r="4234" spans="2:12" x14ac:dyDescent="0.2">
      <c r="B4234">
        <v>8</v>
      </c>
      <c r="C4234">
        <v>40.567</v>
      </c>
      <c r="D4234">
        <v>8.9770000000000003</v>
      </c>
      <c r="E4234">
        <v>3264</v>
      </c>
      <c r="F4234">
        <v>2672</v>
      </c>
      <c r="G4234">
        <v>148.49600000000001</v>
      </c>
      <c r="H4234">
        <v>7.0970000000000004</v>
      </c>
      <c r="I4234">
        <v>49.451000000000001</v>
      </c>
      <c r="J4234">
        <v>76.295000000000002</v>
      </c>
      <c r="K4234">
        <v>0.64815518710269349</v>
      </c>
    </row>
    <row r="4235" spans="2:12" x14ac:dyDescent="0.2">
      <c r="B4235">
        <v>9</v>
      </c>
      <c r="C4235">
        <v>63.7</v>
      </c>
      <c r="D4235">
        <v>10.159000000000001</v>
      </c>
      <c r="E4235">
        <v>3352</v>
      </c>
      <c r="F4235">
        <v>2632</v>
      </c>
      <c r="G4235">
        <v>115.94199999999999</v>
      </c>
      <c r="H4235">
        <v>8.641</v>
      </c>
      <c r="I4235">
        <v>42.182000000000002</v>
      </c>
      <c r="J4235">
        <v>64.393000000000001</v>
      </c>
      <c r="K4235">
        <v>0.65507120339167302</v>
      </c>
    </row>
    <row r="4236" spans="2:12" x14ac:dyDescent="0.2">
      <c r="B4236">
        <v>10</v>
      </c>
      <c r="C4236">
        <v>44.834000000000003</v>
      </c>
      <c r="D4236">
        <v>8.0990000000000002</v>
      </c>
      <c r="E4236">
        <v>3392</v>
      </c>
      <c r="F4236">
        <v>2772</v>
      </c>
      <c r="G4236">
        <v>52.430999999999997</v>
      </c>
      <c r="H4236">
        <v>6.9130000000000003</v>
      </c>
      <c r="I4236">
        <v>35.027000000000001</v>
      </c>
      <c r="J4236">
        <v>59.417999999999999</v>
      </c>
      <c r="K4236">
        <v>0.58950149786260053</v>
      </c>
    </row>
    <row r="4237" spans="2:12" x14ac:dyDescent="0.2">
      <c r="B4237">
        <v>11</v>
      </c>
      <c r="C4237">
        <v>66.876999999999995</v>
      </c>
      <c r="D4237">
        <v>10.167999999999999</v>
      </c>
      <c r="E4237">
        <v>3520</v>
      </c>
      <c r="F4237">
        <v>2752</v>
      </c>
      <c r="G4237">
        <v>60.945</v>
      </c>
      <c r="H4237">
        <v>9.282</v>
      </c>
      <c r="I4237">
        <v>35.218000000000004</v>
      </c>
      <c r="J4237">
        <v>68.484999999999999</v>
      </c>
      <c r="K4237">
        <v>0.5142439950354093</v>
      </c>
    </row>
    <row r="4238" spans="2:12" x14ac:dyDescent="0.2">
      <c r="B4238">
        <v>12</v>
      </c>
      <c r="C4238">
        <v>42.006999999999998</v>
      </c>
      <c r="D4238">
        <v>8.2520000000000007</v>
      </c>
      <c r="E4238">
        <v>3504</v>
      </c>
      <c r="F4238">
        <v>2748</v>
      </c>
      <c r="G4238">
        <v>51.072000000000003</v>
      </c>
      <c r="H4238">
        <v>6.8019999999999996</v>
      </c>
      <c r="I4238">
        <v>34.57</v>
      </c>
      <c r="J4238">
        <v>70.893000000000001</v>
      </c>
      <c r="K4238">
        <v>0.48763629695456534</v>
      </c>
    </row>
    <row r="4239" spans="2:12" x14ac:dyDescent="0.2">
      <c r="B4239">
        <v>13</v>
      </c>
      <c r="C4239">
        <v>63.616</v>
      </c>
      <c r="D4239">
        <v>12.12</v>
      </c>
      <c r="E4239">
        <v>648</v>
      </c>
      <c r="F4239">
        <v>3328</v>
      </c>
      <c r="G4239">
        <v>146.63399999999999</v>
      </c>
      <c r="H4239">
        <v>9.0229999999999997</v>
      </c>
      <c r="I4239">
        <v>43.484999999999999</v>
      </c>
      <c r="J4239">
        <v>83.480999999999995</v>
      </c>
      <c r="K4239">
        <v>0.52089697056815321</v>
      </c>
    </row>
    <row r="4240" spans="2:12" x14ac:dyDescent="0.2">
      <c r="B4240">
        <v>14</v>
      </c>
      <c r="C4240">
        <v>24.984999999999999</v>
      </c>
      <c r="D4240">
        <v>6.7430000000000003</v>
      </c>
      <c r="E4240">
        <v>712</v>
      </c>
      <c r="F4240">
        <v>3432</v>
      </c>
      <c r="G4240">
        <v>23.748999999999999</v>
      </c>
      <c r="H4240">
        <v>5.3380000000000001</v>
      </c>
      <c r="I4240">
        <v>46.96</v>
      </c>
      <c r="J4240">
        <v>72.051000000000002</v>
      </c>
      <c r="K4240">
        <v>0.65176055849328951</v>
      </c>
    </row>
    <row r="4241" spans="2:11" x14ac:dyDescent="0.2">
      <c r="B4241">
        <v>15</v>
      </c>
      <c r="C4241">
        <v>76.295000000000002</v>
      </c>
      <c r="D4241">
        <v>10.337</v>
      </c>
      <c r="E4241">
        <v>1012</v>
      </c>
      <c r="F4241">
        <v>3472</v>
      </c>
      <c r="G4241">
        <v>49.844000000000001</v>
      </c>
      <c r="H4241">
        <v>9.7940000000000005</v>
      </c>
      <c r="I4241">
        <v>30.265000000000001</v>
      </c>
      <c r="J4241">
        <v>51.593000000000004</v>
      </c>
      <c r="K4241">
        <v>0.5866105867074991</v>
      </c>
    </row>
    <row r="4242" spans="2:11" x14ac:dyDescent="0.2">
      <c r="B4242">
        <v>16</v>
      </c>
      <c r="C4242">
        <v>49.451000000000001</v>
      </c>
      <c r="D4242">
        <v>9.6829999999999998</v>
      </c>
      <c r="E4242">
        <v>1016</v>
      </c>
      <c r="F4242">
        <v>3328</v>
      </c>
      <c r="G4242">
        <v>109.35899999999999</v>
      </c>
      <c r="H4242">
        <v>6.798</v>
      </c>
    </row>
    <row r="4243" spans="2:11" x14ac:dyDescent="0.2">
      <c r="B4243">
        <v>17</v>
      </c>
      <c r="C4243">
        <v>64.393000000000001</v>
      </c>
      <c r="D4243">
        <v>10.526999999999999</v>
      </c>
      <c r="E4243">
        <v>712</v>
      </c>
      <c r="F4243">
        <v>2876</v>
      </c>
      <c r="G4243">
        <v>129.28899999999999</v>
      </c>
      <c r="H4243">
        <v>8.8879999999999999</v>
      </c>
    </row>
    <row r="4244" spans="2:11" x14ac:dyDescent="0.2">
      <c r="B4244">
        <v>18</v>
      </c>
      <c r="C4244">
        <v>42.182000000000002</v>
      </c>
      <c r="D4244">
        <v>8.6240000000000006</v>
      </c>
      <c r="E4244">
        <v>728</v>
      </c>
      <c r="F4244">
        <v>2948</v>
      </c>
      <c r="G4244">
        <v>23.629000000000001</v>
      </c>
      <c r="H4244">
        <v>7.16</v>
      </c>
    </row>
    <row r="4245" spans="2:11" x14ac:dyDescent="0.2">
      <c r="B4245">
        <v>19</v>
      </c>
      <c r="C4245">
        <v>59.417999999999999</v>
      </c>
      <c r="D4245">
        <v>11.571999999999999</v>
      </c>
      <c r="E4245">
        <v>2192</v>
      </c>
      <c r="F4245">
        <v>1724</v>
      </c>
      <c r="G4245">
        <v>123.69</v>
      </c>
      <c r="H4245">
        <v>8.3919999999999995</v>
      </c>
    </row>
    <row r="4246" spans="2:11" x14ac:dyDescent="0.2">
      <c r="B4246">
        <v>20</v>
      </c>
      <c r="C4246">
        <v>35.027000000000001</v>
      </c>
      <c r="D4246">
        <v>7.9039999999999999</v>
      </c>
      <c r="E4246">
        <v>2216</v>
      </c>
      <c r="F4246">
        <v>1760</v>
      </c>
      <c r="G4246">
        <v>128.66</v>
      </c>
      <c r="H4246">
        <v>6.5389999999999997</v>
      </c>
    </row>
    <row r="4247" spans="2:11" x14ac:dyDescent="0.2">
      <c r="B4247">
        <v>21</v>
      </c>
      <c r="C4247">
        <v>68.484999999999999</v>
      </c>
      <c r="D4247">
        <v>10.779</v>
      </c>
      <c r="E4247">
        <v>2084</v>
      </c>
      <c r="F4247">
        <v>2088</v>
      </c>
      <c r="G4247">
        <v>110.095</v>
      </c>
      <c r="H4247">
        <v>9.1349999999999998</v>
      </c>
    </row>
    <row r="4248" spans="2:11" x14ac:dyDescent="0.2">
      <c r="B4248">
        <v>22</v>
      </c>
      <c r="C4248">
        <v>35.218000000000004</v>
      </c>
      <c r="D4248">
        <v>8.0120000000000005</v>
      </c>
      <c r="E4248">
        <v>2072</v>
      </c>
      <c r="F4248">
        <v>2116</v>
      </c>
      <c r="G4248">
        <v>123.69</v>
      </c>
      <c r="H4248">
        <v>6.7069999999999999</v>
      </c>
    </row>
    <row r="4249" spans="2:11" x14ac:dyDescent="0.2">
      <c r="B4249">
        <v>23</v>
      </c>
      <c r="C4249">
        <v>70.893000000000001</v>
      </c>
      <c r="D4249">
        <v>11.010999999999999</v>
      </c>
      <c r="E4249">
        <v>2396</v>
      </c>
      <c r="F4249">
        <v>2152</v>
      </c>
      <c r="G4249">
        <v>109.654</v>
      </c>
      <c r="H4249">
        <v>9.0410000000000004</v>
      </c>
    </row>
    <row r="4250" spans="2:11" x14ac:dyDescent="0.2">
      <c r="B4250">
        <v>24</v>
      </c>
      <c r="C4250">
        <v>34.57</v>
      </c>
      <c r="D4250">
        <v>8.4090000000000007</v>
      </c>
      <c r="E4250">
        <v>2380</v>
      </c>
      <c r="F4250">
        <v>2176</v>
      </c>
      <c r="G4250">
        <v>130.23599999999999</v>
      </c>
      <c r="H4250">
        <v>5.9409999999999998</v>
      </c>
    </row>
    <row r="4251" spans="2:11" x14ac:dyDescent="0.2">
      <c r="B4251">
        <v>25</v>
      </c>
      <c r="C4251">
        <v>83.480999999999995</v>
      </c>
      <c r="D4251">
        <v>12.994</v>
      </c>
      <c r="E4251">
        <v>2616</v>
      </c>
      <c r="F4251">
        <v>564</v>
      </c>
      <c r="G4251">
        <v>128.83000000000001</v>
      </c>
      <c r="H4251">
        <v>9.5820000000000007</v>
      </c>
    </row>
    <row r="4252" spans="2:11" x14ac:dyDescent="0.2">
      <c r="B4252">
        <v>26</v>
      </c>
      <c r="C4252">
        <v>43.484999999999999</v>
      </c>
      <c r="D4252">
        <v>9.9529999999999994</v>
      </c>
      <c r="E4252">
        <v>2660</v>
      </c>
      <c r="F4252">
        <v>584</v>
      </c>
      <c r="G4252">
        <v>133.995</v>
      </c>
      <c r="H4252">
        <v>7.08</v>
      </c>
    </row>
    <row r="4253" spans="2:11" x14ac:dyDescent="0.2">
      <c r="B4253">
        <v>27</v>
      </c>
      <c r="C4253">
        <v>72.051000000000002</v>
      </c>
      <c r="D4253">
        <v>10.513</v>
      </c>
      <c r="E4253">
        <v>2280</v>
      </c>
      <c r="F4253">
        <v>740</v>
      </c>
      <c r="G4253">
        <v>170.53800000000001</v>
      </c>
      <c r="H4253">
        <v>9.3819999999999997</v>
      </c>
    </row>
    <row r="4254" spans="2:11" x14ac:dyDescent="0.2">
      <c r="B4254">
        <v>28</v>
      </c>
      <c r="C4254">
        <v>46.96</v>
      </c>
      <c r="D4254">
        <v>8.56</v>
      </c>
      <c r="E4254">
        <v>2312</v>
      </c>
      <c r="F4254">
        <v>812</v>
      </c>
      <c r="G4254">
        <v>33.231999999999999</v>
      </c>
      <c r="H4254">
        <v>7.2320000000000002</v>
      </c>
    </row>
    <row r="4255" spans="2:11" x14ac:dyDescent="0.2">
      <c r="B4255">
        <v>29</v>
      </c>
      <c r="C4255">
        <v>51.593000000000004</v>
      </c>
      <c r="D4255">
        <v>8.9499999999999993</v>
      </c>
      <c r="E4255">
        <v>1724</v>
      </c>
      <c r="F4255">
        <v>1196</v>
      </c>
      <c r="G4255">
        <v>24.443999999999999</v>
      </c>
      <c r="H4255">
        <v>7.8559999999999999</v>
      </c>
    </row>
    <row r="4256" spans="2:11" x14ac:dyDescent="0.2">
      <c r="B4256">
        <v>30</v>
      </c>
      <c r="C4256">
        <v>30.265000000000001</v>
      </c>
      <c r="D4256">
        <v>7.2110000000000003</v>
      </c>
      <c r="E4256">
        <v>1752</v>
      </c>
      <c r="F4256">
        <v>1232</v>
      </c>
      <c r="G4256">
        <v>38.046999999999997</v>
      </c>
      <c r="H4256">
        <v>5.9249999999999998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25ad686d-08b6-48c0-9527-f836dcf55e87">
      <Terms xmlns="http://schemas.microsoft.com/office/infopath/2007/PartnerControls"/>
    </lcf76f155ced4ddcb4097134ff3c332f>
    <TaxCatchAll xmlns="915c9829-da2d-4041-98f9-3a221e7c0c6a" xsi:nil="true"/>
    <DateandTime xmlns="25ad686d-08b6-48c0-9527-f836dcf55e87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0C6D02423ECD4F966A7E5501B5E8C1" ma:contentTypeVersion="19" ma:contentTypeDescription="Create a new document." ma:contentTypeScope="" ma:versionID="fc02c7bd1eead3d0e26ff42a49ffa188">
  <xsd:schema xmlns:xsd="http://www.w3.org/2001/XMLSchema" xmlns:xs="http://www.w3.org/2001/XMLSchema" xmlns:p="http://schemas.microsoft.com/office/2006/metadata/properties" xmlns:ns2="25ad686d-08b6-48c0-9527-f836dcf55e87" xmlns:ns3="915c9829-da2d-4041-98f9-3a221e7c0c6a" targetNamespace="http://schemas.microsoft.com/office/2006/metadata/properties" ma:root="true" ma:fieldsID="42586f874e7f3d45dbc2499156a90e5b" ns2:_="" ns3:_="">
    <xsd:import namespace="25ad686d-08b6-48c0-9527-f836dcf55e87"/>
    <xsd:import namespace="915c9829-da2d-4041-98f9-3a221e7c0c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OCR" minOccurs="0"/>
                <xsd:element ref="ns2:MediaLengthInSeconds" minOccurs="0"/>
                <xsd:element ref="ns2:MediaServiceLocatio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DateandTime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5ad686d-08b6-48c0-9527-f836dcf55e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6" nillable="true" ma:displayName="Length (seconds)" ma:internalName="MediaLengthInSeconds" ma:readOnly="true">
      <xsd:simpleType>
        <xsd:restriction base="dms:Unknown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1ff5f06a-e980-4152-9b94-92a1b6e5e21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DateandTime" ma:index="23" nillable="true" ma:displayName="Date and Time" ma:format="DateOnly" ma:internalName="DateandTime">
      <xsd:simpleType>
        <xsd:restriction base="dms:DateTime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c9829-da2d-4041-98f9-3a221e7c0c6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918503e6-89e5-4670-ba0a-d0a92c6de754}" ma:internalName="TaxCatchAll" ma:showField="CatchAllData" ma:web="915c9829-da2d-4041-98f9-3a221e7c0c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27C6F29-B29F-4C7A-B321-B66FDF59372B}">
  <ds:schemaRefs>
    <ds:schemaRef ds:uri="http://schemas.microsoft.com/office/2006/metadata/properties"/>
    <ds:schemaRef ds:uri="http://schemas.microsoft.com/office/infopath/2007/PartnerControls"/>
    <ds:schemaRef ds:uri="25ad686d-08b6-48c0-9527-f836dcf55e87"/>
    <ds:schemaRef ds:uri="915c9829-da2d-4041-98f9-3a221e7c0c6a"/>
  </ds:schemaRefs>
</ds:datastoreItem>
</file>

<file path=customXml/itemProps2.xml><?xml version="1.0" encoding="utf-8"?>
<ds:datastoreItem xmlns:ds="http://schemas.openxmlformats.org/officeDocument/2006/customXml" ds:itemID="{2E37AE7B-F9CC-47D5-9D88-86CBCAC8FED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62632EE-4905-4F3A-8CF0-806F0533B40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5ad686d-08b6-48c0-9527-f836dcf55e87"/>
    <ds:schemaRef ds:uri="915c9829-da2d-4041-98f9-3a221e7c0c6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</vt:lpstr>
      <vt:lpstr>RawData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Ashley Rossin</cp:lastModifiedBy>
  <cp:revision/>
  <dcterms:created xsi:type="dcterms:W3CDTF">2024-01-10T18:14:58Z</dcterms:created>
  <dcterms:modified xsi:type="dcterms:W3CDTF">2024-12-04T18:24:03Z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0x010100990C6D02423ECD4F966A7E5501B5E8C1</vt:lpwstr>
  </property>
  <property fmtid="{D5CDD505-2E9C-101B-9397-08002B2CF9AE}" pid="3" name="MediaServiceImageTags">
    <vt:lpwstr/>
  </property>
</Properties>
</file>