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ate1904="1" defaultThemeVersion="124226"/>
  <bookViews>
    <workbookView xWindow="660" yWindow="405" windowWidth="24090" windowHeight="12015"/>
  </bookViews>
  <sheets>
    <sheet name="Population_Estimates" sheetId="1" r:id="rId1"/>
  </sheets>
  <calcPr calcId="0"/>
</workbook>
</file>

<file path=xl/calcChain.xml><?xml version="1.0" encoding="utf-8"?>
<calcChain xmlns="http://schemas.openxmlformats.org/spreadsheetml/2006/main">
  <c r="P32" i="1" l="1"/>
  <c r="T14" i="1"/>
  <c r="T31" i="1"/>
  <c r="T30" i="1"/>
  <c r="U30" i="1" s="1"/>
  <c r="T28" i="1"/>
  <c r="T26" i="1"/>
  <c r="T24" i="1"/>
  <c r="U24" i="1" s="1"/>
  <c r="T22" i="1"/>
  <c r="U22" i="1" s="1"/>
  <c r="T20" i="1"/>
  <c r="T18" i="1"/>
  <c r="T16" i="1"/>
  <c r="U16" i="1" s="1"/>
  <c r="S32" i="1"/>
  <c r="T32" i="1"/>
  <c r="R32" i="1"/>
  <c r="O31" i="1"/>
  <c r="O24" i="1"/>
  <c r="O16" i="1"/>
  <c r="M30" i="1"/>
  <c r="O30" i="1" s="1"/>
  <c r="M28" i="1"/>
  <c r="O28" i="1" s="1"/>
  <c r="M26" i="1"/>
  <c r="O26" i="1" s="1"/>
  <c r="U26" i="1" s="1"/>
  <c r="M24" i="1"/>
  <c r="M22" i="1"/>
  <c r="O22" i="1" s="1"/>
  <c r="M20" i="1"/>
  <c r="O20" i="1" s="1"/>
  <c r="M18" i="1"/>
  <c r="O18" i="1" s="1"/>
  <c r="U18" i="1" s="1"/>
  <c r="M16" i="1"/>
  <c r="M14" i="1"/>
  <c r="O14" i="1" s="1"/>
  <c r="O32" i="1" l="1"/>
  <c r="U20" i="1"/>
  <c r="U28" i="1"/>
  <c r="U32" i="1"/>
  <c r="U14" i="1"/>
  <c r="U31" i="1"/>
</calcChain>
</file>

<file path=xl/sharedStrings.xml><?xml version="1.0" encoding="utf-8"?>
<sst xmlns="http://schemas.openxmlformats.org/spreadsheetml/2006/main" count="96" uniqueCount="66">
  <si>
    <t>Region</t>
  </si>
  <si>
    <t>Health Authority</t>
  </si>
  <si>
    <t>Year</t>
  </si>
  <si>
    <t>Gender</t>
  </si>
  <si>
    <t>Total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</si>
  <si>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</si>
  <si>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</si>
  <si>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</si>
  <si>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</si>
  <si>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</si>
  <si>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</si>
  <si>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</si>
  <si>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</si>
  <si>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</si>
  <si>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</si>
  <si>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</si>
  <si>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</si>
  <si>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</si>
  <si>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</si>
  <si>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90+</t>
  </si>
  <si>
    <t>British Columbia</t>
  </si>
  <si>
    <t>T</t>
  </si>
  <si>
    <t xml:space="preserve"> 15-19</t>
  </si>
  <si>
    <t xml:space="preserve"> 10-14</t>
  </si>
  <si>
    <t xml:space="preserve"> 5-9</t>
  </si>
  <si>
    <t xml:space="preserve"> 0-4</t>
  </si>
  <si>
    <t xml:space="preserve"> &lt;1</t>
  </si>
  <si>
    <t>0-9</t>
  </si>
  <si>
    <t xml:space="preserve"> 10-19</t>
  </si>
  <si>
    <t xml:space="preserve"> 20-29</t>
  </si>
  <si>
    <t xml:space="preserve"> 30-39</t>
  </si>
  <si>
    <t xml:space="preserve"> 40-49</t>
  </si>
  <si>
    <t xml:space="preserve"> 50-59</t>
  </si>
  <si>
    <t xml:space="preserve"> 60-69</t>
  </si>
  <si>
    <t xml:space="preserve"> 70-79</t>
  </si>
  <si>
    <t xml:space="preserve"> 80-89</t>
  </si>
  <si>
    <t>Spain Case%</t>
  </si>
  <si>
    <t>Italy Case%</t>
  </si>
  <si>
    <t>Persons</t>
  </si>
  <si>
    <t>Age-Gp</t>
  </si>
  <si>
    <t>California</t>
  </si>
  <si>
    <t>BC</t>
  </si>
  <si>
    <t>Average</t>
  </si>
  <si>
    <t>DEMOGRAPHIC</t>
  </si>
  <si>
    <t>Relative Risk = case/pop%</t>
  </si>
  <si>
    <t>Relative Risk: if the risk is the same all around then the case% should be the same</t>
  </si>
  <si>
    <t>as the population %</t>
  </si>
  <si>
    <t>In other words, if 90+ are 0.92% of 100 patients, they should also make up 0.92% of the cases,'</t>
  </si>
  <si>
    <t>for every age group.</t>
  </si>
  <si>
    <t>But the case % for 90+ is 5.05%, which is 5.5X the demographic percentage</t>
  </si>
  <si>
    <t>This is the relative risk for the 90+ group.</t>
  </si>
  <si>
    <t>The closest to 1 is the 40-49 age group 1.1.</t>
  </si>
  <si>
    <t>The &lt;30 ages all have a relative risk &lt;0.5, and &lt;20 the relative risk is 0.1</t>
  </si>
  <si>
    <t xml:space="preserve">Of course, we have taken an average of Spain and Italy, as we don't know what the </t>
  </si>
  <si>
    <t>case distribution is for BC, Canada, US, NY, France, UK etc. etc</t>
  </si>
  <si>
    <t>But the model will accommodate it</t>
  </si>
  <si>
    <t>We build the risk factors into the model by essentially multiplying the size of the person by this factor….thus the 90+ will be 5.5 x the size, for being vulnerable</t>
  </si>
  <si>
    <t>We  have to change the model when it turns blue because we cannot assume they have 5.5x the infectivity….</t>
  </si>
  <si>
    <t>or can we?</t>
  </si>
  <si>
    <t>Ethnicity is treated the same way…..</t>
  </si>
  <si>
    <t>The odds of collision with a young person is very small…</t>
  </si>
  <si>
    <t>We will apportion the population by age group in size, then mix them up good</t>
  </si>
  <si>
    <t>ie random p(x,y) exchange with random p(I,j) for 3Xpopulation number…..</t>
  </si>
  <si>
    <t>we won't use random x,y but the random x/population trade with random y of population…..</t>
  </si>
  <si>
    <t>Canada</t>
  </si>
  <si>
    <t>Case % by 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</si>
</sst>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1">
    <xf numFmtId="0" fontId="0" fillId="0" borderId="0" xfId="0"/>
    <xf numFmtId="16" fontId="0" fillId="0" borderId="0" xfId="0" applyNumberFormat="1"/>
    <xf numFmtId="3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10" fontId="0" fillId="33" borderId="11" xfId="0" applyNumberFormat="1" applyFill="1" applyBorder="1"/>
    <xf numFmtId="0" fontId="0" fillId="33" borderId="12" xfId="0" applyFill="1" applyBorder="1"/>
    <xf numFmtId="10" fontId="0" fillId="34" borderId="11" xfId="0" applyNumberFormat="1" applyFill="1" applyBorder="1"/>
    <xf numFmtId="0" fontId="0" fillId="34" borderId="12" xfId="0" applyFill="1" applyBorder="1"/>
    <xf numFmtId="0" fontId="0" fillId="35" borderId="12" xfId="0" applyFill="1" applyBorder="1"/>
    <xf numFmtId="10" fontId="0" fillId="36" borderId="11" xfId="0" applyNumberFormat="1" applyFill="1" applyBorder="1"/>
    <xf numFmtId="10" fontId="0" fillId="37" borderId="11" xfId="0" applyNumberFormat="1" applyFill="1" applyBorder="1"/>
    <xf numFmtId="0" fontId="0" fillId="37" borderId="12" xfId="0" applyFill="1" applyBorder="1"/>
    <xf numFmtId="10" fontId="0" fillId="0" borderId="10" xfId="0" applyNumberFormat="1" applyBorder="1"/>
    <xf numFmtId="10" fontId="0" fillId="38" borderId="10" xfId="0" applyNumberFormat="1" applyFill="1" applyBorder="1"/>
    <xf numFmtId="10" fontId="0" fillId="39" borderId="10" xfId="0" applyNumberFormat="1" applyFill="1" applyBorder="1"/>
    <xf numFmtId="0" fontId="0" fillId="40" borderId="0" xfId="0" applyFill="1"/>
    <xf numFmtId="0" fontId="0" fillId="40" borderId="12" xfId="0" applyFill="1" applyBorder="1"/>
    <xf numFmtId="10" fontId="0" fillId="40" borderId="11" xfId="0" applyNumberFormat="1" applyFill="1" applyBorder="1"/>
    <xf numFmtId="10" fontId="0" fillId="35" borderId="10" xfId="0" applyNumberFormat="1" applyFill="1" applyBorder="1"/>
    <xf numFmtId="0" fontId="0" fillId="40" borderId="0" xfId="0" applyFill="1" applyAlignment="1">
      <alignment horizontal="right"/>
    </xf>
    <xf numFmtId="165" fontId="0" fillId="0" borderId="0" xfId="0" applyNumberFormat="1"/>
    <xf numFmtId="10" fontId="0" fillId="0" borderId="0" xfId="0" applyNumberFormat="1" applyBorder="1"/>
    <xf numFmtId="0" fontId="0" fillId="0" borderId="0" xfId="0" applyBorder="1"/>
    <xf numFmtId="16" fontId="0" fillId="0" borderId="13" xfId="0" applyNumberFormat="1" applyBorder="1"/>
    <xf numFmtId="10" fontId="0" fillId="0" borderId="14" xfId="0" applyNumberFormat="1" applyBorder="1"/>
    <xf numFmtId="16" fontId="0" fillId="0" borderId="16" xfId="0" applyNumberFormat="1" applyBorder="1"/>
    <xf numFmtId="10" fontId="0" fillId="0" borderId="17" xfId="0" applyNumberFormat="1" applyBorder="1"/>
    <xf numFmtId="0" fontId="0" fillId="0" borderId="16" xfId="0" applyBorder="1"/>
    <xf numFmtId="10" fontId="0" fillId="35" borderId="13" xfId="0" applyNumberFormat="1" applyFill="1" applyBorder="1"/>
    <xf numFmtId="0" fontId="0" fillId="0" borderId="13" xfId="0" applyBorder="1"/>
    <xf numFmtId="9" fontId="0" fillId="0" borderId="17" xfId="0" applyNumberFormat="1" applyBorder="1"/>
    <xf numFmtId="9" fontId="0" fillId="0" borderId="14" xfId="0" applyNumberFormat="1" applyBorder="1"/>
    <xf numFmtId="0" fontId="0" fillId="0" borderId="19" xfId="0" applyBorder="1"/>
    <xf numFmtId="0" fontId="0" fillId="0" borderId="10" xfId="0" applyBorder="1"/>
    <xf numFmtId="10" fontId="0" fillId="42" borderId="15" xfId="0" applyNumberFormat="1" applyFill="1" applyBorder="1"/>
    <xf numFmtId="10" fontId="0" fillId="42" borderId="18" xfId="0" applyNumberFormat="1" applyFill="1" applyBorder="1"/>
    <xf numFmtId="9" fontId="0" fillId="42" borderId="18" xfId="0" applyNumberFormat="1" applyFill="1" applyBorder="1"/>
    <xf numFmtId="9" fontId="0" fillId="42" borderId="15" xfId="0" applyNumberFormat="1" applyFill="1" applyBorder="1"/>
    <xf numFmtId="10" fontId="0" fillId="42" borderId="20" xfId="0" applyNumberFormat="1" applyFill="1" applyBorder="1"/>
    <xf numFmtId="3" fontId="0" fillId="0" borderId="21" xfId="0" applyNumberFormat="1" applyBorder="1"/>
    <xf numFmtId="9" fontId="0" fillId="42" borderId="10" xfId="0" applyNumberFormat="1" applyFill="1" applyBorder="1"/>
    <xf numFmtId="10" fontId="0" fillId="42" borderId="10" xfId="0" applyNumberFormat="1" applyFill="1" applyBorder="1"/>
    <xf numFmtId="10" fontId="0" fillId="42" borderId="11" xfId="0" applyNumberFormat="1" applyFill="1" applyBorder="1"/>
    <xf numFmtId="10" fontId="0" fillId="42" borderId="12" xfId="0" applyNumberFormat="1" applyFill="1" applyBorder="1"/>
    <xf numFmtId="9" fontId="0" fillId="42" borderId="12" xfId="0" applyNumberFormat="1" applyFill="1" applyBorder="1"/>
    <xf numFmtId="10" fontId="0" fillId="42" borderId="24" xfId="0" applyNumberFormat="1" applyFill="1" applyBorder="1"/>
    <xf numFmtId="0" fontId="0" fillId="41" borderId="19" xfId="0" applyFill="1" applyBorder="1" applyAlignment="1">
      <alignment horizontal="center"/>
    </xf>
    <xf numFmtId="10" fontId="0" fillId="36" borderId="10" xfId="0" applyNumberFormat="1" applyFill="1" applyBorder="1"/>
    <xf numFmtId="10" fontId="0" fillId="36" borderId="12" xfId="0" applyNumberFormat="1" applyFill="1" applyBorder="1"/>
    <xf numFmtId="10" fontId="0" fillId="36" borderId="24" xfId="0" applyNumberFormat="1" applyFill="1" applyBorder="1"/>
    <xf numFmtId="0" fontId="0" fillId="41" borderId="26" xfId="0" applyFill="1" applyBorder="1" applyAlignment="1">
      <alignment horizontal="center"/>
    </xf>
    <xf numFmtId="0" fontId="0" fillId="41" borderId="27" xfId="0" applyFill="1" applyBorder="1" applyAlignment="1">
      <alignment horizontal="center"/>
    </xf>
    <xf numFmtId="0" fontId="0" fillId="41" borderId="28" xfId="0" applyFill="1" applyBorder="1" applyAlignment="1">
      <alignment horizontal="center"/>
    </xf>
    <xf numFmtId="0" fontId="0" fillId="41" borderId="29" xfId="0" applyFill="1" applyBorder="1" applyAlignment="1">
      <alignment horizontal="center"/>
    </xf>
    <xf numFmtId="3" fontId="0" fillId="0" borderId="25" xfId="0" applyNumberFormat="1" applyBorder="1"/>
    <xf numFmtId="0" fontId="0" fillId="41" borderId="12" xfId="0" applyFill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3" xfId="0" applyBorder="1"/>
    <xf numFmtId="10" fontId="0" fillId="0" borderId="30" xfId="0" applyNumberFormat="1" applyBorder="1"/>
    <xf numFmtId="0" fontId="0" fillId="0" borderId="30" xfId="0" applyBorder="1"/>
    <xf numFmtId="10" fontId="0" fillId="0" borderId="16" xfId="0" applyNumberFormat="1" applyBorder="1"/>
    <xf numFmtId="0" fontId="0" fillId="36" borderId="13" xfId="0" applyFill="1" applyBorder="1"/>
    <xf numFmtId="0" fontId="0" fillId="36" borderId="14" xfId="0" applyFill="1" applyBorder="1" applyAlignment="1">
      <alignment horizontal="left"/>
    </xf>
    <xf numFmtId="0" fontId="0" fillId="36" borderId="15" xfId="0" applyFill="1" applyBorder="1"/>
    <xf numFmtId="0" fontId="0" fillId="0" borderId="3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40" borderId="22" xfId="0" applyFill="1" applyBorder="1"/>
    <xf numFmtId="10" fontId="0" fillId="40" borderId="22" xfId="0" applyNumberFormat="1" applyFill="1" applyBorder="1"/>
    <xf numFmtId="10" fontId="0" fillId="40" borderId="18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 Demographics 2019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Population_Estimates!$O$13</c:f>
              <c:strCache>
                <c:ptCount val="1"/>
                <c:pt idx="0">
                  <c:v>BC</c:v>
                </c:pt>
              </c:strCache>
            </c:strRef>
          </c:tx>
          <c:invertIfNegative val="0"/>
          <c:trendline>
            <c:spPr>
              <a:ln w="28575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  <c:trendlineType val="poly"/>
            <c:order val="2"/>
            <c:dispRSqr val="0"/>
            <c:dispEq val="0"/>
          </c:trendline>
          <c:cat>
            <c:strRef>
              <c:f>Population_Estimates!$N$14:$N$31</c:f>
              <c:strCache>
                <c:ptCount val="18"/>
                <c:pt idx="0">
                  <c:v>0-9</c:v>
                </c:pt>
                <c:pt idx="2">
                  <c:v> 10-19</c:v>
                </c:pt>
                <c:pt idx="4">
                  <c:v> 20-29</c:v>
                </c:pt>
                <c:pt idx="6">
                  <c:v> 30-39</c:v>
                </c:pt>
                <c:pt idx="8">
                  <c:v> 40-49</c:v>
                </c:pt>
                <c:pt idx="10">
                  <c:v> 50-59</c:v>
                </c:pt>
                <c:pt idx="12">
                  <c:v> 60-69</c:v>
                </c:pt>
                <c:pt idx="14">
                  <c:v> 70-79</c:v>
                </c:pt>
                <c:pt idx="16">
                  <c:v> 80-89</c:v>
                </c:pt>
                <c:pt idx="17">
                  <c:v>90+</c:v>
                </c:pt>
              </c:strCache>
            </c:strRef>
          </c:cat>
          <c:val>
            <c:numRef>
              <c:f>Population_Estimates!$O$14:$O$31</c:f>
              <c:numCache>
                <c:formatCode>0.00%</c:formatCode>
                <c:ptCount val="18"/>
                <c:pt idx="0">
                  <c:v>9.2464983586179259E-2</c:v>
                </c:pt>
                <c:pt idx="2">
                  <c:v>0.10288787806605597</c:v>
                </c:pt>
                <c:pt idx="4">
                  <c:v>0.1361676686380078</c:v>
                </c:pt>
                <c:pt idx="6">
                  <c:v>0.14154771050468754</c:v>
                </c:pt>
                <c:pt idx="8">
                  <c:v>0.12746404497749705</c:v>
                </c:pt>
                <c:pt idx="10">
                  <c:v>0.14270657672849915</c:v>
                </c:pt>
                <c:pt idx="12">
                  <c:v>0.13004581041366614</c:v>
                </c:pt>
                <c:pt idx="14">
                  <c:v>8.1496079139698099E-2</c:v>
                </c:pt>
                <c:pt idx="16">
                  <c:v>3.6020882860058966E-2</c:v>
                </c:pt>
                <c:pt idx="17">
                  <c:v>9.1983650856500149E-3</c:v>
                </c:pt>
              </c:numCache>
            </c:numRef>
          </c:val>
        </c:ser>
        <c:ser>
          <c:idx val="1"/>
          <c:order val="1"/>
          <c:tx>
            <c:strRef>
              <c:f>Population_Estimates!$P$13</c:f>
              <c:strCache>
                <c:ptCount val="1"/>
                <c:pt idx="0">
                  <c:v>Canada</c:v>
                </c:pt>
              </c:strCache>
            </c:strRef>
          </c:tx>
          <c:invertIfNegative val="0"/>
          <c:trendline>
            <c:spPr>
              <a:ln w="285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  <c:trendlineType val="poly"/>
            <c:order val="2"/>
            <c:dispRSqr val="0"/>
            <c:dispEq val="0"/>
          </c:trendline>
          <c:cat>
            <c:strRef>
              <c:f>Population_Estimates!$N$14:$N$31</c:f>
              <c:strCache>
                <c:ptCount val="18"/>
                <c:pt idx="0">
                  <c:v>0-9</c:v>
                </c:pt>
                <c:pt idx="2">
                  <c:v> 10-19</c:v>
                </c:pt>
                <c:pt idx="4">
                  <c:v> 20-29</c:v>
                </c:pt>
                <c:pt idx="6">
                  <c:v> 30-39</c:v>
                </c:pt>
                <c:pt idx="8">
                  <c:v> 40-49</c:v>
                </c:pt>
                <c:pt idx="10">
                  <c:v> 50-59</c:v>
                </c:pt>
                <c:pt idx="12">
                  <c:v> 60-69</c:v>
                </c:pt>
                <c:pt idx="14">
                  <c:v> 70-79</c:v>
                </c:pt>
                <c:pt idx="16">
                  <c:v> 80-89</c:v>
                </c:pt>
                <c:pt idx="17">
                  <c:v>90+</c:v>
                </c:pt>
              </c:strCache>
            </c:strRef>
          </c:cat>
          <c:val>
            <c:numRef>
              <c:f>Population_Estimates!$P$14:$P$31</c:f>
              <c:numCache>
                <c:formatCode>0.00%</c:formatCode>
                <c:ptCount val="18"/>
                <c:pt idx="0">
                  <c:v>0.111</c:v>
                </c:pt>
                <c:pt idx="2">
                  <c:v>0.113</c:v>
                </c:pt>
                <c:pt idx="4">
                  <c:v>0.129</c:v>
                </c:pt>
                <c:pt idx="6">
                  <c:v>0.13100000000000001</c:v>
                </c:pt>
                <c:pt idx="8">
                  <c:v>0.13100000000000001</c:v>
                </c:pt>
                <c:pt idx="10">
                  <c:v>0.151</c:v>
                </c:pt>
                <c:pt idx="12" formatCode="0%">
                  <c:v>0.125</c:v>
                </c:pt>
                <c:pt idx="14">
                  <c:v>6.9000000000000006E-2</c:v>
                </c:pt>
                <c:pt idx="16">
                  <c:v>3.2000000000000001E-2</c:v>
                </c:pt>
                <c:pt idx="17">
                  <c:v>1.0999999999999999E-2</c:v>
                </c:pt>
              </c:numCache>
            </c:numRef>
          </c:val>
        </c:ser>
        <c:ser>
          <c:idx val="2"/>
          <c:order val="2"/>
          <c:tx>
            <c:strRef>
              <c:f>Population_Estimates!$Q$13</c:f>
              <c:strCache>
                <c:ptCount val="1"/>
                <c:pt idx="0">
                  <c:v>California</c:v>
                </c:pt>
              </c:strCache>
            </c:strRef>
          </c:tx>
          <c:invertIfNegative val="0"/>
          <c:trendline>
            <c:spPr>
              <a:ln w="15875">
                <a:solidFill>
                  <a:schemeClr val="accent3">
                    <a:lumMod val="75000"/>
                  </a:schemeClr>
                </a:solidFill>
              </a:ln>
            </c:spPr>
            <c:trendlineType val="poly"/>
            <c:order val="2"/>
            <c:dispRSqr val="0"/>
            <c:dispEq val="0"/>
          </c:trendline>
          <c:cat>
            <c:strRef>
              <c:f>Population_Estimates!$N$14:$N$31</c:f>
              <c:strCache>
                <c:ptCount val="18"/>
                <c:pt idx="0">
                  <c:v>0-9</c:v>
                </c:pt>
                <c:pt idx="2">
                  <c:v> 10-19</c:v>
                </c:pt>
                <c:pt idx="4">
                  <c:v> 20-29</c:v>
                </c:pt>
                <c:pt idx="6">
                  <c:v> 30-39</c:v>
                </c:pt>
                <c:pt idx="8">
                  <c:v> 40-49</c:v>
                </c:pt>
                <c:pt idx="10">
                  <c:v> 50-59</c:v>
                </c:pt>
                <c:pt idx="12">
                  <c:v> 60-69</c:v>
                </c:pt>
                <c:pt idx="14">
                  <c:v> 70-79</c:v>
                </c:pt>
                <c:pt idx="16">
                  <c:v> 80-89</c:v>
                </c:pt>
                <c:pt idx="17">
                  <c:v>90+</c:v>
                </c:pt>
              </c:strCache>
            </c:strRef>
          </c:cat>
          <c:val>
            <c:numRef>
              <c:f>Population_Estimates!$Q$14:$Q$31</c:f>
              <c:numCache>
                <c:formatCode>General</c:formatCode>
                <c:ptCount val="18"/>
                <c:pt idx="0" formatCode="0.00%">
                  <c:v>0.153</c:v>
                </c:pt>
                <c:pt idx="2" formatCode="0.00%">
                  <c:v>0.14799999999999999</c:v>
                </c:pt>
                <c:pt idx="4" formatCode="0.00%">
                  <c:v>0.14699999999999999</c:v>
                </c:pt>
                <c:pt idx="6" formatCode="0.00%">
                  <c:v>0.158</c:v>
                </c:pt>
                <c:pt idx="8" formatCode="0.00%">
                  <c:v>0.14499999999999999</c:v>
                </c:pt>
                <c:pt idx="10" formatCode="0.00%">
                  <c:v>0.107</c:v>
                </c:pt>
                <c:pt idx="12" formatCode="0.00%">
                  <c:v>5.0999999999999997E-2</c:v>
                </c:pt>
                <c:pt idx="14" formatCode="0.00%">
                  <c:v>3.5999999999999997E-2</c:v>
                </c:pt>
                <c:pt idx="16" formatCode="0.00%">
                  <c:v>2.5499999999999998E-2</c:v>
                </c:pt>
                <c:pt idx="17" formatCode="0.00%">
                  <c:v>6.4999999999999997E-3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6"/>
        <c:axId val="422565760"/>
        <c:axId val="422567296"/>
      </c:barChart>
      <c:catAx>
        <c:axId val="42256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422567296"/>
        <c:crosses val="autoZero"/>
        <c:auto val="1"/>
        <c:lblAlgn val="ctr"/>
        <c:lblOffset val="100"/>
        <c:noMultiLvlLbl val="0"/>
      </c:catAx>
      <c:valAx>
        <c:axId val="422567296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crossAx val="4225657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rotY val="3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area3DChart>
        <c:grouping val="percentStacked"/>
        <c:varyColors val="0"/>
        <c:ser>
          <c:idx val="0"/>
          <c:order val="0"/>
          <c:spPr>
            <a:ln w="28575">
              <a:noFill/>
            </a:ln>
          </c:spPr>
          <c:val>
            <c:numRef>
              <c:f>Population_Estimates!$I$57:$I$73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val>
            <c:numRef>
              <c:f>Population_Estimates!$J$57:$J$73</c:f>
              <c:numCache>
                <c:formatCode>General</c:formatCode>
                <c:ptCount val="17"/>
                <c:pt idx="0">
                  <c:v>200</c:v>
                </c:pt>
                <c:pt idx="1">
                  <c:v>193</c:v>
                </c:pt>
                <c:pt idx="2">
                  <c:v>186</c:v>
                </c:pt>
                <c:pt idx="3">
                  <c:v>179</c:v>
                </c:pt>
                <c:pt idx="4">
                  <c:v>172</c:v>
                </c:pt>
                <c:pt idx="5">
                  <c:v>165</c:v>
                </c:pt>
                <c:pt idx="6">
                  <c:v>158</c:v>
                </c:pt>
                <c:pt idx="7">
                  <c:v>151</c:v>
                </c:pt>
                <c:pt idx="8">
                  <c:v>144</c:v>
                </c:pt>
                <c:pt idx="9">
                  <c:v>137</c:v>
                </c:pt>
                <c:pt idx="10">
                  <c:v>130</c:v>
                </c:pt>
                <c:pt idx="11">
                  <c:v>123</c:v>
                </c:pt>
                <c:pt idx="12">
                  <c:v>116</c:v>
                </c:pt>
                <c:pt idx="13">
                  <c:v>109</c:v>
                </c:pt>
                <c:pt idx="14">
                  <c:v>102</c:v>
                </c:pt>
                <c:pt idx="15">
                  <c:v>95</c:v>
                </c:pt>
                <c:pt idx="16">
                  <c:v>88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val>
            <c:numRef>
              <c:f>Population_Estimates!$K$57:$K$73</c:f>
              <c:numCache>
                <c:formatCode>General</c:formatCode>
                <c:ptCount val="17"/>
                <c:pt idx="0">
                  <c:v>88</c:v>
                </c:pt>
                <c:pt idx="1">
                  <c:v>95</c:v>
                </c:pt>
                <c:pt idx="2">
                  <c:v>102</c:v>
                </c:pt>
                <c:pt idx="3">
                  <c:v>109</c:v>
                </c:pt>
                <c:pt idx="4">
                  <c:v>116</c:v>
                </c:pt>
                <c:pt idx="5">
                  <c:v>123</c:v>
                </c:pt>
                <c:pt idx="6">
                  <c:v>130</c:v>
                </c:pt>
                <c:pt idx="7">
                  <c:v>137</c:v>
                </c:pt>
                <c:pt idx="8">
                  <c:v>144</c:v>
                </c:pt>
                <c:pt idx="9">
                  <c:v>151</c:v>
                </c:pt>
                <c:pt idx="10">
                  <c:v>158</c:v>
                </c:pt>
                <c:pt idx="11">
                  <c:v>165</c:v>
                </c:pt>
                <c:pt idx="12">
                  <c:v>172</c:v>
                </c:pt>
                <c:pt idx="13">
                  <c:v>179</c:v>
                </c:pt>
                <c:pt idx="14">
                  <c:v>186</c:v>
                </c:pt>
                <c:pt idx="15">
                  <c:v>193</c:v>
                </c:pt>
                <c:pt idx="16">
                  <c:v>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305728"/>
        <c:axId val="198712320"/>
        <c:axId val="0"/>
      </c:area3DChart>
      <c:catAx>
        <c:axId val="245305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712320"/>
        <c:crosses val="autoZero"/>
        <c:auto val="1"/>
        <c:lblAlgn val="ctr"/>
        <c:lblOffset val="100"/>
        <c:noMultiLvlLbl val="0"/>
      </c:catAx>
      <c:valAx>
        <c:axId val="1987123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4530572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169066</xdr:colOff>
      <xdr:row>31</xdr:row>
      <xdr:rowOff>38099</xdr:rowOff>
    </xdr:from>
    <xdr:to>
      <xdr:col>12</xdr:col>
      <xdr:colOff>514349</xdr:colOff>
      <xdr:row>50</xdr:row>
      <xdr:rowOff>147637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431006</xdr:colOff>
      <xdr:row>50</xdr:row>
      <xdr:rowOff>4762</xdr:rowOff>
    </xdr:from>
    <xdr:to>
      <xdr:col>19</xdr:col>
      <xdr:colOff>159543</xdr:colOff>
      <xdr:row>65</xdr:row>
      <xdr:rowOff>33337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3"/>
  <sheetViews>
    <sheetView tabSelected="1" topLeftCell="E1" workbookViewId="0">
      <selection activeCell="I57" sqref="I57:K73"/>
    </sheetView>
  </sheetViews>
  <sheetFormatPr defaultRowHeight="14.25" x14ac:dyDescent="0.45"/>
  <cols>
    <col min="16" max="16" width="11.46484375" customWidth="1"/>
    <col min="17" max="17" width="10.1328125" customWidth="1"/>
    <col min="19" max="19" width="9.9296875" customWidth="1"/>
    <col min="20" max="20" width="12.53125" customWidth="1"/>
    <col min="22" max="22" width="19.73046875" bestFit="1" customWidth="1"/>
  </cols>
  <sheetData>
    <row r="1" spans="1:2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26</v>
      </c>
      <c r="G1" s="1" t="s">
        <v>25</v>
      </c>
      <c r="H1" s="1" t="s">
        <v>24</v>
      </c>
      <c r="I1" s="1" t="s">
        <v>23</v>
      </c>
      <c r="J1" s="1"/>
      <c r="K1" s="1"/>
      <c r="L1" t="s">
        <v>22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</row>
    <row r="2" spans="1:27" x14ac:dyDescent="0.45">
      <c r="A2">
        <v>0</v>
      </c>
      <c r="B2" t="s">
        <v>20</v>
      </c>
      <c r="C2">
        <v>2019</v>
      </c>
      <c r="D2" t="s">
        <v>21</v>
      </c>
      <c r="E2">
        <v>5071336</v>
      </c>
      <c r="F2">
        <v>43319</v>
      </c>
      <c r="G2">
        <v>183799</v>
      </c>
      <c r="H2">
        <v>241803</v>
      </c>
      <c r="I2">
        <v>244657</v>
      </c>
      <c r="L2">
        <v>277122</v>
      </c>
      <c r="M2">
        <v>336531</v>
      </c>
      <c r="N2">
        <v>354021</v>
      </c>
      <c r="O2">
        <v>366111</v>
      </c>
      <c r="P2">
        <v>351725</v>
      </c>
      <c r="Q2">
        <v>315716</v>
      </c>
      <c r="R2">
        <v>330697</v>
      </c>
      <c r="S2">
        <v>345770</v>
      </c>
      <c r="T2">
        <v>377943</v>
      </c>
      <c r="U2">
        <v>354060</v>
      </c>
      <c r="V2">
        <v>305446</v>
      </c>
      <c r="W2">
        <v>246972</v>
      </c>
      <c r="X2">
        <v>166322</v>
      </c>
      <c r="Y2">
        <v>110843</v>
      </c>
      <c r="Z2">
        <v>71831</v>
      </c>
      <c r="AA2">
        <v>46648</v>
      </c>
    </row>
    <row r="5" spans="1:27" x14ac:dyDescent="0.45">
      <c r="E5" t="s">
        <v>20</v>
      </c>
    </row>
    <row r="6" spans="1:27" x14ac:dyDescent="0.45">
      <c r="E6">
        <v>2019</v>
      </c>
    </row>
    <row r="7" spans="1:27" x14ac:dyDescent="0.45">
      <c r="E7" t="s">
        <v>21</v>
      </c>
      <c r="L7">
        <v>0</v>
      </c>
    </row>
    <row r="8" spans="1:27" x14ac:dyDescent="0.45">
      <c r="E8">
        <v>5071336</v>
      </c>
      <c r="J8" t="s">
        <v>64</v>
      </c>
      <c r="L8" s="4" t="s">
        <v>41</v>
      </c>
    </row>
    <row r="9" spans="1:27" x14ac:dyDescent="0.45">
      <c r="E9">
        <v>43319</v>
      </c>
      <c r="I9" t="s">
        <v>2</v>
      </c>
      <c r="L9">
        <v>2019</v>
      </c>
    </row>
    <row r="10" spans="1:27" x14ac:dyDescent="0.45">
      <c r="E10">
        <v>183799</v>
      </c>
      <c r="I10" t="s">
        <v>3</v>
      </c>
      <c r="L10" t="s">
        <v>21</v>
      </c>
    </row>
    <row r="11" spans="1:27" ht="14.65" thickBot="1" x14ac:dyDescent="0.5">
      <c r="E11">
        <v>241803</v>
      </c>
      <c r="H11" t="s">
        <v>40</v>
      </c>
      <c r="I11" t="s">
        <v>4</v>
      </c>
      <c r="L11">
        <v>5071336</v>
      </c>
      <c r="M11" s="2"/>
    </row>
    <row r="12" spans="1:27" ht="14.65" thickBot="1" x14ac:dyDescent="0.5">
      <c r="E12">
        <v>244657</v>
      </c>
      <c r="H12" s="7">
        <v>7.2999999999999995E-2</v>
      </c>
      <c r="I12" t="s">
        <v>26</v>
      </c>
      <c r="L12">
        <v>43319</v>
      </c>
      <c r="M12" s="2"/>
      <c r="O12" s="16"/>
      <c r="P12" s="20" t="s">
        <v>43</v>
      </c>
      <c r="R12" s="63"/>
      <c r="S12" s="64" t="s">
        <v>65</v>
      </c>
      <c r="T12" s="65"/>
      <c r="V12" t="s">
        <v>44</v>
      </c>
    </row>
    <row r="13" spans="1:27" ht="14.65" thickBot="1" x14ac:dyDescent="0.5">
      <c r="E13">
        <v>277122</v>
      </c>
      <c r="H13" s="8"/>
      <c r="I13" s="24" t="s">
        <v>25</v>
      </c>
      <c r="J13" s="25">
        <v>5.3999999999999999E-2</v>
      </c>
      <c r="K13" s="35"/>
      <c r="L13">
        <v>183799</v>
      </c>
      <c r="M13" s="57" t="s">
        <v>38</v>
      </c>
      <c r="N13" s="58" t="s">
        <v>39</v>
      </c>
      <c r="O13" s="58" t="s">
        <v>41</v>
      </c>
      <c r="P13" s="59" t="s">
        <v>64</v>
      </c>
      <c r="Q13" s="59" t="s">
        <v>40</v>
      </c>
      <c r="R13" s="66" t="s">
        <v>36</v>
      </c>
      <c r="S13" s="67" t="s">
        <v>37</v>
      </c>
      <c r="T13" s="68" t="s">
        <v>42</v>
      </c>
      <c r="U13" s="21"/>
    </row>
    <row r="14" spans="1:27" ht="14.65" thickBot="1" x14ac:dyDescent="0.5">
      <c r="E14">
        <v>336531</v>
      </c>
      <c r="H14" s="19">
        <v>0.08</v>
      </c>
      <c r="I14" s="26" t="s">
        <v>24</v>
      </c>
      <c r="J14" s="27">
        <v>5.7000000000000002E-2</v>
      </c>
      <c r="K14" s="36">
        <v>0.111</v>
      </c>
      <c r="L14">
        <v>241803</v>
      </c>
      <c r="M14" s="55">
        <f>SUM(L12:L14)</f>
        <v>468921</v>
      </c>
      <c r="N14" s="56" t="s">
        <v>27</v>
      </c>
      <c r="O14" s="49">
        <f>M14/$L$11</f>
        <v>9.2464983586179259E-2</v>
      </c>
      <c r="P14" s="44">
        <v>0.111</v>
      </c>
      <c r="Q14" s="60">
        <v>0.153</v>
      </c>
      <c r="R14" s="60">
        <v>3.0000000000000001E-3</v>
      </c>
      <c r="S14" s="22">
        <v>8.0000000000000002E-3</v>
      </c>
      <c r="T14" s="69">
        <f>SUM(R14:S14)/2</f>
        <v>5.4999999999999997E-3</v>
      </c>
      <c r="U14" s="21">
        <f>T14/O14</f>
        <v>5.9481976708230168E-2</v>
      </c>
    </row>
    <row r="15" spans="1:27" x14ac:dyDescent="0.45">
      <c r="E15">
        <v>354021</v>
      </c>
      <c r="H15" s="3">
        <v>7.5999999999999998E-2</v>
      </c>
      <c r="I15" s="24" t="s">
        <v>23</v>
      </c>
      <c r="J15" s="25">
        <v>5.5E-2</v>
      </c>
      <c r="K15" s="35"/>
      <c r="L15">
        <v>244657</v>
      </c>
      <c r="M15" s="40"/>
      <c r="N15" s="51"/>
      <c r="O15" s="10"/>
      <c r="P15" s="43"/>
      <c r="Q15" s="61"/>
      <c r="R15" s="61"/>
      <c r="S15" s="23"/>
      <c r="T15" s="69"/>
      <c r="U15" s="21"/>
    </row>
    <row r="16" spans="1:27" ht="14.65" thickBot="1" x14ac:dyDescent="0.5">
      <c r="E16">
        <v>366111</v>
      </c>
      <c r="H16" s="3">
        <v>7.1999999999999995E-2</v>
      </c>
      <c r="I16" s="28" t="s">
        <v>22</v>
      </c>
      <c r="J16" s="27">
        <v>5.8000000000000003E-2</v>
      </c>
      <c r="K16" s="36">
        <v>0.113</v>
      </c>
      <c r="L16">
        <v>277122</v>
      </c>
      <c r="M16" s="40">
        <f>L16+L15</f>
        <v>521779</v>
      </c>
      <c r="N16" s="52" t="s">
        <v>28</v>
      </c>
      <c r="O16" s="49">
        <f>M16/$L$11</f>
        <v>0.10288787806605597</v>
      </c>
      <c r="P16" s="44">
        <v>0.113</v>
      </c>
      <c r="Q16" s="60">
        <v>0.14799999999999999</v>
      </c>
      <c r="R16" s="60">
        <v>5.0000000000000001E-3</v>
      </c>
      <c r="S16" s="22">
        <v>8.0000000000000002E-3</v>
      </c>
      <c r="T16" s="69">
        <f t="shared" ref="T16:T31" si="0">SUM(R16:S16)/2</f>
        <v>6.5000000000000006E-3</v>
      </c>
      <c r="U16" s="21">
        <f>T16/O16</f>
        <v>6.3175566667113853E-2</v>
      </c>
    </row>
    <row r="17" spans="5:21" ht="14.65" thickBot="1" x14ac:dyDescent="0.5">
      <c r="E17">
        <v>351725</v>
      </c>
      <c r="H17" s="3">
        <v>7.0000000000000007E-2</v>
      </c>
      <c r="I17" s="30" t="s">
        <v>5</v>
      </c>
      <c r="J17" s="25">
        <v>6.4000000000000001E-2</v>
      </c>
      <c r="K17" s="35"/>
      <c r="L17">
        <v>336531</v>
      </c>
      <c r="M17" s="40"/>
      <c r="N17" s="51"/>
      <c r="O17" s="10"/>
      <c r="P17" s="43"/>
      <c r="Q17" s="61"/>
      <c r="R17" s="61"/>
      <c r="S17" s="23"/>
      <c r="T17" s="69"/>
      <c r="U17" s="21"/>
    </row>
    <row r="18" spans="5:21" ht="14.65" thickBot="1" x14ac:dyDescent="0.5">
      <c r="E18">
        <v>315716</v>
      </c>
      <c r="H18" s="29">
        <v>0.154</v>
      </c>
      <c r="I18" s="28" t="s">
        <v>6</v>
      </c>
      <c r="J18" s="27">
        <v>6.5000000000000002E-2</v>
      </c>
      <c r="K18" s="36">
        <v>0.129</v>
      </c>
      <c r="L18">
        <v>354021</v>
      </c>
      <c r="M18" s="40">
        <f>L18+L17</f>
        <v>690552</v>
      </c>
      <c r="N18" s="52" t="s">
        <v>29</v>
      </c>
      <c r="O18" s="49">
        <f>M18/$L$11</f>
        <v>0.1361676686380078</v>
      </c>
      <c r="P18" s="44">
        <v>0.129</v>
      </c>
      <c r="Q18" s="60">
        <v>0.14699999999999999</v>
      </c>
      <c r="R18" s="60">
        <v>6.3E-2</v>
      </c>
      <c r="S18" s="22">
        <v>4.1000000000000002E-2</v>
      </c>
      <c r="T18" s="69">
        <f t="shared" si="0"/>
        <v>5.2000000000000005E-2</v>
      </c>
      <c r="U18" s="21">
        <f>T18/O18</f>
        <v>0.38188213487181277</v>
      </c>
    </row>
    <row r="19" spans="5:21" ht="14.65" thickBot="1" x14ac:dyDescent="0.5">
      <c r="E19">
        <v>330697</v>
      </c>
      <c r="H19" s="9"/>
      <c r="I19" s="30" t="s">
        <v>7</v>
      </c>
      <c r="J19" s="25">
        <v>6.6000000000000003E-2</v>
      </c>
      <c r="K19" s="35"/>
      <c r="L19">
        <v>366111</v>
      </c>
      <c r="M19" s="40"/>
      <c r="N19" s="51"/>
      <c r="O19" s="10"/>
      <c r="P19" s="43"/>
      <c r="Q19" s="61"/>
      <c r="R19" s="61"/>
      <c r="S19" s="23"/>
      <c r="T19" s="69"/>
      <c r="U19" s="21"/>
    </row>
    <row r="20" spans="5:21" ht="14.65" thickBot="1" x14ac:dyDescent="0.5">
      <c r="E20">
        <v>345770</v>
      </c>
      <c r="H20" s="11">
        <v>0.16200000000000001</v>
      </c>
      <c r="I20" s="28" t="s">
        <v>8</v>
      </c>
      <c r="J20" s="27">
        <v>6.5000000000000002E-2</v>
      </c>
      <c r="K20" s="36">
        <v>0.13100000000000001</v>
      </c>
      <c r="L20">
        <v>351725</v>
      </c>
      <c r="M20" s="40">
        <f>L20+L19</f>
        <v>717836</v>
      </c>
      <c r="N20" s="52" t="s">
        <v>30</v>
      </c>
      <c r="O20" s="49">
        <f>M20/$L$11</f>
        <v>0.14154771050468754</v>
      </c>
      <c r="P20" s="44">
        <v>0.13100000000000001</v>
      </c>
      <c r="Q20" s="60">
        <v>0.158</v>
      </c>
      <c r="R20" s="60">
        <v>0.11</v>
      </c>
      <c r="S20" s="22">
        <v>6.9000000000000006E-2</v>
      </c>
      <c r="T20" s="69">
        <f t="shared" si="0"/>
        <v>8.9499999999999996E-2</v>
      </c>
      <c r="U20" s="21">
        <f>T20/O20</f>
        <v>0.63229563855811066</v>
      </c>
    </row>
    <row r="21" spans="5:21" ht="14.65" thickBot="1" x14ac:dyDescent="0.5">
      <c r="E21">
        <v>377943</v>
      </c>
      <c r="H21" s="12"/>
      <c r="I21" s="30" t="s">
        <v>9</v>
      </c>
      <c r="J21" s="25">
        <v>6.4000000000000001E-2</v>
      </c>
      <c r="K21" s="35"/>
      <c r="L21">
        <v>315716</v>
      </c>
      <c r="M21" s="40"/>
      <c r="N21" s="51"/>
      <c r="O21" s="10"/>
      <c r="P21" s="43"/>
      <c r="Q21" s="61"/>
      <c r="R21" s="61"/>
      <c r="S21" s="23"/>
      <c r="T21" s="69"/>
      <c r="U21" s="21"/>
    </row>
    <row r="22" spans="5:21" ht="14.65" thickBot="1" x14ac:dyDescent="0.5">
      <c r="E22">
        <v>354060</v>
      </c>
      <c r="H22" s="7">
        <v>0.128</v>
      </c>
      <c r="I22" s="28" t="s">
        <v>10</v>
      </c>
      <c r="J22" s="27">
        <v>6.7000000000000004E-2</v>
      </c>
      <c r="K22" s="36">
        <v>0.13100000000000001</v>
      </c>
      <c r="L22">
        <v>330697</v>
      </c>
      <c r="M22" s="40">
        <f>L22+L21</f>
        <v>646413</v>
      </c>
      <c r="N22" s="52" t="s">
        <v>31</v>
      </c>
      <c r="O22" s="49">
        <f>M22/$L$11</f>
        <v>0.12746404497749705</v>
      </c>
      <c r="P22" s="44">
        <v>0.13100000000000001</v>
      </c>
      <c r="Q22" s="60">
        <v>0.14499999999999999</v>
      </c>
      <c r="R22" s="60">
        <v>0.158</v>
      </c>
      <c r="S22" s="22">
        <v>0.128</v>
      </c>
      <c r="T22" s="69">
        <f t="shared" si="0"/>
        <v>0.14300000000000002</v>
      </c>
      <c r="U22" s="21">
        <f>T22/O22</f>
        <v>1.1218849992187658</v>
      </c>
    </row>
    <row r="23" spans="5:21" ht="14.65" thickBot="1" x14ac:dyDescent="0.5">
      <c r="E23">
        <v>305446</v>
      </c>
      <c r="H23" s="8"/>
      <c r="I23" s="30" t="s">
        <v>11</v>
      </c>
      <c r="J23" s="25">
        <v>7.5999999999999998E-2</v>
      </c>
      <c r="K23" s="35"/>
      <c r="L23">
        <v>345770</v>
      </c>
      <c r="M23" s="40"/>
      <c r="N23" s="51"/>
      <c r="O23" s="10"/>
      <c r="P23" s="43"/>
      <c r="Q23" s="61"/>
      <c r="R23" s="61"/>
      <c r="S23" s="23"/>
      <c r="T23" s="69"/>
      <c r="U23" s="21"/>
    </row>
    <row r="24" spans="5:21" ht="14.65" thickBot="1" x14ac:dyDescent="0.5">
      <c r="E24">
        <v>246972</v>
      </c>
      <c r="H24" s="15">
        <v>4.2999999999999997E-2</v>
      </c>
      <c r="I24" s="28" t="s">
        <v>12</v>
      </c>
      <c r="J24" s="27">
        <v>7.4999999999999997E-2</v>
      </c>
      <c r="K24" s="36">
        <v>0.151</v>
      </c>
      <c r="L24">
        <v>377943</v>
      </c>
      <c r="M24" s="40">
        <f>L24+L23</f>
        <v>723713</v>
      </c>
      <c r="N24" s="52" t="s">
        <v>32</v>
      </c>
      <c r="O24" s="49">
        <f>M24/$L$11</f>
        <v>0.14270657672849915</v>
      </c>
      <c r="P24" s="44">
        <v>0.151</v>
      </c>
      <c r="Q24" s="60">
        <v>0.107</v>
      </c>
      <c r="R24" s="60">
        <v>0.192</v>
      </c>
      <c r="S24" s="22">
        <v>0.19800000000000001</v>
      </c>
      <c r="T24" s="69">
        <f t="shared" si="0"/>
        <v>0.19500000000000001</v>
      </c>
      <c r="U24" s="21">
        <f>T24/O24</f>
        <v>1.3664401772525849</v>
      </c>
    </row>
    <row r="25" spans="5:21" ht="14.65" thickBot="1" x14ac:dyDescent="0.5">
      <c r="E25">
        <v>166322</v>
      </c>
      <c r="H25" s="14">
        <v>3.4000000000000002E-2</v>
      </c>
      <c r="I25" s="30" t="s">
        <v>13</v>
      </c>
      <c r="J25" s="25">
        <v>6.5000000000000002E-2</v>
      </c>
      <c r="K25" s="35"/>
      <c r="L25">
        <v>354060</v>
      </c>
      <c r="M25" s="40"/>
      <c r="N25" s="51"/>
      <c r="O25" s="10"/>
      <c r="P25" s="43"/>
      <c r="Q25" s="61"/>
      <c r="R25" s="61"/>
      <c r="S25" s="23"/>
      <c r="T25" s="69"/>
      <c r="U25" s="21"/>
    </row>
    <row r="26" spans="5:21" ht="14.65" thickBot="1" x14ac:dyDescent="0.5">
      <c r="E26">
        <v>110843</v>
      </c>
      <c r="H26" s="18">
        <v>3.4000000000000002E-2</v>
      </c>
      <c r="I26" s="28" t="s">
        <v>14</v>
      </c>
      <c r="J26" s="31">
        <v>5.6000000000000001E-2</v>
      </c>
      <c r="K26" s="37">
        <v>0.125</v>
      </c>
      <c r="L26">
        <v>305446</v>
      </c>
      <c r="M26" s="40">
        <f>L26+L25</f>
        <v>659506</v>
      </c>
      <c r="N26" s="52" t="s">
        <v>33</v>
      </c>
      <c r="O26" s="49">
        <f>M26/$L$11</f>
        <v>0.13004581041366614</v>
      </c>
      <c r="P26" s="45">
        <v>0.125</v>
      </c>
      <c r="Q26" s="60">
        <v>5.0999999999999997E-2</v>
      </c>
      <c r="R26" s="60">
        <v>0.14499999999999999</v>
      </c>
      <c r="S26" s="22">
        <v>0.17399999999999999</v>
      </c>
      <c r="T26" s="69">
        <f t="shared" si="0"/>
        <v>0.15949999999999998</v>
      </c>
      <c r="U26" s="21">
        <f>T26/O26</f>
        <v>1.226490876504535</v>
      </c>
    </row>
    <row r="27" spans="5:21" ht="14.65" thickBot="1" x14ac:dyDescent="0.5">
      <c r="E27">
        <v>71831</v>
      </c>
      <c r="H27" s="17"/>
      <c r="I27" s="30" t="s">
        <v>15</v>
      </c>
      <c r="J27" s="32">
        <v>0.04</v>
      </c>
      <c r="K27" s="38"/>
      <c r="L27">
        <v>246972</v>
      </c>
      <c r="M27" s="40"/>
      <c r="N27" s="53"/>
      <c r="O27" s="50"/>
      <c r="P27" s="41"/>
      <c r="Q27" s="61"/>
      <c r="R27" s="61"/>
      <c r="S27" s="23"/>
      <c r="T27" s="69"/>
      <c r="U27" s="21"/>
    </row>
    <row r="28" spans="5:21" ht="14.65" thickBot="1" x14ac:dyDescent="0.5">
      <c r="E28">
        <v>46648</v>
      </c>
      <c r="H28" s="5">
        <v>3.7999999999999999E-2</v>
      </c>
      <c r="I28" s="28" t="s">
        <v>16</v>
      </c>
      <c r="J28" s="27">
        <v>2.9000000000000001E-2</v>
      </c>
      <c r="K28" s="36">
        <v>6.9000000000000006E-2</v>
      </c>
      <c r="L28">
        <v>166322</v>
      </c>
      <c r="M28" s="40">
        <f>L28+L27</f>
        <v>413294</v>
      </c>
      <c r="N28" s="54" t="s">
        <v>34</v>
      </c>
      <c r="O28" s="50">
        <f>M28/$L$11</f>
        <v>8.1496079139698099E-2</v>
      </c>
      <c r="P28" s="46">
        <v>6.9000000000000006E-2</v>
      </c>
      <c r="Q28" s="60">
        <v>3.5999999999999997E-2</v>
      </c>
      <c r="R28" s="60">
        <v>0.125</v>
      </c>
      <c r="S28" s="22">
        <v>0.185</v>
      </c>
      <c r="T28" s="69">
        <f t="shared" si="0"/>
        <v>0.155</v>
      </c>
      <c r="U28" s="21">
        <f>T28/O28</f>
        <v>1.9019319903023029</v>
      </c>
    </row>
    <row r="29" spans="5:21" ht="14.65" thickBot="1" x14ac:dyDescent="0.5">
      <c r="H29" s="6"/>
      <c r="I29" s="30" t="s">
        <v>17</v>
      </c>
      <c r="J29" s="25">
        <v>2.1000000000000001E-2</v>
      </c>
      <c r="K29" s="35"/>
      <c r="L29">
        <v>110843</v>
      </c>
      <c r="M29" s="40"/>
      <c r="N29" s="51"/>
      <c r="O29" s="10"/>
      <c r="P29" s="43"/>
      <c r="Q29" s="61"/>
      <c r="R29" s="61"/>
      <c r="S29" s="23"/>
      <c r="T29" s="69"/>
      <c r="U29" s="21"/>
    </row>
    <row r="30" spans="5:21" ht="14.65" thickBot="1" x14ac:dyDescent="0.5">
      <c r="H30" s="11">
        <v>1.2999999999999999E-2</v>
      </c>
      <c r="I30" s="28" t="s">
        <v>18</v>
      </c>
      <c r="J30" s="13">
        <v>2.1999999999999999E-2</v>
      </c>
      <c r="K30" s="36">
        <v>3.2000000000000001E-2</v>
      </c>
      <c r="L30">
        <v>71831</v>
      </c>
      <c r="M30" s="40">
        <f>L30+L29</f>
        <v>182674</v>
      </c>
      <c r="N30" s="52" t="s">
        <v>35</v>
      </c>
      <c r="O30" s="49">
        <f>M30/$L$11</f>
        <v>3.6020882860058966E-2</v>
      </c>
      <c r="P30" s="44">
        <v>3.2000000000000001E-2</v>
      </c>
      <c r="Q30" s="60">
        <v>2.5499999999999998E-2</v>
      </c>
      <c r="R30" s="60">
        <v>0.13500000000000001</v>
      </c>
      <c r="S30" s="22">
        <v>0.15</v>
      </c>
      <c r="T30" s="69">
        <f t="shared" si="0"/>
        <v>0.14250000000000002</v>
      </c>
      <c r="U30" s="21">
        <f>T30/O30</f>
        <v>3.9560385167018848</v>
      </c>
    </row>
    <row r="31" spans="5:21" ht="14.65" thickBot="1" x14ac:dyDescent="0.5">
      <c r="H31" s="12"/>
      <c r="I31" s="33" t="s">
        <v>19</v>
      </c>
      <c r="J31" s="34"/>
      <c r="K31" s="39">
        <v>1.0999999999999999E-2</v>
      </c>
      <c r="L31">
        <v>46648</v>
      </c>
      <c r="M31" s="40">
        <v>46648</v>
      </c>
      <c r="N31" s="47" t="s">
        <v>19</v>
      </c>
      <c r="O31" s="48">
        <f>M31/$L$11</f>
        <v>9.1983650856500149E-3</v>
      </c>
      <c r="P31" s="42">
        <v>1.0999999999999999E-2</v>
      </c>
      <c r="Q31" s="62">
        <v>6.4999999999999997E-3</v>
      </c>
      <c r="R31" s="62">
        <v>6.3E-2</v>
      </c>
      <c r="S31" s="27">
        <v>3.7999999999999999E-2</v>
      </c>
      <c r="T31" s="70">
        <f t="shared" si="0"/>
        <v>5.0500000000000003E-2</v>
      </c>
      <c r="U31" s="21">
        <f>T31/O31</f>
        <v>5.4901060709998282</v>
      </c>
    </row>
    <row r="32" spans="5:21" x14ac:dyDescent="0.45">
      <c r="O32" s="3">
        <f>SUM(O14:O31)</f>
        <v>1.0000000000000002</v>
      </c>
      <c r="P32" s="3">
        <f>SUM(P14:P31)</f>
        <v>1.0029999999999999</v>
      </c>
      <c r="R32" s="3">
        <f>SUM(Q14:Q31)</f>
        <v>0.97699999999999998</v>
      </c>
      <c r="S32" s="3">
        <f>SUM(R14:R31)</f>
        <v>0.99899999999999989</v>
      </c>
      <c r="T32" s="3">
        <f>SUM(S14:S31)</f>
        <v>0.999</v>
      </c>
      <c r="U32" s="3">
        <f>SUM(T14:T31)</f>
        <v>0.99900000000000011</v>
      </c>
    </row>
    <row r="34" spans="19:19" x14ac:dyDescent="0.45">
      <c r="S34" t="s">
        <v>45</v>
      </c>
    </row>
    <row r="35" spans="19:19" x14ac:dyDescent="0.45">
      <c r="S35" t="s">
        <v>46</v>
      </c>
    </row>
    <row r="37" spans="19:19" x14ac:dyDescent="0.45">
      <c r="S37" t="s">
        <v>47</v>
      </c>
    </row>
    <row r="38" spans="19:19" x14ac:dyDescent="0.45">
      <c r="S38" t="s">
        <v>48</v>
      </c>
    </row>
    <row r="40" spans="19:19" x14ac:dyDescent="0.45">
      <c r="S40" t="s">
        <v>49</v>
      </c>
    </row>
    <row r="41" spans="19:19" x14ac:dyDescent="0.45">
      <c r="S41" t="s">
        <v>50</v>
      </c>
    </row>
    <row r="43" spans="19:19" x14ac:dyDescent="0.45">
      <c r="S43" t="s">
        <v>51</v>
      </c>
    </row>
    <row r="44" spans="19:19" x14ac:dyDescent="0.45">
      <c r="S44" t="s">
        <v>52</v>
      </c>
    </row>
    <row r="46" spans="19:19" x14ac:dyDescent="0.45">
      <c r="S46" t="s">
        <v>53</v>
      </c>
    </row>
    <row r="47" spans="19:19" x14ac:dyDescent="0.45">
      <c r="S47" t="s">
        <v>54</v>
      </c>
    </row>
    <row r="49" spans="9:20" x14ac:dyDescent="0.45">
      <c r="S49" t="s">
        <v>55</v>
      </c>
    </row>
    <row r="51" spans="9:20" x14ac:dyDescent="0.45">
      <c r="S51" t="s">
        <v>56</v>
      </c>
    </row>
    <row r="52" spans="9:20" x14ac:dyDescent="0.45">
      <c r="S52" t="s">
        <v>57</v>
      </c>
    </row>
    <row r="53" spans="9:20" x14ac:dyDescent="0.45">
      <c r="T53" t="s">
        <v>58</v>
      </c>
    </row>
    <row r="55" spans="9:20" x14ac:dyDescent="0.45">
      <c r="S55" t="s">
        <v>59</v>
      </c>
    </row>
    <row r="56" spans="9:20" x14ac:dyDescent="0.45">
      <c r="S56" t="s">
        <v>60</v>
      </c>
    </row>
    <row r="57" spans="9:20" x14ac:dyDescent="0.45">
      <c r="I57">
        <v>1</v>
      </c>
      <c r="J57">
        <v>200</v>
      </c>
      <c r="K57">
        <v>88</v>
      </c>
    </row>
    <row r="58" spans="9:20" x14ac:dyDescent="0.45">
      <c r="I58">
        <v>2</v>
      </c>
      <c r="J58">
        <v>193</v>
      </c>
      <c r="K58">
        <v>95</v>
      </c>
      <c r="S58" t="s">
        <v>61</v>
      </c>
    </row>
    <row r="59" spans="9:20" x14ac:dyDescent="0.45">
      <c r="I59">
        <v>3</v>
      </c>
      <c r="J59">
        <v>186</v>
      </c>
      <c r="K59">
        <v>102</v>
      </c>
      <c r="S59" t="s">
        <v>62</v>
      </c>
    </row>
    <row r="60" spans="9:20" x14ac:dyDescent="0.45">
      <c r="I60">
        <v>4</v>
      </c>
      <c r="J60">
        <v>179</v>
      </c>
      <c r="K60">
        <v>109</v>
      </c>
      <c r="S60" t="s">
        <v>63</v>
      </c>
    </row>
    <row r="61" spans="9:20" x14ac:dyDescent="0.45">
      <c r="I61">
        <v>5</v>
      </c>
      <c r="J61">
        <v>172</v>
      </c>
      <c r="K61">
        <v>116</v>
      </c>
    </row>
    <row r="62" spans="9:20" x14ac:dyDescent="0.45">
      <c r="I62">
        <v>6</v>
      </c>
      <c r="J62">
        <v>165</v>
      </c>
      <c r="K62">
        <v>123</v>
      </c>
    </row>
    <row r="63" spans="9:20" x14ac:dyDescent="0.45">
      <c r="I63">
        <v>7</v>
      </c>
      <c r="J63">
        <v>158</v>
      </c>
      <c r="K63">
        <v>130</v>
      </c>
    </row>
    <row r="64" spans="9:20" x14ac:dyDescent="0.45">
      <c r="I64">
        <v>8</v>
      </c>
      <c r="J64">
        <v>151</v>
      </c>
      <c r="K64">
        <v>137</v>
      </c>
    </row>
    <row r="65" spans="9:11" x14ac:dyDescent="0.45">
      <c r="I65">
        <v>9</v>
      </c>
      <c r="J65">
        <v>144</v>
      </c>
      <c r="K65">
        <v>144</v>
      </c>
    </row>
    <row r="66" spans="9:11" x14ac:dyDescent="0.45">
      <c r="I66">
        <v>10</v>
      </c>
      <c r="J66">
        <v>137</v>
      </c>
      <c r="K66">
        <v>151</v>
      </c>
    </row>
    <row r="67" spans="9:11" x14ac:dyDescent="0.45">
      <c r="I67">
        <v>11</v>
      </c>
      <c r="J67">
        <v>130</v>
      </c>
      <c r="K67">
        <v>158</v>
      </c>
    </row>
    <row r="68" spans="9:11" x14ac:dyDescent="0.45">
      <c r="I68">
        <v>12</v>
      </c>
      <c r="J68">
        <v>123</v>
      </c>
      <c r="K68">
        <v>165</v>
      </c>
    </row>
    <row r="69" spans="9:11" x14ac:dyDescent="0.45">
      <c r="I69">
        <v>13</v>
      </c>
      <c r="J69">
        <v>116</v>
      </c>
      <c r="K69">
        <v>172</v>
      </c>
    </row>
    <row r="70" spans="9:11" x14ac:dyDescent="0.45">
      <c r="I70">
        <v>14</v>
      </c>
      <c r="J70">
        <v>109</v>
      </c>
      <c r="K70">
        <v>179</v>
      </c>
    </row>
    <row r="71" spans="9:11" x14ac:dyDescent="0.45">
      <c r="I71">
        <v>15</v>
      </c>
      <c r="J71">
        <v>102</v>
      </c>
      <c r="K71">
        <v>186</v>
      </c>
    </row>
    <row r="72" spans="9:11" x14ac:dyDescent="0.45">
      <c r="I72">
        <v>16</v>
      </c>
      <c r="J72">
        <v>95</v>
      </c>
      <c r="K72">
        <v>193</v>
      </c>
    </row>
    <row r="73" spans="9:11" x14ac:dyDescent="0.45">
      <c r="I73">
        <v>17</v>
      </c>
      <c r="J73">
        <v>88</v>
      </c>
      <c r="K73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Population_Estimates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2020-04-17T05:30:05Z</dcterms:created>
  <dcterms:modified xsi:type="dcterms:W3CDTF">2020-04-25T01:15:53Z</dcterms:modified>
</cp:coreProperties>
</file>