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5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24" yWindow="-96" windowWidth="15288" windowHeight="15048" firstSheet="2" activeTab="3"/>
  </bookViews>
  <sheets>
    <sheet name="console.log" sheetId="1" r:id="rId1"/>
    <sheet name="charts" sheetId="2" r:id="rId2"/>
    <sheet name="infBY" sheetId="12" r:id="rId3"/>
    <sheet name="gen" sheetId="13" r:id="rId4"/>
    <sheet name="agent" sheetId="14" r:id="rId5"/>
    <sheet name="by U" sheetId="17" r:id="rId6"/>
    <sheet name="U0" sheetId="3" r:id="rId7"/>
    <sheet name="U1" sheetId="4" r:id="rId8"/>
    <sheet name="U2" sheetId="5" r:id="rId9"/>
    <sheet name="U3" sheetId="6" r:id="rId10"/>
    <sheet name="U4" sheetId="7" r:id="rId11"/>
    <sheet name="U5" sheetId="8" r:id="rId12"/>
    <sheet name="U6" sheetId="9" r:id="rId13"/>
    <sheet name="U7" sheetId="10" r:id="rId14"/>
    <sheet name="U8" sheetId="11" r:id="rId15"/>
    <sheet name="U-counts" sheetId="15" r:id="rId16"/>
    <sheet name="% increases" sheetId="16" r:id="rId17"/>
    <sheet name="theta" sheetId="18" r:id="rId18"/>
    <sheet name="Expanded" sheetId="19" r:id="rId19"/>
    <sheet name="byVictim" sheetId="20" r:id="rId20"/>
    <sheet name="byUniv" sheetId="21" r:id="rId21"/>
    <sheet name="byBiter" sheetId="22" r:id="rId22"/>
    <sheet name="byFam" sheetId="23" r:id="rId23"/>
  </sheets>
  <calcPr calcId="145621"/>
</workbook>
</file>

<file path=xl/calcChain.xml><?xml version="1.0" encoding="utf-8"?>
<calcChain xmlns="http://schemas.openxmlformats.org/spreadsheetml/2006/main">
  <c r="AR27" i="13" l="1"/>
  <c r="AP27" i="13"/>
  <c r="AS27" i="13"/>
  <c r="AQ27" i="13"/>
  <c r="AO27" i="13"/>
  <c r="AN27" i="13"/>
  <c r="AM27" i="13"/>
  <c r="AK27" i="13"/>
  <c r="AL27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F4" i="13"/>
  <c r="AF3" i="13"/>
  <c r="AF2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45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J18" i="13"/>
  <c r="J21" i="13" s="1"/>
  <c r="I18" i="13"/>
  <c r="W76" i="21" l="1"/>
  <c r="X76" i="21" s="1"/>
  <c r="O107" i="20"/>
  <c r="P107" i="20" s="1"/>
  <c r="AD41" i="12"/>
  <c r="I16" i="21"/>
  <c r="K16" i="21" s="1"/>
  <c r="I7" i="21"/>
  <c r="K7" i="21" s="1"/>
  <c r="K71" i="21"/>
  <c r="I90" i="21"/>
  <c r="K90" i="21" s="1"/>
  <c r="I76" i="21"/>
  <c r="K76" i="21" s="1"/>
  <c r="I71" i="21"/>
  <c r="I14" i="21"/>
  <c r="K14" i="21" s="1"/>
  <c r="I5" i="21"/>
  <c r="K5" i="21" s="1"/>
  <c r="J49" i="22"/>
  <c r="K49" i="22" s="1"/>
  <c r="J46" i="22"/>
  <c r="K46" i="22" s="1"/>
  <c r="J43" i="22"/>
  <c r="K43" i="22" s="1"/>
  <c r="J40" i="22"/>
  <c r="K40" i="22" s="1"/>
  <c r="J37" i="22"/>
  <c r="K37" i="22" s="1"/>
  <c r="J32" i="22"/>
  <c r="K34" i="22" s="1"/>
  <c r="J29" i="22"/>
  <c r="K30" i="22" s="1"/>
  <c r="J25" i="22"/>
  <c r="K26" i="22" s="1"/>
  <c r="J21" i="22"/>
  <c r="K22" i="22" s="1"/>
  <c r="J15" i="22"/>
  <c r="K18" i="22" s="1"/>
  <c r="J7" i="22"/>
  <c r="L90" i="20"/>
  <c r="M90" i="20" s="1"/>
  <c r="L81" i="20"/>
  <c r="M81" i="20" s="1"/>
  <c r="L53" i="20"/>
  <c r="M53" i="20" s="1"/>
  <c r="L38" i="20"/>
  <c r="M38" i="20" s="1"/>
  <c r="L34" i="20"/>
  <c r="M34" i="20" s="1"/>
  <c r="L29" i="20"/>
  <c r="M29" i="20" s="1"/>
  <c r="N23" i="20"/>
  <c r="O23" i="20" s="1"/>
  <c r="L23" i="20"/>
  <c r="M23" i="20" s="1"/>
  <c r="L13" i="20"/>
  <c r="M13" i="20" s="1"/>
  <c r="L9" i="20"/>
  <c r="M9" i="20" s="1"/>
  <c r="J83" i="12" l="1"/>
  <c r="M80" i="12"/>
  <c r="N87" i="12"/>
  <c r="J80" i="12"/>
  <c r="M79" i="12" s="1"/>
  <c r="N90" i="12" s="1"/>
  <c r="J79" i="12"/>
  <c r="J81" i="12" s="1"/>
  <c r="O32" i="12"/>
  <c r="O17" i="12"/>
  <c r="O2" i="12"/>
  <c r="K32" i="18"/>
  <c r="K31" i="18"/>
  <c r="K30" i="18"/>
  <c r="K29" i="18"/>
  <c r="K28" i="18"/>
  <c r="K25" i="18"/>
  <c r="K24" i="18"/>
  <c r="K21" i="18"/>
  <c r="K20" i="18"/>
  <c r="K19" i="18"/>
  <c r="K18" i="18"/>
  <c r="K17" i="18"/>
  <c r="K13" i="18"/>
  <c r="K12" i="18"/>
  <c r="K6" i="18"/>
  <c r="K5" i="18"/>
  <c r="K4" i="18"/>
  <c r="I51" i="18"/>
  <c r="I50" i="18"/>
  <c r="I49" i="18"/>
  <c r="I48" i="18"/>
  <c r="I47" i="18"/>
  <c r="L56" i="18"/>
  <c r="L55" i="18"/>
  <c r="L54" i="18"/>
  <c r="L53" i="18"/>
  <c r="L52" i="18"/>
  <c r="L51" i="18"/>
  <c r="L50" i="18"/>
  <c r="L49" i="18"/>
  <c r="L48" i="18"/>
  <c r="L47" i="18"/>
  <c r="E35" i="18"/>
  <c r="E34" i="18"/>
  <c r="E33" i="18"/>
  <c r="E32" i="18"/>
  <c r="E31" i="18"/>
  <c r="E9" i="18"/>
  <c r="E8" i="18"/>
  <c r="E7" i="18"/>
  <c r="E6" i="18"/>
  <c r="E5" i="18"/>
  <c r="K36" i="17"/>
  <c r="K35" i="17"/>
  <c r="K34" i="17"/>
  <c r="K33" i="17"/>
  <c r="K32" i="17"/>
  <c r="J7" i="13"/>
  <c r="J6" i="13"/>
  <c r="J5" i="13"/>
  <c r="J4" i="13"/>
  <c r="J3" i="13"/>
  <c r="R82" i="12"/>
  <c r="R79" i="12"/>
  <c r="R65" i="12"/>
  <c r="R62" i="12"/>
  <c r="R44" i="12"/>
  <c r="R41" i="12"/>
  <c r="O51" i="12"/>
  <c r="R29" i="12"/>
  <c r="O30" i="12"/>
  <c r="R26" i="12"/>
  <c r="R14" i="12"/>
  <c r="R11" i="12"/>
  <c r="O15" i="12" l="1"/>
</calcChain>
</file>

<file path=xl/sharedStrings.xml><?xml version="1.0" encoding="utf-8"?>
<sst xmlns="http://schemas.openxmlformats.org/spreadsheetml/2006/main" count="3009" uniqueCount="431">
  <si>
    <t>simulation.js:1990 6I j:famKey 31:F02 infected by blue i:famKey 10:F02 at gen 18 in Univ6</t>
  </si>
  <si>
    <t>simulation.js:1990 7I j:famKey 50:F03 infected by red i:famKey 11:F03 at gen 23 in Univ8</t>
  </si>
  <si>
    <t>simulation.js:1990 8I j:famKey 25:F06 infected by red i:famKey 13:F06 at gen 47 in Univ8</t>
  </si>
  <si>
    <t>simulation.js:1990 9I j:famKey 19:F18 infected by red i:famKey 11:F03 at gen 62 in Univ1</t>
  </si>
  <si>
    <t>simulation.js:2006 10I i:famKey 73:-1 infected by red j:famKey 10:F02 at gen 90 in U6</t>
  </si>
  <si>
    <t>simulation.js:2006 10I i:famKey 41:F02 infected by red j:famKey 10:F02 at gen 91 in U8</t>
  </si>
  <si>
    <t>simulation.js:2006 12I i:famKey 4:F07 infected by red j:famKey 14:F07 at gen 93 in U8</t>
  </si>
  <si>
    <t>simulation.js:2006 13I i:famKey 74:-1 infected by blue j:famKey 50:F03 at gen 109 in U6</t>
  </si>
  <si>
    <t>simulation.js:2006 14I i:famKey 80:-1 infected by red j:famKey 12:F04 at gen 112 in U6</t>
  </si>
  <si>
    <t>simulation.js:2006 15I i:famKey 29:F17 infected by blue j:famKey 31:F02 at gen 135 in U1</t>
  </si>
  <si>
    <t>simulation.js:1990 16I j:famKey 60:F16 infected by red i:famKey 75:-1 at gen 148 in Univ6</t>
  </si>
  <si>
    <t>simulation.js:2006 17I i:famKey 22:F02 infected by red j:famKey 10:F02 at gen 150 in U8</t>
  </si>
  <si>
    <t>simulation.js:1990 18I j:famKey 40:F14 infected by red i:famKey 75:-1 at gen 154 in Univ6</t>
  </si>
  <si>
    <t>simulation.js:1990 19I j:famKey 67:F13 infected by red i:famKey 75:-1 at gen 164 in Univ6</t>
  </si>
  <si>
    <t>simulation.js:2006 19I i:famKey 95:F08 infected by red j:famKey 31:F02 at gen 164 in U7</t>
  </si>
  <si>
    <t>simulation.js:2006 21I i:famKey 84:-1 infected by red j:famKey 50:F03 at gen 175 in U6</t>
  </si>
  <si>
    <t>simulation.js:1990 22I j:famKey 33:F06 infected by red i:famKey 12:F04 at gen 178 in Univ2</t>
  </si>
  <si>
    <t>simulation.js:1990 22I j:famKey 34:F15 infected by red i:famKey 25:F06 at gen 178 in Univ4</t>
  </si>
  <si>
    <t>simulation.js:1990 22I j:famKey 54:F09 infected by red i:famKey 75:-1 at gen 179 in Univ6</t>
  </si>
  <si>
    <t>simulation.js:1990 24I j:famKey 16:F16 infected by red i:famKey 11:F03 at gen 180 in Univ3</t>
  </si>
  <si>
    <t>simulation.js:1990 26I j:famKey 36:F10 infected by blue i:famKey 73:-1 at gen 182 in Univ6</t>
  </si>
  <si>
    <t>simulation.js:1990 26I j:famKey 63:F02 infected by red i:famKey 50:F03 at gen 182 in Univ6</t>
  </si>
  <si>
    <t>simulation.js:1990 28I j:famKey 66:F06 infected by red i:famKey 75:-1 at gen 185 in Univ6</t>
  </si>
  <si>
    <t>simulation.js:1990 29I j:famKey 51:F06 infected by red i:famKey 75:-1 at gen 201 in Univ6</t>
  </si>
  <si>
    <t>simulation.js:1990 29I j:famKey 79:-1 infected by blue i:famKey 73:-1 at gen 202 in Univ6</t>
  </si>
  <si>
    <t>simulation.js:1990 30I j:famKey 32:F05 infected by red i:famKey 19:F18 at gen 203 in Univ1</t>
  </si>
  <si>
    <t>simulation.js:2006 32I i:famKey 62:F01 infected by red j:famKey 75:-1 at gen 206 in U6</t>
  </si>
  <si>
    <t>simulation.js:1990 33I j:famKey 88:-1 infected by blue i:famKey 80:-1 at gen 211 in Univ6</t>
  </si>
  <si>
    <t>simulation.js:1990 33I j:famKey 15:F07 infected by red i:famKey 4:F07 at gen 211 in Univ8</t>
  </si>
  <si>
    <t>simulation.js:1990 35I j:famKey 56:F12 infected by red i:famKey 75:-1 at gen 214 in Univ6</t>
  </si>
  <si>
    <t>simulation.js:1990 36I j:famKey 52:F07 infected by red i:famKey 50:F03 at gen 227 in Univ6</t>
  </si>
  <si>
    <t>simulation.js:1990 37I j:famKey 55:F11 infected by red i:famKey 75:-1 at gen 232 in Univ6</t>
  </si>
  <si>
    <t>simulation.js:1990 38I j:famKey 65:F03 infected by red i:famKey 75:-1 at gen 242 in Univ6</t>
  </si>
  <si>
    <t>simulation.js:2006 39I i:famKey 77:-1 infected by blue j:famKey 84:-1 at gen 248 in U6</t>
  </si>
  <si>
    <t>2simulation.js:1990 39I j:famKey 87:-1 infected by red i:famKey 80:-1 at gen 248 in Univ6</t>
  </si>
  <si>
    <t>simulation.js:2006 41I i:famKey 92:F03 infected by blue j:famKey 67:F13 at gen 252 in U7</t>
  </si>
  <si>
    <t>simulation.js:1990 41I j:famKey 83:-1 infected by red i:famKey 74:-1 at gen 253 in Univ6</t>
  </si>
  <si>
    <t>simulation.js:1990 42I j:famKey 68:F14 infected by red i:famKey 73:-1 at gen 254 in Univ6</t>
  </si>
  <si>
    <t>simulation.js:1990 43I j:famKey 81:-1 infected by red i:famKey 73:-1 at gen 255 in Univ6</t>
  </si>
  <si>
    <t>simulation.js:2006 45I i:famKey 69:F14 infected by red j:famKey 74:-1 at gen 261 in U6</t>
  </si>
  <si>
    <t>simulation.js:2006 46I i:famKey 86:-1 infected by blue j:famKey 60:F16 at gen 268 in U6</t>
  </si>
  <si>
    <t>simulation.js:2006 47I i:famKey 49:F02 infected by blue j:famKey 95:F08 at gen 273 in U6</t>
  </si>
  <si>
    <t>simulation.js:2006 47I i:famKey 7:F10 infected by blue j:famKey 33:F06 at gen 274 in U2</t>
  </si>
  <si>
    <t>simulation.js:2006 49I i:famKey 71:F18 infected by blue j:famKey 66:F06 at gen 281 in U6</t>
  </si>
  <si>
    <t>simulation.js:1990 49I j:famKey 96:F09 infected by blue i:famKey 95:F08 at gen 281 in Univ7</t>
  </si>
  <si>
    <t>simulation.js:1990 51I j:famKey 64:F03 infected by red i:famKey 73:-1 at gen 283 in Univ6</t>
  </si>
  <si>
    <t>simulation.js:2006 52I i:famKey 47:F15 infected by blue j:famKey 34:F15 at gen 293 in U8</t>
  </si>
  <si>
    <t>simulation.js:1990 53I j:famKey 48:F00 infected by red i:famKey 84:-1 at gen 301 in Univ6</t>
  </si>
  <si>
    <t>simulation.js:2006 53I i:famKey 70:F15 infected by red j:famKey 73:-1 at gen 301 in U6</t>
  </si>
  <si>
    <t>simulation.js:1990 55I j:famKey 85:-1 infected by red i:famKey 84:-1 at gen 303 in Univ6</t>
  </si>
  <si>
    <t>simulation.js:1990 56I j:famKey 78:-1 infected by red i:famKey 73:-1 at gen 307 in Univ6</t>
  </si>
  <si>
    <t>simulation.js:1990 57I j:famKey 57:F13 infected by red i:famKey 66:F06 at gen 310 in Univ6</t>
  </si>
  <si>
    <t>simulation.js:2006 57I i:famKey 59:F15 infected by red j:famKey 60:F16 at gen 311 in U6</t>
  </si>
  <si>
    <t>simulation.js:1990 59I j:famKey 61:F17 infected by red i:famKey 66:F06 at gen 314 in Univ6</t>
  </si>
  <si>
    <t>simulation.js:1990 60I j:famKey 82:-1 infected by red i:famKey 74:-1 at gen 322 in Univ6</t>
  </si>
  <si>
    <t>simulation.js:2006 60I i:famKey 76:-1 infected by red j:famKey 54:F09 at gen 323 in U6</t>
  </si>
  <si>
    <t>simulation.js:1990 60I j:famKey 53:F08 infected by blue i:famKey 62:F01 at gen 323 in Univ6</t>
  </si>
  <si>
    <t>simulation.js:2006 63I i:famKey 72:-1 infected by red j:famKey 79:-1 at gen 332 in U6</t>
  </si>
  <si>
    <t>2simulation.js:2006 64I i:famKey 21:F01 infected by red j:famKey 29:F17 at gen 346 in U4</t>
  </si>
  <si>
    <t>simulation.js:2006 65I i:famKey 89:-1 infected by blue j:famKey 68:F14 at gen 349 in U6</t>
  </si>
  <si>
    <t>simulation.js:1990 66I j:famKey 30:F01 infected by blue i:famKey 65:F03 at gen 353 in Univ6</t>
  </si>
  <si>
    <t>simulation.js:1990 67I j:famKey 94:F07 infected by red i:famKey 4:F07 at gen 366 in Univ8</t>
  </si>
  <si>
    <t>simulation.js:2006 68I i:famKey 3:F06 infected by red j:famKey 4:F07 at gen 371 in U3</t>
  </si>
  <si>
    <t>simulation.js:1990 68I j:famKey 35:F18 infected by red i:famKey 4:F07 at gen 371 in Univ3</t>
  </si>
  <si>
    <t>simulation.js:1990 68I j:famKey 98:F16 infected by blue i:famKey 69:F14 at gen 372 in Univ6</t>
  </si>
  <si>
    <t>simulation.js:2006 71I i:famKey 1:F05 infected by red j:famKey 34:F15 at gen 396 in U0</t>
  </si>
  <si>
    <t>simulation.js:1990 71I j:famKey 39:F13 infected by red i:famKey 69:F14 at gen 396 in Univ6</t>
  </si>
  <si>
    <t>simulation.js:1990 71I j:famKey 38:F12 infected by red i:famKey 83:-1 at gen 396 in Univ6</t>
  </si>
  <si>
    <t>simulation.js:1990 71I j:famKey 46:F10 infected by red i:famKey 81:-1 at gen 397 in Univ6</t>
  </si>
  <si>
    <t>simulation.js:1990 75I j:famKey 58:F14 infected by red i:famKey 69:F14 at gen 399 in Univ6</t>
  </si>
  <si>
    <t>simulation.js:1990 76I j:famKey 43:F04 infected by red i:famKey 87:-1 at gen 418 in Univ6</t>
  </si>
  <si>
    <t>simulation.js:2006 76I i:famKey 93:F05 infected by red j:famKey 36:F10 at gen 419 in U7</t>
  </si>
  <si>
    <t>simulation.js:1990 78I j:famKey 6:F09 infected by red i:famKey 56:F12 at gen 425 in Univ6</t>
  </si>
  <si>
    <t>simulation.js:1990 78I j:famKey 90:F00 infected by blue i:famKey 57:F13 at gen 426 in Univ6</t>
  </si>
  <si>
    <t>simulation.js:2006 80I i:famKey 5:F08 infected by blue j:famKey 53:F08 at gen 437 in U8</t>
  </si>
  <si>
    <t>simulation.js:2006 81I i:famKey 97:F10 infected by red j:famKey 52:F07 at gen 451 in U7</t>
  </si>
  <si>
    <t>simulation.js:1990 82I j:famKey 37:F11 infected by red i:famKey 83:-1 at gen 494 in Univ6</t>
  </si>
  <si>
    <t>simulation.js:1990 83I j:famKey 91:F01 infected by red i:famKey 21:F01 at gen 524 in Univ8</t>
  </si>
  <si>
    <t>simulation.js:1990 84I j:famKey 28:F10 infected by red i:famKey 46:F10 at gen 527 in Univ8</t>
  </si>
  <si>
    <t>simulation.js:2006 85I i:famKey 2:F00 infected by blue j:famKey 5:F08 at gen 539 in U3</t>
  </si>
  <si>
    <t>simulation.js:1990 86I j:famKey 27:F09 infected by red i:famKey 78:-1 at gen 545 in Univ6</t>
  </si>
  <si>
    <t>simulation.js:2006 86I i:famKey 9:F17 infected by red j:famKey 61:F17 at gen 546 in U8</t>
  </si>
  <si>
    <t>simulation.js:2006 88I i:famKey 26:F08 infected by red j:famKey 5:F08 at gen 643 in U8</t>
  </si>
  <si>
    <t>simulation.js:1990 89I j:famKey 18:F17 infected by blue i:famKey 9:F17 at gen 646 in Univ8</t>
  </si>
  <si>
    <t>simulation.js:1990 90I j:famKey 23:F03 infected by red i:famKey 6:F09 at gen 683 in Univ3</t>
  </si>
  <si>
    <t>simulation.js:1990 90I j:famKey 23:F03 infected by red i:famKey 9:F17 at gen 683 in Univ3</t>
  </si>
  <si>
    <t>simulation.js:1990 5I i:famKey 75:-1 infected by red j:famKey 12:F04 at gen 16 in U6</t>
  </si>
  <si>
    <t>U2</t>
  </si>
  <si>
    <t>gen</t>
  </si>
  <si>
    <t>MVp=100 inf=5 10-14 Umf=10 survive=9 R0=1.0</t>
  </si>
  <si>
    <t>F04</t>
  </si>
  <si>
    <t>F02</t>
  </si>
  <si>
    <t>F03</t>
  </si>
  <si>
    <t>F06</t>
  </si>
  <si>
    <t>F18</t>
  </si>
  <si>
    <t>F07</t>
  </si>
  <si>
    <t>F17</t>
  </si>
  <si>
    <t>F16</t>
  </si>
  <si>
    <t>F14</t>
  </si>
  <si>
    <t>F13</t>
  </si>
  <si>
    <t>F08</t>
  </si>
  <si>
    <t>F15</t>
  </si>
  <si>
    <t>F09</t>
  </si>
  <si>
    <t>F10</t>
  </si>
  <si>
    <t>F05</t>
  </si>
  <si>
    <t>F01</t>
  </si>
  <si>
    <t>F12</t>
  </si>
  <si>
    <t>F11</t>
  </si>
  <si>
    <t>F00</t>
  </si>
  <si>
    <t>Agent</t>
  </si>
  <si>
    <t>F1</t>
  </si>
  <si>
    <t>inf BY</t>
  </si>
  <si>
    <t>F2</t>
  </si>
  <si>
    <t xml:space="preserve"> @U</t>
  </si>
  <si>
    <t>18.31.6</t>
  </si>
  <si>
    <t>91.41.8</t>
  </si>
  <si>
    <t>90.73.6</t>
  </si>
  <si>
    <t>150.22.8</t>
  </si>
  <si>
    <t>135.29.1</t>
  </si>
  <si>
    <t>164.95.7</t>
  </si>
  <si>
    <t>182.36.6</t>
  </si>
  <si>
    <t>202.79.6</t>
  </si>
  <si>
    <t>254.68.6</t>
  </si>
  <si>
    <t>255.81.6</t>
  </si>
  <si>
    <t>283.64.6</t>
  </si>
  <si>
    <t>301.70.6</t>
  </si>
  <si>
    <t>307.78.6</t>
  </si>
  <si>
    <t>346.21.4</t>
  </si>
  <si>
    <t>273.49.6</t>
  </si>
  <si>
    <t>281.96.7</t>
  </si>
  <si>
    <t>419.93.7</t>
  </si>
  <si>
    <t>332.72.6</t>
  </si>
  <si>
    <t>349.89.6</t>
  </si>
  <si>
    <t>397.46.6</t>
  </si>
  <si>
    <t>545.27.6</t>
  </si>
  <si>
    <t>524.91.8</t>
  </si>
  <si>
    <t>527.28.8</t>
  </si>
  <si>
    <t>23.50.8</t>
  </si>
  <si>
    <t>62.19.1</t>
  </si>
  <si>
    <t>180.16.3</t>
  </si>
  <si>
    <t>109.74.6</t>
  </si>
  <si>
    <t>175.84.6</t>
  </si>
  <si>
    <t>182.63.6</t>
  </si>
  <si>
    <t>227.52.6</t>
  </si>
  <si>
    <t>203.32.1</t>
  </si>
  <si>
    <t>253.83.6</t>
  </si>
  <si>
    <t>261.69.6</t>
  </si>
  <si>
    <t>322.82.6</t>
  </si>
  <si>
    <t>248.77.6</t>
  </si>
  <si>
    <t>301.48.6</t>
  </si>
  <si>
    <t>303.85.6</t>
  </si>
  <si>
    <t>451.97.7</t>
  </si>
  <si>
    <t>396.38.6</t>
  </si>
  <si>
    <t>494.37.6</t>
  </si>
  <si>
    <t>372.98.6</t>
  </si>
  <si>
    <t>396.39.6</t>
  </si>
  <si>
    <t>399.58.6</t>
  </si>
  <si>
    <t>16.75.6</t>
  </si>
  <si>
    <t>112.80.6</t>
  </si>
  <si>
    <t>178.33.2</t>
  </si>
  <si>
    <t>148.60.6</t>
  </si>
  <si>
    <t>154.40.6</t>
  </si>
  <si>
    <t>164.67.6</t>
  </si>
  <si>
    <t>179.54.6</t>
  </si>
  <si>
    <t>185.66.6</t>
  </si>
  <si>
    <t>201.51.6</t>
  </si>
  <si>
    <t>206.62.6</t>
  </si>
  <si>
    <t>214.56.6</t>
  </si>
  <si>
    <t>232.55.6</t>
  </si>
  <si>
    <t>242.65.6</t>
  </si>
  <si>
    <t>211.88.6</t>
  </si>
  <si>
    <t>248.87.6</t>
  </si>
  <si>
    <t>268.86.6</t>
  </si>
  <si>
    <t>311.59.6</t>
  </si>
  <si>
    <t>252.92.7</t>
  </si>
  <si>
    <t>323.76.6</t>
  </si>
  <si>
    <t>281.71.6</t>
  </si>
  <si>
    <t>310.57.6</t>
  </si>
  <si>
    <t>314.61.6</t>
  </si>
  <si>
    <t>323.53.6</t>
  </si>
  <si>
    <t>425.6.6</t>
  </si>
  <si>
    <t>353.30.6</t>
  </si>
  <si>
    <t>418.43.6</t>
  </si>
  <si>
    <t>426.90.6</t>
  </si>
  <si>
    <t>437.5.8</t>
  </si>
  <si>
    <t>683.23.3</t>
  </si>
  <si>
    <t>546.9.8</t>
  </si>
  <si>
    <t>646.18.8</t>
  </si>
  <si>
    <t>539.2.3</t>
  </si>
  <si>
    <t>643.26.8</t>
  </si>
  <si>
    <t>47.25.8</t>
  </si>
  <si>
    <t>178.34.4</t>
  </si>
  <si>
    <t>293.47.8</t>
  </si>
  <si>
    <t>396.1.0</t>
  </si>
  <si>
    <t>93.4.8</t>
  </si>
  <si>
    <t>211.15.8</t>
  </si>
  <si>
    <t>366.94.8</t>
  </si>
  <si>
    <t>271.3.3</t>
  </si>
  <si>
    <t>371.35.3</t>
  </si>
  <si>
    <t>274.7.2</t>
  </si>
  <si>
    <t>Leafs</t>
  </si>
  <si>
    <t>Av Depth</t>
  </si>
  <si>
    <t>Gen</t>
  </si>
  <si>
    <t>New Inf</t>
  </si>
  <si>
    <t xml:space="preserve">T/E  </t>
  </si>
  <si>
    <t>=</t>
  </si>
  <si>
    <t>Q</t>
  </si>
  <si>
    <t>((Leafs/AvD)/Gen) * New Infections * 100</t>
  </si>
  <si>
    <t xml:space="preserve">((Nodes/AvD)/Gen)*1000 </t>
  </si>
  <si>
    <t>Nodes</t>
  </si>
  <si>
    <t>AvD</t>
  </si>
  <si>
    <t>GEN</t>
  </si>
  <si>
    <t>Theta (Risk/HR)</t>
  </si>
  <si>
    <t>U0</t>
  </si>
  <si>
    <t>U1</t>
  </si>
  <si>
    <t>U3</t>
  </si>
  <si>
    <t>U4</t>
  </si>
  <si>
    <t>U5</t>
  </si>
  <si>
    <t>U6</t>
  </si>
  <si>
    <t>U7</t>
  </si>
  <si>
    <t>U8</t>
  </si>
  <si>
    <t>LTC</t>
  </si>
  <si>
    <t>Bar</t>
  </si>
  <si>
    <t>HOME</t>
  </si>
  <si>
    <t>Teacher</t>
  </si>
  <si>
    <t>Lounge</t>
  </si>
  <si>
    <t>Lab/Project</t>
  </si>
  <si>
    <t>Lunch</t>
  </si>
  <si>
    <t>Playground</t>
  </si>
  <si>
    <t>Class 2</t>
  </si>
  <si>
    <t>Class 1</t>
  </si>
  <si>
    <t>Infected</t>
  </si>
  <si>
    <t>Infections</t>
  </si>
  <si>
    <t>%</t>
  </si>
  <si>
    <t>Theta</t>
  </si>
  <si>
    <t>n/a</t>
  </si>
  <si>
    <t>#inf</t>
  </si>
  <si>
    <t>Consider U2</t>
  </si>
  <si>
    <t xml:space="preserve">if it takes 178 generations to reach 50% of infections, </t>
  </si>
  <si>
    <t>what does it take to reach 10% of infections?</t>
  </si>
  <si>
    <t>should be 1/5th of 178</t>
  </si>
  <si>
    <t>but that is 1/5 of 1 infection</t>
  </si>
  <si>
    <t xml:space="preserve">thereofre theta per infection is </t>
  </si>
  <si>
    <t xml:space="preserve">theta - takes </t>
  </si>
  <si>
    <t>LunchRoom</t>
  </si>
  <si>
    <t>55 infections</t>
  </si>
  <si>
    <t>theta</t>
  </si>
  <si>
    <t>OVERALL</t>
  </si>
  <si>
    <t>Overall</t>
  </si>
  <si>
    <t>Theta-10%</t>
  </si>
  <si>
    <t>Theta-20%</t>
  </si>
  <si>
    <t>Theta-30%</t>
  </si>
  <si>
    <t>Theta-40%</t>
  </si>
  <si>
    <t>Theta-50%</t>
  </si>
  <si>
    <t>theta-2</t>
  </si>
  <si>
    <t>theta-3</t>
  </si>
  <si>
    <t>theta-4</t>
  </si>
  <si>
    <t>theta-5</t>
  </si>
  <si>
    <t>theta-k</t>
  </si>
  <si>
    <t>no.</t>
  </si>
  <si>
    <t>rounded</t>
  </si>
  <si>
    <t>Theta-%</t>
  </si>
  <si>
    <t>theta-1</t>
  </si>
  <si>
    <t xml:space="preserve">Total leafs </t>
  </si>
  <si>
    <t>Total depth</t>
  </si>
  <si>
    <t>Tree AvD</t>
  </si>
  <si>
    <t>Tot</t>
  </si>
  <si>
    <t>Number</t>
  </si>
  <si>
    <t>5I</t>
  </si>
  <si>
    <t>red</t>
  </si>
  <si>
    <t>6I</t>
  </si>
  <si>
    <t>blue</t>
  </si>
  <si>
    <t>7I</t>
  </si>
  <si>
    <t>8I</t>
  </si>
  <si>
    <t>9I</t>
  </si>
  <si>
    <t>10I</t>
  </si>
  <si>
    <t>12I</t>
  </si>
  <si>
    <t>13I</t>
  </si>
  <si>
    <t>14I</t>
  </si>
  <si>
    <t>15I</t>
  </si>
  <si>
    <t>16I</t>
  </si>
  <si>
    <t>17I</t>
  </si>
  <si>
    <t>18I</t>
  </si>
  <si>
    <t>19I</t>
  </si>
  <si>
    <t>21I</t>
  </si>
  <si>
    <t>22I</t>
  </si>
  <si>
    <t>24I</t>
  </si>
  <si>
    <t>26I</t>
  </si>
  <si>
    <t>28I</t>
  </si>
  <si>
    <t>29I</t>
  </si>
  <si>
    <t>30I</t>
  </si>
  <si>
    <t>32I</t>
  </si>
  <si>
    <t>33I</t>
  </si>
  <si>
    <t>35I</t>
  </si>
  <si>
    <t>36I</t>
  </si>
  <si>
    <t>37I</t>
  </si>
  <si>
    <t>38I</t>
  </si>
  <si>
    <t>39I</t>
  </si>
  <si>
    <t>41I</t>
  </si>
  <si>
    <t>42I</t>
  </si>
  <si>
    <t>43I</t>
  </si>
  <si>
    <t>45I</t>
  </si>
  <si>
    <t>46I</t>
  </si>
  <si>
    <t>47I</t>
  </si>
  <si>
    <t>49I</t>
  </si>
  <si>
    <t>51I</t>
  </si>
  <si>
    <t>52I</t>
  </si>
  <si>
    <t>53I</t>
  </si>
  <si>
    <t>55I</t>
  </si>
  <si>
    <t>56I</t>
  </si>
  <si>
    <t>57I</t>
  </si>
  <si>
    <t>59I</t>
  </si>
  <si>
    <t>60I</t>
  </si>
  <si>
    <t>63I</t>
  </si>
  <si>
    <t>64I</t>
  </si>
  <si>
    <t>65I</t>
  </si>
  <si>
    <t>66I</t>
  </si>
  <si>
    <t>67I</t>
  </si>
  <si>
    <t>68I</t>
  </si>
  <si>
    <t>71I</t>
  </si>
  <si>
    <t>75I</t>
  </si>
  <si>
    <t>76I</t>
  </si>
  <si>
    <t>78I</t>
  </si>
  <si>
    <t>80I</t>
  </si>
  <si>
    <t>81I</t>
  </si>
  <si>
    <t>82I</t>
  </si>
  <si>
    <t>83I</t>
  </si>
  <si>
    <t>84I</t>
  </si>
  <si>
    <t>85I</t>
  </si>
  <si>
    <t>86I</t>
  </si>
  <si>
    <t>88I</t>
  </si>
  <si>
    <t>89I</t>
  </si>
  <si>
    <t>90I</t>
  </si>
  <si>
    <t>infSeq</t>
  </si>
  <si>
    <t>Victim</t>
  </si>
  <si>
    <t>Vfam</t>
  </si>
  <si>
    <t>Bstate</t>
  </si>
  <si>
    <t>Biter</t>
  </si>
  <si>
    <t>Bfam</t>
  </si>
  <si>
    <t>U</t>
  </si>
  <si>
    <t>bar</t>
  </si>
  <si>
    <t>ltc staff</t>
  </si>
  <si>
    <t>ltc res</t>
  </si>
  <si>
    <t>grandp</t>
  </si>
  <si>
    <t>spouses</t>
  </si>
  <si>
    <t>students</t>
  </si>
  <si>
    <t>delta</t>
  </si>
  <si>
    <t>theta.si</t>
  </si>
  <si>
    <t>delta.all</t>
  </si>
  <si>
    <t>LTC res</t>
  </si>
  <si>
    <t>LTC staff</t>
  </si>
  <si>
    <t>bar staff</t>
  </si>
  <si>
    <t>studentA</t>
  </si>
  <si>
    <t>studentB</t>
  </si>
  <si>
    <t>studentC</t>
  </si>
  <si>
    <t>count</t>
  </si>
  <si>
    <t>stud</t>
  </si>
  <si>
    <t>LTC STAFF</t>
  </si>
  <si>
    <t>student</t>
  </si>
  <si>
    <t>LTC RES</t>
  </si>
  <si>
    <t>A4</t>
  </si>
  <si>
    <t>B10</t>
  </si>
  <si>
    <t>home,sch</t>
  </si>
  <si>
    <t>home,ltc</t>
  </si>
  <si>
    <t>sch,home</t>
  </si>
  <si>
    <t>ltc,sch</t>
  </si>
  <si>
    <t>g.v.u</t>
  </si>
  <si>
    <t>generation.victim.universe</t>
  </si>
  <si>
    <t>I-fam</t>
  </si>
  <si>
    <t>T-state</t>
  </si>
  <si>
    <t>Transmitter</t>
  </si>
  <si>
    <t>T-fam</t>
  </si>
  <si>
    <t>gen-delta</t>
  </si>
  <si>
    <t>grandparents</t>
  </si>
  <si>
    <t>Universe 0</t>
  </si>
  <si>
    <t>Universe 1</t>
  </si>
  <si>
    <t>Universe 2</t>
  </si>
  <si>
    <t>Universe 3</t>
  </si>
  <si>
    <t>Universe 4</t>
  </si>
  <si>
    <t>Universe 5</t>
  </si>
  <si>
    <t>Universe 6</t>
  </si>
  <si>
    <t>Universe 7</t>
  </si>
  <si>
    <t>Universe 8</t>
  </si>
  <si>
    <t>Project</t>
  </si>
  <si>
    <t>Lunchroom</t>
  </si>
  <si>
    <t>Teacher Lounge</t>
  </si>
  <si>
    <t>Long Term Care</t>
  </si>
  <si>
    <t>Bar/reception</t>
  </si>
  <si>
    <t xml:space="preserve"> -</t>
  </si>
  <si>
    <t>Infect</t>
  </si>
  <si>
    <t>Gens</t>
  </si>
  <si>
    <t>Students</t>
  </si>
  <si>
    <t>Teachers</t>
  </si>
  <si>
    <t>Spouses</t>
  </si>
  <si>
    <t>Grandpnt</t>
  </si>
  <si>
    <t>LTC resid</t>
  </si>
  <si>
    <t>Bar staff</t>
  </si>
  <si>
    <t>day shift</t>
  </si>
  <si>
    <t>night shift</t>
  </si>
  <si>
    <t>eve shift</t>
  </si>
  <si>
    <t>LS00-LS06</t>
  </si>
  <si>
    <t>LS07-LS10</t>
  </si>
  <si>
    <t>LS11-LS13</t>
  </si>
  <si>
    <t>Base popn</t>
  </si>
  <si>
    <t>Inf @ Term</t>
  </si>
  <si>
    <t>Initial Inf</t>
  </si>
  <si>
    <t>Survivors</t>
  </si>
  <si>
    <t>Inf %</t>
  </si>
  <si>
    <t>Surv %</t>
  </si>
  <si>
    <t>Total</t>
  </si>
  <si>
    <t>infected</t>
  </si>
  <si>
    <t>cohort</t>
  </si>
  <si>
    <t>teacher</t>
  </si>
  <si>
    <t>spouse</t>
  </si>
  <si>
    <t>grandpnt</t>
  </si>
  <si>
    <t>2s</t>
  </si>
  <si>
    <t>counts</t>
  </si>
  <si>
    <t>Quartile 1</t>
  </si>
  <si>
    <t>Quartile 2</t>
  </si>
  <si>
    <t>Quartile 3</t>
  </si>
  <si>
    <t>Quartile4</t>
  </si>
  <si>
    <t>n</t>
  </si>
  <si>
    <t>u6</t>
  </si>
  <si>
    <t>u8</t>
  </si>
  <si>
    <t>u3</t>
  </si>
  <si>
    <t>u7</t>
  </si>
  <si>
    <t>u4</t>
  </si>
  <si>
    <t>u0</t>
  </si>
  <si>
    <t>u1</t>
  </si>
  <si>
    <t>u2</t>
  </si>
  <si>
    <t>elapsed 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</si>
</sst>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/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17" borderId="0" xfId="0" applyFill="1"/>
    <xf numFmtId="0" fontId="0" fillId="14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9" borderId="0" xfId="0" applyFill="1"/>
    <xf numFmtId="0" fontId="0" fillId="18" borderId="0" xfId="0" applyFill="1"/>
    <xf numFmtId="0" fontId="0" fillId="12" borderId="0" xfId="0" applyFill="1"/>
    <xf numFmtId="0" fontId="0" fillId="15" borderId="0" xfId="0" applyFill="1"/>
    <xf numFmtId="0" fontId="0" fillId="13" borderId="0" xfId="0" applyFill="1"/>
    <xf numFmtId="0" fontId="0" fillId="11" borderId="0" xfId="0" applyFill="1"/>
    <xf numFmtId="0" fontId="0" fillId="8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  <xf numFmtId="2" fontId="0" fillId="3" borderId="0" xfId="0" applyNumberFormat="1" applyFill="1"/>
    <xf numFmtId="2" fontId="0" fillId="6" borderId="0" xfId="0" applyNumberFormat="1" applyFill="1"/>
    <xf numFmtId="2" fontId="0" fillId="16" borderId="0" xfId="0" applyNumberFormat="1" applyFill="1"/>
    <xf numFmtId="0" fontId="0" fillId="25" borderId="0" xfId="0" applyFill="1" applyAlignment="1">
      <alignment horizontal="center"/>
    </xf>
    <xf numFmtId="0" fontId="0" fillId="24" borderId="0" xfId="0" applyFill="1"/>
    <xf numFmtId="2" fontId="0" fillId="6" borderId="0" xfId="0" applyNumberFormat="1" applyFill="1" applyAlignment="1">
      <alignment horizontal="center"/>
    </xf>
    <xf numFmtId="0" fontId="1" fillId="0" borderId="0" xfId="0" applyFont="1"/>
    <xf numFmtId="0" fontId="0" fillId="25" borderId="0" xfId="0" applyFill="1"/>
    <xf numFmtId="0" fontId="0" fillId="23" borderId="0" xfId="0" applyFill="1"/>
    <xf numFmtId="16" fontId="0" fillId="0" borderId="0" xfId="0" applyNumberFormat="1" applyAlignment="1">
      <alignment horizontal="center"/>
    </xf>
    <xf numFmtId="0" fontId="0" fillId="26" borderId="0" xfId="0" applyFill="1" applyAlignment="1">
      <alignment horizontal="center"/>
    </xf>
    <xf numFmtId="2" fontId="0" fillId="12" borderId="0" xfId="0" applyNumberFormat="1" applyFill="1"/>
    <xf numFmtId="2" fontId="0" fillId="25" borderId="0" xfId="0" applyNumberFormat="1" applyFill="1" applyAlignment="1">
      <alignment horizontal="center"/>
    </xf>
    <xf numFmtId="0" fontId="0" fillId="25" borderId="28" xfId="0" applyFill="1" applyBorder="1"/>
    <xf numFmtId="0" fontId="0" fillId="25" borderId="29" xfId="0" applyFill="1" applyBorder="1" applyAlignment="1">
      <alignment horizontal="center"/>
    </xf>
    <xf numFmtId="0" fontId="0" fillId="25" borderId="29" xfId="0" applyFill="1" applyBorder="1"/>
    <xf numFmtId="0" fontId="0" fillId="25" borderId="30" xfId="0" applyFill="1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/>
    <xf numFmtId="166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25" borderId="14" xfId="0" applyFill="1" applyBorder="1"/>
    <xf numFmtId="0" fontId="0" fillId="25" borderId="0" xfId="0" applyFill="1" applyBorder="1" applyAlignment="1">
      <alignment horizontal="center"/>
    </xf>
    <xf numFmtId="0" fontId="0" fillId="25" borderId="0" xfId="0" applyFill="1" applyBorder="1" applyAlignment="1"/>
    <xf numFmtId="0" fontId="0" fillId="25" borderId="0" xfId="0" applyFill="1" applyBorder="1"/>
    <xf numFmtId="0" fontId="0" fillId="25" borderId="7" xfId="0" applyFill="1" applyBorder="1"/>
    <xf numFmtId="0" fontId="0" fillId="25" borderId="31" xfId="0" applyFill="1" applyBorder="1"/>
    <xf numFmtId="0" fontId="0" fillId="25" borderId="9" xfId="0" applyFill="1" applyBorder="1" applyAlignment="1">
      <alignment horizontal="center"/>
    </xf>
    <xf numFmtId="0" fontId="0" fillId="25" borderId="9" xfId="0" applyFill="1" applyBorder="1"/>
    <xf numFmtId="0" fontId="0" fillId="25" borderId="32" xfId="0" applyFill="1" applyBorder="1"/>
    <xf numFmtId="0" fontId="0" fillId="27" borderId="0" xfId="0" applyFill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19" borderId="14" xfId="0" applyFill="1" applyBorder="1"/>
    <xf numFmtId="0" fontId="0" fillId="19" borderId="0" xfId="0" applyFill="1" applyBorder="1" applyAlignment="1">
      <alignment horizontal="center"/>
    </xf>
    <xf numFmtId="0" fontId="0" fillId="25" borderId="3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gen!$J$2</c:f>
              <c:strCache>
                <c:ptCount val="1"/>
                <c:pt idx="0">
                  <c:v>Theta (Risk/HR)</c:v>
                </c:pt>
              </c:strCache>
            </c:strRef>
          </c:tx>
          <c:marker>
            <c:symbol val="none"/>
          </c:marker>
          <c:val>
            <c:numRef>
              <c:f>gen!$J$3:$J$7</c:f>
              <c:numCache>
                <c:formatCode>0.00</c:formatCode>
                <c:ptCount val="5"/>
                <c:pt idx="0">
                  <c:v>11.2</c:v>
                </c:pt>
                <c:pt idx="1">
                  <c:v>8.9499999999999993</c:v>
                </c:pt>
                <c:pt idx="2">
                  <c:v>7.0333333333333332</c:v>
                </c:pt>
                <c:pt idx="3">
                  <c:v>6.375</c:v>
                </c:pt>
                <c:pt idx="4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81696"/>
        <c:axId val="300383232"/>
      </c:lineChart>
      <c:catAx>
        <c:axId val="3003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83232"/>
        <c:crosses val="autoZero"/>
        <c:auto val="1"/>
        <c:lblAlgn val="ctr"/>
        <c:lblOffset val="100"/>
        <c:noMultiLvlLbl val="0"/>
      </c:catAx>
      <c:valAx>
        <c:axId val="300383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038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Infections within Universes by</a:t>
            </a:r>
            <a:r>
              <a:rPr lang="en-US" baseline="0"/>
              <a:t> Time Line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676667991166394E-2"/>
          <c:y val="0.11759454188112309"/>
          <c:w val="0.87289681606483016"/>
          <c:h val="0.77123624294822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gen!$C$1</c:f>
              <c:strCache>
                <c:ptCount val="1"/>
                <c:pt idx="0">
                  <c:v>Agent</c:v>
                </c:pt>
              </c:strCache>
            </c:strRef>
          </c:tx>
          <c:xVal>
            <c:numRef>
              <c:f>gen!$B$2:$B$90</c:f>
              <c:numCache>
                <c:formatCode>General</c:formatCode>
                <c:ptCount val="89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47</c:v>
                </c:pt>
                <c:pt idx="4">
                  <c:v>62</c:v>
                </c:pt>
                <c:pt idx="5">
                  <c:v>90</c:v>
                </c:pt>
                <c:pt idx="6">
                  <c:v>91</c:v>
                </c:pt>
                <c:pt idx="7">
                  <c:v>93</c:v>
                </c:pt>
                <c:pt idx="8">
                  <c:v>109</c:v>
                </c:pt>
                <c:pt idx="9">
                  <c:v>112</c:v>
                </c:pt>
                <c:pt idx="10">
                  <c:v>135</c:v>
                </c:pt>
                <c:pt idx="11">
                  <c:v>148</c:v>
                </c:pt>
                <c:pt idx="12">
                  <c:v>150</c:v>
                </c:pt>
                <c:pt idx="13">
                  <c:v>154</c:v>
                </c:pt>
                <c:pt idx="14">
                  <c:v>164</c:v>
                </c:pt>
                <c:pt idx="15">
                  <c:v>164</c:v>
                </c:pt>
                <c:pt idx="16">
                  <c:v>175</c:v>
                </c:pt>
                <c:pt idx="17">
                  <c:v>178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185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211</c:v>
                </c:pt>
                <c:pt idx="30">
                  <c:v>214</c:v>
                </c:pt>
                <c:pt idx="31">
                  <c:v>227</c:v>
                </c:pt>
                <c:pt idx="32">
                  <c:v>232</c:v>
                </c:pt>
                <c:pt idx="33">
                  <c:v>242</c:v>
                </c:pt>
                <c:pt idx="34">
                  <c:v>248</c:v>
                </c:pt>
                <c:pt idx="35">
                  <c:v>248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261</c:v>
                </c:pt>
                <c:pt idx="41">
                  <c:v>268</c:v>
                </c:pt>
                <c:pt idx="42">
                  <c:v>273</c:v>
                </c:pt>
                <c:pt idx="43">
                  <c:v>274</c:v>
                </c:pt>
                <c:pt idx="44">
                  <c:v>281</c:v>
                </c:pt>
                <c:pt idx="45">
                  <c:v>281</c:v>
                </c:pt>
                <c:pt idx="46">
                  <c:v>283</c:v>
                </c:pt>
                <c:pt idx="47">
                  <c:v>293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303</c:v>
                </c:pt>
                <c:pt idx="52">
                  <c:v>307</c:v>
                </c:pt>
                <c:pt idx="53">
                  <c:v>310</c:v>
                </c:pt>
                <c:pt idx="54">
                  <c:v>311</c:v>
                </c:pt>
                <c:pt idx="55">
                  <c:v>314</c:v>
                </c:pt>
                <c:pt idx="56">
                  <c:v>322</c:v>
                </c:pt>
                <c:pt idx="57">
                  <c:v>323</c:v>
                </c:pt>
                <c:pt idx="58">
                  <c:v>323</c:v>
                </c:pt>
                <c:pt idx="59">
                  <c:v>332</c:v>
                </c:pt>
                <c:pt idx="60">
                  <c:v>346</c:v>
                </c:pt>
                <c:pt idx="61">
                  <c:v>349</c:v>
                </c:pt>
                <c:pt idx="62">
                  <c:v>353</c:v>
                </c:pt>
                <c:pt idx="63">
                  <c:v>366</c:v>
                </c:pt>
                <c:pt idx="64">
                  <c:v>371</c:v>
                </c:pt>
                <c:pt idx="65">
                  <c:v>371</c:v>
                </c:pt>
                <c:pt idx="66">
                  <c:v>372</c:v>
                </c:pt>
                <c:pt idx="67">
                  <c:v>396</c:v>
                </c:pt>
                <c:pt idx="68">
                  <c:v>396</c:v>
                </c:pt>
                <c:pt idx="69">
                  <c:v>396</c:v>
                </c:pt>
                <c:pt idx="70">
                  <c:v>397</c:v>
                </c:pt>
                <c:pt idx="71">
                  <c:v>399</c:v>
                </c:pt>
                <c:pt idx="72">
                  <c:v>418</c:v>
                </c:pt>
                <c:pt idx="73">
                  <c:v>419</c:v>
                </c:pt>
                <c:pt idx="74">
                  <c:v>425</c:v>
                </c:pt>
                <c:pt idx="75">
                  <c:v>426</c:v>
                </c:pt>
                <c:pt idx="76">
                  <c:v>437</c:v>
                </c:pt>
                <c:pt idx="77">
                  <c:v>451</c:v>
                </c:pt>
                <c:pt idx="78">
                  <c:v>494</c:v>
                </c:pt>
                <c:pt idx="79">
                  <c:v>524</c:v>
                </c:pt>
                <c:pt idx="80">
                  <c:v>527</c:v>
                </c:pt>
                <c:pt idx="81">
                  <c:v>539</c:v>
                </c:pt>
                <c:pt idx="82">
                  <c:v>545</c:v>
                </c:pt>
                <c:pt idx="83">
                  <c:v>546</c:v>
                </c:pt>
                <c:pt idx="84">
                  <c:v>643</c:v>
                </c:pt>
                <c:pt idx="85">
                  <c:v>646</c:v>
                </c:pt>
                <c:pt idx="86">
                  <c:v>683</c:v>
                </c:pt>
                <c:pt idx="87">
                  <c:v>683</c:v>
                </c:pt>
                <c:pt idx="88">
                  <c:v>683</c:v>
                </c:pt>
              </c:numCache>
            </c:numRef>
          </c:xVal>
          <c:yVal>
            <c:numRef>
              <c:f>gen!$C$2:$C$90</c:f>
            </c:numRef>
          </c:yVal>
          <c:smooth val="0"/>
        </c:ser>
        <c:ser>
          <c:idx val="1"/>
          <c:order val="1"/>
          <c:tx>
            <c:strRef>
              <c:f>gen!$D$1</c:f>
              <c:strCache>
                <c:ptCount val="1"/>
                <c:pt idx="0">
                  <c:v> @U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gen!$B$2:$B$90</c:f>
              <c:numCache>
                <c:formatCode>General</c:formatCode>
                <c:ptCount val="89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47</c:v>
                </c:pt>
                <c:pt idx="4">
                  <c:v>62</c:v>
                </c:pt>
                <c:pt idx="5">
                  <c:v>90</c:v>
                </c:pt>
                <c:pt idx="6">
                  <c:v>91</c:v>
                </c:pt>
                <c:pt idx="7">
                  <c:v>93</c:v>
                </c:pt>
                <c:pt idx="8">
                  <c:v>109</c:v>
                </c:pt>
                <c:pt idx="9">
                  <c:v>112</c:v>
                </c:pt>
                <c:pt idx="10">
                  <c:v>135</c:v>
                </c:pt>
                <c:pt idx="11">
                  <c:v>148</c:v>
                </c:pt>
                <c:pt idx="12">
                  <c:v>150</c:v>
                </c:pt>
                <c:pt idx="13">
                  <c:v>154</c:v>
                </c:pt>
                <c:pt idx="14">
                  <c:v>164</c:v>
                </c:pt>
                <c:pt idx="15">
                  <c:v>164</c:v>
                </c:pt>
                <c:pt idx="16">
                  <c:v>175</c:v>
                </c:pt>
                <c:pt idx="17">
                  <c:v>178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185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211</c:v>
                </c:pt>
                <c:pt idx="30">
                  <c:v>214</c:v>
                </c:pt>
                <c:pt idx="31">
                  <c:v>227</c:v>
                </c:pt>
                <c:pt idx="32">
                  <c:v>232</c:v>
                </c:pt>
                <c:pt idx="33">
                  <c:v>242</c:v>
                </c:pt>
                <c:pt idx="34">
                  <c:v>248</c:v>
                </c:pt>
                <c:pt idx="35">
                  <c:v>248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261</c:v>
                </c:pt>
                <c:pt idx="41">
                  <c:v>268</c:v>
                </c:pt>
                <c:pt idx="42">
                  <c:v>273</c:v>
                </c:pt>
                <c:pt idx="43">
                  <c:v>274</c:v>
                </c:pt>
                <c:pt idx="44">
                  <c:v>281</c:v>
                </c:pt>
                <c:pt idx="45">
                  <c:v>281</c:v>
                </c:pt>
                <c:pt idx="46">
                  <c:v>283</c:v>
                </c:pt>
                <c:pt idx="47">
                  <c:v>293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303</c:v>
                </c:pt>
                <c:pt idx="52">
                  <c:v>307</c:v>
                </c:pt>
                <c:pt idx="53">
                  <c:v>310</c:v>
                </c:pt>
                <c:pt idx="54">
                  <c:v>311</c:v>
                </c:pt>
                <c:pt idx="55">
                  <c:v>314</c:v>
                </c:pt>
                <c:pt idx="56">
                  <c:v>322</c:v>
                </c:pt>
                <c:pt idx="57">
                  <c:v>323</c:v>
                </c:pt>
                <c:pt idx="58">
                  <c:v>323</c:v>
                </c:pt>
                <c:pt idx="59">
                  <c:v>332</c:v>
                </c:pt>
                <c:pt idx="60">
                  <c:v>346</c:v>
                </c:pt>
                <c:pt idx="61">
                  <c:v>349</c:v>
                </c:pt>
                <c:pt idx="62">
                  <c:v>353</c:v>
                </c:pt>
                <c:pt idx="63">
                  <c:v>366</c:v>
                </c:pt>
                <c:pt idx="64">
                  <c:v>371</c:v>
                </c:pt>
                <c:pt idx="65">
                  <c:v>371</c:v>
                </c:pt>
                <c:pt idx="66">
                  <c:v>372</c:v>
                </c:pt>
                <c:pt idx="67">
                  <c:v>396</c:v>
                </c:pt>
                <c:pt idx="68">
                  <c:v>396</c:v>
                </c:pt>
                <c:pt idx="69">
                  <c:v>396</c:v>
                </c:pt>
                <c:pt idx="70">
                  <c:v>397</c:v>
                </c:pt>
                <c:pt idx="71">
                  <c:v>399</c:v>
                </c:pt>
                <c:pt idx="72">
                  <c:v>418</c:v>
                </c:pt>
                <c:pt idx="73">
                  <c:v>419</c:v>
                </c:pt>
                <c:pt idx="74">
                  <c:v>425</c:v>
                </c:pt>
                <c:pt idx="75">
                  <c:v>426</c:v>
                </c:pt>
                <c:pt idx="76">
                  <c:v>437</c:v>
                </c:pt>
                <c:pt idx="77">
                  <c:v>451</c:v>
                </c:pt>
                <c:pt idx="78">
                  <c:v>494</c:v>
                </c:pt>
                <c:pt idx="79">
                  <c:v>524</c:v>
                </c:pt>
                <c:pt idx="80">
                  <c:v>527</c:v>
                </c:pt>
                <c:pt idx="81">
                  <c:v>539</c:v>
                </c:pt>
                <c:pt idx="82">
                  <c:v>545</c:v>
                </c:pt>
                <c:pt idx="83">
                  <c:v>546</c:v>
                </c:pt>
                <c:pt idx="84">
                  <c:v>643</c:v>
                </c:pt>
                <c:pt idx="85">
                  <c:v>646</c:v>
                </c:pt>
                <c:pt idx="86">
                  <c:v>683</c:v>
                </c:pt>
                <c:pt idx="87">
                  <c:v>683</c:v>
                </c:pt>
                <c:pt idx="88">
                  <c:v>683</c:v>
                </c:pt>
              </c:numCache>
            </c:numRef>
          </c:xVal>
          <c:yVal>
            <c:numRef>
              <c:f>gen!$D$2:$D$90</c:f>
              <c:numCache>
                <c:formatCode>General</c:formatCode>
                <c:ptCount val="8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0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38912"/>
        <c:axId val="300841984"/>
      </c:scatterChart>
      <c:valAx>
        <c:axId val="300838912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Generations</a:t>
                </a:r>
              </a:p>
            </c:rich>
          </c:tx>
          <c:layout>
            <c:manualLayout>
              <c:xMode val="edge"/>
              <c:yMode val="edge"/>
              <c:x val="0.42772164421774778"/>
              <c:y val="0.939089630922680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0841984"/>
        <c:crosses val="autoZero"/>
        <c:crossBetween val="midCat"/>
      </c:valAx>
      <c:valAx>
        <c:axId val="300841984"/>
        <c:scaling>
          <c:orientation val="minMax"/>
        </c:scaling>
        <c:delete val="0"/>
        <c:axPos val="l"/>
        <c:majorGridlines>
          <c:spPr>
            <a:ln w="6350">
              <a:solidFill>
                <a:srgbClr val="FF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302791450759687E-3"/>
              <c:y val="0.419649327849242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0838912"/>
        <c:crosses val="autoZero"/>
        <c:crossBetween val="midCat"/>
      </c:valAx>
      <c:spPr>
        <a:pattFill prst="smConfetti">
          <a:fgClr>
            <a:schemeClr val="bg2">
              <a:lumMod val="75000"/>
            </a:schemeClr>
          </a:fgClr>
          <a:bgClr>
            <a:schemeClr val="bg1"/>
          </a:bgClr>
        </a:pattFill>
      </c:spPr>
    </c:plotArea>
    <c:plotVisOnly val="1"/>
    <c:dispBlanksAs val="gap"/>
    <c:showDLblsOverMax val="0"/>
  </c:chart>
  <c:spPr>
    <a:solidFill>
      <a:schemeClr val="tx2">
        <a:lumMod val="60000"/>
        <a:lumOff val="40000"/>
        <a:alpha val="47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gen!$AK$23:$AK$26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gen!$AL$23:$AL$26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gen!$AM$23:$AM$26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gen!$AN$23:$AN$26</c:f>
              <c:numCache>
                <c:formatCode>General</c:formatCode>
                <c:ptCount val="4"/>
                <c:pt idx="0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gen!$AO$23:$AO$26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gen!$AP$23:$AP$26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gen!$AQ$23:$AQ$26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gen!$AR$23:$AR$26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gen!$AS$23:$AS$26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03104"/>
        <c:axId val="137230592"/>
      </c:lineChart>
      <c:catAx>
        <c:axId val="275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30592"/>
        <c:crosses val="autoZero"/>
        <c:auto val="1"/>
        <c:lblAlgn val="ctr"/>
        <c:lblOffset val="100"/>
        <c:noMultiLvlLbl val="0"/>
      </c:catAx>
      <c:valAx>
        <c:axId val="1372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0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Infections in Universes by Quartiles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6843425698269929"/>
          <c:y val="5.09683995922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2290449859776"/>
          <c:y val="0.17708080832403594"/>
          <c:w val="0.80412996794373037"/>
          <c:h val="0.69328421103325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gen!$AK$22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gen!$AK$23:$AK$26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</c:ser>
        <c:ser>
          <c:idx val="1"/>
          <c:order val="1"/>
          <c:tx>
            <c:strRef>
              <c:f>gen!$AL$22</c:f>
              <c:strCache>
                <c:ptCount val="1"/>
                <c:pt idx="0">
                  <c:v>u6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gen!$AL$23:$AL$26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gen!$AM$22</c:f>
              <c:strCache>
                <c:ptCount val="1"/>
                <c:pt idx="0">
                  <c:v>u8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gen!$AM$23:$AM$26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gen!$AN$22</c:f>
              <c:strCache>
                <c:ptCount val="1"/>
                <c:pt idx="0">
                  <c:v>u3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gen!$AN$23:$AN$26</c:f>
              <c:numCache>
                <c:formatCode>General</c:formatCode>
                <c:ptCount val="4"/>
                <c:pt idx="0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gen!$AO$22</c:f>
              <c:strCache>
                <c:ptCount val="1"/>
                <c:pt idx="0">
                  <c:v>u7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gen!$AO$23:$AO$26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5"/>
          <c:order val="5"/>
          <c:tx>
            <c:strRef>
              <c:f>gen!$AP$22</c:f>
              <c:strCache>
                <c:ptCount val="1"/>
                <c:pt idx="0">
                  <c:v>u1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gen!$AP$23:$AP$26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gen!$AQ$22</c:f>
              <c:strCache>
                <c:ptCount val="1"/>
                <c:pt idx="0">
                  <c:v>u4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gen!$AQ$23:$AQ$26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gen!$AR$22</c:f>
              <c:strCache>
                <c:ptCount val="1"/>
                <c:pt idx="0">
                  <c:v>u2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gen!$AR$23:$AR$26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gen!$AS$22</c:f>
              <c:strCache>
                <c:ptCount val="1"/>
                <c:pt idx="0">
                  <c:v>u0</c:v>
                </c:pt>
              </c:strCache>
            </c:strRef>
          </c:tx>
          <c:invertIfNegative val="0"/>
          <c:cat>
            <c:strRef>
              <c:f>gen!$AJ$23:$AJ$26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Quartile4</c:v>
                </c:pt>
              </c:strCache>
            </c:strRef>
          </c:cat>
          <c:val>
            <c:numRef>
              <c:f>gen!$AS$23:$AS$26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66208"/>
        <c:axId val="160768000"/>
      </c:barChart>
      <c:catAx>
        <c:axId val="1607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68000"/>
        <c:crosses val="autoZero"/>
        <c:auto val="1"/>
        <c:lblAlgn val="ctr"/>
        <c:lblOffset val="100"/>
        <c:noMultiLvlLbl val="0"/>
      </c:catAx>
      <c:valAx>
        <c:axId val="16076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7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Infections of Cohorts by Time Line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59903496911371E-2"/>
          <c:y val="0.11506032008509191"/>
          <c:w val="0.89149699090643986"/>
          <c:h val="0.75627778890231012"/>
        </c:manualLayout>
      </c:layout>
      <c:scatterChart>
        <c:scatterStyle val="lineMarker"/>
        <c:varyColors val="0"/>
        <c:ser>
          <c:idx val="0"/>
          <c:order val="0"/>
          <c:tx>
            <c:strRef>
              <c:f>byVictim!$S$1</c:f>
              <c:strCache>
                <c:ptCount val="1"/>
                <c:pt idx="0">
                  <c:v>infected</c:v>
                </c:pt>
              </c:strCache>
            </c:strRef>
          </c:tx>
          <c:xVal>
            <c:numRef>
              <c:f>byVictim!$R$2:$R$107</c:f>
              <c:numCache>
                <c:formatCode>General</c:formatCode>
                <c:ptCount val="106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47</c:v>
                </c:pt>
                <c:pt idx="4">
                  <c:v>62</c:v>
                </c:pt>
                <c:pt idx="5">
                  <c:v>90</c:v>
                </c:pt>
                <c:pt idx="6">
                  <c:v>91</c:v>
                </c:pt>
                <c:pt idx="7">
                  <c:v>93</c:v>
                </c:pt>
                <c:pt idx="8">
                  <c:v>109</c:v>
                </c:pt>
                <c:pt idx="9">
                  <c:v>112</c:v>
                </c:pt>
                <c:pt idx="10">
                  <c:v>135</c:v>
                </c:pt>
                <c:pt idx="11">
                  <c:v>148</c:v>
                </c:pt>
                <c:pt idx="12">
                  <c:v>150</c:v>
                </c:pt>
                <c:pt idx="13">
                  <c:v>154</c:v>
                </c:pt>
                <c:pt idx="14">
                  <c:v>164</c:v>
                </c:pt>
                <c:pt idx="15">
                  <c:v>164</c:v>
                </c:pt>
                <c:pt idx="16">
                  <c:v>175</c:v>
                </c:pt>
                <c:pt idx="17">
                  <c:v>178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185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211</c:v>
                </c:pt>
                <c:pt idx="30">
                  <c:v>214</c:v>
                </c:pt>
                <c:pt idx="31">
                  <c:v>227</c:v>
                </c:pt>
                <c:pt idx="32">
                  <c:v>232</c:v>
                </c:pt>
                <c:pt idx="33">
                  <c:v>242</c:v>
                </c:pt>
                <c:pt idx="34">
                  <c:v>248</c:v>
                </c:pt>
                <c:pt idx="35">
                  <c:v>248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261</c:v>
                </c:pt>
                <c:pt idx="41">
                  <c:v>268</c:v>
                </c:pt>
                <c:pt idx="42">
                  <c:v>273</c:v>
                </c:pt>
                <c:pt idx="43">
                  <c:v>274</c:v>
                </c:pt>
                <c:pt idx="44">
                  <c:v>281</c:v>
                </c:pt>
                <c:pt idx="45">
                  <c:v>281</c:v>
                </c:pt>
                <c:pt idx="46">
                  <c:v>283</c:v>
                </c:pt>
                <c:pt idx="47">
                  <c:v>293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303</c:v>
                </c:pt>
                <c:pt idx="52">
                  <c:v>307</c:v>
                </c:pt>
                <c:pt idx="53">
                  <c:v>310</c:v>
                </c:pt>
                <c:pt idx="54">
                  <c:v>311</c:v>
                </c:pt>
                <c:pt idx="55">
                  <c:v>314</c:v>
                </c:pt>
                <c:pt idx="56">
                  <c:v>322</c:v>
                </c:pt>
                <c:pt idx="57">
                  <c:v>323</c:v>
                </c:pt>
                <c:pt idx="58">
                  <c:v>323</c:v>
                </c:pt>
                <c:pt idx="59">
                  <c:v>332</c:v>
                </c:pt>
                <c:pt idx="60">
                  <c:v>346</c:v>
                </c:pt>
                <c:pt idx="61">
                  <c:v>349</c:v>
                </c:pt>
                <c:pt idx="62">
                  <c:v>353</c:v>
                </c:pt>
                <c:pt idx="63">
                  <c:v>366</c:v>
                </c:pt>
                <c:pt idx="64">
                  <c:v>371</c:v>
                </c:pt>
                <c:pt idx="65">
                  <c:v>371</c:v>
                </c:pt>
                <c:pt idx="66">
                  <c:v>372</c:v>
                </c:pt>
                <c:pt idx="67">
                  <c:v>396</c:v>
                </c:pt>
                <c:pt idx="68">
                  <c:v>396</c:v>
                </c:pt>
                <c:pt idx="69">
                  <c:v>396</c:v>
                </c:pt>
                <c:pt idx="70">
                  <c:v>397</c:v>
                </c:pt>
                <c:pt idx="71">
                  <c:v>399</c:v>
                </c:pt>
                <c:pt idx="72">
                  <c:v>418</c:v>
                </c:pt>
                <c:pt idx="73">
                  <c:v>419</c:v>
                </c:pt>
                <c:pt idx="74">
                  <c:v>425</c:v>
                </c:pt>
                <c:pt idx="75">
                  <c:v>426</c:v>
                </c:pt>
                <c:pt idx="76">
                  <c:v>437</c:v>
                </c:pt>
                <c:pt idx="77">
                  <c:v>451</c:v>
                </c:pt>
                <c:pt idx="78">
                  <c:v>494</c:v>
                </c:pt>
                <c:pt idx="79">
                  <c:v>524</c:v>
                </c:pt>
                <c:pt idx="80">
                  <c:v>527</c:v>
                </c:pt>
                <c:pt idx="81">
                  <c:v>539</c:v>
                </c:pt>
                <c:pt idx="82">
                  <c:v>545</c:v>
                </c:pt>
                <c:pt idx="83">
                  <c:v>546</c:v>
                </c:pt>
                <c:pt idx="84">
                  <c:v>643</c:v>
                </c:pt>
                <c:pt idx="85">
                  <c:v>646</c:v>
                </c:pt>
                <c:pt idx="86">
                  <c:v>683</c:v>
                </c:pt>
                <c:pt idx="87">
                  <c:v>683</c:v>
                </c:pt>
                <c:pt idx="88">
                  <c:v>683</c:v>
                </c:pt>
              </c:numCache>
            </c:numRef>
          </c:xVal>
          <c:yVal>
            <c:numRef>
              <c:f>byVictim!$S$2:$S$107</c:f>
            </c:numRef>
          </c:yVal>
          <c:smooth val="0"/>
        </c:ser>
        <c:ser>
          <c:idx val="1"/>
          <c:order val="1"/>
          <c:tx>
            <c:strRef>
              <c:f>byVictim!$T$1</c:f>
              <c:strCache>
                <c:ptCount val="1"/>
                <c:pt idx="0">
                  <c:v>cohort</c:v>
                </c:pt>
              </c:strCache>
            </c:strRef>
          </c:tx>
          <c:xVal>
            <c:numRef>
              <c:f>byVictim!$R$2:$R$107</c:f>
              <c:numCache>
                <c:formatCode>General</c:formatCode>
                <c:ptCount val="106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47</c:v>
                </c:pt>
                <c:pt idx="4">
                  <c:v>62</c:v>
                </c:pt>
                <c:pt idx="5">
                  <c:v>90</c:v>
                </c:pt>
                <c:pt idx="6">
                  <c:v>91</c:v>
                </c:pt>
                <c:pt idx="7">
                  <c:v>93</c:v>
                </c:pt>
                <c:pt idx="8">
                  <c:v>109</c:v>
                </c:pt>
                <c:pt idx="9">
                  <c:v>112</c:v>
                </c:pt>
                <c:pt idx="10">
                  <c:v>135</c:v>
                </c:pt>
                <c:pt idx="11">
                  <c:v>148</c:v>
                </c:pt>
                <c:pt idx="12">
                  <c:v>150</c:v>
                </c:pt>
                <c:pt idx="13">
                  <c:v>154</c:v>
                </c:pt>
                <c:pt idx="14">
                  <c:v>164</c:v>
                </c:pt>
                <c:pt idx="15">
                  <c:v>164</c:v>
                </c:pt>
                <c:pt idx="16">
                  <c:v>175</c:v>
                </c:pt>
                <c:pt idx="17">
                  <c:v>178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185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211</c:v>
                </c:pt>
                <c:pt idx="30">
                  <c:v>214</c:v>
                </c:pt>
                <c:pt idx="31">
                  <c:v>227</c:v>
                </c:pt>
                <c:pt idx="32">
                  <c:v>232</c:v>
                </c:pt>
                <c:pt idx="33">
                  <c:v>242</c:v>
                </c:pt>
                <c:pt idx="34">
                  <c:v>248</c:v>
                </c:pt>
                <c:pt idx="35">
                  <c:v>248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261</c:v>
                </c:pt>
                <c:pt idx="41">
                  <c:v>268</c:v>
                </c:pt>
                <c:pt idx="42">
                  <c:v>273</c:v>
                </c:pt>
                <c:pt idx="43">
                  <c:v>274</c:v>
                </c:pt>
                <c:pt idx="44">
                  <c:v>281</c:v>
                </c:pt>
                <c:pt idx="45">
                  <c:v>281</c:v>
                </c:pt>
                <c:pt idx="46">
                  <c:v>283</c:v>
                </c:pt>
                <c:pt idx="47">
                  <c:v>293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303</c:v>
                </c:pt>
                <c:pt idx="52">
                  <c:v>307</c:v>
                </c:pt>
                <c:pt idx="53">
                  <c:v>310</c:v>
                </c:pt>
                <c:pt idx="54">
                  <c:v>311</c:v>
                </c:pt>
                <c:pt idx="55">
                  <c:v>314</c:v>
                </c:pt>
                <c:pt idx="56">
                  <c:v>322</c:v>
                </c:pt>
                <c:pt idx="57">
                  <c:v>323</c:v>
                </c:pt>
                <c:pt idx="58">
                  <c:v>323</c:v>
                </c:pt>
                <c:pt idx="59">
                  <c:v>332</c:v>
                </c:pt>
                <c:pt idx="60">
                  <c:v>346</c:v>
                </c:pt>
                <c:pt idx="61">
                  <c:v>349</c:v>
                </c:pt>
                <c:pt idx="62">
                  <c:v>353</c:v>
                </c:pt>
                <c:pt idx="63">
                  <c:v>366</c:v>
                </c:pt>
                <c:pt idx="64">
                  <c:v>371</c:v>
                </c:pt>
                <c:pt idx="65">
                  <c:v>371</c:v>
                </c:pt>
                <c:pt idx="66">
                  <c:v>372</c:v>
                </c:pt>
                <c:pt idx="67">
                  <c:v>396</c:v>
                </c:pt>
                <c:pt idx="68">
                  <c:v>396</c:v>
                </c:pt>
                <c:pt idx="69">
                  <c:v>396</c:v>
                </c:pt>
                <c:pt idx="70">
                  <c:v>397</c:v>
                </c:pt>
                <c:pt idx="71">
                  <c:v>399</c:v>
                </c:pt>
                <c:pt idx="72">
                  <c:v>418</c:v>
                </c:pt>
                <c:pt idx="73">
                  <c:v>419</c:v>
                </c:pt>
                <c:pt idx="74">
                  <c:v>425</c:v>
                </c:pt>
                <c:pt idx="75">
                  <c:v>426</c:v>
                </c:pt>
                <c:pt idx="76">
                  <c:v>437</c:v>
                </c:pt>
                <c:pt idx="77">
                  <c:v>451</c:v>
                </c:pt>
                <c:pt idx="78">
                  <c:v>494</c:v>
                </c:pt>
                <c:pt idx="79">
                  <c:v>524</c:v>
                </c:pt>
                <c:pt idx="80">
                  <c:v>527</c:v>
                </c:pt>
                <c:pt idx="81">
                  <c:v>539</c:v>
                </c:pt>
                <c:pt idx="82">
                  <c:v>545</c:v>
                </c:pt>
                <c:pt idx="83">
                  <c:v>546</c:v>
                </c:pt>
                <c:pt idx="84">
                  <c:v>643</c:v>
                </c:pt>
                <c:pt idx="85">
                  <c:v>646</c:v>
                </c:pt>
                <c:pt idx="86">
                  <c:v>683</c:v>
                </c:pt>
                <c:pt idx="87">
                  <c:v>683</c:v>
                </c:pt>
                <c:pt idx="88">
                  <c:v>683</c:v>
                </c:pt>
              </c:numCache>
            </c:numRef>
          </c:xVal>
          <c:yVal>
            <c:numRef>
              <c:f>byVictim!$T$2:$T$107</c:f>
            </c:numRef>
          </c:yVal>
          <c:smooth val="0"/>
        </c:ser>
        <c:ser>
          <c:idx val="2"/>
          <c:order val="2"/>
          <c:tx>
            <c:strRef>
              <c:f>byVictim!$U$1</c:f>
              <c:strCache>
                <c:ptCount val="1"/>
                <c:pt idx="0">
                  <c:v>cohort</c:v>
                </c:pt>
              </c:strCache>
            </c:strRef>
          </c:tx>
          <c:spPr>
            <a:ln w="28575">
              <a:noFill/>
            </a:ln>
          </c:spPr>
          <c:xVal>
            <c:numRef>
              <c:f>byVictim!$R$2:$R$107</c:f>
              <c:numCache>
                <c:formatCode>General</c:formatCode>
                <c:ptCount val="106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47</c:v>
                </c:pt>
                <c:pt idx="4">
                  <c:v>62</c:v>
                </c:pt>
                <c:pt idx="5">
                  <c:v>90</c:v>
                </c:pt>
                <c:pt idx="6">
                  <c:v>91</c:v>
                </c:pt>
                <c:pt idx="7">
                  <c:v>93</c:v>
                </c:pt>
                <c:pt idx="8">
                  <c:v>109</c:v>
                </c:pt>
                <c:pt idx="9">
                  <c:v>112</c:v>
                </c:pt>
                <c:pt idx="10">
                  <c:v>135</c:v>
                </c:pt>
                <c:pt idx="11">
                  <c:v>148</c:v>
                </c:pt>
                <c:pt idx="12">
                  <c:v>150</c:v>
                </c:pt>
                <c:pt idx="13">
                  <c:v>154</c:v>
                </c:pt>
                <c:pt idx="14">
                  <c:v>164</c:v>
                </c:pt>
                <c:pt idx="15">
                  <c:v>164</c:v>
                </c:pt>
                <c:pt idx="16">
                  <c:v>175</c:v>
                </c:pt>
                <c:pt idx="17">
                  <c:v>178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185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211</c:v>
                </c:pt>
                <c:pt idx="30">
                  <c:v>214</c:v>
                </c:pt>
                <c:pt idx="31">
                  <c:v>227</c:v>
                </c:pt>
                <c:pt idx="32">
                  <c:v>232</c:v>
                </c:pt>
                <c:pt idx="33">
                  <c:v>242</c:v>
                </c:pt>
                <c:pt idx="34">
                  <c:v>248</c:v>
                </c:pt>
                <c:pt idx="35">
                  <c:v>248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261</c:v>
                </c:pt>
                <c:pt idx="41">
                  <c:v>268</c:v>
                </c:pt>
                <c:pt idx="42">
                  <c:v>273</c:v>
                </c:pt>
                <c:pt idx="43">
                  <c:v>274</c:v>
                </c:pt>
                <c:pt idx="44">
                  <c:v>281</c:v>
                </c:pt>
                <c:pt idx="45">
                  <c:v>281</c:v>
                </c:pt>
                <c:pt idx="46">
                  <c:v>283</c:v>
                </c:pt>
                <c:pt idx="47">
                  <c:v>293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303</c:v>
                </c:pt>
                <c:pt idx="52">
                  <c:v>307</c:v>
                </c:pt>
                <c:pt idx="53">
                  <c:v>310</c:v>
                </c:pt>
                <c:pt idx="54">
                  <c:v>311</c:v>
                </c:pt>
                <c:pt idx="55">
                  <c:v>314</c:v>
                </c:pt>
                <c:pt idx="56">
                  <c:v>322</c:v>
                </c:pt>
                <c:pt idx="57">
                  <c:v>323</c:v>
                </c:pt>
                <c:pt idx="58">
                  <c:v>323</c:v>
                </c:pt>
                <c:pt idx="59">
                  <c:v>332</c:v>
                </c:pt>
                <c:pt idx="60">
                  <c:v>346</c:v>
                </c:pt>
                <c:pt idx="61">
                  <c:v>349</c:v>
                </c:pt>
                <c:pt idx="62">
                  <c:v>353</c:v>
                </c:pt>
                <c:pt idx="63">
                  <c:v>366</c:v>
                </c:pt>
                <c:pt idx="64">
                  <c:v>371</c:v>
                </c:pt>
                <c:pt idx="65">
                  <c:v>371</c:v>
                </c:pt>
                <c:pt idx="66">
                  <c:v>372</c:v>
                </c:pt>
                <c:pt idx="67">
                  <c:v>396</c:v>
                </c:pt>
                <c:pt idx="68">
                  <c:v>396</c:v>
                </c:pt>
                <c:pt idx="69">
                  <c:v>396</c:v>
                </c:pt>
                <c:pt idx="70">
                  <c:v>397</c:v>
                </c:pt>
                <c:pt idx="71">
                  <c:v>399</c:v>
                </c:pt>
                <c:pt idx="72">
                  <c:v>418</c:v>
                </c:pt>
                <c:pt idx="73">
                  <c:v>419</c:v>
                </c:pt>
                <c:pt idx="74">
                  <c:v>425</c:v>
                </c:pt>
                <c:pt idx="75">
                  <c:v>426</c:v>
                </c:pt>
                <c:pt idx="76">
                  <c:v>437</c:v>
                </c:pt>
                <c:pt idx="77">
                  <c:v>451</c:v>
                </c:pt>
                <c:pt idx="78">
                  <c:v>494</c:v>
                </c:pt>
                <c:pt idx="79">
                  <c:v>524</c:v>
                </c:pt>
                <c:pt idx="80">
                  <c:v>527</c:v>
                </c:pt>
                <c:pt idx="81">
                  <c:v>539</c:v>
                </c:pt>
                <c:pt idx="82">
                  <c:v>545</c:v>
                </c:pt>
                <c:pt idx="83">
                  <c:v>546</c:v>
                </c:pt>
                <c:pt idx="84">
                  <c:v>643</c:v>
                </c:pt>
                <c:pt idx="85">
                  <c:v>646</c:v>
                </c:pt>
                <c:pt idx="86">
                  <c:v>683</c:v>
                </c:pt>
                <c:pt idx="87">
                  <c:v>683</c:v>
                </c:pt>
                <c:pt idx="88">
                  <c:v>683</c:v>
                </c:pt>
              </c:numCache>
            </c:numRef>
          </c:xVal>
          <c:yVal>
            <c:numRef>
              <c:f>byVictim!$U$2:$U$107</c:f>
              <c:numCache>
                <c:formatCode>General</c:formatCode>
                <c:ptCount val="106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6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1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1</c:v>
                </c:pt>
                <c:pt idx="65">
                  <c:v>2</c:v>
                </c:pt>
                <c:pt idx="66">
                  <c:v>7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7</c:v>
                </c:pt>
                <c:pt idx="78">
                  <c:v>3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1952"/>
        <c:axId val="139324416"/>
      </c:scatterChart>
      <c:valAx>
        <c:axId val="1395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Generations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324416"/>
        <c:crosses val="autoZero"/>
        <c:crossBetween val="midCat"/>
      </c:valAx>
      <c:valAx>
        <c:axId val="13932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Cohorts</a:t>
                </a:r>
              </a:p>
            </c:rich>
          </c:tx>
          <c:layout>
            <c:manualLayout>
              <c:xMode val="edge"/>
              <c:yMode val="edge"/>
              <c:x val="2.3223839444311885E-2"/>
              <c:y val="0.44340419301565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501952"/>
        <c:crosses val="autoZero"/>
        <c:crossBetween val="midCat"/>
      </c:valAx>
      <c:spPr>
        <a:pattFill prst="dkDnDiag">
          <a:fgClr>
            <a:schemeClr val="accent3">
              <a:lumMod val="40000"/>
              <a:lumOff val="60000"/>
            </a:schemeClr>
          </a:fgClr>
          <a:bgClr>
            <a:schemeClr val="bg1"/>
          </a:bgClr>
        </a:pattFill>
      </c:spPr>
    </c:plotArea>
    <c:plotVisOnly val="1"/>
    <c:dispBlanksAs val="gap"/>
    <c:showDLblsOverMax val="0"/>
  </c:chart>
  <c:spPr>
    <a:solidFill>
      <a:schemeClr val="accent3">
        <a:lumMod val="40000"/>
        <a:lumOff val="60000"/>
        <a:alpha val="77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8.png"/><Relationship Id="rId9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277898</xdr:colOff>
      <xdr:row>49</xdr:row>
      <xdr:rowOff>100013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42925"/>
          <a:ext cx="12584198" cy="84248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38124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7662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542938</xdr:colOff>
      <xdr:row>15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38338" cy="80963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238016</xdr:colOff>
      <xdr:row>15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953516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614362</xdr:colOff>
      <xdr:row>26</xdr:row>
      <xdr:rowOff>61912</xdr:rowOff>
    </xdr:from>
    <xdr:to>
      <xdr:col>13</xdr:col>
      <xdr:colOff>391908</xdr:colOff>
      <xdr:row>46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" y="4767262"/>
          <a:ext cx="8197646" cy="36528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191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6</xdr:col>
      <xdr:colOff>642939</xdr:colOff>
      <xdr:row>6</xdr:row>
      <xdr:rowOff>91564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61950"/>
          <a:ext cx="3233738" cy="8154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7</xdr:col>
      <xdr:colOff>47649</xdr:colOff>
      <xdr:row>12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18097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7</xdr:col>
      <xdr:colOff>47649</xdr:colOff>
      <xdr:row>18</xdr:row>
      <xdr:rowOff>85731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289560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7</xdr:col>
      <xdr:colOff>47649</xdr:colOff>
      <xdr:row>24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3981450"/>
          <a:ext cx="328614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7</xdr:col>
      <xdr:colOff>47649</xdr:colOff>
      <xdr:row>30</xdr:row>
      <xdr:rowOff>76206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06730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57174</xdr:colOff>
      <xdr:row>36</xdr:row>
      <xdr:rowOff>104781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579120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7</xdr:col>
      <xdr:colOff>38124</xdr:colOff>
      <xdr:row>42</xdr:row>
      <xdr:rowOff>104781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877050"/>
          <a:ext cx="3276624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7</xdr:col>
      <xdr:colOff>66699</xdr:colOff>
      <xdr:row>48</xdr:row>
      <xdr:rowOff>104781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7962900"/>
          <a:ext cx="3305199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</xdr:col>
      <xdr:colOff>47649</xdr:colOff>
      <xdr:row>54</xdr:row>
      <xdr:rowOff>85731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9048750"/>
          <a:ext cx="3286149" cy="80963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1</xdr:row>
      <xdr:rowOff>9525</xdr:rowOff>
    </xdr:from>
    <xdr:to>
      <xdr:col>5</xdr:col>
      <xdr:colOff>4763</xdr:colOff>
      <xdr:row>5</xdr:row>
      <xdr:rowOff>138554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561989</xdr:colOff>
      <xdr:row>11</xdr:row>
      <xdr:rowOff>114306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2533650"/>
          <a:ext cx="1857389" cy="8382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4</xdr:col>
      <xdr:colOff>552464</xdr:colOff>
      <xdr:row>17</xdr:row>
      <xdr:rowOff>104781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3619500"/>
          <a:ext cx="184786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4</xdr:col>
      <xdr:colOff>561989</xdr:colOff>
      <xdr:row>23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4705350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561989</xdr:colOff>
      <xdr:row>29</xdr:row>
      <xdr:rowOff>123831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791200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4</xdr:col>
      <xdr:colOff>571514</xdr:colOff>
      <xdr:row>35</xdr:row>
      <xdr:rowOff>95256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6877050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542938</xdr:colOff>
      <xdr:row>41</xdr:row>
      <xdr:rowOff>85731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" y="7962900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542938</xdr:colOff>
      <xdr:row>47</xdr:row>
      <xdr:rowOff>95256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9048750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561989</xdr:colOff>
      <xdr:row>53</xdr:row>
      <xdr:rowOff>95256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10134600"/>
          <a:ext cx="1857389" cy="819156"/>
        </a:xfrm>
        <a:prstGeom prst="rect">
          <a:avLst/>
        </a:prstGeom>
      </xdr:spPr>
    </xdr:pic>
    <xdr:clientData/>
  </xdr:twoCellAnchor>
  <xdr:twoCellAnchor>
    <xdr:from>
      <xdr:col>2</xdr:col>
      <xdr:colOff>500063</xdr:colOff>
      <xdr:row>1</xdr:row>
      <xdr:rowOff>19051</xdr:rowOff>
    </xdr:from>
    <xdr:to>
      <xdr:col>2</xdr:col>
      <xdr:colOff>500063</xdr:colOff>
      <xdr:row>54</xdr:row>
      <xdr:rowOff>104775</xdr:rowOff>
    </xdr:to>
    <xdr:cxnSp macro="">
      <xdr:nvCxnSpPr>
        <xdr:cNvPr id="12" name="Straight Connector 11"/>
        <xdr:cNvCxnSpPr/>
      </xdr:nvCxnSpPr>
      <xdr:spPr>
        <a:xfrm flipV="1">
          <a:off x="1900238" y="200026"/>
          <a:ext cx="0" cy="75056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23814</xdr:colOff>
      <xdr:row>1</xdr:row>
      <xdr:rowOff>9525</xdr:rowOff>
    </xdr:from>
    <xdr:to>
      <xdr:col>10</xdr:col>
      <xdr:colOff>4763</xdr:colOff>
      <xdr:row>5</xdr:row>
      <xdr:rowOff>138554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561989</xdr:colOff>
      <xdr:row>11</xdr:row>
      <xdr:rowOff>104781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3438525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561989</xdr:colOff>
      <xdr:row>17</xdr:row>
      <xdr:rowOff>123831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4524375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9</xdr:col>
      <xdr:colOff>571514</xdr:colOff>
      <xdr:row>23</xdr:row>
      <xdr:rowOff>95256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75" y="5610225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542938</xdr:colOff>
      <xdr:row>29</xdr:row>
      <xdr:rowOff>85731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696075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9</xdr:col>
      <xdr:colOff>542938</xdr:colOff>
      <xdr:row>35</xdr:row>
      <xdr:rowOff>95256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0175" y="7781925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9</xdr:col>
      <xdr:colOff>561989</xdr:colOff>
      <xdr:row>41</xdr:row>
      <xdr:rowOff>95256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0175" y="8867775"/>
          <a:ext cx="1857389" cy="819156"/>
        </a:xfrm>
        <a:prstGeom prst="rect">
          <a:avLst/>
        </a:prstGeom>
      </xdr:spPr>
    </xdr:pic>
    <xdr:clientData/>
  </xdr:twoCellAnchor>
  <xdr:twoCellAnchor>
    <xdr:from>
      <xdr:col>7</xdr:col>
      <xdr:colOff>500063</xdr:colOff>
      <xdr:row>1</xdr:row>
      <xdr:rowOff>19051</xdr:rowOff>
    </xdr:from>
    <xdr:to>
      <xdr:col>7</xdr:col>
      <xdr:colOff>500063</xdr:colOff>
      <xdr:row>42</xdr:row>
      <xdr:rowOff>104775</xdr:rowOff>
    </xdr:to>
    <xdr:cxnSp macro="">
      <xdr:nvCxnSpPr>
        <xdr:cNvPr id="24" name="Straight Connector 23"/>
        <xdr:cNvCxnSpPr/>
      </xdr:nvCxnSpPr>
      <xdr:spPr>
        <a:xfrm flipV="1">
          <a:off x="1900238" y="200026"/>
          <a:ext cx="0" cy="96773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8</xdr:row>
      <xdr:rowOff>148590</xdr:rowOff>
    </xdr:from>
    <xdr:to>
      <xdr:col>26</xdr:col>
      <xdr:colOff>251460</xdr:colOff>
      <xdr:row>34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0.67273</cdr:x>
      <cdr:y>0.71288</cdr:y>
    </cdr:from>
    <cdr:to>
      <cdr:x>0.79394</cdr:x>
      <cdr:y>0.76374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74920" y="3310890"/>
          <a:ext cx="91440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0.89394</cdr:x>
      <cdr:y>0.6292</cdr:y>
    </cdr:from>
    <cdr:to>
      <cdr:x>0.97677</cdr:x>
      <cdr:y>0.68007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43700" y="292227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teacher</a:t>
          </a:r>
        </a:p>
      </cdr:txBody>
    </cdr:sp>
  </cdr:relSizeAnchor>
  <cdr:relSizeAnchor xmlns:cdr="http://schemas.openxmlformats.org/drawingml/2006/chartDrawing">
    <cdr:from>
      <cdr:x>0.89259</cdr:x>
      <cdr:y>0.72628</cdr:y>
    </cdr:from>
    <cdr:to>
      <cdr:x>0.97542</cdr:x>
      <cdr:y>0.77714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733540" y="337312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student</a:t>
          </a:r>
        </a:p>
      </cdr:txBody>
    </cdr:sp>
  </cdr:relSizeAnchor>
  <cdr:relSizeAnchor xmlns:cdr="http://schemas.openxmlformats.org/drawingml/2006/chartDrawing">
    <cdr:from>
      <cdr:x>0.89259</cdr:x>
      <cdr:y>0.53924</cdr:y>
    </cdr:from>
    <cdr:to>
      <cdr:x>0.97542</cdr:x>
      <cdr:y>0.5901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733540" y="250444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spouse</a:t>
          </a:r>
        </a:p>
      </cdr:txBody>
    </cdr:sp>
  </cdr:relSizeAnchor>
  <cdr:relSizeAnchor xmlns:cdr="http://schemas.openxmlformats.org/drawingml/2006/chartDrawing">
    <cdr:from>
      <cdr:x>0.89259</cdr:x>
      <cdr:y>0.25376</cdr:y>
    </cdr:from>
    <cdr:to>
      <cdr:x>0.97542</cdr:x>
      <cdr:y>0.30462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733540" y="117856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LTC</a:t>
          </a:r>
          <a:r>
            <a:rPr lang="en-US" sz="1100" baseline="0"/>
            <a:t> RES</a:t>
          </a:r>
          <a:endParaRPr lang="en-US" sz="1100"/>
        </a:p>
      </cdr:txBody>
    </cdr:sp>
  </cdr:relSizeAnchor>
  <cdr:relSizeAnchor xmlns:cdr="http://schemas.openxmlformats.org/drawingml/2006/chartDrawing">
    <cdr:from>
      <cdr:x>0.89461</cdr:x>
      <cdr:y>0.44244</cdr:y>
    </cdr:from>
    <cdr:to>
      <cdr:x>0.97744</cdr:x>
      <cdr:y>0.4933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748780" y="205486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grandpnt</a:t>
          </a:r>
        </a:p>
      </cdr:txBody>
    </cdr:sp>
  </cdr:relSizeAnchor>
  <cdr:relSizeAnchor xmlns:cdr="http://schemas.openxmlformats.org/drawingml/2006/chartDrawing">
    <cdr:from>
      <cdr:x>0.89057</cdr:x>
      <cdr:y>0.344</cdr:y>
    </cdr:from>
    <cdr:to>
      <cdr:x>0.9734</cdr:x>
      <cdr:y>0.39486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718300" y="159766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LTC</a:t>
          </a:r>
          <a:r>
            <a:rPr lang="en-US" sz="1100" baseline="0"/>
            <a:t> staff</a:t>
          </a:r>
          <a:endParaRPr lang="en-US" sz="1100"/>
        </a:p>
      </cdr:txBody>
    </cdr:sp>
  </cdr:relSizeAnchor>
  <cdr:relSizeAnchor xmlns:cdr="http://schemas.openxmlformats.org/drawingml/2006/chartDrawing">
    <cdr:from>
      <cdr:x>0.89259</cdr:x>
      <cdr:y>0.1586</cdr:y>
    </cdr:from>
    <cdr:to>
      <cdr:x>0.97542</cdr:x>
      <cdr:y>0.20946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733540" y="736600"/>
          <a:ext cx="6248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bar</a:t>
          </a:r>
          <a:r>
            <a:rPr lang="en-US" sz="1100" baseline="0"/>
            <a:t> staff</a:t>
          </a:r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264318</xdr:colOff>
      <xdr:row>36</xdr:row>
      <xdr:rowOff>176212</xdr:rowOff>
    </xdr:from>
    <xdr:to>
      <xdr:col>13</xdr:col>
      <xdr:colOff>302418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59</xdr:row>
      <xdr:rowOff>102870</xdr:rowOff>
    </xdr:from>
    <xdr:to>
      <xdr:col>26</xdr:col>
      <xdr:colOff>297180</xdr:colOff>
      <xdr:row>83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396240</xdr:colOff>
      <xdr:row>2</xdr:row>
      <xdr:rowOff>41910</xdr:rowOff>
    </xdr:from>
    <xdr:to>
      <xdr:col>42</xdr:col>
      <xdr:colOff>396240</xdr:colOff>
      <xdr:row>17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205740</xdr:colOff>
      <xdr:row>9</xdr:row>
      <xdr:rowOff>110490</xdr:rowOff>
    </xdr:from>
    <xdr:to>
      <xdr:col>32</xdr:col>
      <xdr:colOff>502920</xdr:colOff>
      <xdr:row>29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0.94621</cdr:x>
      <cdr:y>0.16129</cdr:y>
    </cdr:from>
    <cdr:to>
      <cdr:x>0.98079</cdr:x>
      <cdr:y>0.88492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05700" y="704850"/>
          <a:ext cx="274320" cy="316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150"/>
            <a:t>14</a:t>
          </a:r>
        </a:p>
        <a:p xmlns:a="http://schemas.openxmlformats.org/drawingml/2006/main">
          <a:pPr algn="r"/>
          <a:endParaRPr lang="en-US" sz="1150"/>
        </a:p>
        <a:p xmlns:a="http://schemas.openxmlformats.org/drawingml/2006/main">
          <a:pPr algn="r"/>
          <a:r>
            <a:rPr lang="en-US" sz="1150"/>
            <a:t>5</a:t>
          </a:r>
        </a:p>
        <a:p xmlns:a="http://schemas.openxmlformats.org/drawingml/2006/main">
          <a:pPr algn="r"/>
          <a:endParaRPr lang="en-US" sz="1150"/>
        </a:p>
        <a:p xmlns:a="http://schemas.openxmlformats.org/drawingml/2006/main">
          <a:pPr algn="r"/>
          <a:r>
            <a:rPr lang="en-US" sz="1150"/>
            <a:t>55</a:t>
          </a:r>
        </a:p>
        <a:p xmlns:a="http://schemas.openxmlformats.org/drawingml/2006/main">
          <a:endParaRPr lang="en-US" sz="1150"/>
        </a:p>
        <a:p xmlns:a="http://schemas.openxmlformats.org/drawingml/2006/main">
          <a:endParaRPr lang="en-US" sz="1150"/>
        </a:p>
        <a:p xmlns:a="http://schemas.openxmlformats.org/drawingml/2006/main">
          <a:r>
            <a:rPr lang="en-US" sz="1150"/>
            <a:t>0</a:t>
          </a:r>
        </a:p>
        <a:p xmlns:a="http://schemas.openxmlformats.org/drawingml/2006/main">
          <a:endParaRPr lang="en-US" sz="1150"/>
        </a:p>
        <a:p xmlns:a="http://schemas.openxmlformats.org/drawingml/2006/main">
          <a:r>
            <a:rPr lang="en-US" sz="1150"/>
            <a:t>2</a:t>
          </a:r>
        </a:p>
        <a:p xmlns:a="http://schemas.openxmlformats.org/drawingml/2006/main">
          <a:endParaRPr lang="en-US" sz="1150"/>
        </a:p>
        <a:p xmlns:a="http://schemas.openxmlformats.org/drawingml/2006/main">
          <a:r>
            <a:rPr lang="en-US" sz="1150"/>
            <a:t>4</a:t>
          </a:r>
        </a:p>
        <a:p xmlns:a="http://schemas.openxmlformats.org/drawingml/2006/main">
          <a:endParaRPr lang="en-US" sz="1150"/>
        </a:p>
        <a:p xmlns:a="http://schemas.openxmlformats.org/drawingml/2006/main">
          <a:r>
            <a:rPr lang="en-US" sz="1150"/>
            <a:t>2</a:t>
          </a:r>
        </a:p>
        <a:p xmlns:a="http://schemas.openxmlformats.org/drawingml/2006/main">
          <a:endParaRPr lang="en-US" sz="1150"/>
        </a:p>
        <a:p xmlns:a="http://schemas.openxmlformats.org/drawingml/2006/main">
          <a:r>
            <a:rPr lang="en-US" sz="1150"/>
            <a:t>3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2</xdr:row>
      <xdr:rowOff>169132</xdr:rowOff>
    </xdr:from>
    <xdr:to>
      <xdr:col>8</xdr:col>
      <xdr:colOff>23812</xdr:colOff>
      <xdr:row>9</xdr:row>
      <xdr:rowOff>56447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49" y="531082"/>
          <a:ext cx="4576763" cy="1154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42863</xdr:colOff>
      <xdr:row>28</xdr:row>
      <xdr:rowOff>38149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076575"/>
          <a:ext cx="4576763" cy="2028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147637</xdr:rowOff>
    </xdr:from>
    <xdr:to>
      <xdr:col>18</xdr:col>
      <xdr:colOff>442071</xdr:colOff>
      <xdr:row>19</xdr:row>
      <xdr:rowOff>52387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9587"/>
          <a:ext cx="12100671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180974</xdr:rowOff>
    </xdr:from>
    <xdr:to>
      <xdr:col>13</xdr:col>
      <xdr:colOff>171450</xdr:colOff>
      <xdr:row>45</xdr:row>
      <xdr:rowOff>180777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4705349"/>
          <a:ext cx="8020050" cy="36193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552464</xdr:colOff>
      <xdr:row>14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0"/>
          <a:ext cx="1847864" cy="828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</xdr:row>
      <xdr:rowOff>176212</xdr:rowOff>
    </xdr:from>
    <xdr:to>
      <xdr:col>7</xdr:col>
      <xdr:colOff>295275</xdr:colOff>
      <xdr:row>7</xdr:row>
      <xdr:rowOff>141218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357187"/>
          <a:ext cx="4167187" cy="1050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286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76206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123831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477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57174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571514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66914" cy="819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16" workbookViewId="0">
      <selection activeCell="K54" sqref="K54"/>
    </sheetView>
  </sheetViews>
  <sheetFormatPr defaultRowHeight="14.4" x14ac:dyDescent="0.3"/>
  <sheetData>
    <row r="1" spans="1:1" ht="14.25" x14ac:dyDescent="0.45">
      <c r="A1" t="s">
        <v>89</v>
      </c>
    </row>
    <row r="2" spans="1:1" ht="14.25" x14ac:dyDescent="0.45">
      <c r="A2" t="s">
        <v>86</v>
      </c>
    </row>
    <row r="3" spans="1:1" ht="14.25" x14ac:dyDescent="0.45">
      <c r="A3" t="s">
        <v>0</v>
      </c>
    </row>
    <row r="4" spans="1:1" ht="14.25" x14ac:dyDescent="0.45">
      <c r="A4" t="s">
        <v>1</v>
      </c>
    </row>
    <row r="5" spans="1:1" ht="14.25" x14ac:dyDescent="0.45">
      <c r="A5" t="s">
        <v>2</v>
      </c>
    </row>
    <row r="6" spans="1:1" ht="14.25" x14ac:dyDescent="0.45">
      <c r="A6" t="s">
        <v>3</v>
      </c>
    </row>
    <row r="7" spans="1:1" ht="14.25" x14ac:dyDescent="0.45">
      <c r="A7" t="s">
        <v>4</v>
      </c>
    </row>
    <row r="8" spans="1:1" ht="14.25" x14ac:dyDescent="0.45">
      <c r="A8" t="s">
        <v>5</v>
      </c>
    </row>
    <row r="9" spans="1:1" ht="14.25" x14ac:dyDescent="0.45">
      <c r="A9" t="s">
        <v>6</v>
      </c>
    </row>
    <row r="10" spans="1:1" ht="14.25" x14ac:dyDescent="0.45">
      <c r="A10" t="s">
        <v>7</v>
      </c>
    </row>
    <row r="11" spans="1:1" ht="14.25" x14ac:dyDescent="0.45">
      <c r="A11" t="s">
        <v>8</v>
      </c>
    </row>
    <row r="12" spans="1:1" ht="14.25" x14ac:dyDescent="0.45">
      <c r="A12" t="s">
        <v>9</v>
      </c>
    </row>
    <row r="13" spans="1:1" ht="14.25" x14ac:dyDescent="0.45">
      <c r="A13" t="s">
        <v>10</v>
      </c>
    </row>
    <row r="14" spans="1:1" ht="14.25" x14ac:dyDescent="0.45">
      <c r="A14" t="s">
        <v>11</v>
      </c>
    </row>
    <row r="15" spans="1:1" ht="14.25" x14ac:dyDescent="0.45">
      <c r="A15" t="s">
        <v>12</v>
      </c>
    </row>
    <row r="16" spans="1:1" ht="14.25" x14ac:dyDescent="0.45">
      <c r="A16" t="s">
        <v>13</v>
      </c>
    </row>
    <row r="17" spans="1:1" ht="14.25" x14ac:dyDescent="0.45">
      <c r="A17" t="s">
        <v>14</v>
      </c>
    </row>
    <row r="18" spans="1:1" ht="14.25" x14ac:dyDescent="0.45">
      <c r="A18" t="s">
        <v>15</v>
      </c>
    </row>
    <row r="19" spans="1:1" ht="14.25" x14ac:dyDescent="0.45">
      <c r="A19" t="s">
        <v>16</v>
      </c>
    </row>
    <row r="20" spans="1:1" ht="14.25" x14ac:dyDescent="0.45">
      <c r="A20" t="s">
        <v>17</v>
      </c>
    </row>
    <row r="21" spans="1:1" ht="14.25" x14ac:dyDescent="0.45">
      <c r="A21" t="s">
        <v>18</v>
      </c>
    </row>
    <row r="22" spans="1:1" ht="14.25" x14ac:dyDescent="0.45">
      <c r="A22" t="s">
        <v>19</v>
      </c>
    </row>
    <row r="23" spans="1:1" ht="14.25" x14ac:dyDescent="0.45">
      <c r="A23" t="s">
        <v>20</v>
      </c>
    </row>
    <row r="24" spans="1:1" ht="14.25" x14ac:dyDescent="0.45">
      <c r="A24" t="s">
        <v>21</v>
      </c>
    </row>
    <row r="25" spans="1:1" ht="14.25" x14ac:dyDescent="0.45">
      <c r="A25" t="s">
        <v>22</v>
      </c>
    </row>
    <row r="26" spans="1:1" ht="14.25" x14ac:dyDescent="0.45">
      <c r="A26" t="s">
        <v>23</v>
      </c>
    </row>
    <row r="27" spans="1:1" ht="14.25" x14ac:dyDescent="0.45">
      <c r="A27" t="s">
        <v>24</v>
      </c>
    </row>
    <row r="28" spans="1:1" ht="14.25" x14ac:dyDescent="0.45">
      <c r="A28" t="s">
        <v>25</v>
      </c>
    </row>
    <row r="29" spans="1:1" ht="14.25" x14ac:dyDescent="0.45">
      <c r="A29" t="s">
        <v>26</v>
      </c>
    </row>
    <row r="30" spans="1:1" ht="14.25" x14ac:dyDescent="0.45">
      <c r="A30" t="s">
        <v>27</v>
      </c>
    </row>
    <row r="31" spans="1:1" ht="14.25" x14ac:dyDescent="0.45">
      <c r="A31" t="s">
        <v>28</v>
      </c>
    </row>
    <row r="32" spans="1:1" ht="14.25" x14ac:dyDescent="0.45">
      <c r="A32" t="s">
        <v>29</v>
      </c>
    </row>
    <row r="33" spans="1:1" ht="14.25" x14ac:dyDescent="0.45">
      <c r="A33" t="s">
        <v>30</v>
      </c>
    </row>
    <row r="34" spans="1:1" ht="14.25" x14ac:dyDescent="0.45">
      <c r="A34" t="s">
        <v>31</v>
      </c>
    </row>
    <row r="35" spans="1:1" ht="14.25" x14ac:dyDescent="0.45">
      <c r="A35" t="s">
        <v>32</v>
      </c>
    </row>
    <row r="36" spans="1:1" ht="14.25" x14ac:dyDescent="0.45">
      <c r="A36" t="s">
        <v>33</v>
      </c>
    </row>
    <row r="37" spans="1:1" ht="14.25" x14ac:dyDescent="0.45">
      <c r="A37" t="s">
        <v>34</v>
      </c>
    </row>
    <row r="38" spans="1:1" ht="14.25" x14ac:dyDescent="0.45">
      <c r="A38" t="s">
        <v>35</v>
      </c>
    </row>
    <row r="39" spans="1:1" ht="14.25" x14ac:dyDescent="0.45">
      <c r="A39" t="s">
        <v>36</v>
      </c>
    </row>
    <row r="40" spans="1:1" ht="14.25" x14ac:dyDescent="0.45">
      <c r="A40" t="s">
        <v>37</v>
      </c>
    </row>
    <row r="41" spans="1:1" ht="14.25" x14ac:dyDescent="0.45">
      <c r="A41" t="s">
        <v>38</v>
      </c>
    </row>
    <row r="42" spans="1:1" ht="14.25" x14ac:dyDescent="0.45">
      <c r="A42" t="s">
        <v>39</v>
      </c>
    </row>
    <row r="43" spans="1:1" ht="14.25" x14ac:dyDescent="0.45">
      <c r="A43" t="s">
        <v>40</v>
      </c>
    </row>
    <row r="44" spans="1:1" ht="14.25" x14ac:dyDescent="0.45">
      <c r="A44" t="s">
        <v>41</v>
      </c>
    </row>
    <row r="45" spans="1:1" ht="14.25" x14ac:dyDescent="0.45">
      <c r="A45" t="s">
        <v>42</v>
      </c>
    </row>
    <row r="46" spans="1:1" ht="14.25" x14ac:dyDescent="0.45">
      <c r="A46" t="s">
        <v>43</v>
      </c>
    </row>
    <row r="47" spans="1:1" ht="14.25" x14ac:dyDescent="0.45">
      <c r="A47" t="s">
        <v>44</v>
      </c>
    </row>
    <row r="48" spans="1:1" ht="14.25" x14ac:dyDescent="0.45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47</v>
      </c>
    </row>
    <row r="53" spans="1:1" x14ac:dyDescent="0.3">
      <c r="A53" t="s">
        <v>49</v>
      </c>
    </row>
    <row r="54" spans="1:1" x14ac:dyDescent="0.3">
      <c r="A54" t="s">
        <v>50</v>
      </c>
    </row>
    <row r="55" spans="1:1" x14ac:dyDescent="0.3">
      <c r="A55" t="s">
        <v>51</v>
      </c>
    </row>
    <row r="56" spans="1:1" x14ac:dyDescent="0.3">
      <c r="A56" t="s">
        <v>52</v>
      </c>
    </row>
    <row r="57" spans="1:1" x14ac:dyDescent="0.3">
      <c r="A57" t="s">
        <v>53</v>
      </c>
    </row>
    <row r="58" spans="1:1" x14ac:dyDescent="0.3">
      <c r="A58" t="s">
        <v>54</v>
      </c>
    </row>
    <row r="59" spans="1:1" x14ac:dyDescent="0.3">
      <c r="A59" t="s">
        <v>55</v>
      </c>
    </row>
    <row r="60" spans="1:1" x14ac:dyDescent="0.3">
      <c r="A60" t="s">
        <v>56</v>
      </c>
    </row>
    <row r="61" spans="1:1" x14ac:dyDescent="0.3">
      <c r="A61" t="s">
        <v>57</v>
      </c>
    </row>
    <row r="62" spans="1:1" x14ac:dyDescent="0.3">
      <c r="A62" t="s">
        <v>58</v>
      </c>
    </row>
    <row r="63" spans="1:1" x14ac:dyDescent="0.3">
      <c r="A63" t="s">
        <v>59</v>
      </c>
    </row>
    <row r="64" spans="1:1" x14ac:dyDescent="0.3">
      <c r="A64" t="s">
        <v>60</v>
      </c>
    </row>
    <row r="65" spans="1:1" x14ac:dyDescent="0.3">
      <c r="A65" t="s">
        <v>61</v>
      </c>
    </row>
    <row r="66" spans="1:1" x14ac:dyDescent="0.3">
      <c r="A66" t="s">
        <v>62</v>
      </c>
    </row>
    <row r="67" spans="1:1" x14ac:dyDescent="0.3">
      <c r="A67" t="s">
        <v>63</v>
      </c>
    </row>
    <row r="68" spans="1:1" x14ac:dyDescent="0.3">
      <c r="A68" t="s">
        <v>64</v>
      </c>
    </row>
    <row r="69" spans="1:1" x14ac:dyDescent="0.3">
      <c r="A69" t="s">
        <v>65</v>
      </c>
    </row>
    <row r="70" spans="1:1" x14ac:dyDescent="0.3">
      <c r="A70" t="s">
        <v>66</v>
      </c>
    </row>
    <row r="71" spans="1:1" x14ac:dyDescent="0.3">
      <c r="A71" t="s">
        <v>67</v>
      </c>
    </row>
    <row r="72" spans="1:1" x14ac:dyDescent="0.3">
      <c r="A72" t="s">
        <v>68</v>
      </c>
    </row>
    <row r="73" spans="1:1" x14ac:dyDescent="0.3">
      <c r="A73" t="s">
        <v>69</v>
      </c>
    </row>
    <row r="74" spans="1:1" x14ac:dyDescent="0.3">
      <c r="A74" t="s">
        <v>70</v>
      </c>
    </row>
    <row r="75" spans="1:1" x14ac:dyDescent="0.3">
      <c r="A75" t="s">
        <v>71</v>
      </c>
    </row>
    <row r="76" spans="1:1" x14ac:dyDescent="0.3">
      <c r="A76" t="s">
        <v>72</v>
      </c>
    </row>
    <row r="77" spans="1:1" x14ac:dyDescent="0.3">
      <c r="A77" t="s">
        <v>73</v>
      </c>
    </row>
    <row r="78" spans="1:1" x14ac:dyDescent="0.3">
      <c r="A78" t="s">
        <v>74</v>
      </c>
    </row>
    <row r="79" spans="1:1" x14ac:dyDescent="0.3">
      <c r="A79" t="s">
        <v>75</v>
      </c>
    </row>
    <row r="80" spans="1:1" x14ac:dyDescent="0.3">
      <c r="A80" t="s">
        <v>76</v>
      </c>
    </row>
    <row r="81" spans="1:1" x14ac:dyDescent="0.3">
      <c r="A81" t="s">
        <v>77</v>
      </c>
    </row>
    <row r="82" spans="1:1" x14ac:dyDescent="0.3">
      <c r="A82" t="s">
        <v>78</v>
      </c>
    </row>
    <row r="83" spans="1:1" x14ac:dyDescent="0.3">
      <c r="A83" t="s">
        <v>79</v>
      </c>
    </row>
    <row r="84" spans="1:1" x14ac:dyDescent="0.3">
      <c r="A84" t="s">
        <v>80</v>
      </c>
    </row>
    <row r="85" spans="1:1" x14ac:dyDescent="0.3">
      <c r="A85" t="s">
        <v>81</v>
      </c>
    </row>
    <row r="86" spans="1:1" x14ac:dyDescent="0.3">
      <c r="A86" t="s">
        <v>82</v>
      </c>
    </row>
    <row r="87" spans="1:1" x14ac:dyDescent="0.3">
      <c r="A87" t="s">
        <v>83</v>
      </c>
    </row>
    <row r="88" spans="1:1" x14ac:dyDescent="0.3">
      <c r="A88" t="s">
        <v>84</v>
      </c>
    </row>
    <row r="89" spans="1:1" x14ac:dyDescent="0.3">
      <c r="A89" t="s">
        <v>85</v>
      </c>
    </row>
    <row r="90" spans="1:1" x14ac:dyDescent="0.3">
      <c r="A90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2"/>
  <sheetViews>
    <sheetView workbookViewId="0">
      <selection activeCell="H56" sqref="C39:H56"/>
    </sheetView>
  </sheetViews>
  <sheetFormatPr defaultRowHeight="14.4" x14ac:dyDescent="0.3"/>
  <cols>
    <col min="2" max="2" width="10.5546875" customWidth="1"/>
  </cols>
  <sheetData>
    <row r="3" spans="2:2" ht="14.25" x14ac:dyDescent="0.45">
      <c r="B3" t="s">
        <v>213</v>
      </c>
    </row>
    <row r="4" spans="2:2" ht="14.25" x14ac:dyDescent="0.45">
      <c r="B4" t="s">
        <v>230</v>
      </c>
    </row>
    <row r="9" spans="2:2" ht="14.25" x14ac:dyDescent="0.45">
      <c r="B9" t="s">
        <v>214</v>
      </c>
    </row>
    <row r="10" spans="2:2" ht="14.25" x14ac:dyDescent="0.45">
      <c r="B10" t="s">
        <v>226</v>
      </c>
    </row>
    <row r="15" spans="2:2" ht="14.25" x14ac:dyDescent="0.45">
      <c r="B15" t="s">
        <v>87</v>
      </c>
    </row>
    <row r="16" spans="2:2" ht="14.25" x14ac:dyDescent="0.45">
      <c r="B16" t="s">
        <v>227</v>
      </c>
    </row>
    <row r="21" spans="2:2" ht="14.25" x14ac:dyDescent="0.45">
      <c r="B21" t="s">
        <v>215</v>
      </c>
    </row>
    <row r="22" spans="2:2" ht="14.25" x14ac:dyDescent="0.45">
      <c r="B22" t="s">
        <v>228</v>
      </c>
    </row>
    <row r="27" spans="2:2" ht="14.25" x14ac:dyDescent="0.45">
      <c r="B27" t="s">
        <v>216</v>
      </c>
    </row>
    <row r="28" spans="2:2" ht="14.25" x14ac:dyDescent="0.45">
      <c r="B28" t="s">
        <v>229</v>
      </c>
    </row>
    <row r="33" spans="2:2" ht="14.25" x14ac:dyDescent="0.45">
      <c r="B33" t="s">
        <v>217</v>
      </c>
    </row>
    <row r="34" spans="2:2" ht="14.25" x14ac:dyDescent="0.45">
      <c r="B34" t="s">
        <v>224</v>
      </c>
    </row>
    <row r="35" spans="2:2" ht="14.25" x14ac:dyDescent="0.45">
      <c r="B35" t="s">
        <v>225</v>
      </c>
    </row>
    <row r="39" spans="2:2" ht="14.25" x14ac:dyDescent="0.45">
      <c r="B39" t="s">
        <v>218</v>
      </c>
    </row>
    <row r="40" spans="2:2" ht="14.25" x14ac:dyDescent="0.45">
      <c r="B40" t="s">
        <v>221</v>
      </c>
    </row>
    <row r="45" spans="2:2" ht="14.25" x14ac:dyDescent="0.45">
      <c r="B45" t="s">
        <v>219</v>
      </c>
    </row>
    <row r="46" spans="2:2" ht="14.25" x14ac:dyDescent="0.45">
      <c r="B46" t="s">
        <v>222</v>
      </c>
    </row>
    <row r="51" spans="2:2" x14ac:dyDescent="0.3">
      <c r="B51" t="s">
        <v>220</v>
      </c>
    </row>
    <row r="52" spans="2:2" x14ac:dyDescent="0.3">
      <c r="B52" t="s">
        <v>223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G25" sqref="G25:J42"/>
    </sheetView>
  </sheetViews>
  <sheetFormatPr defaultRowHeight="14.4" x14ac:dyDescent="0.3"/>
  <cols>
    <col min="2" max="2" width="10.5546875" customWidth="1"/>
    <col min="7" max="7" width="10.5546875" customWidth="1"/>
  </cols>
  <sheetData>
    <row r="3" spans="2:7" ht="14.25" x14ac:dyDescent="0.45">
      <c r="B3" t="s">
        <v>213</v>
      </c>
      <c r="G3" t="s">
        <v>213</v>
      </c>
    </row>
    <row r="4" spans="2:7" ht="14.25" x14ac:dyDescent="0.45">
      <c r="B4" t="s">
        <v>230</v>
      </c>
      <c r="G4" t="s">
        <v>230</v>
      </c>
    </row>
    <row r="8" spans="2:7" ht="14.25" x14ac:dyDescent="0.45">
      <c r="B8" t="s">
        <v>214</v>
      </c>
      <c r="G8" t="s">
        <v>215</v>
      </c>
    </row>
    <row r="9" spans="2:7" ht="14.25" x14ac:dyDescent="0.45">
      <c r="B9" t="s">
        <v>226</v>
      </c>
      <c r="G9" t="s">
        <v>244</v>
      </c>
    </row>
    <row r="14" spans="2:7" ht="14.25" x14ac:dyDescent="0.45">
      <c r="B14" t="s">
        <v>87</v>
      </c>
      <c r="G14" t="s">
        <v>216</v>
      </c>
    </row>
    <row r="15" spans="2:7" ht="14.25" x14ac:dyDescent="0.45">
      <c r="B15" t="s">
        <v>228</v>
      </c>
      <c r="G15" t="s">
        <v>229</v>
      </c>
    </row>
    <row r="20" spans="2:7" ht="14.25" x14ac:dyDescent="0.45">
      <c r="B20" t="s">
        <v>215</v>
      </c>
      <c r="G20" t="s">
        <v>217</v>
      </c>
    </row>
    <row r="21" spans="2:7" ht="14.25" x14ac:dyDescent="0.45">
      <c r="B21" t="s">
        <v>244</v>
      </c>
      <c r="G21" t="s">
        <v>224</v>
      </c>
    </row>
    <row r="22" spans="2:7" ht="14.25" x14ac:dyDescent="0.45">
      <c r="G22" t="s">
        <v>225</v>
      </c>
    </row>
    <row r="26" spans="2:7" ht="14.25" x14ac:dyDescent="0.45">
      <c r="B26" t="s">
        <v>216</v>
      </c>
      <c r="G26" t="s">
        <v>218</v>
      </c>
    </row>
    <row r="27" spans="2:7" ht="14.25" x14ac:dyDescent="0.45">
      <c r="B27" t="s">
        <v>229</v>
      </c>
      <c r="G27" t="s">
        <v>221</v>
      </c>
    </row>
    <row r="32" spans="2:7" ht="14.25" x14ac:dyDescent="0.45">
      <c r="B32" t="s">
        <v>217</v>
      </c>
      <c r="G32" t="s">
        <v>219</v>
      </c>
    </row>
    <row r="33" spans="2:7" ht="14.25" x14ac:dyDescent="0.45">
      <c r="B33" t="s">
        <v>224</v>
      </c>
      <c r="G33" t="s">
        <v>222</v>
      </c>
    </row>
    <row r="34" spans="2:7" ht="14.25" x14ac:dyDescent="0.45">
      <c r="B34" t="s">
        <v>225</v>
      </c>
    </row>
    <row r="38" spans="2:7" ht="14.25" x14ac:dyDescent="0.45">
      <c r="B38" t="s">
        <v>218</v>
      </c>
      <c r="G38" t="s">
        <v>220</v>
      </c>
    </row>
    <row r="39" spans="2:7" ht="14.25" x14ac:dyDescent="0.45">
      <c r="B39" t="s">
        <v>221</v>
      </c>
      <c r="G39" t="s">
        <v>223</v>
      </c>
    </row>
    <row r="44" spans="2:7" ht="14.25" x14ac:dyDescent="0.45">
      <c r="B44" t="s">
        <v>219</v>
      </c>
    </row>
    <row r="45" spans="2:7" ht="14.25" x14ac:dyDescent="0.45">
      <c r="B45" t="s">
        <v>222</v>
      </c>
    </row>
    <row r="50" spans="2:2" x14ac:dyDescent="0.3">
      <c r="B50" t="s">
        <v>220</v>
      </c>
    </row>
    <row r="51" spans="2:2" x14ac:dyDescent="0.3">
      <c r="B51" t="s">
        <v>223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6"/>
  <sheetViews>
    <sheetView topLeftCell="A31" workbookViewId="0">
      <selection activeCell="P43" sqref="P43"/>
    </sheetView>
  </sheetViews>
  <sheetFormatPr defaultRowHeight="14.4" x14ac:dyDescent="0.3"/>
  <sheetData>
    <row r="3" spans="2:11" ht="14.25" x14ac:dyDescent="0.45">
      <c r="B3" t="s">
        <v>247</v>
      </c>
      <c r="H3" t="s">
        <v>214</v>
      </c>
      <c r="K3" t="s">
        <v>258</v>
      </c>
    </row>
    <row r="4" spans="2:11" ht="14.25" x14ac:dyDescent="0.45">
      <c r="C4" s="1" t="s">
        <v>231</v>
      </c>
      <c r="D4" s="1" t="s">
        <v>211</v>
      </c>
      <c r="E4" t="s">
        <v>212</v>
      </c>
      <c r="H4" s="2">
        <v>62</v>
      </c>
      <c r="I4" s="11">
        <v>19</v>
      </c>
      <c r="J4" s="1">
        <v>1</v>
      </c>
      <c r="K4" s="16">
        <f>H4/J4</f>
        <v>62</v>
      </c>
    </row>
    <row r="5" spans="2:11" ht="14.25" x14ac:dyDescent="0.45">
      <c r="C5" s="18">
        <v>0.1</v>
      </c>
      <c r="D5" s="1">
        <v>112</v>
      </c>
      <c r="E5" s="16">
        <f>D5/10</f>
        <v>11.2</v>
      </c>
      <c r="H5" s="2">
        <v>135</v>
      </c>
      <c r="I5" s="11">
        <v>29</v>
      </c>
      <c r="J5" s="1">
        <v>2</v>
      </c>
      <c r="K5" s="16">
        <f t="shared" ref="K5:K6" si="0">H5/J5</f>
        <v>67.5</v>
      </c>
    </row>
    <row r="6" spans="2:11" ht="14.25" x14ac:dyDescent="0.45">
      <c r="C6" s="18">
        <v>0.2</v>
      </c>
      <c r="D6" s="1">
        <v>179</v>
      </c>
      <c r="E6" s="16">
        <f>D6/20</f>
        <v>8.9499999999999993</v>
      </c>
      <c r="H6" s="2">
        <v>203</v>
      </c>
      <c r="I6" s="11">
        <v>32</v>
      </c>
      <c r="J6" s="1">
        <v>3</v>
      </c>
      <c r="K6" s="16">
        <f t="shared" si="0"/>
        <v>67.666666666666671</v>
      </c>
    </row>
    <row r="7" spans="2:11" ht="14.25" x14ac:dyDescent="0.45">
      <c r="C7" s="18">
        <v>0.3</v>
      </c>
      <c r="D7" s="1">
        <v>211</v>
      </c>
      <c r="E7" s="16">
        <f>D7/30</f>
        <v>7.0333333333333332</v>
      </c>
    </row>
    <row r="8" spans="2:11" ht="14.25" x14ac:dyDescent="0.45">
      <c r="C8" s="18">
        <v>0.4</v>
      </c>
      <c r="D8" s="1">
        <v>255</v>
      </c>
      <c r="E8" s="16">
        <f>D8/40</f>
        <v>6.375</v>
      </c>
    </row>
    <row r="9" spans="2:11" ht="14.25" x14ac:dyDescent="0.45">
      <c r="C9" s="18">
        <v>0.5</v>
      </c>
      <c r="D9" s="1">
        <v>301</v>
      </c>
      <c r="E9" s="16">
        <f>D9/50</f>
        <v>6.02</v>
      </c>
    </row>
    <row r="11" spans="2:11" ht="14.25" x14ac:dyDescent="0.45">
      <c r="H11" t="s">
        <v>87</v>
      </c>
    </row>
    <row r="12" spans="2:11" ht="14.25" x14ac:dyDescent="0.45">
      <c r="B12" s="1"/>
      <c r="C12" s="1"/>
      <c r="D12" s="1"/>
      <c r="E12" s="1"/>
      <c r="F12" s="1"/>
      <c r="G12" s="1"/>
      <c r="H12" s="2">
        <v>178</v>
      </c>
      <c r="I12" s="11">
        <v>33</v>
      </c>
      <c r="J12" s="1">
        <v>1</v>
      </c>
      <c r="K12" s="16">
        <f t="shared" ref="K12:K13" si="1">H12/J12</f>
        <v>178</v>
      </c>
    </row>
    <row r="13" spans="2:11" ht="14.25" x14ac:dyDescent="0.45">
      <c r="B13" s="1"/>
      <c r="C13" s="1"/>
      <c r="D13" s="18"/>
      <c r="E13" s="19"/>
      <c r="F13" s="1"/>
      <c r="G13" s="1"/>
      <c r="H13" s="2">
        <v>274</v>
      </c>
      <c r="I13" s="11">
        <v>7</v>
      </c>
      <c r="J13" s="1">
        <v>2</v>
      </c>
      <c r="K13" s="16">
        <f t="shared" si="1"/>
        <v>137</v>
      </c>
    </row>
    <row r="14" spans="2:11" ht="14.25" x14ac:dyDescent="0.45">
      <c r="B14" s="1"/>
      <c r="C14" s="1"/>
      <c r="D14" s="18"/>
      <c r="E14" s="19"/>
      <c r="F14" s="1"/>
      <c r="G14" s="1"/>
    </row>
    <row r="15" spans="2:11" ht="14.25" x14ac:dyDescent="0.45">
      <c r="B15" s="1"/>
      <c r="C15" s="1"/>
      <c r="D15" s="18"/>
      <c r="E15" s="19"/>
      <c r="F15" s="1"/>
      <c r="G15" s="1"/>
    </row>
    <row r="16" spans="2:11" ht="14.25" x14ac:dyDescent="0.45">
      <c r="B16" s="1"/>
      <c r="C16" s="1"/>
      <c r="D16" s="18"/>
      <c r="E16" s="19"/>
      <c r="F16" s="1"/>
      <c r="G16" s="1"/>
      <c r="H16" t="s">
        <v>215</v>
      </c>
    </row>
    <row r="17" spans="2:12" ht="14.25" x14ac:dyDescent="0.45">
      <c r="B17" s="1"/>
      <c r="C17" s="1"/>
      <c r="D17" s="18"/>
      <c r="E17" s="19"/>
      <c r="F17" s="1"/>
      <c r="G17" s="1"/>
      <c r="H17" s="2">
        <v>180</v>
      </c>
      <c r="I17" s="11">
        <v>16</v>
      </c>
      <c r="J17" s="1">
        <v>1</v>
      </c>
      <c r="K17" s="16">
        <f t="shared" ref="K17:K21" si="2">H17/J17</f>
        <v>180</v>
      </c>
      <c r="L17" s="1"/>
    </row>
    <row r="18" spans="2:12" ht="14.25" x14ac:dyDescent="0.45">
      <c r="B18" s="1"/>
      <c r="C18" s="1"/>
      <c r="D18" s="18"/>
      <c r="E18" s="19"/>
      <c r="F18" s="1"/>
      <c r="G18" s="1"/>
      <c r="H18" s="2">
        <v>371</v>
      </c>
      <c r="I18" s="11">
        <v>3</v>
      </c>
      <c r="J18" s="1">
        <v>2</v>
      </c>
      <c r="K18" s="16">
        <f t="shared" si="2"/>
        <v>185.5</v>
      </c>
      <c r="L18" s="1"/>
    </row>
    <row r="19" spans="2:12" ht="14.25" x14ac:dyDescent="0.45">
      <c r="B19" s="1"/>
      <c r="C19" s="1"/>
      <c r="D19" s="18"/>
      <c r="E19" s="19"/>
      <c r="F19" s="1"/>
      <c r="G19" s="1"/>
      <c r="H19" s="2">
        <v>371</v>
      </c>
      <c r="I19" s="11">
        <v>35</v>
      </c>
      <c r="J19" s="1">
        <v>3</v>
      </c>
      <c r="K19" s="16">
        <f t="shared" si="2"/>
        <v>123.66666666666667</v>
      </c>
      <c r="L19" s="1"/>
    </row>
    <row r="20" spans="2:12" ht="14.25" x14ac:dyDescent="0.45">
      <c r="B20" s="1"/>
      <c r="C20" s="1"/>
      <c r="D20" s="18"/>
      <c r="E20" s="19"/>
      <c r="F20" s="1"/>
      <c r="G20" s="1"/>
      <c r="H20" s="2">
        <v>539</v>
      </c>
      <c r="I20" s="11">
        <v>2</v>
      </c>
      <c r="J20" s="1">
        <v>4</v>
      </c>
      <c r="K20" s="16">
        <f t="shared" si="2"/>
        <v>134.75</v>
      </c>
      <c r="L20" s="1"/>
    </row>
    <row r="21" spans="2:12" ht="14.25" x14ac:dyDescent="0.45">
      <c r="B21" s="1"/>
      <c r="C21" s="1"/>
      <c r="D21" s="18"/>
      <c r="E21" s="19"/>
      <c r="F21" s="1"/>
      <c r="G21" s="1"/>
      <c r="H21" s="2">
        <v>683</v>
      </c>
      <c r="I21" s="11">
        <v>23</v>
      </c>
      <c r="J21" s="1">
        <v>5</v>
      </c>
      <c r="K21" s="16">
        <f t="shared" si="2"/>
        <v>136.6</v>
      </c>
      <c r="L21" s="1"/>
    </row>
    <row r="22" spans="2:12" ht="14.25" x14ac:dyDescent="0.45">
      <c r="B22" s="1"/>
      <c r="C22" s="1"/>
      <c r="D22" s="18"/>
      <c r="E22" s="19"/>
      <c r="F22" s="1"/>
      <c r="G22" s="1"/>
    </row>
    <row r="23" spans="2:12" ht="14.25" x14ac:dyDescent="0.45">
      <c r="B23" s="1"/>
      <c r="C23" s="1"/>
      <c r="D23" s="18"/>
      <c r="E23" s="19"/>
      <c r="F23" s="1"/>
      <c r="G23" s="1"/>
      <c r="H23" t="s">
        <v>216</v>
      </c>
    </row>
    <row r="24" spans="2:12" ht="14.25" x14ac:dyDescent="0.45">
      <c r="B24" s="1"/>
      <c r="C24" s="1"/>
      <c r="D24" s="1"/>
      <c r="E24" s="19"/>
      <c r="F24" s="1"/>
      <c r="G24" s="1"/>
      <c r="H24" s="2">
        <v>178</v>
      </c>
      <c r="I24" s="11">
        <v>34</v>
      </c>
      <c r="J24" s="1">
        <v>1</v>
      </c>
      <c r="K24" s="16">
        <f t="shared" ref="K24:K25" si="3">H24/J24</f>
        <v>178</v>
      </c>
    </row>
    <row r="25" spans="2:12" ht="14.25" x14ac:dyDescent="0.45">
      <c r="H25" s="2">
        <v>346</v>
      </c>
      <c r="I25" s="11">
        <v>21</v>
      </c>
      <c r="J25" s="1">
        <v>2</v>
      </c>
      <c r="K25" s="16">
        <f t="shared" si="3"/>
        <v>173</v>
      </c>
    </row>
    <row r="27" spans="2:12" ht="14.25" x14ac:dyDescent="0.45">
      <c r="H27" t="s">
        <v>219</v>
      </c>
    </row>
    <row r="28" spans="2:12" ht="14.25" x14ac:dyDescent="0.45">
      <c r="H28" s="2">
        <v>164</v>
      </c>
      <c r="I28" s="11">
        <v>95</v>
      </c>
      <c r="J28" s="1">
        <v>1</v>
      </c>
      <c r="K28" s="16">
        <f t="shared" ref="K28:K32" si="4">H28/J28</f>
        <v>164</v>
      </c>
    </row>
    <row r="29" spans="2:12" ht="14.25" x14ac:dyDescent="0.45">
      <c r="B29" s="1" t="s">
        <v>218</v>
      </c>
      <c r="C29" s="1"/>
      <c r="D29" s="1"/>
      <c r="E29" s="1"/>
      <c r="H29" s="2">
        <v>252</v>
      </c>
      <c r="I29" s="11">
        <v>92</v>
      </c>
      <c r="J29" s="1">
        <v>2</v>
      </c>
      <c r="K29" s="16">
        <f t="shared" si="4"/>
        <v>126</v>
      </c>
    </row>
    <row r="30" spans="2:12" ht="14.25" x14ac:dyDescent="0.45">
      <c r="B30" s="20" t="s">
        <v>245</v>
      </c>
      <c r="C30" s="1"/>
      <c r="D30" s="1" t="s">
        <v>88</v>
      </c>
      <c r="E30" s="1" t="s">
        <v>246</v>
      </c>
      <c r="H30" s="2">
        <v>281</v>
      </c>
      <c r="I30" s="11">
        <v>96</v>
      </c>
      <c r="J30" s="1">
        <v>3</v>
      </c>
      <c r="K30" s="16">
        <f t="shared" si="4"/>
        <v>93.666666666666671</v>
      </c>
    </row>
    <row r="31" spans="2:12" ht="14.25" x14ac:dyDescent="0.45">
      <c r="B31" s="18">
        <v>0.1</v>
      </c>
      <c r="C31" s="1">
        <v>6</v>
      </c>
      <c r="D31" s="1">
        <v>148</v>
      </c>
      <c r="E31" s="21">
        <f>D31/C31</f>
        <v>24.666666666666668</v>
      </c>
      <c r="H31" s="2">
        <v>419</v>
      </c>
      <c r="I31" s="11">
        <v>93</v>
      </c>
      <c r="J31" s="1">
        <v>4</v>
      </c>
      <c r="K31" s="16">
        <f t="shared" si="4"/>
        <v>104.75</v>
      </c>
    </row>
    <row r="32" spans="2:12" ht="14.25" x14ac:dyDescent="0.45">
      <c r="B32" s="18">
        <v>0.2</v>
      </c>
      <c r="C32" s="1">
        <v>11</v>
      </c>
      <c r="D32" s="1">
        <v>182</v>
      </c>
      <c r="E32" s="21">
        <f t="shared" ref="E32:E35" si="5">D32/C32</f>
        <v>16.545454545454547</v>
      </c>
      <c r="H32" s="2">
        <v>451</v>
      </c>
      <c r="I32" s="11">
        <v>97</v>
      </c>
      <c r="J32" s="1">
        <v>5</v>
      </c>
      <c r="K32" s="16">
        <f t="shared" si="4"/>
        <v>90.2</v>
      </c>
    </row>
    <row r="33" spans="2:12" ht="14.25" x14ac:dyDescent="0.45">
      <c r="B33" s="18">
        <v>0.3</v>
      </c>
      <c r="C33" s="1">
        <v>17</v>
      </c>
      <c r="D33" s="1">
        <v>214</v>
      </c>
      <c r="E33" s="21">
        <f t="shared" si="5"/>
        <v>12.588235294117647</v>
      </c>
    </row>
    <row r="34" spans="2:12" ht="14.25" x14ac:dyDescent="0.45">
      <c r="B34" s="18">
        <v>0.4</v>
      </c>
      <c r="C34" s="1">
        <v>22</v>
      </c>
      <c r="D34" s="1">
        <v>253</v>
      </c>
      <c r="E34" s="21">
        <f t="shared" si="5"/>
        <v>11.5</v>
      </c>
    </row>
    <row r="35" spans="2:12" ht="14.25" x14ac:dyDescent="0.45">
      <c r="B35" s="18">
        <v>0.5</v>
      </c>
      <c r="C35" s="1">
        <v>28</v>
      </c>
      <c r="D35" s="1">
        <v>268</v>
      </c>
      <c r="E35" s="21">
        <f t="shared" si="5"/>
        <v>9.5714285714285712</v>
      </c>
    </row>
    <row r="36" spans="2:12" ht="14.25" x14ac:dyDescent="0.45">
      <c r="B36" s="1"/>
    </row>
    <row r="39" spans="2:12" ht="14.25" x14ac:dyDescent="0.45">
      <c r="B39" s="1"/>
      <c r="C39" s="1"/>
      <c r="D39" s="11"/>
      <c r="E39" s="1"/>
      <c r="F39" s="1"/>
      <c r="G39" s="1"/>
    </row>
    <row r="40" spans="2:12" ht="14.25" x14ac:dyDescent="0.45">
      <c r="B40" s="1"/>
      <c r="C40" s="1"/>
      <c r="D40" s="11"/>
      <c r="E40" s="1"/>
      <c r="F40" s="1"/>
      <c r="G40" s="1"/>
    </row>
    <row r="41" spans="2:12" ht="14.25" x14ac:dyDescent="0.45">
      <c r="B41" s="1"/>
      <c r="C41" s="1"/>
      <c r="D41" s="11"/>
      <c r="E41" s="1"/>
      <c r="F41" s="1"/>
      <c r="G41" s="1"/>
    </row>
    <row r="42" spans="2:12" ht="14.25" x14ac:dyDescent="0.45">
      <c r="B42" s="1"/>
      <c r="C42" s="1"/>
      <c r="D42" s="11"/>
      <c r="E42" s="1"/>
      <c r="F42" s="1"/>
      <c r="G42" s="1"/>
    </row>
    <row r="43" spans="2:12" ht="14.25" x14ac:dyDescent="0.45">
      <c r="B43" s="1"/>
      <c r="C43" s="1"/>
      <c r="D43" s="11"/>
      <c r="E43" s="1"/>
      <c r="F43" s="1"/>
      <c r="G43" s="1"/>
    </row>
    <row r="46" spans="2:12" ht="14.25" x14ac:dyDescent="0.45">
      <c r="B46" t="s">
        <v>220</v>
      </c>
      <c r="F46" s="1" t="s">
        <v>259</v>
      </c>
      <c r="G46" s="1" t="s">
        <v>260</v>
      </c>
      <c r="H46" t="s">
        <v>88</v>
      </c>
      <c r="I46" t="s">
        <v>261</v>
      </c>
      <c r="L46" t="s">
        <v>258</v>
      </c>
    </row>
    <row r="47" spans="2:12" ht="14.25" x14ac:dyDescent="0.45">
      <c r="B47" s="2">
        <v>23</v>
      </c>
      <c r="C47" s="11">
        <v>50</v>
      </c>
      <c r="D47" s="1">
        <v>8</v>
      </c>
      <c r="E47" s="18">
        <v>0.1</v>
      </c>
      <c r="F47" s="1">
        <v>1.4</v>
      </c>
      <c r="G47" s="1">
        <v>1</v>
      </c>
      <c r="H47" s="1">
        <v>23</v>
      </c>
      <c r="I47" s="1">
        <f>H47/G47</f>
        <v>23</v>
      </c>
      <c r="J47" s="1"/>
      <c r="K47" s="1">
        <v>1</v>
      </c>
      <c r="L47" s="16">
        <f t="shared" ref="L47:L56" si="6">B47/K47</f>
        <v>23</v>
      </c>
    </row>
    <row r="48" spans="2:12" ht="14.25" x14ac:dyDescent="0.45">
      <c r="B48" s="2">
        <v>47</v>
      </c>
      <c r="C48" s="11">
        <v>25</v>
      </c>
      <c r="D48" s="1">
        <v>8</v>
      </c>
      <c r="E48" s="18">
        <v>0.2</v>
      </c>
      <c r="F48" s="1">
        <v>2.8</v>
      </c>
      <c r="G48" s="1">
        <v>3</v>
      </c>
      <c r="H48" s="1">
        <v>91</v>
      </c>
      <c r="I48" s="22">
        <f t="shared" ref="I48:I51" si="7">H48/G48</f>
        <v>30.333333333333332</v>
      </c>
      <c r="J48" s="1"/>
      <c r="K48" s="1">
        <v>2</v>
      </c>
      <c r="L48" s="16">
        <f t="shared" si="6"/>
        <v>23.5</v>
      </c>
    </row>
    <row r="49" spans="2:12" ht="14.25" x14ac:dyDescent="0.45">
      <c r="B49" s="2">
        <v>91</v>
      </c>
      <c r="C49" s="11">
        <v>41</v>
      </c>
      <c r="D49" s="1">
        <v>8</v>
      </c>
      <c r="E49" s="18">
        <v>0.3</v>
      </c>
      <c r="F49" s="1">
        <v>4.2</v>
      </c>
      <c r="G49" s="1">
        <v>4</v>
      </c>
      <c r="H49" s="1">
        <v>93</v>
      </c>
      <c r="I49" s="22">
        <f t="shared" si="7"/>
        <v>23.25</v>
      </c>
      <c r="J49" s="1"/>
      <c r="K49" s="1">
        <v>3</v>
      </c>
      <c r="L49" s="16">
        <f t="shared" si="6"/>
        <v>30.333333333333332</v>
      </c>
    </row>
    <row r="50" spans="2:12" ht="14.25" x14ac:dyDescent="0.45">
      <c r="B50" s="2">
        <v>93</v>
      </c>
      <c r="C50" s="11">
        <v>4</v>
      </c>
      <c r="D50" s="1">
        <v>8</v>
      </c>
      <c r="E50" s="18">
        <v>0.4</v>
      </c>
      <c r="F50" s="1">
        <v>5.6</v>
      </c>
      <c r="G50" s="1">
        <v>6</v>
      </c>
      <c r="H50" s="1">
        <v>211</v>
      </c>
      <c r="I50" s="22">
        <f t="shared" si="7"/>
        <v>35.166666666666664</v>
      </c>
      <c r="J50" s="1"/>
      <c r="K50" s="1">
        <v>4</v>
      </c>
      <c r="L50" s="16">
        <f t="shared" si="6"/>
        <v>23.25</v>
      </c>
    </row>
    <row r="51" spans="2:12" x14ac:dyDescent="0.3">
      <c r="B51" s="2">
        <v>150</v>
      </c>
      <c r="C51" s="11">
        <v>22</v>
      </c>
      <c r="D51" s="1">
        <v>8</v>
      </c>
      <c r="E51" s="18">
        <v>0.5</v>
      </c>
      <c r="F51" s="1">
        <v>7</v>
      </c>
      <c r="G51" s="1">
        <v>7</v>
      </c>
      <c r="H51" s="1">
        <v>293</v>
      </c>
      <c r="I51" s="22">
        <f t="shared" si="7"/>
        <v>41.857142857142854</v>
      </c>
      <c r="J51" s="1"/>
      <c r="K51" s="1">
        <v>5</v>
      </c>
      <c r="L51" s="16">
        <f t="shared" si="6"/>
        <v>30</v>
      </c>
    </row>
    <row r="52" spans="2:12" x14ac:dyDescent="0.3">
      <c r="B52" s="2">
        <v>211</v>
      </c>
      <c r="C52" s="11">
        <v>15</v>
      </c>
      <c r="D52" s="1">
        <v>8</v>
      </c>
      <c r="E52" s="1"/>
      <c r="F52" s="1"/>
      <c r="G52" s="1"/>
      <c r="H52" s="1"/>
      <c r="I52" s="1"/>
      <c r="J52" s="1"/>
      <c r="K52" s="1">
        <v>6</v>
      </c>
      <c r="L52" s="16">
        <f t="shared" si="6"/>
        <v>35.166666666666664</v>
      </c>
    </row>
    <row r="53" spans="2:12" x14ac:dyDescent="0.3">
      <c r="B53" s="2">
        <v>293</v>
      </c>
      <c r="C53" s="11">
        <v>47</v>
      </c>
      <c r="D53" s="1">
        <v>8</v>
      </c>
      <c r="E53" s="1"/>
      <c r="F53" s="1"/>
      <c r="G53" s="1"/>
      <c r="H53" s="1"/>
      <c r="I53" s="1"/>
      <c r="J53" s="1"/>
      <c r="K53" s="1">
        <v>7</v>
      </c>
      <c r="L53" s="16">
        <f t="shared" si="6"/>
        <v>41.857142857142854</v>
      </c>
    </row>
    <row r="54" spans="2:12" x14ac:dyDescent="0.3">
      <c r="B54" s="2">
        <v>366</v>
      </c>
      <c r="C54" s="11">
        <v>94</v>
      </c>
      <c r="D54" s="1">
        <v>8</v>
      </c>
      <c r="E54" s="1"/>
      <c r="F54" s="1"/>
      <c r="G54" s="1"/>
      <c r="H54" s="1"/>
      <c r="I54" s="1"/>
      <c r="J54" s="1"/>
      <c r="K54" s="1">
        <v>8</v>
      </c>
      <c r="L54" s="16">
        <f t="shared" si="6"/>
        <v>45.75</v>
      </c>
    </row>
    <row r="55" spans="2:12" x14ac:dyDescent="0.3">
      <c r="B55" s="2">
        <v>437</v>
      </c>
      <c r="C55" s="11">
        <v>5</v>
      </c>
      <c r="D55" s="1">
        <v>8</v>
      </c>
      <c r="E55" s="1"/>
      <c r="F55" s="1"/>
      <c r="G55" s="1"/>
      <c r="H55" s="1"/>
      <c r="I55" s="1"/>
      <c r="J55" s="1"/>
      <c r="K55" s="1">
        <v>9</v>
      </c>
      <c r="L55" s="16">
        <f t="shared" si="6"/>
        <v>48.555555555555557</v>
      </c>
    </row>
    <row r="56" spans="2:12" x14ac:dyDescent="0.3">
      <c r="B56" s="2">
        <v>524</v>
      </c>
      <c r="C56" s="11">
        <v>91</v>
      </c>
      <c r="D56" s="1">
        <v>8</v>
      </c>
      <c r="E56" s="1"/>
      <c r="F56" s="1"/>
      <c r="G56" s="1"/>
      <c r="H56" s="1"/>
      <c r="I56" s="1"/>
      <c r="J56" s="1"/>
      <c r="K56" s="1">
        <v>10</v>
      </c>
      <c r="L56" s="16">
        <f t="shared" si="6"/>
        <v>52.4</v>
      </c>
    </row>
    <row r="57" spans="2:12" x14ac:dyDescent="0.3">
      <c r="B57" s="2">
        <v>527</v>
      </c>
      <c r="C57" s="11">
        <v>28</v>
      </c>
      <c r="D57" s="1">
        <v>8</v>
      </c>
      <c r="E57" s="1"/>
      <c r="F57" s="1"/>
      <c r="G57" s="1"/>
      <c r="H57" s="1"/>
      <c r="I57" s="1"/>
      <c r="J57" s="1"/>
      <c r="K57" s="1">
        <v>11</v>
      </c>
    </row>
    <row r="58" spans="2:12" x14ac:dyDescent="0.3">
      <c r="B58" s="2">
        <v>546</v>
      </c>
      <c r="C58" s="11">
        <v>9</v>
      </c>
      <c r="D58" s="1">
        <v>8</v>
      </c>
      <c r="E58" s="1"/>
      <c r="F58" s="1"/>
      <c r="G58" s="1"/>
      <c r="H58" s="1"/>
      <c r="I58" s="1"/>
      <c r="J58" s="1"/>
      <c r="K58" s="1">
        <v>12</v>
      </c>
    </row>
    <row r="59" spans="2:12" x14ac:dyDescent="0.3">
      <c r="B59" s="2">
        <v>643</v>
      </c>
      <c r="C59" s="11">
        <v>26</v>
      </c>
      <c r="D59" s="1">
        <v>8</v>
      </c>
      <c r="E59" s="1"/>
      <c r="F59" s="1"/>
      <c r="G59" s="1"/>
      <c r="H59" s="1"/>
      <c r="I59" s="1"/>
      <c r="J59" s="1"/>
      <c r="K59" s="1">
        <v>13</v>
      </c>
    </row>
    <row r="60" spans="2:12" x14ac:dyDescent="0.3">
      <c r="B60" s="2">
        <v>646</v>
      </c>
      <c r="C60" s="11">
        <v>18</v>
      </c>
      <c r="D60" s="1">
        <v>8</v>
      </c>
      <c r="E60" s="1"/>
      <c r="F60" s="1"/>
      <c r="G60" s="1"/>
      <c r="H60" s="1"/>
      <c r="I60" s="1"/>
      <c r="J60" s="1"/>
      <c r="K60" s="1">
        <v>14</v>
      </c>
    </row>
    <row r="64" spans="2:12" ht="15" thickBot="1" x14ac:dyDescent="0.35"/>
    <row r="65" spans="3:14" x14ac:dyDescent="0.3">
      <c r="C65" s="24"/>
      <c r="D65" s="25" t="s">
        <v>248</v>
      </c>
      <c r="E65" s="26" t="s">
        <v>213</v>
      </c>
      <c r="F65" s="26" t="s">
        <v>214</v>
      </c>
      <c r="G65" s="26" t="s">
        <v>87</v>
      </c>
      <c r="H65" s="26" t="s">
        <v>215</v>
      </c>
      <c r="I65" s="26" t="s">
        <v>216</v>
      </c>
      <c r="J65" s="26" t="s">
        <v>217</v>
      </c>
      <c r="K65" s="26" t="s">
        <v>218</v>
      </c>
      <c r="L65" s="26" t="s">
        <v>219</v>
      </c>
      <c r="M65" s="27" t="s">
        <v>220</v>
      </c>
    </row>
    <row r="66" spans="3:14" x14ac:dyDescent="0.3">
      <c r="C66" s="28" t="s">
        <v>249</v>
      </c>
      <c r="D66" s="34">
        <v>11.2</v>
      </c>
      <c r="E66" s="29"/>
      <c r="F66" s="29"/>
      <c r="G66" s="29"/>
      <c r="H66" s="29"/>
      <c r="I66" s="29"/>
      <c r="J66" s="29"/>
      <c r="K66" s="34">
        <v>24.666666666666668</v>
      </c>
      <c r="L66" s="29"/>
      <c r="M66" s="43">
        <v>23</v>
      </c>
      <c r="N66" s="22"/>
    </row>
    <row r="67" spans="3:14" x14ac:dyDescent="0.3">
      <c r="C67" s="28" t="s">
        <v>250</v>
      </c>
      <c r="D67" s="35">
        <v>8.9499999999999993</v>
      </c>
      <c r="E67" s="29"/>
      <c r="F67" s="29"/>
      <c r="G67" s="29"/>
      <c r="H67" s="29"/>
      <c r="I67" s="29"/>
      <c r="J67" s="29"/>
      <c r="K67" s="35">
        <v>16.545454545454547</v>
      </c>
      <c r="L67" s="29"/>
      <c r="M67" s="35">
        <v>30.333333333333332</v>
      </c>
      <c r="N67" s="22"/>
    </row>
    <row r="68" spans="3:14" x14ac:dyDescent="0.3">
      <c r="C68" s="28" t="s">
        <v>251</v>
      </c>
      <c r="D68" s="35">
        <v>7.0333333333333332</v>
      </c>
      <c r="E68" s="29"/>
      <c r="F68" s="29"/>
      <c r="G68" s="29"/>
      <c r="H68" s="29"/>
      <c r="I68" s="29"/>
      <c r="J68" s="29"/>
      <c r="K68" s="35">
        <v>12.588235294117647</v>
      </c>
      <c r="L68" s="29"/>
      <c r="M68" s="35">
        <v>23.25</v>
      </c>
      <c r="N68" s="22"/>
    </row>
    <row r="69" spans="3:14" x14ac:dyDescent="0.3">
      <c r="C69" s="28" t="s">
        <v>252</v>
      </c>
      <c r="D69" s="35">
        <v>6.375</v>
      </c>
      <c r="E69" s="29"/>
      <c r="F69" s="29"/>
      <c r="G69" s="29"/>
      <c r="H69" s="29"/>
      <c r="I69" s="29"/>
      <c r="J69" s="29"/>
      <c r="K69" s="35">
        <v>11.5</v>
      </c>
      <c r="L69" s="29"/>
      <c r="M69" s="35">
        <v>35.166666666666664</v>
      </c>
      <c r="N69" s="22"/>
    </row>
    <row r="70" spans="3:14" ht="15" thickBot="1" x14ac:dyDescent="0.35">
      <c r="C70" s="31" t="s">
        <v>253</v>
      </c>
      <c r="D70" s="42">
        <v>6.02</v>
      </c>
      <c r="E70" s="32"/>
      <c r="F70" s="32"/>
      <c r="G70" s="32"/>
      <c r="H70" s="32"/>
      <c r="I70" s="32"/>
      <c r="J70" s="32"/>
      <c r="K70" s="42">
        <v>9.5714285714285712</v>
      </c>
      <c r="L70" s="32"/>
      <c r="M70" s="42">
        <v>41.857142857142854</v>
      </c>
      <c r="N70" s="22"/>
    </row>
    <row r="71" spans="3:14" x14ac:dyDescent="0.3">
      <c r="C71" s="37"/>
      <c r="D71" s="29"/>
      <c r="E71" s="29"/>
      <c r="F71" s="29"/>
      <c r="G71" s="29"/>
      <c r="H71" s="29"/>
      <c r="I71" s="29"/>
      <c r="J71" s="29"/>
      <c r="K71" s="29"/>
      <c r="L71" s="29"/>
      <c r="M71" s="30"/>
      <c r="N71" s="1"/>
    </row>
    <row r="72" spans="3:14" x14ac:dyDescent="0.3">
      <c r="C72" s="28" t="s">
        <v>262</v>
      </c>
      <c r="D72" s="23"/>
      <c r="E72" s="36">
        <v>396</v>
      </c>
      <c r="F72" s="36">
        <v>62</v>
      </c>
      <c r="G72" s="36">
        <v>178</v>
      </c>
      <c r="H72" s="36">
        <v>180</v>
      </c>
      <c r="I72" s="36">
        <v>178</v>
      </c>
      <c r="J72" s="36" t="s">
        <v>235</v>
      </c>
      <c r="K72" s="36"/>
      <c r="L72" s="36">
        <v>164</v>
      </c>
      <c r="M72" s="38"/>
      <c r="N72" s="1"/>
    </row>
    <row r="73" spans="3:14" x14ac:dyDescent="0.3">
      <c r="C73" s="28" t="s">
        <v>254</v>
      </c>
      <c r="D73" s="23"/>
      <c r="E73" s="36"/>
      <c r="F73" s="36">
        <v>67.5</v>
      </c>
      <c r="G73" s="36">
        <v>137</v>
      </c>
      <c r="H73" s="36">
        <v>185.5</v>
      </c>
      <c r="I73" s="36">
        <v>173</v>
      </c>
      <c r="J73" s="36"/>
      <c r="K73" s="36"/>
      <c r="L73" s="36">
        <v>126</v>
      </c>
      <c r="M73" s="38"/>
      <c r="N73" s="1"/>
    </row>
    <row r="74" spans="3:14" x14ac:dyDescent="0.3">
      <c r="C74" s="28" t="s">
        <v>255</v>
      </c>
      <c r="D74" s="23"/>
      <c r="E74" s="36"/>
      <c r="F74" s="36">
        <v>67.666666666666671</v>
      </c>
      <c r="G74" s="36"/>
      <c r="H74" s="36">
        <v>123.66666666666667</v>
      </c>
      <c r="I74" s="36"/>
      <c r="J74" s="36"/>
      <c r="K74" s="36"/>
      <c r="L74" s="36">
        <v>93.666666666666671</v>
      </c>
      <c r="M74" s="38"/>
      <c r="N74" s="1"/>
    </row>
    <row r="75" spans="3:14" x14ac:dyDescent="0.3">
      <c r="C75" s="28" t="s">
        <v>256</v>
      </c>
      <c r="D75" s="23"/>
      <c r="E75" s="36"/>
      <c r="F75" s="36"/>
      <c r="G75" s="36"/>
      <c r="H75" s="36">
        <v>134.75</v>
      </c>
      <c r="I75" s="36"/>
      <c r="J75" s="36"/>
      <c r="K75" s="36"/>
      <c r="L75" s="36">
        <v>104.75</v>
      </c>
      <c r="M75" s="38"/>
      <c r="N75" s="1"/>
    </row>
    <row r="76" spans="3:14" ht="15" thickBot="1" x14ac:dyDescent="0.35">
      <c r="C76" s="31" t="s">
        <v>257</v>
      </c>
      <c r="D76" s="39"/>
      <c r="E76" s="40"/>
      <c r="F76" s="40"/>
      <c r="G76" s="40"/>
      <c r="H76" s="40">
        <v>136.6</v>
      </c>
      <c r="I76" s="40"/>
      <c r="J76" s="40"/>
      <c r="K76" s="40"/>
      <c r="L76" s="40">
        <v>90.2</v>
      </c>
      <c r="M76" s="41"/>
      <c r="N7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46" workbookViewId="0">
      <selection activeCell="L42" sqref="L42"/>
    </sheetView>
  </sheetViews>
  <sheetFormatPr defaultRowHeight="14.4" x14ac:dyDescent="0.3"/>
  <sheetData>
    <row r="1" spans="1:8" s="1" customFormat="1" x14ac:dyDescent="0.3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88</v>
      </c>
      <c r="H1" s="1" t="s">
        <v>339</v>
      </c>
    </row>
    <row r="2" spans="1:8" x14ac:dyDescent="0.3">
      <c r="A2" s="1" t="s">
        <v>268</v>
      </c>
      <c r="B2" s="1">
        <v>75</v>
      </c>
      <c r="C2" s="1">
        <v>-1</v>
      </c>
      <c r="D2" s="1" t="s">
        <v>269</v>
      </c>
      <c r="E2" s="1">
        <v>12</v>
      </c>
      <c r="F2" s="1" t="s">
        <v>90</v>
      </c>
      <c r="G2" s="1">
        <v>16</v>
      </c>
      <c r="H2" s="1">
        <v>6</v>
      </c>
    </row>
    <row r="3" spans="1:8" x14ac:dyDescent="0.3">
      <c r="A3" s="1" t="s">
        <v>270</v>
      </c>
      <c r="B3" s="1">
        <v>31</v>
      </c>
      <c r="C3" s="1" t="s">
        <v>91</v>
      </c>
      <c r="D3" s="1" t="s">
        <v>271</v>
      </c>
      <c r="E3" s="1">
        <v>10</v>
      </c>
      <c r="F3" s="1" t="s">
        <v>91</v>
      </c>
      <c r="G3" s="1">
        <v>18</v>
      </c>
      <c r="H3" s="1">
        <v>6</v>
      </c>
    </row>
    <row r="4" spans="1:8" x14ac:dyDescent="0.3">
      <c r="A4" s="1" t="s">
        <v>272</v>
      </c>
      <c r="B4" s="1">
        <v>50</v>
      </c>
      <c r="C4" s="1" t="s">
        <v>92</v>
      </c>
      <c r="D4" s="1" t="s">
        <v>269</v>
      </c>
      <c r="E4" s="1">
        <v>11</v>
      </c>
      <c r="F4" s="1" t="s">
        <v>92</v>
      </c>
      <c r="G4" s="1">
        <v>23</v>
      </c>
      <c r="H4" s="1">
        <v>8</v>
      </c>
    </row>
    <row r="5" spans="1:8" x14ac:dyDescent="0.3">
      <c r="A5" s="1" t="s">
        <v>273</v>
      </c>
      <c r="B5" s="1">
        <v>25</v>
      </c>
      <c r="C5" s="1" t="s">
        <v>93</v>
      </c>
      <c r="D5" s="1" t="s">
        <v>269</v>
      </c>
      <c r="E5" s="1">
        <v>13</v>
      </c>
      <c r="F5" s="1" t="s">
        <v>93</v>
      </c>
      <c r="G5" s="1">
        <v>47</v>
      </c>
      <c r="H5" s="1">
        <v>8</v>
      </c>
    </row>
    <row r="6" spans="1:8" x14ac:dyDescent="0.3">
      <c r="A6" s="1" t="s">
        <v>274</v>
      </c>
      <c r="B6" s="1">
        <v>19</v>
      </c>
      <c r="C6" s="1" t="s">
        <v>94</v>
      </c>
      <c r="D6" s="1" t="s">
        <v>269</v>
      </c>
      <c r="E6" s="1">
        <v>11</v>
      </c>
      <c r="F6" s="1" t="s">
        <v>92</v>
      </c>
      <c r="G6" s="1">
        <v>62</v>
      </c>
      <c r="H6" s="1">
        <v>1</v>
      </c>
    </row>
    <row r="7" spans="1:8" x14ac:dyDescent="0.3">
      <c r="A7" s="1" t="s">
        <v>275</v>
      </c>
      <c r="B7" s="1">
        <v>73</v>
      </c>
      <c r="C7" s="1">
        <v>-1</v>
      </c>
      <c r="D7" s="1" t="s">
        <v>269</v>
      </c>
      <c r="E7" s="1">
        <v>10</v>
      </c>
      <c r="F7" s="1" t="s">
        <v>91</v>
      </c>
      <c r="G7" s="1">
        <v>90</v>
      </c>
      <c r="H7" s="1">
        <v>6</v>
      </c>
    </row>
    <row r="8" spans="1:8" x14ac:dyDescent="0.3">
      <c r="A8" s="1" t="s">
        <v>275</v>
      </c>
      <c r="B8" s="1">
        <v>41</v>
      </c>
      <c r="C8" s="1" t="s">
        <v>91</v>
      </c>
      <c r="D8" s="1" t="s">
        <v>269</v>
      </c>
      <c r="E8" s="1">
        <v>10</v>
      </c>
      <c r="F8" s="1" t="s">
        <v>91</v>
      </c>
      <c r="G8" s="1">
        <v>91</v>
      </c>
      <c r="H8" s="1">
        <v>8</v>
      </c>
    </row>
    <row r="9" spans="1:8" x14ac:dyDescent="0.3">
      <c r="A9" s="1" t="s">
        <v>276</v>
      </c>
      <c r="B9" s="1">
        <v>4</v>
      </c>
      <c r="C9" s="1" t="s">
        <v>95</v>
      </c>
      <c r="D9" s="1" t="s">
        <v>269</v>
      </c>
      <c r="E9" s="1">
        <v>14</v>
      </c>
      <c r="F9" s="1" t="s">
        <v>95</v>
      </c>
      <c r="G9" s="1">
        <v>93</v>
      </c>
      <c r="H9" s="1">
        <v>8</v>
      </c>
    </row>
    <row r="10" spans="1:8" x14ac:dyDescent="0.3">
      <c r="A10" s="1" t="s">
        <v>277</v>
      </c>
      <c r="B10" s="1">
        <v>74</v>
      </c>
      <c r="C10" s="1">
        <v>-1</v>
      </c>
      <c r="D10" s="1" t="s">
        <v>271</v>
      </c>
      <c r="E10" s="1">
        <v>50</v>
      </c>
      <c r="F10" s="1" t="s">
        <v>92</v>
      </c>
      <c r="G10" s="1">
        <v>109</v>
      </c>
      <c r="H10" s="1">
        <v>6</v>
      </c>
    </row>
    <row r="11" spans="1:8" x14ac:dyDescent="0.3">
      <c r="A11" s="1" t="s">
        <v>278</v>
      </c>
      <c r="B11" s="1">
        <v>80</v>
      </c>
      <c r="C11" s="1">
        <v>-1</v>
      </c>
      <c r="D11" s="1" t="s">
        <v>269</v>
      </c>
      <c r="E11" s="1">
        <v>12</v>
      </c>
      <c r="F11" s="1" t="s">
        <v>90</v>
      </c>
      <c r="G11" s="1">
        <v>112</v>
      </c>
      <c r="H11" s="1">
        <v>6</v>
      </c>
    </row>
    <row r="12" spans="1:8" x14ac:dyDescent="0.3">
      <c r="A12" s="1" t="s">
        <v>279</v>
      </c>
      <c r="B12" s="1">
        <v>29</v>
      </c>
      <c r="C12" s="1" t="s">
        <v>96</v>
      </c>
      <c r="D12" s="1" t="s">
        <v>271</v>
      </c>
      <c r="E12" s="1">
        <v>31</v>
      </c>
      <c r="F12" s="1" t="s">
        <v>91</v>
      </c>
      <c r="G12" s="1">
        <v>135</v>
      </c>
      <c r="H12" s="1">
        <v>1</v>
      </c>
    </row>
    <row r="13" spans="1:8" x14ac:dyDescent="0.3">
      <c r="A13" s="1" t="s">
        <v>280</v>
      </c>
      <c r="B13" s="1">
        <v>60</v>
      </c>
      <c r="C13" s="1" t="s">
        <v>97</v>
      </c>
      <c r="D13" s="1" t="s">
        <v>269</v>
      </c>
      <c r="E13" s="1">
        <v>75</v>
      </c>
      <c r="F13" s="1">
        <v>-1</v>
      </c>
      <c r="G13" s="1">
        <v>148</v>
      </c>
      <c r="H13" s="1">
        <v>6</v>
      </c>
    </row>
    <row r="14" spans="1:8" x14ac:dyDescent="0.3">
      <c r="A14" s="1" t="s">
        <v>281</v>
      </c>
      <c r="B14" s="1">
        <v>22</v>
      </c>
      <c r="C14" s="1" t="s">
        <v>91</v>
      </c>
      <c r="D14" s="1" t="s">
        <v>269</v>
      </c>
      <c r="E14" s="1">
        <v>10</v>
      </c>
      <c r="F14" s="1" t="s">
        <v>91</v>
      </c>
      <c r="G14" s="1">
        <v>150</v>
      </c>
      <c r="H14" s="1">
        <v>8</v>
      </c>
    </row>
    <row r="15" spans="1:8" x14ac:dyDescent="0.3">
      <c r="A15" s="1" t="s">
        <v>282</v>
      </c>
      <c r="B15" s="1">
        <v>40</v>
      </c>
      <c r="C15" s="1" t="s">
        <v>98</v>
      </c>
      <c r="D15" s="1" t="s">
        <v>269</v>
      </c>
      <c r="E15" s="1">
        <v>75</v>
      </c>
      <c r="F15" s="1">
        <v>-1</v>
      </c>
      <c r="G15" s="1">
        <v>154</v>
      </c>
      <c r="H15" s="1">
        <v>6</v>
      </c>
    </row>
    <row r="16" spans="1:8" x14ac:dyDescent="0.3">
      <c r="A16" s="1" t="s">
        <v>283</v>
      </c>
      <c r="B16" s="1">
        <v>67</v>
      </c>
      <c r="C16" s="1" t="s">
        <v>99</v>
      </c>
      <c r="D16" s="1" t="s">
        <v>269</v>
      </c>
      <c r="E16" s="1">
        <v>75</v>
      </c>
      <c r="F16" s="1">
        <v>-1</v>
      </c>
      <c r="G16" s="1">
        <v>164</v>
      </c>
      <c r="H16" s="1">
        <v>6</v>
      </c>
    </row>
    <row r="17" spans="1:8" x14ac:dyDescent="0.3">
      <c r="A17" s="1" t="s">
        <v>283</v>
      </c>
      <c r="B17" s="1">
        <v>95</v>
      </c>
      <c r="C17" s="1" t="s">
        <v>100</v>
      </c>
      <c r="D17" s="1" t="s">
        <v>269</v>
      </c>
      <c r="E17" s="1">
        <v>31</v>
      </c>
      <c r="F17" s="1" t="s">
        <v>91</v>
      </c>
      <c r="G17" s="1">
        <v>164</v>
      </c>
      <c r="H17" s="1">
        <v>7</v>
      </c>
    </row>
    <row r="18" spans="1:8" x14ac:dyDescent="0.3">
      <c r="A18" s="1" t="s">
        <v>284</v>
      </c>
      <c r="B18" s="1">
        <v>84</v>
      </c>
      <c r="C18" s="1">
        <v>-1</v>
      </c>
      <c r="D18" s="1" t="s">
        <v>269</v>
      </c>
      <c r="E18" s="1">
        <v>50</v>
      </c>
      <c r="F18" s="1" t="s">
        <v>92</v>
      </c>
      <c r="G18" s="1">
        <v>175</v>
      </c>
      <c r="H18" s="1">
        <v>6</v>
      </c>
    </row>
    <row r="19" spans="1:8" x14ac:dyDescent="0.3">
      <c r="A19" s="1" t="s">
        <v>285</v>
      </c>
      <c r="B19" s="1">
        <v>33</v>
      </c>
      <c r="C19" s="1" t="s">
        <v>93</v>
      </c>
      <c r="D19" s="1" t="s">
        <v>269</v>
      </c>
      <c r="E19" s="1">
        <v>12</v>
      </c>
      <c r="F19" s="1" t="s">
        <v>90</v>
      </c>
      <c r="G19" s="1">
        <v>178</v>
      </c>
      <c r="H19" s="1">
        <v>2</v>
      </c>
    </row>
    <row r="20" spans="1:8" x14ac:dyDescent="0.3">
      <c r="A20" s="1" t="s">
        <v>285</v>
      </c>
      <c r="B20" s="1">
        <v>34</v>
      </c>
      <c r="C20" s="1" t="s">
        <v>101</v>
      </c>
      <c r="D20" s="1" t="s">
        <v>269</v>
      </c>
      <c r="E20" s="1">
        <v>25</v>
      </c>
      <c r="F20" s="1" t="s">
        <v>93</v>
      </c>
      <c r="G20" s="1">
        <v>178</v>
      </c>
      <c r="H20" s="1">
        <v>4</v>
      </c>
    </row>
    <row r="21" spans="1:8" x14ac:dyDescent="0.3">
      <c r="A21" s="1" t="s">
        <v>285</v>
      </c>
      <c r="B21" s="1">
        <v>54</v>
      </c>
      <c r="C21" s="1" t="s">
        <v>102</v>
      </c>
      <c r="D21" s="1" t="s">
        <v>269</v>
      </c>
      <c r="E21" s="1">
        <v>75</v>
      </c>
      <c r="F21" s="1">
        <v>-1</v>
      </c>
      <c r="G21" s="1">
        <v>179</v>
      </c>
      <c r="H21" s="1">
        <v>6</v>
      </c>
    </row>
    <row r="22" spans="1:8" x14ac:dyDescent="0.3">
      <c r="A22" s="1" t="s">
        <v>286</v>
      </c>
      <c r="B22" s="1">
        <v>16</v>
      </c>
      <c r="C22" s="1" t="s">
        <v>97</v>
      </c>
      <c r="D22" s="1" t="s">
        <v>269</v>
      </c>
      <c r="E22" s="1">
        <v>11</v>
      </c>
      <c r="F22" s="1" t="s">
        <v>92</v>
      </c>
      <c r="G22" s="1">
        <v>180</v>
      </c>
      <c r="H22" s="1">
        <v>3</v>
      </c>
    </row>
    <row r="23" spans="1:8" x14ac:dyDescent="0.3">
      <c r="A23" s="1" t="s">
        <v>287</v>
      </c>
      <c r="B23" s="1">
        <v>36</v>
      </c>
      <c r="C23" s="1" t="s">
        <v>103</v>
      </c>
      <c r="D23" s="1" t="s">
        <v>271</v>
      </c>
      <c r="E23" s="1">
        <v>73</v>
      </c>
      <c r="F23" s="1">
        <v>-1</v>
      </c>
      <c r="G23" s="1">
        <v>182</v>
      </c>
      <c r="H23" s="1">
        <v>6</v>
      </c>
    </row>
    <row r="24" spans="1:8" x14ac:dyDescent="0.3">
      <c r="A24" s="1" t="s">
        <v>287</v>
      </c>
      <c r="B24" s="1">
        <v>63</v>
      </c>
      <c r="C24" s="1" t="s">
        <v>91</v>
      </c>
      <c r="D24" s="1" t="s">
        <v>269</v>
      </c>
      <c r="E24" s="1">
        <v>50</v>
      </c>
      <c r="F24" s="1" t="s">
        <v>92</v>
      </c>
      <c r="G24" s="1">
        <v>182</v>
      </c>
      <c r="H24" s="1">
        <v>6</v>
      </c>
    </row>
    <row r="25" spans="1:8" x14ac:dyDescent="0.3">
      <c r="A25" s="1" t="s">
        <v>288</v>
      </c>
      <c r="B25" s="1">
        <v>66</v>
      </c>
      <c r="C25" s="1" t="s">
        <v>93</v>
      </c>
      <c r="D25" s="1" t="s">
        <v>269</v>
      </c>
      <c r="E25" s="1">
        <v>75</v>
      </c>
      <c r="F25" s="1">
        <v>-1</v>
      </c>
      <c r="G25" s="1">
        <v>185</v>
      </c>
      <c r="H25" s="1">
        <v>6</v>
      </c>
    </row>
    <row r="26" spans="1:8" x14ac:dyDescent="0.3">
      <c r="A26" s="1" t="s">
        <v>289</v>
      </c>
      <c r="B26" s="1">
        <v>51</v>
      </c>
      <c r="C26" s="1" t="s">
        <v>93</v>
      </c>
      <c r="D26" s="1" t="s">
        <v>269</v>
      </c>
      <c r="E26" s="1">
        <v>75</v>
      </c>
      <c r="F26" s="1">
        <v>-1</v>
      </c>
      <c r="G26" s="1">
        <v>201</v>
      </c>
      <c r="H26" s="1">
        <v>6</v>
      </c>
    </row>
    <row r="27" spans="1:8" x14ac:dyDescent="0.3">
      <c r="A27" s="1" t="s">
        <v>289</v>
      </c>
      <c r="B27" s="1">
        <v>79</v>
      </c>
      <c r="C27" s="1">
        <v>-1</v>
      </c>
      <c r="D27" s="1" t="s">
        <v>271</v>
      </c>
      <c r="E27" s="1">
        <v>73</v>
      </c>
      <c r="F27" s="1">
        <v>-1</v>
      </c>
      <c r="G27" s="1">
        <v>202</v>
      </c>
      <c r="H27" s="1">
        <v>6</v>
      </c>
    </row>
    <row r="28" spans="1:8" x14ac:dyDescent="0.3">
      <c r="A28" s="1" t="s">
        <v>290</v>
      </c>
      <c r="B28" s="1">
        <v>32</v>
      </c>
      <c r="C28" s="1" t="s">
        <v>104</v>
      </c>
      <c r="D28" s="1" t="s">
        <v>269</v>
      </c>
      <c r="E28" s="1">
        <v>19</v>
      </c>
      <c r="F28" s="1" t="s">
        <v>94</v>
      </c>
      <c r="G28" s="1">
        <v>203</v>
      </c>
      <c r="H28" s="1">
        <v>1</v>
      </c>
    </row>
    <row r="29" spans="1:8" x14ac:dyDescent="0.3">
      <c r="A29" s="1" t="s">
        <v>291</v>
      </c>
      <c r="B29" s="1">
        <v>62</v>
      </c>
      <c r="C29" s="1" t="s">
        <v>105</v>
      </c>
      <c r="D29" s="1" t="s">
        <v>269</v>
      </c>
      <c r="E29" s="1">
        <v>75</v>
      </c>
      <c r="F29" s="1">
        <v>-1</v>
      </c>
      <c r="G29" s="1">
        <v>206</v>
      </c>
      <c r="H29" s="1">
        <v>6</v>
      </c>
    </row>
    <row r="30" spans="1:8" x14ac:dyDescent="0.3">
      <c r="A30" s="1" t="s">
        <v>292</v>
      </c>
      <c r="B30" s="1">
        <v>88</v>
      </c>
      <c r="C30" s="1">
        <v>-1</v>
      </c>
      <c r="D30" s="1" t="s">
        <v>271</v>
      </c>
      <c r="E30" s="1">
        <v>80</v>
      </c>
      <c r="F30" s="1">
        <v>-1</v>
      </c>
      <c r="G30" s="1">
        <v>211</v>
      </c>
      <c r="H30" s="1">
        <v>6</v>
      </c>
    </row>
    <row r="31" spans="1:8" x14ac:dyDescent="0.3">
      <c r="A31" s="1" t="s">
        <v>292</v>
      </c>
      <c r="B31" s="1">
        <v>15</v>
      </c>
      <c r="C31" s="1" t="s">
        <v>95</v>
      </c>
      <c r="D31" s="1" t="s">
        <v>269</v>
      </c>
      <c r="E31" s="1">
        <v>4</v>
      </c>
      <c r="F31" s="1" t="s">
        <v>95</v>
      </c>
      <c r="G31" s="1">
        <v>211</v>
      </c>
      <c r="H31" s="1">
        <v>8</v>
      </c>
    </row>
    <row r="32" spans="1:8" x14ac:dyDescent="0.3">
      <c r="A32" s="1" t="s">
        <v>293</v>
      </c>
      <c r="B32" s="1">
        <v>56</v>
      </c>
      <c r="C32" s="1" t="s">
        <v>106</v>
      </c>
      <c r="D32" s="1" t="s">
        <v>269</v>
      </c>
      <c r="E32" s="1">
        <v>75</v>
      </c>
      <c r="F32" s="1">
        <v>-1</v>
      </c>
      <c r="G32" s="1">
        <v>214</v>
      </c>
      <c r="H32" s="1">
        <v>6</v>
      </c>
    </row>
    <row r="33" spans="1:8" x14ac:dyDescent="0.3">
      <c r="A33" s="1" t="s">
        <v>294</v>
      </c>
      <c r="B33" s="1">
        <v>52</v>
      </c>
      <c r="C33" s="1" t="s">
        <v>95</v>
      </c>
      <c r="D33" s="1" t="s">
        <v>269</v>
      </c>
      <c r="E33" s="1">
        <v>50</v>
      </c>
      <c r="F33" s="1" t="s">
        <v>92</v>
      </c>
      <c r="G33" s="1">
        <v>227</v>
      </c>
      <c r="H33" s="1">
        <v>6</v>
      </c>
    </row>
    <row r="34" spans="1:8" x14ac:dyDescent="0.3">
      <c r="A34" s="1" t="s">
        <v>295</v>
      </c>
      <c r="B34" s="1">
        <v>55</v>
      </c>
      <c r="C34" s="1" t="s">
        <v>107</v>
      </c>
      <c r="D34" s="1" t="s">
        <v>269</v>
      </c>
      <c r="E34" s="1">
        <v>75</v>
      </c>
      <c r="F34" s="1">
        <v>-1</v>
      </c>
      <c r="G34" s="1">
        <v>232</v>
      </c>
      <c r="H34" s="1">
        <v>6</v>
      </c>
    </row>
    <row r="35" spans="1:8" x14ac:dyDescent="0.3">
      <c r="A35" s="1" t="s">
        <v>296</v>
      </c>
      <c r="B35" s="1">
        <v>65</v>
      </c>
      <c r="C35" s="1" t="s">
        <v>92</v>
      </c>
      <c r="D35" s="1" t="s">
        <v>269</v>
      </c>
      <c r="E35" s="1">
        <v>75</v>
      </c>
      <c r="F35" s="1">
        <v>-1</v>
      </c>
      <c r="G35" s="1">
        <v>242</v>
      </c>
      <c r="H35" s="1">
        <v>6</v>
      </c>
    </row>
    <row r="36" spans="1:8" x14ac:dyDescent="0.3">
      <c r="A36" s="1" t="s">
        <v>297</v>
      </c>
      <c r="B36" s="1">
        <v>77</v>
      </c>
      <c r="C36" s="1">
        <v>-1</v>
      </c>
      <c r="D36" s="1" t="s">
        <v>271</v>
      </c>
      <c r="E36" s="1">
        <v>84</v>
      </c>
      <c r="F36" s="1">
        <v>-1</v>
      </c>
      <c r="G36" s="1">
        <v>248</v>
      </c>
      <c r="H36" s="1">
        <v>6</v>
      </c>
    </row>
    <row r="37" spans="1:8" x14ac:dyDescent="0.3">
      <c r="A37" s="1" t="s">
        <v>297</v>
      </c>
      <c r="B37" s="1">
        <v>87</v>
      </c>
      <c r="C37" s="1">
        <v>-1</v>
      </c>
      <c r="D37" s="1" t="s">
        <v>269</v>
      </c>
      <c r="E37" s="1">
        <v>80</v>
      </c>
      <c r="F37" s="1">
        <v>-1</v>
      </c>
      <c r="G37" s="1">
        <v>248</v>
      </c>
      <c r="H37" s="1">
        <v>6</v>
      </c>
    </row>
    <row r="38" spans="1:8" x14ac:dyDescent="0.3">
      <c r="A38" s="1" t="s">
        <v>298</v>
      </c>
      <c r="B38" s="1">
        <v>92</v>
      </c>
      <c r="C38" s="1" t="s">
        <v>92</v>
      </c>
      <c r="D38" s="1" t="s">
        <v>271</v>
      </c>
      <c r="E38" s="1">
        <v>67</v>
      </c>
      <c r="F38" s="1" t="s">
        <v>99</v>
      </c>
      <c r="G38" s="1">
        <v>252</v>
      </c>
      <c r="H38" s="1">
        <v>7</v>
      </c>
    </row>
    <row r="39" spans="1:8" x14ac:dyDescent="0.3">
      <c r="A39" s="1" t="s">
        <v>298</v>
      </c>
      <c r="B39" s="1">
        <v>83</v>
      </c>
      <c r="C39" s="1">
        <v>-1</v>
      </c>
      <c r="D39" s="1" t="s">
        <v>269</v>
      </c>
      <c r="E39" s="1">
        <v>74</v>
      </c>
      <c r="F39" s="1">
        <v>-1</v>
      </c>
      <c r="G39" s="1">
        <v>253</v>
      </c>
      <c r="H39" s="1">
        <v>6</v>
      </c>
    </row>
    <row r="40" spans="1:8" x14ac:dyDescent="0.3">
      <c r="A40" s="1" t="s">
        <v>299</v>
      </c>
      <c r="B40" s="1">
        <v>68</v>
      </c>
      <c r="C40" s="1" t="s">
        <v>98</v>
      </c>
      <c r="D40" s="1" t="s">
        <v>269</v>
      </c>
      <c r="E40" s="1">
        <v>73</v>
      </c>
      <c r="F40" s="1">
        <v>-1</v>
      </c>
      <c r="G40" s="1">
        <v>254</v>
      </c>
      <c r="H40" s="1">
        <v>6</v>
      </c>
    </row>
    <row r="41" spans="1:8" x14ac:dyDescent="0.3">
      <c r="A41" s="1" t="s">
        <v>300</v>
      </c>
      <c r="B41" s="1">
        <v>81</v>
      </c>
      <c r="C41" s="1">
        <v>-1</v>
      </c>
      <c r="D41" s="1" t="s">
        <v>269</v>
      </c>
      <c r="E41" s="1">
        <v>73</v>
      </c>
      <c r="F41" s="1">
        <v>-1</v>
      </c>
      <c r="G41" s="1">
        <v>255</v>
      </c>
      <c r="H41" s="1">
        <v>6</v>
      </c>
    </row>
    <row r="42" spans="1:8" x14ac:dyDescent="0.3">
      <c r="A42" s="1" t="s">
        <v>301</v>
      </c>
      <c r="B42" s="1">
        <v>69</v>
      </c>
      <c r="C42" s="1" t="s">
        <v>98</v>
      </c>
      <c r="D42" s="1" t="s">
        <v>269</v>
      </c>
      <c r="E42" s="1">
        <v>74</v>
      </c>
      <c r="F42" s="1">
        <v>-1</v>
      </c>
      <c r="G42" s="1">
        <v>261</v>
      </c>
      <c r="H42" s="1">
        <v>6</v>
      </c>
    </row>
    <row r="43" spans="1:8" x14ac:dyDescent="0.3">
      <c r="A43" s="1" t="s">
        <v>302</v>
      </c>
      <c r="B43" s="1">
        <v>86</v>
      </c>
      <c r="C43" s="1">
        <v>-1</v>
      </c>
      <c r="D43" s="1" t="s">
        <v>271</v>
      </c>
      <c r="E43" s="1">
        <v>60</v>
      </c>
      <c r="F43" s="1" t="s">
        <v>97</v>
      </c>
      <c r="G43" s="1">
        <v>268</v>
      </c>
      <c r="H43" s="1">
        <v>6</v>
      </c>
    </row>
    <row r="44" spans="1:8" x14ac:dyDescent="0.3">
      <c r="A44" s="1" t="s">
        <v>303</v>
      </c>
      <c r="B44" s="1">
        <v>49</v>
      </c>
      <c r="C44" s="1" t="s">
        <v>91</v>
      </c>
      <c r="D44" s="1" t="s">
        <v>271</v>
      </c>
      <c r="E44" s="1">
        <v>95</v>
      </c>
      <c r="F44" s="1" t="s">
        <v>100</v>
      </c>
      <c r="G44" s="1">
        <v>273</v>
      </c>
      <c r="H44" s="1">
        <v>6</v>
      </c>
    </row>
    <row r="45" spans="1:8" x14ac:dyDescent="0.3">
      <c r="A45" s="1" t="s">
        <v>303</v>
      </c>
      <c r="B45" s="1">
        <v>7</v>
      </c>
      <c r="C45" s="1" t="s">
        <v>103</v>
      </c>
      <c r="D45" s="1" t="s">
        <v>271</v>
      </c>
      <c r="E45" s="1">
        <v>33</v>
      </c>
      <c r="F45" s="1" t="s">
        <v>93</v>
      </c>
      <c r="G45" s="1">
        <v>274</v>
      </c>
      <c r="H45" s="1">
        <v>2</v>
      </c>
    </row>
    <row r="46" spans="1:8" x14ac:dyDescent="0.3">
      <c r="A46" s="1" t="s">
        <v>304</v>
      </c>
      <c r="B46" s="1">
        <v>71</v>
      </c>
      <c r="C46" s="1" t="s">
        <v>94</v>
      </c>
      <c r="D46" s="1" t="s">
        <v>271</v>
      </c>
      <c r="E46" s="1">
        <v>66</v>
      </c>
      <c r="F46" s="1" t="s">
        <v>93</v>
      </c>
      <c r="G46" s="1">
        <v>281</v>
      </c>
      <c r="H46" s="1">
        <v>6</v>
      </c>
    </row>
    <row r="47" spans="1:8" x14ac:dyDescent="0.3">
      <c r="A47" s="1" t="s">
        <v>304</v>
      </c>
      <c r="B47" s="1">
        <v>96</v>
      </c>
      <c r="C47" s="1" t="s">
        <v>102</v>
      </c>
      <c r="D47" s="1" t="s">
        <v>271</v>
      </c>
      <c r="E47" s="1">
        <v>95</v>
      </c>
      <c r="F47" s="1" t="s">
        <v>100</v>
      </c>
      <c r="G47" s="1">
        <v>281</v>
      </c>
      <c r="H47" s="1">
        <v>7</v>
      </c>
    </row>
    <row r="48" spans="1:8" x14ac:dyDescent="0.3">
      <c r="A48" s="1" t="s">
        <v>305</v>
      </c>
      <c r="B48" s="1">
        <v>64</v>
      </c>
      <c r="C48" s="1" t="s">
        <v>92</v>
      </c>
      <c r="D48" s="1" t="s">
        <v>269</v>
      </c>
      <c r="E48" s="1">
        <v>73</v>
      </c>
      <c r="F48" s="1">
        <v>-1</v>
      </c>
      <c r="G48" s="1">
        <v>283</v>
      </c>
      <c r="H48" s="1">
        <v>6</v>
      </c>
    </row>
    <row r="49" spans="1:8" x14ac:dyDescent="0.3">
      <c r="A49" s="1" t="s">
        <v>306</v>
      </c>
      <c r="B49" s="1">
        <v>47</v>
      </c>
      <c r="C49" s="1" t="s">
        <v>101</v>
      </c>
      <c r="D49" s="1" t="s">
        <v>271</v>
      </c>
      <c r="E49" s="1">
        <v>34</v>
      </c>
      <c r="F49" s="1" t="s">
        <v>101</v>
      </c>
      <c r="G49" s="1">
        <v>293</v>
      </c>
      <c r="H49" s="1">
        <v>8</v>
      </c>
    </row>
    <row r="50" spans="1:8" x14ac:dyDescent="0.3">
      <c r="A50" s="1" t="s">
        <v>307</v>
      </c>
      <c r="B50" s="1">
        <v>48</v>
      </c>
      <c r="C50" s="1" t="s">
        <v>108</v>
      </c>
      <c r="D50" s="1" t="s">
        <v>269</v>
      </c>
      <c r="E50" s="1">
        <v>84</v>
      </c>
      <c r="F50" s="1">
        <v>-1</v>
      </c>
      <c r="G50" s="1">
        <v>301</v>
      </c>
      <c r="H50" s="1">
        <v>6</v>
      </c>
    </row>
    <row r="51" spans="1:8" x14ac:dyDescent="0.3">
      <c r="A51" s="1" t="s">
        <v>307</v>
      </c>
      <c r="B51" s="1">
        <v>70</v>
      </c>
      <c r="C51" s="1" t="s">
        <v>101</v>
      </c>
      <c r="D51" s="1" t="s">
        <v>269</v>
      </c>
      <c r="E51" s="1">
        <v>73</v>
      </c>
      <c r="F51" s="1">
        <v>-1</v>
      </c>
      <c r="G51" s="1">
        <v>301</v>
      </c>
      <c r="H51" s="1">
        <v>6</v>
      </c>
    </row>
    <row r="52" spans="1:8" x14ac:dyDescent="0.3">
      <c r="A52" s="1" t="s">
        <v>307</v>
      </c>
      <c r="B52" s="1">
        <v>48</v>
      </c>
      <c r="C52" s="1" t="s">
        <v>108</v>
      </c>
      <c r="D52" s="1" t="s">
        <v>269</v>
      </c>
      <c r="E52" s="1">
        <v>84</v>
      </c>
      <c r="F52" s="1">
        <v>-1</v>
      </c>
      <c r="G52" s="1">
        <v>301</v>
      </c>
      <c r="H52" s="1">
        <v>6</v>
      </c>
    </row>
    <row r="53" spans="1:8" x14ac:dyDescent="0.3">
      <c r="A53" s="1" t="s">
        <v>308</v>
      </c>
      <c r="B53" s="1">
        <v>85</v>
      </c>
      <c r="C53" s="1">
        <v>-1</v>
      </c>
      <c r="D53" s="1" t="s">
        <v>269</v>
      </c>
      <c r="E53" s="1">
        <v>84</v>
      </c>
      <c r="F53" s="1">
        <v>-1</v>
      </c>
      <c r="G53" s="1">
        <v>303</v>
      </c>
      <c r="H53" s="1">
        <v>6</v>
      </c>
    </row>
    <row r="54" spans="1:8" x14ac:dyDescent="0.3">
      <c r="A54" s="1" t="s">
        <v>309</v>
      </c>
      <c r="B54" s="1">
        <v>78</v>
      </c>
      <c r="C54" s="1">
        <v>-1</v>
      </c>
      <c r="D54" s="1" t="s">
        <v>269</v>
      </c>
      <c r="E54" s="1">
        <v>73</v>
      </c>
      <c r="F54" s="1">
        <v>-1</v>
      </c>
      <c r="G54" s="1">
        <v>307</v>
      </c>
      <c r="H54" s="1">
        <v>6</v>
      </c>
    </row>
    <row r="55" spans="1:8" x14ac:dyDescent="0.3">
      <c r="A55" s="1" t="s">
        <v>310</v>
      </c>
      <c r="B55" s="1">
        <v>57</v>
      </c>
      <c r="C55" s="1" t="s">
        <v>99</v>
      </c>
      <c r="D55" s="1" t="s">
        <v>269</v>
      </c>
      <c r="E55" s="1">
        <v>66</v>
      </c>
      <c r="F55" s="1" t="s">
        <v>93</v>
      </c>
      <c r="G55" s="1">
        <v>310</v>
      </c>
      <c r="H55" s="1">
        <v>6</v>
      </c>
    </row>
    <row r="56" spans="1:8" x14ac:dyDescent="0.3">
      <c r="A56" s="1" t="s">
        <v>310</v>
      </c>
      <c r="B56" s="1">
        <v>59</v>
      </c>
      <c r="C56" s="1" t="s">
        <v>101</v>
      </c>
      <c r="D56" s="1" t="s">
        <v>269</v>
      </c>
      <c r="E56" s="1">
        <v>60</v>
      </c>
      <c r="F56" s="1" t="s">
        <v>97</v>
      </c>
      <c r="G56" s="1">
        <v>311</v>
      </c>
      <c r="H56" s="1">
        <v>6</v>
      </c>
    </row>
    <row r="57" spans="1:8" x14ac:dyDescent="0.3">
      <c r="A57" s="1" t="s">
        <v>311</v>
      </c>
      <c r="B57" s="1">
        <v>61</v>
      </c>
      <c r="C57" s="1" t="s">
        <v>96</v>
      </c>
      <c r="D57" s="1" t="s">
        <v>269</v>
      </c>
      <c r="E57" s="1">
        <v>66</v>
      </c>
      <c r="F57" s="1" t="s">
        <v>93</v>
      </c>
      <c r="G57" s="1">
        <v>314</v>
      </c>
      <c r="H57" s="1">
        <v>6</v>
      </c>
    </row>
    <row r="58" spans="1:8" x14ac:dyDescent="0.3">
      <c r="A58" s="1" t="s">
        <v>312</v>
      </c>
      <c r="B58" s="1">
        <v>82</v>
      </c>
      <c r="C58" s="1">
        <v>-1</v>
      </c>
      <c r="D58" s="1" t="s">
        <v>269</v>
      </c>
      <c r="E58" s="1">
        <v>74</v>
      </c>
      <c r="F58" s="1">
        <v>-1</v>
      </c>
      <c r="G58" s="1">
        <v>322</v>
      </c>
      <c r="H58" s="1">
        <v>6</v>
      </c>
    </row>
    <row r="59" spans="1:8" x14ac:dyDescent="0.3">
      <c r="A59" s="1" t="s">
        <v>312</v>
      </c>
      <c r="B59" s="1">
        <v>76</v>
      </c>
      <c r="C59" s="1">
        <v>-1</v>
      </c>
      <c r="D59" s="1" t="s">
        <v>269</v>
      </c>
      <c r="E59" s="1">
        <v>54</v>
      </c>
      <c r="F59" s="1" t="s">
        <v>102</v>
      </c>
      <c r="G59" s="1">
        <v>323</v>
      </c>
      <c r="H59" s="1">
        <v>6</v>
      </c>
    </row>
    <row r="60" spans="1:8" x14ac:dyDescent="0.3">
      <c r="A60" s="1" t="s">
        <v>312</v>
      </c>
      <c r="B60" s="1">
        <v>53</v>
      </c>
      <c r="C60" s="1" t="s">
        <v>100</v>
      </c>
      <c r="D60" s="1" t="s">
        <v>271</v>
      </c>
      <c r="E60" s="1">
        <v>62</v>
      </c>
      <c r="F60" s="1" t="s">
        <v>105</v>
      </c>
      <c r="G60" s="1">
        <v>323</v>
      </c>
      <c r="H60" s="1">
        <v>6</v>
      </c>
    </row>
    <row r="61" spans="1:8" x14ac:dyDescent="0.3">
      <c r="A61" s="1" t="s">
        <v>313</v>
      </c>
      <c r="B61" s="1">
        <v>72</v>
      </c>
      <c r="C61" s="1">
        <v>-1</v>
      </c>
      <c r="D61" s="1" t="s">
        <v>269</v>
      </c>
      <c r="E61" s="1">
        <v>79</v>
      </c>
      <c r="F61" s="1">
        <v>-1</v>
      </c>
      <c r="G61" s="1">
        <v>332</v>
      </c>
      <c r="H61" s="1">
        <v>6</v>
      </c>
    </row>
    <row r="62" spans="1:8" x14ac:dyDescent="0.3">
      <c r="A62" s="1" t="s">
        <v>314</v>
      </c>
      <c r="B62" s="1">
        <v>21</v>
      </c>
      <c r="C62" s="1" t="s">
        <v>105</v>
      </c>
      <c r="D62" s="1" t="s">
        <v>269</v>
      </c>
      <c r="E62" s="1">
        <v>29</v>
      </c>
      <c r="F62" s="1" t="s">
        <v>96</v>
      </c>
      <c r="G62" s="1">
        <v>346</v>
      </c>
      <c r="H62" s="1">
        <v>4</v>
      </c>
    </row>
    <row r="63" spans="1:8" x14ac:dyDescent="0.3">
      <c r="A63" s="1" t="s">
        <v>315</v>
      </c>
      <c r="B63" s="1">
        <v>89</v>
      </c>
      <c r="C63" s="1">
        <v>-1</v>
      </c>
      <c r="D63" s="1" t="s">
        <v>271</v>
      </c>
      <c r="E63" s="1">
        <v>68</v>
      </c>
      <c r="F63" s="1" t="s">
        <v>98</v>
      </c>
      <c r="G63" s="1">
        <v>349</v>
      </c>
      <c r="H63" s="1">
        <v>6</v>
      </c>
    </row>
    <row r="64" spans="1:8" x14ac:dyDescent="0.3">
      <c r="A64" s="1" t="s">
        <v>316</v>
      </c>
      <c r="B64" s="1">
        <v>30</v>
      </c>
      <c r="C64" s="1" t="s">
        <v>105</v>
      </c>
      <c r="D64" s="1" t="s">
        <v>271</v>
      </c>
      <c r="E64" s="1">
        <v>65</v>
      </c>
      <c r="F64" s="1" t="s">
        <v>92</v>
      </c>
      <c r="G64" s="1">
        <v>353</v>
      </c>
      <c r="H64" s="1">
        <v>6</v>
      </c>
    </row>
    <row r="65" spans="1:8" x14ac:dyDescent="0.3">
      <c r="A65" s="1" t="s">
        <v>317</v>
      </c>
      <c r="B65" s="1">
        <v>94</v>
      </c>
      <c r="C65" s="1" t="s">
        <v>95</v>
      </c>
      <c r="D65" s="1" t="s">
        <v>269</v>
      </c>
      <c r="E65" s="1">
        <v>4</v>
      </c>
      <c r="F65" s="1" t="s">
        <v>95</v>
      </c>
      <c r="G65" s="1">
        <v>366</v>
      </c>
      <c r="H65" s="1">
        <v>8</v>
      </c>
    </row>
    <row r="66" spans="1:8" x14ac:dyDescent="0.3">
      <c r="A66" s="1" t="s">
        <v>318</v>
      </c>
      <c r="B66" s="1">
        <v>3</v>
      </c>
      <c r="C66" s="1" t="s">
        <v>93</v>
      </c>
      <c r="D66" s="1" t="s">
        <v>269</v>
      </c>
      <c r="E66" s="1">
        <v>4</v>
      </c>
      <c r="F66" s="1" t="s">
        <v>95</v>
      </c>
      <c r="G66" s="1">
        <v>371</v>
      </c>
      <c r="H66" s="1">
        <v>3</v>
      </c>
    </row>
    <row r="67" spans="1:8" x14ac:dyDescent="0.3">
      <c r="A67" s="1" t="s">
        <v>318</v>
      </c>
      <c r="B67" s="1">
        <v>35</v>
      </c>
      <c r="C67" s="1" t="s">
        <v>94</v>
      </c>
      <c r="D67" s="1" t="s">
        <v>269</v>
      </c>
      <c r="E67" s="1">
        <v>4</v>
      </c>
      <c r="F67" s="1" t="s">
        <v>95</v>
      </c>
      <c r="G67" s="1">
        <v>371</v>
      </c>
      <c r="H67" s="1">
        <v>3</v>
      </c>
    </row>
    <row r="68" spans="1:8" x14ac:dyDescent="0.3">
      <c r="A68" s="1" t="s">
        <v>318</v>
      </c>
      <c r="B68" s="1">
        <v>98</v>
      </c>
      <c r="C68" s="1" t="s">
        <v>97</v>
      </c>
      <c r="D68" s="1" t="s">
        <v>271</v>
      </c>
      <c r="E68" s="1">
        <v>69</v>
      </c>
      <c r="F68" s="1" t="s">
        <v>98</v>
      </c>
      <c r="G68" s="1">
        <v>372</v>
      </c>
      <c r="H68" s="1">
        <v>6</v>
      </c>
    </row>
    <row r="69" spans="1:8" x14ac:dyDescent="0.3">
      <c r="A69" s="1" t="s">
        <v>319</v>
      </c>
      <c r="B69" s="1">
        <v>1</v>
      </c>
      <c r="C69" s="1" t="s">
        <v>104</v>
      </c>
      <c r="D69" s="1" t="s">
        <v>269</v>
      </c>
      <c r="E69" s="1">
        <v>34</v>
      </c>
      <c r="F69" s="1" t="s">
        <v>101</v>
      </c>
      <c r="G69" s="1">
        <v>396</v>
      </c>
      <c r="H69" s="1">
        <v>0</v>
      </c>
    </row>
    <row r="70" spans="1:8" x14ac:dyDescent="0.3">
      <c r="A70" s="1" t="s">
        <v>319</v>
      </c>
      <c r="B70" s="1">
        <v>39</v>
      </c>
      <c r="C70" s="1" t="s">
        <v>99</v>
      </c>
      <c r="D70" s="1" t="s">
        <v>269</v>
      </c>
      <c r="E70" s="1">
        <v>69</v>
      </c>
      <c r="F70" s="1" t="s">
        <v>98</v>
      </c>
      <c r="G70" s="1">
        <v>396</v>
      </c>
      <c r="H70" s="1">
        <v>6</v>
      </c>
    </row>
    <row r="71" spans="1:8" x14ac:dyDescent="0.3">
      <c r="A71" s="1" t="s">
        <v>319</v>
      </c>
      <c r="B71" s="1">
        <v>38</v>
      </c>
      <c r="C71" s="1" t="s">
        <v>106</v>
      </c>
      <c r="D71" s="1" t="s">
        <v>269</v>
      </c>
      <c r="E71" s="1">
        <v>83</v>
      </c>
      <c r="F71" s="1">
        <v>-1</v>
      </c>
      <c r="G71" s="1">
        <v>396</v>
      </c>
      <c r="H71" s="1">
        <v>6</v>
      </c>
    </row>
    <row r="72" spans="1:8" x14ac:dyDescent="0.3">
      <c r="A72" s="1" t="s">
        <v>319</v>
      </c>
      <c r="B72" s="1">
        <v>46</v>
      </c>
      <c r="C72" s="1" t="s">
        <v>103</v>
      </c>
      <c r="D72" s="1" t="s">
        <v>269</v>
      </c>
      <c r="E72" s="1">
        <v>81</v>
      </c>
      <c r="F72" s="1">
        <v>-1</v>
      </c>
      <c r="G72" s="1">
        <v>397</v>
      </c>
      <c r="H72" s="1">
        <v>6</v>
      </c>
    </row>
    <row r="73" spans="1:8" x14ac:dyDescent="0.3">
      <c r="A73" s="1" t="s">
        <v>320</v>
      </c>
      <c r="B73" s="1">
        <v>58</v>
      </c>
      <c r="C73" s="1" t="s">
        <v>98</v>
      </c>
      <c r="D73" s="1" t="s">
        <v>269</v>
      </c>
      <c r="E73" s="1">
        <v>69</v>
      </c>
      <c r="F73" s="1" t="s">
        <v>98</v>
      </c>
      <c r="G73" s="1">
        <v>399</v>
      </c>
      <c r="H73" s="1">
        <v>6</v>
      </c>
    </row>
    <row r="74" spans="1:8" x14ac:dyDescent="0.3">
      <c r="A74" s="1" t="s">
        <v>321</v>
      </c>
      <c r="B74" s="1">
        <v>43</v>
      </c>
      <c r="C74" s="1" t="s">
        <v>90</v>
      </c>
      <c r="D74" s="1" t="s">
        <v>269</v>
      </c>
      <c r="E74" s="1">
        <v>87</v>
      </c>
      <c r="F74" s="1">
        <v>-1</v>
      </c>
      <c r="G74" s="1">
        <v>418</v>
      </c>
      <c r="H74" s="1">
        <v>6</v>
      </c>
    </row>
    <row r="75" spans="1:8" x14ac:dyDescent="0.3">
      <c r="A75" s="1" t="s">
        <v>321</v>
      </c>
      <c r="B75" s="1">
        <v>93</v>
      </c>
      <c r="C75" s="1" t="s">
        <v>104</v>
      </c>
      <c r="D75" s="1" t="s">
        <v>269</v>
      </c>
      <c r="E75" s="1">
        <v>36</v>
      </c>
      <c r="F75" s="1" t="s">
        <v>103</v>
      </c>
      <c r="G75" s="1">
        <v>419</v>
      </c>
      <c r="H75" s="1">
        <v>7</v>
      </c>
    </row>
    <row r="76" spans="1:8" x14ac:dyDescent="0.3">
      <c r="A76" s="1" t="s">
        <v>322</v>
      </c>
      <c r="B76" s="1">
        <v>6</v>
      </c>
      <c r="C76" s="1" t="s">
        <v>102</v>
      </c>
      <c r="D76" s="1" t="s">
        <v>269</v>
      </c>
      <c r="E76" s="1">
        <v>56</v>
      </c>
      <c r="F76" s="1" t="s">
        <v>106</v>
      </c>
      <c r="G76" s="1">
        <v>425</v>
      </c>
      <c r="H76" s="1">
        <v>6</v>
      </c>
    </row>
    <row r="77" spans="1:8" x14ac:dyDescent="0.3">
      <c r="A77" s="1" t="s">
        <v>322</v>
      </c>
      <c r="B77" s="1">
        <v>90</v>
      </c>
      <c r="C77" s="1" t="s">
        <v>108</v>
      </c>
      <c r="D77" s="1" t="s">
        <v>271</v>
      </c>
      <c r="E77" s="1">
        <v>57</v>
      </c>
      <c r="F77" s="1" t="s">
        <v>99</v>
      </c>
      <c r="G77" s="1">
        <v>426</v>
      </c>
      <c r="H77" s="1">
        <v>6</v>
      </c>
    </row>
    <row r="78" spans="1:8" x14ac:dyDescent="0.3">
      <c r="A78" s="1" t="s">
        <v>323</v>
      </c>
      <c r="B78" s="1">
        <v>5</v>
      </c>
      <c r="C78" s="1" t="s">
        <v>100</v>
      </c>
      <c r="D78" s="1" t="s">
        <v>271</v>
      </c>
      <c r="E78" s="1">
        <v>53</v>
      </c>
      <c r="F78" s="1" t="s">
        <v>100</v>
      </c>
      <c r="G78" s="1">
        <v>437</v>
      </c>
      <c r="H78" s="1">
        <v>8</v>
      </c>
    </row>
    <row r="79" spans="1:8" x14ac:dyDescent="0.3">
      <c r="A79" s="1" t="s">
        <v>324</v>
      </c>
      <c r="B79" s="1">
        <v>97</v>
      </c>
      <c r="C79" s="1" t="s">
        <v>103</v>
      </c>
      <c r="D79" s="1" t="s">
        <v>269</v>
      </c>
      <c r="E79" s="1">
        <v>52</v>
      </c>
      <c r="F79" s="1" t="s">
        <v>95</v>
      </c>
      <c r="G79" s="1">
        <v>451</v>
      </c>
      <c r="H79" s="1">
        <v>7</v>
      </c>
    </row>
    <row r="80" spans="1:8" x14ac:dyDescent="0.3">
      <c r="A80" s="1" t="s">
        <v>325</v>
      </c>
      <c r="B80" s="1">
        <v>37</v>
      </c>
      <c r="C80" s="1" t="s">
        <v>107</v>
      </c>
      <c r="D80" s="1" t="s">
        <v>269</v>
      </c>
      <c r="E80" s="1">
        <v>83</v>
      </c>
      <c r="F80" s="1">
        <v>-1</v>
      </c>
      <c r="G80" s="1">
        <v>494</v>
      </c>
      <c r="H80" s="1">
        <v>6</v>
      </c>
    </row>
    <row r="81" spans="1:8" x14ac:dyDescent="0.3">
      <c r="A81" s="1" t="s">
        <v>326</v>
      </c>
      <c r="B81" s="1">
        <v>91</v>
      </c>
      <c r="C81" s="1" t="s">
        <v>105</v>
      </c>
      <c r="D81" s="1" t="s">
        <v>269</v>
      </c>
      <c r="E81" s="1">
        <v>21</v>
      </c>
      <c r="F81" s="1" t="s">
        <v>105</v>
      </c>
      <c r="G81" s="1">
        <v>524</v>
      </c>
      <c r="H81" s="1">
        <v>8</v>
      </c>
    </row>
    <row r="82" spans="1:8" x14ac:dyDescent="0.3">
      <c r="A82" s="1" t="s">
        <v>327</v>
      </c>
      <c r="B82" s="1">
        <v>28</v>
      </c>
      <c r="C82" s="1" t="s">
        <v>103</v>
      </c>
      <c r="D82" s="1" t="s">
        <v>269</v>
      </c>
      <c r="E82" s="1">
        <v>46</v>
      </c>
      <c r="F82" s="1" t="s">
        <v>103</v>
      </c>
      <c r="G82" s="1">
        <v>527</v>
      </c>
      <c r="H82" s="1">
        <v>8</v>
      </c>
    </row>
    <row r="83" spans="1:8" x14ac:dyDescent="0.3">
      <c r="A83" s="1" t="s">
        <v>328</v>
      </c>
      <c r="B83" s="1">
        <v>2</v>
      </c>
      <c r="C83" s="1" t="s">
        <v>108</v>
      </c>
      <c r="D83" s="1" t="s">
        <v>271</v>
      </c>
      <c r="E83" s="1">
        <v>5</v>
      </c>
      <c r="F83" s="1" t="s">
        <v>100</v>
      </c>
      <c r="G83" s="1">
        <v>539</v>
      </c>
      <c r="H83" s="1">
        <v>3</v>
      </c>
    </row>
    <row r="84" spans="1:8" x14ac:dyDescent="0.3">
      <c r="A84" s="1" t="s">
        <v>329</v>
      </c>
      <c r="B84" s="1">
        <v>27</v>
      </c>
      <c r="C84" s="1" t="s">
        <v>102</v>
      </c>
      <c r="D84" s="1" t="s">
        <v>269</v>
      </c>
      <c r="E84" s="1">
        <v>78</v>
      </c>
      <c r="F84" s="1">
        <v>-1</v>
      </c>
      <c r="G84" s="1">
        <v>545</v>
      </c>
      <c r="H84" s="1">
        <v>6</v>
      </c>
    </row>
    <row r="85" spans="1:8" x14ac:dyDescent="0.3">
      <c r="A85" s="1" t="s">
        <v>329</v>
      </c>
      <c r="B85" s="1">
        <v>9</v>
      </c>
      <c r="C85" s="1" t="s">
        <v>96</v>
      </c>
      <c r="D85" s="1" t="s">
        <v>269</v>
      </c>
      <c r="E85" s="1">
        <v>61</v>
      </c>
      <c r="F85" s="1" t="s">
        <v>96</v>
      </c>
      <c r="G85" s="1">
        <v>546</v>
      </c>
      <c r="H85" s="1">
        <v>8</v>
      </c>
    </row>
    <row r="86" spans="1:8" x14ac:dyDescent="0.3">
      <c r="A86" s="1" t="s">
        <v>330</v>
      </c>
      <c r="B86" s="1">
        <v>26</v>
      </c>
      <c r="C86" s="1" t="s">
        <v>100</v>
      </c>
      <c r="D86" s="1" t="s">
        <v>269</v>
      </c>
      <c r="E86" s="1">
        <v>5</v>
      </c>
      <c r="F86" s="1" t="s">
        <v>100</v>
      </c>
      <c r="G86" s="1">
        <v>643</v>
      </c>
      <c r="H86" s="1">
        <v>8</v>
      </c>
    </row>
    <row r="87" spans="1:8" x14ac:dyDescent="0.3">
      <c r="A87" s="1" t="s">
        <v>331</v>
      </c>
      <c r="B87" s="1">
        <v>18</v>
      </c>
      <c r="C87" s="1" t="s">
        <v>96</v>
      </c>
      <c r="D87" s="1" t="s">
        <v>271</v>
      </c>
      <c r="E87" s="1">
        <v>9</v>
      </c>
      <c r="F87" s="1" t="s">
        <v>96</v>
      </c>
      <c r="G87" s="1">
        <v>646</v>
      </c>
      <c r="H87" s="1">
        <v>8</v>
      </c>
    </row>
    <row r="88" spans="1:8" x14ac:dyDescent="0.3">
      <c r="A88" s="1" t="s">
        <v>332</v>
      </c>
      <c r="B88" s="1">
        <v>23</v>
      </c>
      <c r="C88" s="1" t="s">
        <v>92</v>
      </c>
      <c r="D88" s="1" t="s">
        <v>269</v>
      </c>
      <c r="E88" s="1">
        <v>6</v>
      </c>
      <c r="F88" s="1" t="s">
        <v>102</v>
      </c>
      <c r="G88" s="1">
        <v>683</v>
      </c>
      <c r="H88" s="1">
        <v>3</v>
      </c>
    </row>
    <row r="89" spans="1:8" x14ac:dyDescent="0.3">
      <c r="A89" s="1" t="s">
        <v>332</v>
      </c>
      <c r="B89" s="1">
        <v>23</v>
      </c>
      <c r="C89" s="1" t="s">
        <v>92</v>
      </c>
      <c r="D89" s="1" t="s">
        <v>269</v>
      </c>
      <c r="E89" s="1">
        <v>9</v>
      </c>
      <c r="F89" s="1" t="s">
        <v>96</v>
      </c>
      <c r="G89" s="1">
        <v>683</v>
      </c>
      <c r="H89" s="1">
        <v>3</v>
      </c>
    </row>
    <row r="90" spans="1:8" x14ac:dyDescent="0.3">
      <c r="A90" s="1" t="s">
        <v>332</v>
      </c>
      <c r="B90" s="1">
        <v>23</v>
      </c>
      <c r="C90" s="1" t="s">
        <v>92</v>
      </c>
      <c r="D90" s="1" t="s">
        <v>269</v>
      </c>
      <c r="E90" s="1">
        <v>6</v>
      </c>
      <c r="F90" s="1" t="s">
        <v>102</v>
      </c>
      <c r="G90" s="1">
        <v>683</v>
      </c>
      <c r="H90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Z18" sqref="Z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opLeftCell="B1" workbookViewId="0">
      <selection activeCell="X61" sqref="X61"/>
    </sheetView>
  </sheetViews>
  <sheetFormatPr defaultRowHeight="14.4" x14ac:dyDescent="0.3"/>
  <cols>
    <col min="5" max="5" width="17.5546875" customWidth="1"/>
    <col min="13" max="13" width="8.88671875" style="16"/>
    <col min="19" max="19" width="8.88671875" hidden="1" customWidth="1"/>
    <col min="20" max="20" width="0" hidden="1" customWidth="1"/>
  </cols>
  <sheetData>
    <row r="1" spans="1:22" s="1" customFormat="1" x14ac:dyDescent="0.3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88</v>
      </c>
      <c r="H1" s="1" t="s">
        <v>339</v>
      </c>
      <c r="L1" s="1" t="s">
        <v>346</v>
      </c>
      <c r="M1" s="22" t="s">
        <v>347</v>
      </c>
      <c r="N1" s="1" t="s">
        <v>348</v>
      </c>
      <c r="O1" s="1" t="s">
        <v>246</v>
      </c>
      <c r="R1" s="1" t="s">
        <v>88</v>
      </c>
      <c r="S1" s="1" t="s">
        <v>410</v>
      </c>
      <c r="T1" s="1" t="s">
        <v>411</v>
      </c>
      <c r="U1" s="1" t="s">
        <v>411</v>
      </c>
      <c r="V1" s="1" t="s">
        <v>88</v>
      </c>
    </row>
    <row r="2" spans="1:22" x14ac:dyDescent="0.3">
      <c r="A2" s="59" t="s">
        <v>319</v>
      </c>
      <c r="B2" s="59">
        <v>1</v>
      </c>
      <c r="C2" s="59" t="s">
        <v>104</v>
      </c>
      <c r="D2" s="59" t="s">
        <v>269</v>
      </c>
      <c r="E2" s="59">
        <v>34</v>
      </c>
      <c r="F2" s="59" t="s">
        <v>101</v>
      </c>
      <c r="G2" s="59">
        <v>396</v>
      </c>
      <c r="H2" s="59">
        <v>0</v>
      </c>
      <c r="I2" s="59"/>
      <c r="J2" s="59">
        <v>1</v>
      </c>
      <c r="K2" s="59">
        <v>1</v>
      </c>
      <c r="R2" s="59">
        <v>16</v>
      </c>
      <c r="S2" s="59">
        <v>75</v>
      </c>
      <c r="T2" t="s">
        <v>359</v>
      </c>
      <c r="U2">
        <v>6</v>
      </c>
      <c r="V2" s="59">
        <v>16</v>
      </c>
    </row>
    <row r="3" spans="1:22" x14ac:dyDescent="0.3">
      <c r="A3" s="59" t="s">
        <v>328</v>
      </c>
      <c r="B3" s="59">
        <v>2</v>
      </c>
      <c r="C3" s="59" t="s">
        <v>108</v>
      </c>
      <c r="D3" s="59" t="s">
        <v>271</v>
      </c>
      <c r="E3" s="59">
        <v>5</v>
      </c>
      <c r="F3" s="59" t="s">
        <v>100</v>
      </c>
      <c r="G3" s="59">
        <v>539</v>
      </c>
      <c r="H3" s="59">
        <v>3</v>
      </c>
      <c r="I3" s="59"/>
      <c r="J3" s="59">
        <v>2</v>
      </c>
      <c r="K3" s="59">
        <v>2</v>
      </c>
      <c r="R3" s="64">
        <v>18</v>
      </c>
      <c r="S3" s="64">
        <v>31</v>
      </c>
      <c r="T3" t="s">
        <v>412</v>
      </c>
      <c r="U3">
        <v>2</v>
      </c>
      <c r="V3" s="64">
        <v>18</v>
      </c>
    </row>
    <row r="4" spans="1:22" x14ac:dyDescent="0.3">
      <c r="A4" s="59" t="s">
        <v>318</v>
      </c>
      <c r="B4" s="59">
        <v>3</v>
      </c>
      <c r="C4" s="59" t="s">
        <v>93</v>
      </c>
      <c r="D4" s="59" t="s">
        <v>269</v>
      </c>
      <c r="E4" s="59">
        <v>4</v>
      </c>
      <c r="F4" s="59" t="s">
        <v>95</v>
      </c>
      <c r="G4" s="59">
        <v>371</v>
      </c>
      <c r="H4" s="59">
        <v>3</v>
      </c>
      <c r="I4" s="59"/>
      <c r="J4" s="59">
        <v>3</v>
      </c>
      <c r="K4" s="59">
        <v>3</v>
      </c>
      <c r="R4" s="58">
        <v>23</v>
      </c>
      <c r="S4" s="58">
        <v>50</v>
      </c>
      <c r="T4" t="s">
        <v>350</v>
      </c>
      <c r="U4">
        <v>5</v>
      </c>
      <c r="V4" s="58">
        <v>23</v>
      </c>
    </row>
    <row r="5" spans="1:22" x14ac:dyDescent="0.3">
      <c r="A5" s="59" t="s">
        <v>276</v>
      </c>
      <c r="B5" s="59">
        <v>4</v>
      </c>
      <c r="C5" s="59" t="s">
        <v>95</v>
      </c>
      <c r="D5" s="59" t="s">
        <v>269</v>
      </c>
      <c r="E5" s="59">
        <v>14</v>
      </c>
      <c r="F5" s="59" t="s">
        <v>95</v>
      </c>
      <c r="G5" s="59">
        <v>93</v>
      </c>
      <c r="H5" s="59">
        <v>8</v>
      </c>
      <c r="I5" s="59"/>
      <c r="J5" s="59">
        <v>4</v>
      </c>
      <c r="K5" s="59">
        <v>4</v>
      </c>
      <c r="R5" s="61">
        <v>47</v>
      </c>
      <c r="S5" s="61">
        <v>25</v>
      </c>
      <c r="T5" t="s">
        <v>358</v>
      </c>
      <c r="U5">
        <v>1</v>
      </c>
      <c r="V5" s="61">
        <v>47</v>
      </c>
    </row>
    <row r="6" spans="1:22" x14ac:dyDescent="0.3">
      <c r="A6" s="59" t="s">
        <v>323</v>
      </c>
      <c r="B6" s="59">
        <v>5</v>
      </c>
      <c r="C6" s="59" t="s">
        <v>100</v>
      </c>
      <c r="D6" s="59" t="s">
        <v>271</v>
      </c>
      <c r="E6" s="59">
        <v>53</v>
      </c>
      <c r="F6" s="59" t="s">
        <v>100</v>
      </c>
      <c r="G6" s="59">
        <v>437</v>
      </c>
      <c r="H6" s="59">
        <v>8</v>
      </c>
      <c r="I6" s="59"/>
      <c r="J6" s="59">
        <v>5</v>
      </c>
      <c r="K6" s="59">
        <v>5</v>
      </c>
      <c r="R6" s="2">
        <v>62</v>
      </c>
      <c r="S6" s="2">
        <v>19</v>
      </c>
      <c r="T6" t="s">
        <v>358</v>
      </c>
      <c r="U6">
        <v>1</v>
      </c>
      <c r="V6" s="2">
        <v>62</v>
      </c>
    </row>
    <row r="7" spans="1:22" x14ac:dyDescent="0.3">
      <c r="A7" s="59" t="s">
        <v>322</v>
      </c>
      <c r="B7" s="59">
        <v>6</v>
      </c>
      <c r="C7" s="59" t="s">
        <v>102</v>
      </c>
      <c r="D7" s="59" t="s">
        <v>269</v>
      </c>
      <c r="E7" s="59">
        <v>56</v>
      </c>
      <c r="F7" s="59" t="s">
        <v>106</v>
      </c>
      <c r="G7" s="59">
        <v>425</v>
      </c>
      <c r="H7" s="59">
        <v>6</v>
      </c>
      <c r="I7" s="59"/>
      <c r="J7" s="59">
        <v>6</v>
      </c>
      <c r="K7" s="59">
        <v>6</v>
      </c>
      <c r="R7" s="59">
        <v>90</v>
      </c>
      <c r="S7" s="59">
        <v>73</v>
      </c>
      <c r="T7" t="s">
        <v>359</v>
      </c>
      <c r="U7">
        <v>6</v>
      </c>
      <c r="V7" s="59">
        <v>90</v>
      </c>
    </row>
    <row r="8" spans="1:22" x14ac:dyDescent="0.3">
      <c r="A8" s="59" t="s">
        <v>303</v>
      </c>
      <c r="B8" s="59">
        <v>7</v>
      </c>
      <c r="C8" s="59" t="s">
        <v>103</v>
      </c>
      <c r="D8" s="59" t="s">
        <v>271</v>
      </c>
      <c r="E8" s="59">
        <v>33</v>
      </c>
      <c r="F8" s="59" t="s">
        <v>93</v>
      </c>
      <c r="G8" s="59">
        <v>274</v>
      </c>
      <c r="H8" s="59">
        <v>2</v>
      </c>
      <c r="I8" s="59"/>
      <c r="J8" s="59">
        <v>7</v>
      </c>
      <c r="K8" s="59">
        <v>7</v>
      </c>
      <c r="R8" s="67">
        <v>91</v>
      </c>
      <c r="S8" s="67">
        <v>41</v>
      </c>
      <c r="T8" t="s">
        <v>414</v>
      </c>
      <c r="U8">
        <v>4</v>
      </c>
      <c r="V8" s="67">
        <v>91</v>
      </c>
    </row>
    <row r="9" spans="1:22" x14ac:dyDescent="0.3">
      <c r="A9" s="59" t="s">
        <v>329</v>
      </c>
      <c r="B9" s="59">
        <v>9</v>
      </c>
      <c r="C9" s="59" t="s">
        <v>96</v>
      </c>
      <c r="D9" s="59" t="s">
        <v>269</v>
      </c>
      <c r="E9" s="59">
        <v>61</v>
      </c>
      <c r="F9" s="59" t="s">
        <v>96</v>
      </c>
      <c r="G9" s="59">
        <v>546</v>
      </c>
      <c r="H9" s="59">
        <v>8</v>
      </c>
      <c r="I9" s="59"/>
      <c r="J9" s="59">
        <v>8</v>
      </c>
      <c r="K9" s="59">
        <v>8</v>
      </c>
      <c r="L9">
        <f>G9-G5</f>
        <v>453</v>
      </c>
      <c r="M9" s="86">
        <f>L9/K9</f>
        <v>56.625</v>
      </c>
      <c r="R9" s="59">
        <v>93</v>
      </c>
      <c r="S9" s="59">
        <v>4</v>
      </c>
      <c r="T9" t="s">
        <v>358</v>
      </c>
      <c r="U9">
        <v>1</v>
      </c>
      <c r="V9" s="59">
        <v>93</v>
      </c>
    </row>
    <row r="10" spans="1:22" x14ac:dyDescent="0.3">
      <c r="A10" s="2" t="s">
        <v>292</v>
      </c>
      <c r="B10" s="2">
        <v>15</v>
      </c>
      <c r="C10" s="2" t="s">
        <v>95</v>
      </c>
      <c r="D10" s="2" t="s">
        <v>269</v>
      </c>
      <c r="E10" s="2">
        <v>4</v>
      </c>
      <c r="F10" s="2" t="s">
        <v>95</v>
      </c>
      <c r="G10" s="2">
        <v>211</v>
      </c>
      <c r="H10" s="2">
        <v>8</v>
      </c>
      <c r="I10" s="7"/>
      <c r="J10" s="59">
        <v>9</v>
      </c>
      <c r="K10" s="2">
        <v>1</v>
      </c>
      <c r="R10" s="59">
        <v>109</v>
      </c>
      <c r="S10" s="59">
        <v>74</v>
      </c>
      <c r="T10" t="s">
        <v>359</v>
      </c>
      <c r="U10">
        <v>6</v>
      </c>
      <c r="V10" s="59">
        <v>109</v>
      </c>
    </row>
    <row r="11" spans="1:22" x14ac:dyDescent="0.3">
      <c r="A11" s="2" t="s">
        <v>286</v>
      </c>
      <c r="B11" s="2">
        <v>16</v>
      </c>
      <c r="C11" s="2" t="s">
        <v>97</v>
      </c>
      <c r="D11" s="2" t="s">
        <v>269</v>
      </c>
      <c r="E11" s="2">
        <v>11</v>
      </c>
      <c r="F11" s="2" t="s">
        <v>92</v>
      </c>
      <c r="G11" s="2">
        <v>180</v>
      </c>
      <c r="H11" s="2">
        <v>3</v>
      </c>
      <c r="I11" s="7"/>
      <c r="J11" s="59">
        <v>10</v>
      </c>
      <c r="K11" s="2">
        <v>2</v>
      </c>
      <c r="R11" s="59">
        <v>112</v>
      </c>
      <c r="S11" s="59">
        <v>80</v>
      </c>
      <c r="T11" t="s">
        <v>359</v>
      </c>
      <c r="U11">
        <v>6</v>
      </c>
      <c r="V11" s="59">
        <v>112</v>
      </c>
    </row>
    <row r="12" spans="1:22" x14ac:dyDescent="0.3">
      <c r="A12" s="2" t="s">
        <v>331</v>
      </c>
      <c r="B12" s="2">
        <v>18</v>
      </c>
      <c r="C12" s="2" t="s">
        <v>96</v>
      </c>
      <c r="D12" s="2" t="s">
        <v>271</v>
      </c>
      <c r="E12" s="2">
        <v>9</v>
      </c>
      <c r="F12" s="2" t="s">
        <v>96</v>
      </c>
      <c r="G12" s="2">
        <v>646</v>
      </c>
      <c r="H12" s="2">
        <v>8</v>
      </c>
      <c r="I12" s="7"/>
      <c r="J12" s="59">
        <v>11</v>
      </c>
      <c r="K12" s="2">
        <v>3</v>
      </c>
      <c r="R12" s="61">
        <v>135</v>
      </c>
      <c r="S12" s="61">
        <v>29</v>
      </c>
      <c r="T12" t="s">
        <v>358</v>
      </c>
      <c r="U12">
        <v>1</v>
      </c>
      <c r="V12" s="61">
        <v>135</v>
      </c>
    </row>
    <row r="13" spans="1:22" x14ac:dyDescent="0.3">
      <c r="A13" s="2" t="s">
        <v>274</v>
      </c>
      <c r="B13" s="2">
        <v>19</v>
      </c>
      <c r="C13" s="2" t="s">
        <v>94</v>
      </c>
      <c r="D13" s="2" t="s">
        <v>269</v>
      </c>
      <c r="E13" s="2">
        <v>11</v>
      </c>
      <c r="F13" s="2" t="s">
        <v>92</v>
      </c>
      <c r="G13" s="2">
        <v>62</v>
      </c>
      <c r="H13" s="2">
        <v>1</v>
      </c>
      <c r="I13" s="7"/>
      <c r="J13" s="59">
        <v>12</v>
      </c>
      <c r="K13" s="2">
        <v>4</v>
      </c>
      <c r="L13">
        <f>G12-G13</f>
        <v>584</v>
      </c>
      <c r="M13" s="86">
        <f>L13/K13</f>
        <v>146</v>
      </c>
      <c r="R13" s="58">
        <v>148</v>
      </c>
      <c r="S13" s="58">
        <v>60</v>
      </c>
      <c r="T13" t="s">
        <v>350</v>
      </c>
      <c r="U13">
        <v>5</v>
      </c>
      <c r="V13" s="58">
        <v>148</v>
      </c>
    </row>
    <row r="14" spans="1:22" x14ac:dyDescent="0.3">
      <c r="A14" s="61" t="s">
        <v>314</v>
      </c>
      <c r="B14" s="61">
        <v>21</v>
      </c>
      <c r="C14" s="61" t="s">
        <v>105</v>
      </c>
      <c r="D14" s="61" t="s">
        <v>269</v>
      </c>
      <c r="E14" s="61">
        <v>29</v>
      </c>
      <c r="F14" s="61" t="s">
        <v>96</v>
      </c>
      <c r="G14" s="61">
        <v>346</v>
      </c>
      <c r="H14" s="61">
        <v>4</v>
      </c>
      <c r="I14" s="80"/>
      <c r="J14" s="59">
        <v>13</v>
      </c>
      <c r="K14" s="61">
        <v>1</v>
      </c>
      <c r="R14" s="61">
        <v>150</v>
      </c>
      <c r="S14" s="61">
        <v>22</v>
      </c>
      <c r="T14" t="s">
        <v>358</v>
      </c>
      <c r="U14">
        <v>1</v>
      </c>
      <c r="V14" s="61">
        <v>150</v>
      </c>
    </row>
    <row r="15" spans="1:22" x14ac:dyDescent="0.3">
      <c r="A15" s="61" t="s">
        <v>281</v>
      </c>
      <c r="B15" s="61">
        <v>22</v>
      </c>
      <c r="C15" s="61" t="s">
        <v>91</v>
      </c>
      <c r="D15" s="61" t="s">
        <v>269</v>
      </c>
      <c r="E15" s="61">
        <v>10</v>
      </c>
      <c r="F15" s="61" t="s">
        <v>91</v>
      </c>
      <c r="G15" s="61">
        <v>150</v>
      </c>
      <c r="H15" s="61">
        <v>8</v>
      </c>
      <c r="I15" s="80"/>
      <c r="J15" s="59">
        <v>14</v>
      </c>
      <c r="K15" s="61">
        <v>2</v>
      </c>
      <c r="R15" s="62">
        <v>154</v>
      </c>
      <c r="S15" s="62">
        <v>40</v>
      </c>
      <c r="T15" t="s">
        <v>413</v>
      </c>
      <c r="U15">
        <v>3</v>
      </c>
      <c r="V15" s="62">
        <v>154</v>
      </c>
    </row>
    <row r="16" spans="1:22" x14ac:dyDescent="0.3">
      <c r="A16" s="61" t="s">
        <v>332</v>
      </c>
      <c r="B16" s="61">
        <v>23</v>
      </c>
      <c r="C16" s="61" t="s">
        <v>92</v>
      </c>
      <c r="D16" s="61" t="s">
        <v>269</v>
      </c>
      <c r="E16" s="61">
        <v>6</v>
      </c>
      <c r="F16" s="61" t="s">
        <v>102</v>
      </c>
      <c r="G16" s="61">
        <v>683</v>
      </c>
      <c r="H16" s="61">
        <v>3</v>
      </c>
      <c r="I16" s="80"/>
      <c r="J16" s="59">
        <v>15</v>
      </c>
      <c r="K16" s="61">
        <v>3</v>
      </c>
      <c r="R16" s="59">
        <v>164</v>
      </c>
      <c r="S16" s="59">
        <v>67</v>
      </c>
      <c r="T16" t="s">
        <v>359</v>
      </c>
      <c r="U16">
        <v>6</v>
      </c>
      <c r="V16" s="59">
        <v>164</v>
      </c>
    </row>
    <row r="17" spans="1:22" x14ac:dyDescent="0.3">
      <c r="A17" s="61" t="s">
        <v>332</v>
      </c>
      <c r="B17" s="61">
        <v>23</v>
      </c>
      <c r="C17" s="61" t="s">
        <v>92</v>
      </c>
      <c r="D17" s="61" t="s">
        <v>269</v>
      </c>
      <c r="E17" s="61">
        <v>9</v>
      </c>
      <c r="F17" s="61" t="s">
        <v>96</v>
      </c>
      <c r="G17" s="61">
        <v>683</v>
      </c>
      <c r="H17" s="61">
        <v>3</v>
      </c>
      <c r="I17" s="80"/>
      <c r="J17" s="59">
        <v>16</v>
      </c>
      <c r="K17" s="61">
        <v>4</v>
      </c>
      <c r="R17" s="69">
        <v>164</v>
      </c>
      <c r="S17" s="69">
        <v>95</v>
      </c>
      <c r="T17" t="s">
        <v>351</v>
      </c>
      <c r="U17">
        <v>7</v>
      </c>
      <c r="V17" s="69">
        <v>164</v>
      </c>
    </row>
    <row r="18" spans="1:22" x14ac:dyDescent="0.3">
      <c r="A18" s="61" t="s">
        <v>332</v>
      </c>
      <c r="B18" s="61">
        <v>23</v>
      </c>
      <c r="C18" s="61" t="s">
        <v>92</v>
      </c>
      <c r="D18" s="61" t="s">
        <v>269</v>
      </c>
      <c r="E18" s="61">
        <v>6</v>
      </c>
      <c r="F18" s="61" t="s">
        <v>102</v>
      </c>
      <c r="G18" s="61">
        <v>683</v>
      </c>
      <c r="H18" s="61">
        <v>3</v>
      </c>
      <c r="I18" s="80"/>
      <c r="J18" s="59">
        <v>17</v>
      </c>
      <c r="K18" s="61">
        <v>5</v>
      </c>
      <c r="R18" s="59">
        <v>175</v>
      </c>
      <c r="S18" s="59">
        <v>84</v>
      </c>
      <c r="T18" t="s">
        <v>359</v>
      </c>
      <c r="U18">
        <v>6</v>
      </c>
      <c r="V18" s="59">
        <v>175</v>
      </c>
    </row>
    <row r="19" spans="1:22" x14ac:dyDescent="0.3">
      <c r="A19" s="61" t="s">
        <v>273</v>
      </c>
      <c r="B19" s="61">
        <v>25</v>
      </c>
      <c r="C19" s="61" t="s">
        <v>93</v>
      </c>
      <c r="D19" s="61" t="s">
        <v>269</v>
      </c>
      <c r="E19" s="61">
        <v>13</v>
      </c>
      <c r="F19" s="61" t="s">
        <v>93</v>
      </c>
      <c r="G19" s="61">
        <v>47</v>
      </c>
      <c r="H19" s="61">
        <v>8</v>
      </c>
      <c r="I19" s="80"/>
      <c r="J19" s="59">
        <v>18</v>
      </c>
      <c r="K19" s="61">
        <v>6</v>
      </c>
      <c r="R19" s="64">
        <v>178</v>
      </c>
      <c r="S19" s="64">
        <v>33</v>
      </c>
      <c r="T19" t="s">
        <v>412</v>
      </c>
      <c r="U19">
        <v>2</v>
      </c>
      <c r="V19" s="64">
        <v>178</v>
      </c>
    </row>
    <row r="20" spans="1:22" x14ac:dyDescent="0.3">
      <c r="A20" s="61" t="s">
        <v>330</v>
      </c>
      <c r="B20" s="61">
        <v>26</v>
      </c>
      <c r="C20" s="61" t="s">
        <v>100</v>
      </c>
      <c r="D20" s="61" t="s">
        <v>269</v>
      </c>
      <c r="E20" s="61">
        <v>5</v>
      </c>
      <c r="F20" s="61" t="s">
        <v>100</v>
      </c>
      <c r="G20" s="61">
        <v>643</v>
      </c>
      <c r="H20" s="61">
        <v>8</v>
      </c>
      <c r="I20" s="80"/>
      <c r="J20" s="59">
        <v>19</v>
      </c>
      <c r="K20" s="61">
        <v>7</v>
      </c>
      <c r="R20" s="64">
        <v>178</v>
      </c>
      <c r="S20" s="64">
        <v>34</v>
      </c>
      <c r="T20" t="s">
        <v>412</v>
      </c>
      <c r="U20">
        <v>2</v>
      </c>
      <c r="V20" s="64">
        <v>178</v>
      </c>
    </row>
    <row r="21" spans="1:22" x14ac:dyDescent="0.3">
      <c r="A21" s="61" t="s">
        <v>329</v>
      </c>
      <c r="B21" s="61">
        <v>27</v>
      </c>
      <c r="C21" s="61" t="s">
        <v>102</v>
      </c>
      <c r="D21" s="61" t="s">
        <v>269</v>
      </c>
      <c r="E21" s="61">
        <v>78</v>
      </c>
      <c r="F21" s="61">
        <v>-1</v>
      </c>
      <c r="G21" s="61">
        <v>545</v>
      </c>
      <c r="H21" s="61">
        <v>6</v>
      </c>
      <c r="I21" s="80"/>
      <c r="J21" s="59">
        <v>20</v>
      </c>
      <c r="K21" s="61">
        <v>8</v>
      </c>
      <c r="R21" s="58">
        <v>179</v>
      </c>
      <c r="S21" s="58">
        <v>54</v>
      </c>
      <c r="T21" t="s">
        <v>350</v>
      </c>
      <c r="U21">
        <v>5</v>
      </c>
      <c r="V21" s="58">
        <v>179</v>
      </c>
    </row>
    <row r="22" spans="1:22" x14ac:dyDescent="0.3">
      <c r="A22" s="61" t="s">
        <v>327</v>
      </c>
      <c r="B22" s="61">
        <v>28</v>
      </c>
      <c r="C22" s="61" t="s">
        <v>103</v>
      </c>
      <c r="D22" s="61" t="s">
        <v>269</v>
      </c>
      <c r="E22" s="61">
        <v>46</v>
      </c>
      <c r="F22" s="61" t="s">
        <v>103</v>
      </c>
      <c r="G22" s="61">
        <v>527</v>
      </c>
      <c r="H22" s="61">
        <v>8</v>
      </c>
      <c r="I22" s="80"/>
      <c r="J22" s="59">
        <v>21</v>
      </c>
      <c r="K22" s="61">
        <v>9</v>
      </c>
      <c r="R22" s="2">
        <v>180</v>
      </c>
      <c r="S22" s="2">
        <v>16</v>
      </c>
      <c r="T22" t="s">
        <v>358</v>
      </c>
      <c r="U22">
        <v>1</v>
      </c>
      <c r="V22" s="2">
        <v>180</v>
      </c>
    </row>
    <row r="23" spans="1:22" x14ac:dyDescent="0.3">
      <c r="A23" s="61" t="s">
        <v>279</v>
      </c>
      <c r="B23" s="61">
        <v>29</v>
      </c>
      <c r="C23" s="61" t="s">
        <v>96</v>
      </c>
      <c r="D23" s="61" t="s">
        <v>271</v>
      </c>
      <c r="E23" s="61">
        <v>31</v>
      </c>
      <c r="F23" s="61" t="s">
        <v>91</v>
      </c>
      <c r="G23" s="61">
        <v>135</v>
      </c>
      <c r="H23" s="61">
        <v>1</v>
      </c>
      <c r="I23" t="s">
        <v>345</v>
      </c>
      <c r="J23" s="59">
        <v>22</v>
      </c>
      <c r="K23" s="61">
        <v>10</v>
      </c>
      <c r="L23">
        <f>G16-G19</f>
        <v>636</v>
      </c>
      <c r="M23" s="86">
        <f>L23/K23</f>
        <v>63.6</v>
      </c>
      <c r="N23">
        <f>G18-G19</f>
        <v>636</v>
      </c>
      <c r="O23" s="87">
        <f>N23/J23</f>
        <v>28.90909090909091</v>
      </c>
      <c r="P23">
        <v>8</v>
      </c>
      <c r="R23" s="62">
        <v>182</v>
      </c>
      <c r="S23" s="62">
        <v>36</v>
      </c>
      <c r="T23" t="s">
        <v>413</v>
      </c>
      <c r="U23">
        <v>3</v>
      </c>
      <c r="V23" s="62">
        <v>182</v>
      </c>
    </row>
    <row r="24" spans="1:22" x14ac:dyDescent="0.3">
      <c r="A24" s="64" t="s">
        <v>316</v>
      </c>
      <c r="B24" s="64">
        <v>30</v>
      </c>
      <c r="C24" s="64" t="s">
        <v>105</v>
      </c>
      <c r="D24" s="64" t="s">
        <v>271</v>
      </c>
      <c r="E24" s="64">
        <v>65</v>
      </c>
      <c r="F24" s="64" t="s">
        <v>92</v>
      </c>
      <c r="G24" s="64">
        <v>353</v>
      </c>
      <c r="H24" s="64">
        <v>6</v>
      </c>
      <c r="I24" s="71"/>
      <c r="K24" s="59">
        <v>1</v>
      </c>
      <c r="R24" s="59">
        <v>182</v>
      </c>
      <c r="S24" s="59">
        <v>63</v>
      </c>
      <c r="T24" t="s">
        <v>359</v>
      </c>
      <c r="U24">
        <v>6</v>
      </c>
      <c r="V24" s="59">
        <v>182</v>
      </c>
    </row>
    <row r="25" spans="1:22" x14ac:dyDescent="0.3">
      <c r="A25" s="64" t="s">
        <v>270</v>
      </c>
      <c r="B25" s="64">
        <v>31</v>
      </c>
      <c r="C25" s="64" t="s">
        <v>91</v>
      </c>
      <c r="D25" s="64" t="s">
        <v>271</v>
      </c>
      <c r="E25" s="64">
        <v>10</v>
      </c>
      <c r="F25" s="64" t="s">
        <v>91</v>
      </c>
      <c r="G25" s="64">
        <v>18</v>
      </c>
      <c r="H25" s="64">
        <v>6</v>
      </c>
      <c r="I25" s="71"/>
      <c r="K25" s="59">
        <v>2</v>
      </c>
      <c r="R25" s="59">
        <v>185</v>
      </c>
      <c r="S25" s="59">
        <v>66</v>
      </c>
      <c r="T25" t="s">
        <v>359</v>
      </c>
      <c r="U25">
        <v>6</v>
      </c>
      <c r="V25" s="59">
        <v>185</v>
      </c>
    </row>
    <row r="26" spans="1:22" x14ac:dyDescent="0.3">
      <c r="A26" s="64" t="s">
        <v>290</v>
      </c>
      <c r="B26" s="64">
        <v>32</v>
      </c>
      <c r="C26" s="64" t="s">
        <v>104</v>
      </c>
      <c r="D26" s="64" t="s">
        <v>269</v>
      </c>
      <c r="E26" s="64">
        <v>19</v>
      </c>
      <c r="F26" s="64" t="s">
        <v>94</v>
      </c>
      <c r="G26" s="64">
        <v>203</v>
      </c>
      <c r="H26" s="64">
        <v>1</v>
      </c>
      <c r="I26" s="71"/>
      <c r="K26" s="59">
        <v>3</v>
      </c>
      <c r="R26" s="58">
        <v>201</v>
      </c>
      <c r="S26" s="58">
        <v>51</v>
      </c>
      <c r="T26" t="s">
        <v>350</v>
      </c>
      <c r="U26">
        <v>5</v>
      </c>
      <c r="V26" s="58">
        <v>201</v>
      </c>
    </row>
    <row r="27" spans="1:22" x14ac:dyDescent="0.3">
      <c r="A27" s="64" t="s">
        <v>285</v>
      </c>
      <c r="B27" s="64">
        <v>33</v>
      </c>
      <c r="C27" s="64" t="s">
        <v>93</v>
      </c>
      <c r="D27" s="64" t="s">
        <v>269</v>
      </c>
      <c r="E27" s="64">
        <v>12</v>
      </c>
      <c r="F27" s="64" t="s">
        <v>90</v>
      </c>
      <c r="G27" s="64">
        <v>178</v>
      </c>
      <c r="H27" s="64">
        <v>2</v>
      </c>
      <c r="I27" s="71"/>
      <c r="K27" s="59">
        <v>4</v>
      </c>
      <c r="R27" s="59">
        <v>202</v>
      </c>
      <c r="S27" s="59">
        <v>79</v>
      </c>
      <c r="T27" t="s">
        <v>359</v>
      </c>
      <c r="U27">
        <v>6</v>
      </c>
      <c r="V27" s="59">
        <v>202</v>
      </c>
    </row>
    <row r="28" spans="1:22" x14ac:dyDescent="0.3">
      <c r="A28" s="64" t="s">
        <v>285</v>
      </c>
      <c r="B28" s="64">
        <v>34</v>
      </c>
      <c r="C28" s="64" t="s">
        <v>101</v>
      </c>
      <c r="D28" s="64" t="s">
        <v>269</v>
      </c>
      <c r="E28" s="64">
        <v>25</v>
      </c>
      <c r="F28" s="64" t="s">
        <v>93</v>
      </c>
      <c r="G28" s="64">
        <v>178</v>
      </c>
      <c r="H28" s="64">
        <v>4</v>
      </c>
      <c r="I28" s="71"/>
      <c r="K28" s="59">
        <v>5</v>
      </c>
      <c r="R28" s="64">
        <v>203</v>
      </c>
      <c r="S28" s="64">
        <v>32</v>
      </c>
      <c r="T28" t="s">
        <v>412</v>
      </c>
      <c r="U28">
        <v>2</v>
      </c>
      <c r="V28" s="64">
        <v>203</v>
      </c>
    </row>
    <row r="29" spans="1:22" x14ac:dyDescent="0.3">
      <c r="A29" s="64" t="s">
        <v>318</v>
      </c>
      <c r="B29" s="64">
        <v>35</v>
      </c>
      <c r="C29" s="64" t="s">
        <v>94</v>
      </c>
      <c r="D29" s="64" t="s">
        <v>269</v>
      </c>
      <c r="E29" s="64">
        <v>4</v>
      </c>
      <c r="F29" s="64" t="s">
        <v>95</v>
      </c>
      <c r="G29" s="64">
        <v>371</v>
      </c>
      <c r="H29" s="64">
        <v>3</v>
      </c>
      <c r="I29" s="71" t="s">
        <v>415</v>
      </c>
      <c r="K29" s="59">
        <v>6</v>
      </c>
      <c r="L29">
        <f>G29-G25</f>
        <v>353</v>
      </c>
      <c r="M29" s="86">
        <f>L29/K29</f>
        <v>58.833333333333336</v>
      </c>
      <c r="R29" s="59">
        <v>206</v>
      </c>
      <c r="S29" s="59">
        <v>62</v>
      </c>
      <c r="T29" t="s">
        <v>359</v>
      </c>
      <c r="U29">
        <v>6</v>
      </c>
      <c r="V29" s="59">
        <v>206</v>
      </c>
    </row>
    <row r="30" spans="1:22" x14ac:dyDescent="0.3">
      <c r="A30" s="62" t="s">
        <v>287</v>
      </c>
      <c r="B30" s="62">
        <v>36</v>
      </c>
      <c r="C30" s="62" t="s">
        <v>103</v>
      </c>
      <c r="D30" s="62" t="s">
        <v>271</v>
      </c>
      <c r="E30" s="62">
        <v>73</v>
      </c>
      <c r="F30" s="62">
        <v>-1</v>
      </c>
      <c r="G30" s="62">
        <v>182</v>
      </c>
      <c r="H30" s="62">
        <v>6</v>
      </c>
      <c r="I30" s="77"/>
      <c r="K30" s="62">
        <v>1</v>
      </c>
      <c r="R30" s="2">
        <v>211</v>
      </c>
      <c r="S30" s="2">
        <v>15</v>
      </c>
      <c r="T30" t="s">
        <v>358</v>
      </c>
      <c r="U30">
        <v>1</v>
      </c>
      <c r="V30" s="2">
        <v>211</v>
      </c>
    </row>
    <row r="31" spans="1:22" x14ac:dyDescent="0.3">
      <c r="A31" s="62" t="s">
        <v>325</v>
      </c>
      <c r="B31" s="62">
        <v>37</v>
      </c>
      <c r="C31" s="62" t="s">
        <v>107</v>
      </c>
      <c r="D31" s="62" t="s">
        <v>269</v>
      </c>
      <c r="E31" s="62">
        <v>83</v>
      </c>
      <c r="F31" s="62">
        <v>-1</v>
      </c>
      <c r="G31" s="62">
        <v>494</v>
      </c>
      <c r="H31" s="62">
        <v>6</v>
      </c>
      <c r="I31" s="77"/>
      <c r="K31" s="59">
        <v>2</v>
      </c>
      <c r="R31" s="59">
        <v>211</v>
      </c>
      <c r="S31" s="59">
        <v>88</v>
      </c>
      <c r="T31" t="s">
        <v>359</v>
      </c>
      <c r="U31">
        <v>6</v>
      </c>
      <c r="V31" s="59">
        <v>211</v>
      </c>
    </row>
    <row r="32" spans="1:22" x14ac:dyDescent="0.3">
      <c r="A32" s="62" t="s">
        <v>319</v>
      </c>
      <c r="B32" s="62">
        <v>38</v>
      </c>
      <c r="C32" s="62" t="s">
        <v>106</v>
      </c>
      <c r="D32" s="62" t="s">
        <v>269</v>
      </c>
      <c r="E32" s="62">
        <v>83</v>
      </c>
      <c r="F32" s="62">
        <v>-1</v>
      </c>
      <c r="G32" s="62">
        <v>396</v>
      </c>
      <c r="H32" s="62">
        <v>6</v>
      </c>
      <c r="I32" s="77"/>
      <c r="K32" s="62">
        <v>3</v>
      </c>
      <c r="R32" s="58">
        <v>214</v>
      </c>
      <c r="S32" s="58">
        <v>56</v>
      </c>
      <c r="T32" t="s">
        <v>350</v>
      </c>
      <c r="U32">
        <v>5</v>
      </c>
      <c r="V32" s="58">
        <v>214</v>
      </c>
    </row>
    <row r="33" spans="1:22" x14ac:dyDescent="0.3">
      <c r="A33" s="62" t="s">
        <v>319</v>
      </c>
      <c r="B33" s="62">
        <v>39</v>
      </c>
      <c r="C33" s="62" t="s">
        <v>99</v>
      </c>
      <c r="D33" s="62" t="s">
        <v>269</v>
      </c>
      <c r="E33" s="62">
        <v>69</v>
      </c>
      <c r="F33" s="62" t="s">
        <v>98</v>
      </c>
      <c r="G33" s="62">
        <v>396</v>
      </c>
      <c r="H33" s="62">
        <v>6</v>
      </c>
      <c r="I33" s="77"/>
      <c r="K33" s="59">
        <v>4</v>
      </c>
      <c r="R33" s="58">
        <v>227</v>
      </c>
      <c r="S33" s="58">
        <v>52</v>
      </c>
      <c r="T33" t="s">
        <v>350</v>
      </c>
      <c r="U33">
        <v>5</v>
      </c>
      <c r="V33" s="58">
        <v>227</v>
      </c>
    </row>
    <row r="34" spans="1:22" x14ac:dyDescent="0.3">
      <c r="A34" s="62" t="s">
        <v>282</v>
      </c>
      <c r="B34" s="62">
        <v>40</v>
      </c>
      <c r="C34" s="62" t="s">
        <v>98</v>
      </c>
      <c r="D34" s="62" t="s">
        <v>269</v>
      </c>
      <c r="E34" s="62">
        <v>75</v>
      </c>
      <c r="F34" s="62">
        <v>-1</v>
      </c>
      <c r="G34" s="62">
        <v>154</v>
      </c>
      <c r="H34" s="62">
        <v>6</v>
      </c>
      <c r="I34" s="77" t="s">
        <v>344</v>
      </c>
      <c r="K34" s="62">
        <v>5</v>
      </c>
      <c r="L34">
        <f>G32-G30</f>
        <v>214</v>
      </c>
      <c r="M34" s="86">
        <f>L34/K34</f>
        <v>42.8</v>
      </c>
      <c r="R34" s="58">
        <v>232</v>
      </c>
      <c r="S34" s="58">
        <v>55</v>
      </c>
      <c r="T34" t="s">
        <v>350</v>
      </c>
      <c r="U34">
        <v>5</v>
      </c>
      <c r="V34" s="58">
        <v>232</v>
      </c>
    </row>
    <row r="35" spans="1:22" x14ac:dyDescent="0.3">
      <c r="A35" s="67" t="s">
        <v>275</v>
      </c>
      <c r="B35" s="67">
        <v>41</v>
      </c>
      <c r="C35" s="67" t="s">
        <v>91</v>
      </c>
      <c r="D35" s="67" t="s">
        <v>269</v>
      </c>
      <c r="E35" s="67">
        <v>10</v>
      </c>
      <c r="F35" s="67" t="s">
        <v>91</v>
      </c>
      <c r="G35" s="67">
        <v>91</v>
      </c>
      <c r="H35" s="67">
        <v>8</v>
      </c>
      <c r="I35" s="76"/>
      <c r="R35" s="59">
        <v>242</v>
      </c>
      <c r="S35" s="59">
        <v>65</v>
      </c>
      <c r="T35" t="s">
        <v>359</v>
      </c>
      <c r="U35">
        <v>6</v>
      </c>
      <c r="V35" s="59">
        <v>242</v>
      </c>
    </row>
    <row r="36" spans="1:22" x14ac:dyDescent="0.3">
      <c r="A36" s="67" t="s">
        <v>321</v>
      </c>
      <c r="B36" s="67">
        <v>43</v>
      </c>
      <c r="C36" s="67" t="s">
        <v>90</v>
      </c>
      <c r="D36" s="67" t="s">
        <v>269</v>
      </c>
      <c r="E36" s="67">
        <v>87</v>
      </c>
      <c r="F36" s="67">
        <v>-1</v>
      </c>
      <c r="G36" s="67">
        <v>418</v>
      </c>
      <c r="H36" s="67">
        <v>6</v>
      </c>
      <c r="I36" s="76"/>
      <c r="R36" s="59">
        <v>248</v>
      </c>
      <c r="S36" s="59">
        <v>77</v>
      </c>
      <c r="T36" t="s">
        <v>359</v>
      </c>
      <c r="U36">
        <v>6</v>
      </c>
      <c r="V36" s="59">
        <v>248</v>
      </c>
    </row>
    <row r="37" spans="1:22" x14ac:dyDescent="0.3">
      <c r="A37" s="67" t="s">
        <v>319</v>
      </c>
      <c r="B37" s="67">
        <v>46</v>
      </c>
      <c r="C37" s="67" t="s">
        <v>103</v>
      </c>
      <c r="D37" s="67" t="s">
        <v>269</v>
      </c>
      <c r="E37" s="67">
        <v>81</v>
      </c>
      <c r="F37" s="67">
        <v>-1</v>
      </c>
      <c r="G37" s="67">
        <v>397</v>
      </c>
      <c r="H37" s="67">
        <v>6</v>
      </c>
      <c r="I37" s="76"/>
      <c r="R37" s="59">
        <v>248</v>
      </c>
      <c r="S37" s="59">
        <v>87</v>
      </c>
      <c r="T37" t="s">
        <v>359</v>
      </c>
      <c r="U37">
        <v>6</v>
      </c>
      <c r="V37" s="59">
        <v>248</v>
      </c>
    </row>
    <row r="38" spans="1:22" x14ac:dyDescent="0.3">
      <c r="A38" s="67" t="s">
        <v>306</v>
      </c>
      <c r="B38" s="67">
        <v>47</v>
      </c>
      <c r="C38" s="67" t="s">
        <v>101</v>
      </c>
      <c r="D38" s="67" t="s">
        <v>271</v>
      </c>
      <c r="E38" s="67">
        <v>34</v>
      </c>
      <c r="F38" s="67" t="s">
        <v>101</v>
      </c>
      <c r="G38" s="67">
        <v>293</v>
      </c>
      <c r="H38" s="67">
        <v>8</v>
      </c>
      <c r="I38" s="76" t="s">
        <v>343</v>
      </c>
      <c r="K38">
        <v>4</v>
      </c>
      <c r="L38">
        <f>G36-G35</f>
        <v>327</v>
      </c>
      <c r="M38" s="86">
        <f>L38/K38</f>
        <v>81.75</v>
      </c>
      <c r="R38" s="69">
        <v>252</v>
      </c>
      <c r="S38" s="69">
        <v>92</v>
      </c>
      <c r="T38" t="s">
        <v>351</v>
      </c>
      <c r="U38">
        <v>7</v>
      </c>
      <c r="V38" s="69">
        <v>252</v>
      </c>
    </row>
    <row r="39" spans="1:22" x14ac:dyDescent="0.3">
      <c r="A39" s="58" t="s">
        <v>307</v>
      </c>
      <c r="B39" s="58">
        <v>48</v>
      </c>
      <c r="C39" s="58" t="s">
        <v>108</v>
      </c>
      <c r="D39" s="58" t="s">
        <v>269</v>
      </c>
      <c r="E39" s="58">
        <v>84</v>
      </c>
      <c r="F39" s="58">
        <v>-1</v>
      </c>
      <c r="G39" s="58">
        <v>301</v>
      </c>
      <c r="H39" s="58">
        <v>6</v>
      </c>
      <c r="I39" s="75"/>
      <c r="K39" s="58">
        <v>1</v>
      </c>
      <c r="R39" s="59">
        <v>253</v>
      </c>
      <c r="S39" s="59">
        <v>83</v>
      </c>
      <c r="T39" t="s">
        <v>359</v>
      </c>
      <c r="U39">
        <v>6</v>
      </c>
      <c r="V39" s="59">
        <v>253</v>
      </c>
    </row>
    <row r="40" spans="1:22" x14ac:dyDescent="0.3">
      <c r="A40" s="58" t="s">
        <v>307</v>
      </c>
      <c r="B40" s="58">
        <v>48</v>
      </c>
      <c r="C40" s="58" t="s">
        <v>108</v>
      </c>
      <c r="D40" s="58" t="s">
        <v>269</v>
      </c>
      <c r="E40" s="58">
        <v>84</v>
      </c>
      <c r="F40" s="58">
        <v>-1</v>
      </c>
      <c r="G40" s="58">
        <v>301</v>
      </c>
      <c r="H40" s="58">
        <v>6</v>
      </c>
      <c r="I40" s="75"/>
      <c r="K40" s="58">
        <v>2</v>
      </c>
      <c r="R40" s="59">
        <v>254</v>
      </c>
      <c r="S40" s="59">
        <v>68</v>
      </c>
      <c r="T40" t="s">
        <v>359</v>
      </c>
      <c r="U40">
        <v>6</v>
      </c>
      <c r="V40" s="59">
        <v>254</v>
      </c>
    </row>
    <row r="41" spans="1:22" x14ac:dyDescent="0.3">
      <c r="A41" s="58" t="s">
        <v>303</v>
      </c>
      <c r="B41" s="58">
        <v>49</v>
      </c>
      <c r="C41" s="58" t="s">
        <v>91</v>
      </c>
      <c r="D41" s="58" t="s">
        <v>271</v>
      </c>
      <c r="E41" s="58">
        <v>95</v>
      </c>
      <c r="F41" s="58" t="s">
        <v>100</v>
      </c>
      <c r="G41" s="58">
        <v>273</v>
      </c>
      <c r="H41" s="58">
        <v>6</v>
      </c>
      <c r="I41" s="75"/>
      <c r="K41" s="58">
        <v>3</v>
      </c>
      <c r="R41" s="59">
        <v>255</v>
      </c>
      <c r="S41" s="59">
        <v>81</v>
      </c>
      <c r="T41" t="s">
        <v>359</v>
      </c>
      <c r="U41">
        <v>6</v>
      </c>
      <c r="V41" s="59">
        <v>255</v>
      </c>
    </row>
    <row r="42" spans="1:22" x14ac:dyDescent="0.3">
      <c r="A42" s="58" t="s">
        <v>272</v>
      </c>
      <c r="B42" s="58">
        <v>50</v>
      </c>
      <c r="C42" s="58" t="s">
        <v>92</v>
      </c>
      <c r="D42" s="58" t="s">
        <v>269</v>
      </c>
      <c r="E42" s="58">
        <v>11</v>
      </c>
      <c r="F42" s="58" t="s">
        <v>92</v>
      </c>
      <c r="G42" s="58">
        <v>23</v>
      </c>
      <c r="H42" s="58">
        <v>8</v>
      </c>
      <c r="I42" s="75"/>
      <c r="K42" s="58">
        <v>4</v>
      </c>
      <c r="R42" s="59">
        <v>261</v>
      </c>
      <c r="S42" s="59">
        <v>69</v>
      </c>
      <c r="T42" t="s">
        <v>359</v>
      </c>
      <c r="U42">
        <v>6</v>
      </c>
      <c r="V42" s="59">
        <v>261</v>
      </c>
    </row>
    <row r="43" spans="1:22" x14ac:dyDescent="0.3">
      <c r="A43" s="58" t="s">
        <v>289</v>
      </c>
      <c r="B43" s="58">
        <v>51</v>
      </c>
      <c r="C43" s="58" t="s">
        <v>93</v>
      </c>
      <c r="D43" s="58" t="s">
        <v>269</v>
      </c>
      <c r="E43" s="58">
        <v>75</v>
      </c>
      <c r="F43" s="58">
        <v>-1</v>
      </c>
      <c r="G43" s="58">
        <v>201</v>
      </c>
      <c r="H43" s="58">
        <v>6</v>
      </c>
      <c r="I43" s="75"/>
      <c r="K43" s="58">
        <v>5</v>
      </c>
      <c r="R43" s="59">
        <v>268</v>
      </c>
      <c r="S43" s="59">
        <v>86</v>
      </c>
      <c r="T43" t="s">
        <v>359</v>
      </c>
      <c r="U43">
        <v>6</v>
      </c>
      <c r="V43" s="59">
        <v>268</v>
      </c>
    </row>
    <row r="44" spans="1:22" x14ac:dyDescent="0.3">
      <c r="A44" s="58" t="s">
        <v>294</v>
      </c>
      <c r="B44" s="58">
        <v>52</v>
      </c>
      <c r="C44" s="58" t="s">
        <v>95</v>
      </c>
      <c r="D44" s="58" t="s">
        <v>269</v>
      </c>
      <c r="E44" s="58">
        <v>50</v>
      </c>
      <c r="F44" s="58" t="s">
        <v>92</v>
      </c>
      <c r="G44" s="58">
        <v>227</v>
      </c>
      <c r="H44" s="58">
        <v>6</v>
      </c>
      <c r="I44" s="75"/>
      <c r="K44" s="58">
        <v>6</v>
      </c>
      <c r="R44" s="58">
        <v>273</v>
      </c>
      <c r="S44" s="58">
        <v>49</v>
      </c>
      <c r="T44" t="s">
        <v>350</v>
      </c>
      <c r="U44">
        <v>5</v>
      </c>
      <c r="V44" s="58">
        <v>273</v>
      </c>
    </row>
    <row r="45" spans="1:22" x14ac:dyDescent="0.3">
      <c r="A45" s="58" t="s">
        <v>312</v>
      </c>
      <c r="B45" s="58">
        <v>53</v>
      </c>
      <c r="C45" s="58" t="s">
        <v>100</v>
      </c>
      <c r="D45" s="58" t="s">
        <v>271</v>
      </c>
      <c r="E45" s="58">
        <v>62</v>
      </c>
      <c r="F45" s="58" t="s">
        <v>105</v>
      </c>
      <c r="G45" s="58">
        <v>323</v>
      </c>
      <c r="H45" s="58">
        <v>6</v>
      </c>
      <c r="I45" s="75"/>
      <c r="K45" s="58">
        <v>7</v>
      </c>
      <c r="R45" s="59">
        <v>274</v>
      </c>
      <c r="S45" s="59">
        <v>7</v>
      </c>
      <c r="T45" t="s">
        <v>358</v>
      </c>
      <c r="U45">
        <v>1</v>
      </c>
      <c r="V45" s="59">
        <v>274</v>
      </c>
    </row>
    <row r="46" spans="1:22" x14ac:dyDescent="0.3">
      <c r="A46" s="58" t="s">
        <v>285</v>
      </c>
      <c r="B46" s="58">
        <v>54</v>
      </c>
      <c r="C46" s="58" t="s">
        <v>102</v>
      </c>
      <c r="D46" s="58" t="s">
        <v>269</v>
      </c>
      <c r="E46" s="58">
        <v>75</v>
      </c>
      <c r="F46" s="58">
        <v>-1</v>
      </c>
      <c r="G46" s="58">
        <v>179</v>
      </c>
      <c r="H46" s="58">
        <v>6</v>
      </c>
      <c r="I46" s="75"/>
      <c r="K46" s="58">
        <v>8</v>
      </c>
      <c r="R46" s="59">
        <v>281</v>
      </c>
      <c r="S46" s="59">
        <v>71</v>
      </c>
      <c r="T46" t="s">
        <v>359</v>
      </c>
      <c r="U46">
        <v>6</v>
      </c>
      <c r="V46" s="59">
        <v>281</v>
      </c>
    </row>
    <row r="47" spans="1:22" x14ac:dyDescent="0.3">
      <c r="A47" s="58" t="s">
        <v>295</v>
      </c>
      <c r="B47" s="58">
        <v>55</v>
      </c>
      <c r="C47" s="58" t="s">
        <v>107</v>
      </c>
      <c r="D47" s="58" t="s">
        <v>269</v>
      </c>
      <c r="E47" s="58">
        <v>75</v>
      </c>
      <c r="F47" s="58">
        <v>-1</v>
      </c>
      <c r="G47" s="58">
        <v>232</v>
      </c>
      <c r="H47" s="58">
        <v>6</v>
      </c>
      <c r="I47" s="75"/>
      <c r="K47" s="58">
        <v>9</v>
      </c>
      <c r="R47" s="69">
        <v>281</v>
      </c>
      <c r="S47" s="69">
        <v>96</v>
      </c>
      <c r="T47" t="s">
        <v>351</v>
      </c>
      <c r="U47">
        <v>7</v>
      </c>
      <c r="V47" s="69">
        <v>281</v>
      </c>
    </row>
    <row r="48" spans="1:22" x14ac:dyDescent="0.3">
      <c r="A48" s="58" t="s">
        <v>293</v>
      </c>
      <c r="B48" s="58">
        <v>56</v>
      </c>
      <c r="C48" s="58" t="s">
        <v>106</v>
      </c>
      <c r="D48" s="58" t="s">
        <v>269</v>
      </c>
      <c r="E48" s="58">
        <v>75</v>
      </c>
      <c r="F48" s="58">
        <v>-1</v>
      </c>
      <c r="G48" s="58">
        <v>214</v>
      </c>
      <c r="H48" s="58">
        <v>6</v>
      </c>
      <c r="I48" s="75"/>
      <c r="K48" s="58">
        <v>10</v>
      </c>
      <c r="R48" s="59">
        <v>283</v>
      </c>
      <c r="S48" s="59">
        <v>64</v>
      </c>
      <c r="T48" t="s">
        <v>359</v>
      </c>
      <c r="U48">
        <v>6</v>
      </c>
      <c r="V48" s="59">
        <v>283</v>
      </c>
    </row>
    <row r="49" spans="1:22" x14ac:dyDescent="0.3">
      <c r="A49" s="58" t="s">
        <v>310</v>
      </c>
      <c r="B49" s="58">
        <v>57</v>
      </c>
      <c r="C49" s="58" t="s">
        <v>99</v>
      </c>
      <c r="D49" s="58" t="s">
        <v>269</v>
      </c>
      <c r="E49" s="58">
        <v>66</v>
      </c>
      <c r="F49" s="58" t="s">
        <v>93</v>
      </c>
      <c r="G49" s="58">
        <v>310</v>
      </c>
      <c r="H49" s="58">
        <v>6</v>
      </c>
      <c r="I49" s="75"/>
      <c r="K49" s="58">
        <v>11</v>
      </c>
      <c r="R49" s="67">
        <v>293</v>
      </c>
      <c r="S49" s="67">
        <v>47</v>
      </c>
      <c r="T49" t="s">
        <v>414</v>
      </c>
      <c r="U49">
        <v>4</v>
      </c>
      <c r="V49" s="67">
        <v>293</v>
      </c>
    </row>
    <row r="50" spans="1:22" x14ac:dyDescent="0.3">
      <c r="A50" s="58" t="s">
        <v>320</v>
      </c>
      <c r="B50" s="58">
        <v>58</v>
      </c>
      <c r="C50" s="58" t="s">
        <v>98</v>
      </c>
      <c r="D50" s="58" t="s">
        <v>269</v>
      </c>
      <c r="E50" s="58">
        <v>69</v>
      </c>
      <c r="F50" s="58" t="s">
        <v>98</v>
      </c>
      <c r="G50" s="58">
        <v>399</v>
      </c>
      <c r="H50" s="58">
        <v>6</v>
      </c>
      <c r="I50" s="75"/>
      <c r="K50" s="58">
        <v>12</v>
      </c>
      <c r="R50" s="58">
        <v>301</v>
      </c>
      <c r="S50" s="58">
        <v>48</v>
      </c>
      <c r="T50" t="s">
        <v>350</v>
      </c>
      <c r="U50">
        <v>5</v>
      </c>
      <c r="V50" s="58">
        <v>301</v>
      </c>
    </row>
    <row r="51" spans="1:22" x14ac:dyDescent="0.3">
      <c r="A51" s="58" t="s">
        <v>310</v>
      </c>
      <c r="B51" s="58">
        <v>59</v>
      </c>
      <c r="C51" s="58" t="s">
        <v>101</v>
      </c>
      <c r="D51" s="58" t="s">
        <v>269</v>
      </c>
      <c r="E51" s="58">
        <v>60</v>
      </c>
      <c r="F51" s="58" t="s">
        <v>97</v>
      </c>
      <c r="G51" s="58">
        <v>311</v>
      </c>
      <c r="H51" s="58">
        <v>6</v>
      </c>
      <c r="I51" s="75"/>
      <c r="K51" s="58">
        <v>13</v>
      </c>
      <c r="R51" s="58">
        <v>301</v>
      </c>
      <c r="S51" s="58">
        <v>48</v>
      </c>
      <c r="T51" t="s">
        <v>350</v>
      </c>
      <c r="U51">
        <v>5</v>
      </c>
      <c r="V51" s="58">
        <v>301</v>
      </c>
    </row>
    <row r="52" spans="1:22" x14ac:dyDescent="0.3">
      <c r="A52" s="58" t="s">
        <v>280</v>
      </c>
      <c r="B52" s="58">
        <v>60</v>
      </c>
      <c r="C52" s="58" t="s">
        <v>97</v>
      </c>
      <c r="D52" s="58" t="s">
        <v>269</v>
      </c>
      <c r="E52" s="58">
        <v>75</v>
      </c>
      <c r="F52" s="58">
        <v>-1</v>
      </c>
      <c r="G52" s="58">
        <v>148</v>
      </c>
      <c r="H52" s="58">
        <v>6</v>
      </c>
      <c r="I52" s="75"/>
      <c r="K52" s="58">
        <v>14</v>
      </c>
      <c r="R52" s="59">
        <v>301</v>
      </c>
      <c r="S52" s="59">
        <v>70</v>
      </c>
      <c r="T52" t="s">
        <v>359</v>
      </c>
      <c r="U52">
        <v>6</v>
      </c>
      <c r="V52" s="59">
        <v>301</v>
      </c>
    </row>
    <row r="53" spans="1:22" x14ac:dyDescent="0.3">
      <c r="A53" s="58" t="s">
        <v>311</v>
      </c>
      <c r="B53" s="58">
        <v>61</v>
      </c>
      <c r="C53" s="58" t="s">
        <v>96</v>
      </c>
      <c r="D53" s="58" t="s">
        <v>269</v>
      </c>
      <c r="E53" s="58">
        <v>66</v>
      </c>
      <c r="F53" s="58" t="s">
        <v>93</v>
      </c>
      <c r="G53" s="58">
        <v>314</v>
      </c>
      <c r="H53" s="58">
        <v>6</v>
      </c>
      <c r="I53" s="75" t="s">
        <v>341</v>
      </c>
      <c r="K53" s="58">
        <v>15</v>
      </c>
      <c r="L53">
        <f>G50-G42</f>
        <v>376</v>
      </c>
      <c r="M53" s="86">
        <f>L53/K53</f>
        <v>25.066666666666666</v>
      </c>
      <c r="R53" s="59">
        <v>303</v>
      </c>
      <c r="S53" s="59">
        <v>85</v>
      </c>
      <c r="T53" t="s">
        <v>359</v>
      </c>
      <c r="U53">
        <v>6</v>
      </c>
      <c r="V53" s="59">
        <v>303</v>
      </c>
    </row>
    <row r="54" spans="1:22" x14ac:dyDescent="0.3">
      <c r="A54" s="59" t="s">
        <v>291</v>
      </c>
      <c r="B54" s="59">
        <v>62</v>
      </c>
      <c r="C54" s="59" t="s">
        <v>105</v>
      </c>
      <c r="D54" s="59" t="s">
        <v>269</v>
      </c>
      <c r="E54" s="59">
        <v>75</v>
      </c>
      <c r="F54" s="59">
        <v>-1</v>
      </c>
      <c r="G54" s="59">
        <v>206</v>
      </c>
      <c r="H54" s="59">
        <v>6</v>
      </c>
      <c r="I54" s="6"/>
      <c r="K54" s="6">
        <v>1</v>
      </c>
      <c r="R54" s="59">
        <v>307</v>
      </c>
      <c r="S54" s="59">
        <v>78</v>
      </c>
      <c r="T54" t="s">
        <v>359</v>
      </c>
      <c r="U54">
        <v>6</v>
      </c>
      <c r="V54" s="59">
        <v>307</v>
      </c>
    </row>
    <row r="55" spans="1:22" x14ac:dyDescent="0.3">
      <c r="A55" s="59" t="s">
        <v>287</v>
      </c>
      <c r="B55" s="59">
        <v>63</v>
      </c>
      <c r="C55" s="59" t="s">
        <v>91</v>
      </c>
      <c r="D55" s="59" t="s">
        <v>269</v>
      </c>
      <c r="E55" s="59">
        <v>50</v>
      </c>
      <c r="F55" s="59" t="s">
        <v>92</v>
      </c>
      <c r="G55" s="59">
        <v>182</v>
      </c>
      <c r="H55" s="59">
        <v>6</v>
      </c>
      <c r="I55" s="6"/>
      <c r="K55" s="6">
        <v>2</v>
      </c>
      <c r="R55" s="58">
        <v>310</v>
      </c>
      <c r="S55" s="58">
        <v>57</v>
      </c>
      <c r="T55" t="s">
        <v>350</v>
      </c>
      <c r="U55">
        <v>5</v>
      </c>
      <c r="V55" s="58">
        <v>310</v>
      </c>
    </row>
    <row r="56" spans="1:22" x14ac:dyDescent="0.3">
      <c r="A56" s="59" t="s">
        <v>305</v>
      </c>
      <c r="B56" s="59">
        <v>64</v>
      </c>
      <c r="C56" s="59" t="s">
        <v>92</v>
      </c>
      <c r="D56" s="59" t="s">
        <v>269</v>
      </c>
      <c r="E56" s="59">
        <v>73</v>
      </c>
      <c r="F56" s="59">
        <v>-1</v>
      </c>
      <c r="G56" s="59">
        <v>283</v>
      </c>
      <c r="H56" s="59">
        <v>6</v>
      </c>
      <c r="I56" s="6"/>
      <c r="K56" s="6">
        <v>3</v>
      </c>
      <c r="R56" s="58">
        <v>311</v>
      </c>
      <c r="S56" s="58">
        <v>59</v>
      </c>
      <c r="T56" t="s">
        <v>350</v>
      </c>
      <c r="U56">
        <v>5</v>
      </c>
      <c r="V56" s="58">
        <v>311</v>
      </c>
    </row>
    <row r="57" spans="1:22" x14ac:dyDescent="0.3">
      <c r="A57" s="59" t="s">
        <v>296</v>
      </c>
      <c r="B57" s="59">
        <v>65</v>
      </c>
      <c r="C57" s="59" t="s">
        <v>92</v>
      </c>
      <c r="D57" s="59" t="s">
        <v>269</v>
      </c>
      <c r="E57" s="59">
        <v>75</v>
      </c>
      <c r="F57" s="59">
        <v>-1</v>
      </c>
      <c r="G57" s="59">
        <v>242</v>
      </c>
      <c r="H57" s="59">
        <v>6</v>
      </c>
      <c r="I57" s="6"/>
      <c r="K57" s="6">
        <v>4</v>
      </c>
      <c r="R57" s="58">
        <v>314</v>
      </c>
      <c r="S57" s="58">
        <v>61</v>
      </c>
      <c r="T57" t="s">
        <v>350</v>
      </c>
      <c r="U57">
        <v>5</v>
      </c>
      <c r="V57" s="58">
        <v>314</v>
      </c>
    </row>
    <row r="58" spans="1:22" x14ac:dyDescent="0.3">
      <c r="A58" s="59" t="s">
        <v>288</v>
      </c>
      <c r="B58" s="59">
        <v>66</v>
      </c>
      <c r="C58" s="59" t="s">
        <v>93</v>
      </c>
      <c r="D58" s="59" t="s">
        <v>269</v>
      </c>
      <c r="E58" s="59">
        <v>75</v>
      </c>
      <c r="F58" s="59">
        <v>-1</v>
      </c>
      <c r="G58" s="59">
        <v>185</v>
      </c>
      <c r="H58" s="59">
        <v>6</v>
      </c>
      <c r="I58" s="6"/>
      <c r="K58" s="6">
        <v>5</v>
      </c>
      <c r="R58" s="59">
        <v>322</v>
      </c>
      <c r="S58" s="59">
        <v>82</v>
      </c>
      <c r="T58" t="s">
        <v>359</v>
      </c>
      <c r="U58">
        <v>6</v>
      </c>
      <c r="V58" s="59">
        <v>322</v>
      </c>
    </row>
    <row r="59" spans="1:22" x14ac:dyDescent="0.3">
      <c r="A59" s="59" t="s">
        <v>283</v>
      </c>
      <c r="B59" s="59">
        <v>67</v>
      </c>
      <c r="C59" s="59" t="s">
        <v>99</v>
      </c>
      <c r="D59" s="59" t="s">
        <v>269</v>
      </c>
      <c r="E59" s="59">
        <v>75</v>
      </c>
      <c r="F59" s="59">
        <v>-1</v>
      </c>
      <c r="G59" s="59">
        <v>164</v>
      </c>
      <c r="H59" s="59">
        <v>6</v>
      </c>
      <c r="I59" s="6"/>
      <c r="K59" s="6">
        <v>6</v>
      </c>
      <c r="R59" s="58">
        <v>323</v>
      </c>
      <c r="S59" s="58">
        <v>53</v>
      </c>
      <c r="T59" t="s">
        <v>350</v>
      </c>
      <c r="U59">
        <v>5</v>
      </c>
      <c r="V59" s="58">
        <v>323</v>
      </c>
    </row>
    <row r="60" spans="1:22" x14ac:dyDescent="0.3">
      <c r="A60" s="59" t="s">
        <v>299</v>
      </c>
      <c r="B60" s="59">
        <v>68</v>
      </c>
      <c r="C60" s="59" t="s">
        <v>98</v>
      </c>
      <c r="D60" s="59" t="s">
        <v>269</v>
      </c>
      <c r="E60" s="59">
        <v>73</v>
      </c>
      <c r="F60" s="59">
        <v>-1</v>
      </c>
      <c r="G60" s="59">
        <v>254</v>
      </c>
      <c r="H60" s="59">
        <v>6</v>
      </c>
      <c r="I60" s="6"/>
      <c r="K60" s="6">
        <v>7</v>
      </c>
      <c r="R60" s="59">
        <v>323</v>
      </c>
      <c r="S60" s="59">
        <v>76</v>
      </c>
      <c r="T60" t="s">
        <v>359</v>
      </c>
      <c r="U60">
        <v>6</v>
      </c>
      <c r="V60" s="59">
        <v>323</v>
      </c>
    </row>
    <row r="61" spans="1:22" x14ac:dyDescent="0.3">
      <c r="A61" s="59" t="s">
        <v>301</v>
      </c>
      <c r="B61" s="59">
        <v>69</v>
      </c>
      <c r="C61" s="59" t="s">
        <v>98</v>
      </c>
      <c r="D61" s="59" t="s">
        <v>269</v>
      </c>
      <c r="E61" s="59">
        <v>74</v>
      </c>
      <c r="F61" s="59">
        <v>-1</v>
      </c>
      <c r="G61" s="59">
        <v>261</v>
      </c>
      <c r="H61" s="59">
        <v>6</v>
      </c>
      <c r="I61" s="6"/>
      <c r="K61" s="6">
        <v>8</v>
      </c>
      <c r="R61" s="59">
        <v>332</v>
      </c>
      <c r="S61" s="59">
        <v>72</v>
      </c>
      <c r="T61" t="s">
        <v>359</v>
      </c>
      <c r="U61">
        <v>6</v>
      </c>
      <c r="V61" s="59">
        <v>332</v>
      </c>
    </row>
    <row r="62" spans="1:22" x14ac:dyDescent="0.3">
      <c r="A62" s="59" t="s">
        <v>307</v>
      </c>
      <c r="B62" s="59">
        <v>70</v>
      </c>
      <c r="C62" s="59" t="s">
        <v>101</v>
      </c>
      <c r="D62" s="59" t="s">
        <v>269</v>
      </c>
      <c r="E62" s="59">
        <v>73</v>
      </c>
      <c r="F62" s="59">
        <v>-1</v>
      </c>
      <c r="G62" s="59">
        <v>301</v>
      </c>
      <c r="H62" s="59">
        <v>6</v>
      </c>
      <c r="I62" s="6"/>
      <c r="K62" s="6">
        <v>9</v>
      </c>
      <c r="R62" s="61">
        <v>346</v>
      </c>
      <c r="S62" s="61">
        <v>21</v>
      </c>
      <c r="T62" t="s">
        <v>358</v>
      </c>
      <c r="U62">
        <v>1</v>
      </c>
      <c r="V62" s="61">
        <v>346</v>
      </c>
    </row>
    <row r="63" spans="1:22" x14ac:dyDescent="0.3">
      <c r="A63" s="59" t="s">
        <v>304</v>
      </c>
      <c r="B63" s="59">
        <v>71</v>
      </c>
      <c r="C63" s="59" t="s">
        <v>94</v>
      </c>
      <c r="D63" s="59" t="s">
        <v>271</v>
      </c>
      <c r="E63" s="59">
        <v>66</v>
      </c>
      <c r="F63" s="59" t="s">
        <v>93</v>
      </c>
      <c r="G63" s="59">
        <v>281</v>
      </c>
      <c r="H63" s="59">
        <v>6</v>
      </c>
      <c r="I63" s="6"/>
      <c r="K63" s="6">
        <v>10</v>
      </c>
      <c r="R63" s="59">
        <v>349</v>
      </c>
      <c r="S63" s="59">
        <v>89</v>
      </c>
      <c r="T63" t="s">
        <v>359</v>
      </c>
      <c r="U63">
        <v>6</v>
      </c>
      <c r="V63" s="59">
        <v>349</v>
      </c>
    </row>
    <row r="64" spans="1:22" x14ac:dyDescent="0.3">
      <c r="A64" s="59" t="s">
        <v>313</v>
      </c>
      <c r="B64" s="59">
        <v>72</v>
      </c>
      <c r="C64" s="59">
        <v>-1</v>
      </c>
      <c r="D64" s="59" t="s">
        <v>269</v>
      </c>
      <c r="E64" s="59">
        <v>79</v>
      </c>
      <c r="F64" s="59">
        <v>-1</v>
      </c>
      <c r="G64" s="59">
        <v>332</v>
      </c>
      <c r="H64" s="59">
        <v>6</v>
      </c>
      <c r="I64" s="6"/>
      <c r="K64" s="6">
        <v>11</v>
      </c>
      <c r="R64" s="64">
        <v>353</v>
      </c>
      <c r="S64" s="64">
        <v>30</v>
      </c>
      <c r="T64" t="s">
        <v>412</v>
      </c>
      <c r="U64">
        <v>2</v>
      </c>
      <c r="V64" s="64">
        <v>353</v>
      </c>
    </row>
    <row r="65" spans="1:22" x14ac:dyDescent="0.3">
      <c r="A65" s="59" t="s">
        <v>275</v>
      </c>
      <c r="B65" s="59">
        <v>73</v>
      </c>
      <c r="C65" s="59">
        <v>-1</v>
      </c>
      <c r="D65" s="59" t="s">
        <v>269</v>
      </c>
      <c r="E65" s="59">
        <v>10</v>
      </c>
      <c r="F65" s="59" t="s">
        <v>91</v>
      </c>
      <c r="G65" s="59">
        <v>90</v>
      </c>
      <c r="H65" s="59">
        <v>6</v>
      </c>
      <c r="I65" s="6"/>
      <c r="K65" s="6">
        <v>12</v>
      </c>
      <c r="R65" s="69">
        <v>366</v>
      </c>
      <c r="S65" s="69">
        <v>94</v>
      </c>
      <c r="T65" t="s">
        <v>351</v>
      </c>
      <c r="U65">
        <v>7</v>
      </c>
      <c r="V65" s="69">
        <v>366</v>
      </c>
    </row>
    <row r="66" spans="1:22" x14ac:dyDescent="0.3">
      <c r="A66" s="59" t="s">
        <v>277</v>
      </c>
      <c r="B66" s="59">
        <v>74</v>
      </c>
      <c r="C66" s="59">
        <v>-1</v>
      </c>
      <c r="D66" s="59" t="s">
        <v>271</v>
      </c>
      <c r="E66" s="59">
        <v>50</v>
      </c>
      <c r="F66" s="59" t="s">
        <v>92</v>
      </c>
      <c r="G66" s="59">
        <v>109</v>
      </c>
      <c r="H66" s="59">
        <v>6</v>
      </c>
      <c r="I66" s="6"/>
      <c r="K66" s="6">
        <v>13</v>
      </c>
      <c r="R66" s="59">
        <v>371</v>
      </c>
      <c r="S66" s="59">
        <v>3</v>
      </c>
      <c r="T66" t="s">
        <v>358</v>
      </c>
      <c r="U66">
        <v>1</v>
      </c>
      <c r="V66" s="59">
        <v>371</v>
      </c>
    </row>
    <row r="67" spans="1:22" x14ac:dyDescent="0.3">
      <c r="A67" s="59" t="s">
        <v>268</v>
      </c>
      <c r="B67" s="59">
        <v>75</v>
      </c>
      <c r="C67" s="59">
        <v>-1</v>
      </c>
      <c r="D67" s="59" t="s">
        <v>269</v>
      </c>
      <c r="E67" s="59">
        <v>12</v>
      </c>
      <c r="F67" s="59" t="s">
        <v>90</v>
      </c>
      <c r="G67" s="59">
        <v>16</v>
      </c>
      <c r="H67" s="59">
        <v>6</v>
      </c>
      <c r="I67" s="6"/>
      <c r="K67" s="6">
        <v>14</v>
      </c>
      <c r="R67" s="64">
        <v>371</v>
      </c>
      <c r="S67" s="64">
        <v>35</v>
      </c>
      <c r="T67" t="s">
        <v>412</v>
      </c>
      <c r="U67">
        <v>2</v>
      </c>
      <c r="V67" s="64">
        <v>371</v>
      </c>
    </row>
    <row r="68" spans="1:22" x14ac:dyDescent="0.3">
      <c r="A68" s="59" t="s">
        <v>312</v>
      </c>
      <c r="B68" s="59">
        <v>76</v>
      </c>
      <c r="C68" s="59">
        <v>-1</v>
      </c>
      <c r="D68" s="59" t="s">
        <v>269</v>
      </c>
      <c r="E68" s="59">
        <v>54</v>
      </c>
      <c r="F68" s="59" t="s">
        <v>102</v>
      </c>
      <c r="G68" s="59">
        <v>323</v>
      </c>
      <c r="H68" s="59">
        <v>6</v>
      </c>
      <c r="I68" s="6"/>
      <c r="K68" s="6">
        <v>15</v>
      </c>
      <c r="R68" s="69">
        <v>372</v>
      </c>
      <c r="S68" s="69">
        <v>98</v>
      </c>
      <c r="T68" t="s">
        <v>351</v>
      </c>
      <c r="U68">
        <v>7</v>
      </c>
      <c r="V68" s="69">
        <v>372</v>
      </c>
    </row>
    <row r="69" spans="1:22" x14ac:dyDescent="0.3">
      <c r="A69" s="59" t="s">
        <v>297</v>
      </c>
      <c r="B69" s="59">
        <v>77</v>
      </c>
      <c r="C69" s="59">
        <v>-1</v>
      </c>
      <c r="D69" s="59" t="s">
        <v>271</v>
      </c>
      <c r="E69" s="59">
        <v>84</v>
      </c>
      <c r="F69" s="59">
        <v>-1</v>
      </c>
      <c r="G69" s="59">
        <v>248</v>
      </c>
      <c r="H69" s="59">
        <v>6</v>
      </c>
      <c r="I69" s="6"/>
      <c r="K69" s="6">
        <v>16</v>
      </c>
      <c r="R69" s="59">
        <v>396</v>
      </c>
      <c r="S69" s="59">
        <v>1</v>
      </c>
      <c r="T69" t="s">
        <v>358</v>
      </c>
      <c r="U69">
        <v>1</v>
      </c>
      <c r="V69" s="59">
        <v>396</v>
      </c>
    </row>
    <row r="70" spans="1:22" x14ac:dyDescent="0.3">
      <c r="A70" s="59" t="s">
        <v>309</v>
      </c>
      <c r="B70" s="59">
        <v>78</v>
      </c>
      <c r="C70" s="59">
        <v>-1</v>
      </c>
      <c r="D70" s="59" t="s">
        <v>269</v>
      </c>
      <c r="E70" s="59">
        <v>73</v>
      </c>
      <c r="F70" s="59">
        <v>-1</v>
      </c>
      <c r="G70" s="59">
        <v>307</v>
      </c>
      <c r="H70" s="59">
        <v>6</v>
      </c>
      <c r="I70" s="6"/>
      <c r="K70" s="6">
        <v>17</v>
      </c>
      <c r="R70" s="62">
        <v>396</v>
      </c>
      <c r="S70" s="62">
        <v>38</v>
      </c>
      <c r="T70" t="s">
        <v>413</v>
      </c>
      <c r="U70">
        <v>3</v>
      </c>
      <c r="V70" s="62">
        <v>396</v>
      </c>
    </row>
    <row r="71" spans="1:22" x14ac:dyDescent="0.3">
      <c r="A71" s="59" t="s">
        <v>289</v>
      </c>
      <c r="B71" s="59">
        <v>79</v>
      </c>
      <c r="C71" s="59">
        <v>-1</v>
      </c>
      <c r="D71" s="59" t="s">
        <v>271</v>
      </c>
      <c r="E71" s="59">
        <v>73</v>
      </c>
      <c r="F71" s="59">
        <v>-1</v>
      </c>
      <c r="G71" s="59">
        <v>202</v>
      </c>
      <c r="H71" s="59">
        <v>6</v>
      </c>
      <c r="I71" s="6"/>
      <c r="K71" s="6">
        <v>18</v>
      </c>
      <c r="R71" s="62">
        <v>396</v>
      </c>
      <c r="S71" s="62">
        <v>39</v>
      </c>
      <c r="T71" t="s">
        <v>413</v>
      </c>
      <c r="U71">
        <v>3</v>
      </c>
      <c r="V71" s="62">
        <v>396</v>
      </c>
    </row>
    <row r="72" spans="1:22" x14ac:dyDescent="0.3">
      <c r="A72" s="59" t="s">
        <v>278</v>
      </c>
      <c r="B72" s="59">
        <v>80</v>
      </c>
      <c r="C72" s="59">
        <v>-1</v>
      </c>
      <c r="D72" s="59" t="s">
        <v>269</v>
      </c>
      <c r="E72" s="59">
        <v>12</v>
      </c>
      <c r="F72" s="59" t="s">
        <v>90</v>
      </c>
      <c r="G72" s="59">
        <v>112</v>
      </c>
      <c r="H72" s="59">
        <v>6</v>
      </c>
      <c r="I72" s="6"/>
      <c r="K72" s="6">
        <v>19</v>
      </c>
      <c r="R72" s="67">
        <v>397</v>
      </c>
      <c r="S72" s="67">
        <v>46</v>
      </c>
      <c r="T72" t="s">
        <v>414</v>
      </c>
      <c r="U72">
        <v>4</v>
      </c>
      <c r="V72" s="67">
        <v>397</v>
      </c>
    </row>
    <row r="73" spans="1:22" x14ac:dyDescent="0.3">
      <c r="A73" s="59" t="s">
        <v>300</v>
      </c>
      <c r="B73" s="59">
        <v>81</v>
      </c>
      <c r="C73" s="59">
        <v>-1</v>
      </c>
      <c r="D73" s="59" t="s">
        <v>269</v>
      </c>
      <c r="E73" s="59">
        <v>73</v>
      </c>
      <c r="F73" s="59">
        <v>-1</v>
      </c>
      <c r="G73" s="59">
        <v>255</v>
      </c>
      <c r="H73" s="59">
        <v>6</v>
      </c>
      <c r="I73" s="6"/>
      <c r="K73" s="6">
        <v>20</v>
      </c>
      <c r="R73" s="58">
        <v>399</v>
      </c>
      <c r="S73" s="58">
        <v>58</v>
      </c>
      <c r="T73" t="s">
        <v>350</v>
      </c>
      <c r="U73">
        <v>5</v>
      </c>
      <c r="V73" s="58">
        <v>399</v>
      </c>
    </row>
    <row r="74" spans="1:22" x14ac:dyDescent="0.3">
      <c r="A74" s="59" t="s">
        <v>312</v>
      </c>
      <c r="B74" s="59">
        <v>82</v>
      </c>
      <c r="C74" s="59">
        <v>-1</v>
      </c>
      <c r="D74" s="59" t="s">
        <v>269</v>
      </c>
      <c r="E74" s="59">
        <v>74</v>
      </c>
      <c r="F74" s="59">
        <v>-1</v>
      </c>
      <c r="G74" s="59">
        <v>322</v>
      </c>
      <c r="H74" s="59">
        <v>6</v>
      </c>
      <c r="I74" s="6"/>
      <c r="K74" s="6">
        <v>21</v>
      </c>
      <c r="R74" s="67">
        <v>418</v>
      </c>
      <c r="S74" s="67">
        <v>43</v>
      </c>
      <c r="T74" t="s">
        <v>414</v>
      </c>
      <c r="U74">
        <v>4</v>
      </c>
      <c r="V74" s="67">
        <v>418</v>
      </c>
    </row>
    <row r="75" spans="1:22" x14ac:dyDescent="0.3">
      <c r="A75" s="59" t="s">
        <v>298</v>
      </c>
      <c r="B75" s="59">
        <v>83</v>
      </c>
      <c r="C75" s="59">
        <v>-1</v>
      </c>
      <c r="D75" s="59" t="s">
        <v>269</v>
      </c>
      <c r="E75" s="59">
        <v>74</v>
      </c>
      <c r="F75" s="59">
        <v>-1</v>
      </c>
      <c r="G75" s="59">
        <v>253</v>
      </c>
      <c r="H75" s="59">
        <v>6</v>
      </c>
      <c r="I75" s="6"/>
      <c r="K75" s="6">
        <v>22</v>
      </c>
      <c r="R75" s="69">
        <v>419</v>
      </c>
      <c r="S75" s="69">
        <v>93</v>
      </c>
      <c r="T75" t="s">
        <v>351</v>
      </c>
      <c r="U75">
        <v>7</v>
      </c>
      <c r="V75" s="69">
        <v>419</v>
      </c>
    </row>
    <row r="76" spans="1:22" x14ac:dyDescent="0.3">
      <c r="A76" s="59" t="s">
        <v>284</v>
      </c>
      <c r="B76" s="59">
        <v>84</v>
      </c>
      <c r="C76" s="59">
        <v>-1</v>
      </c>
      <c r="D76" s="59" t="s">
        <v>269</v>
      </c>
      <c r="E76" s="59">
        <v>50</v>
      </c>
      <c r="F76" s="59" t="s">
        <v>92</v>
      </c>
      <c r="G76" s="59">
        <v>175</v>
      </c>
      <c r="H76" s="59">
        <v>6</v>
      </c>
      <c r="I76" s="6"/>
      <c r="K76" s="6">
        <v>23</v>
      </c>
      <c r="R76" s="59">
        <v>425</v>
      </c>
      <c r="S76" s="59">
        <v>6</v>
      </c>
      <c r="T76" t="s">
        <v>358</v>
      </c>
      <c r="U76">
        <v>1</v>
      </c>
      <c r="V76" s="59">
        <v>425</v>
      </c>
    </row>
    <row r="77" spans="1:22" x14ac:dyDescent="0.3">
      <c r="A77" s="59" t="s">
        <v>308</v>
      </c>
      <c r="B77" s="59">
        <v>85</v>
      </c>
      <c r="C77" s="59">
        <v>-1</v>
      </c>
      <c r="D77" s="59" t="s">
        <v>269</v>
      </c>
      <c r="E77" s="59">
        <v>84</v>
      </c>
      <c r="F77" s="59">
        <v>-1</v>
      </c>
      <c r="G77" s="59">
        <v>303</v>
      </c>
      <c r="H77" s="59">
        <v>6</v>
      </c>
      <c r="I77" s="6"/>
      <c r="K77" s="6">
        <v>24</v>
      </c>
      <c r="R77" s="69">
        <v>426</v>
      </c>
      <c r="S77" s="69">
        <v>90</v>
      </c>
      <c r="T77" t="s">
        <v>351</v>
      </c>
      <c r="U77">
        <v>7</v>
      </c>
      <c r="V77" s="69">
        <v>426</v>
      </c>
    </row>
    <row r="78" spans="1:22" x14ac:dyDescent="0.3">
      <c r="A78" s="59" t="s">
        <v>302</v>
      </c>
      <c r="B78" s="59">
        <v>86</v>
      </c>
      <c r="C78" s="59">
        <v>-1</v>
      </c>
      <c r="D78" s="59" t="s">
        <v>271</v>
      </c>
      <c r="E78" s="59">
        <v>60</v>
      </c>
      <c r="F78" s="59" t="s">
        <v>97</v>
      </c>
      <c r="G78" s="59">
        <v>268</v>
      </c>
      <c r="H78" s="59">
        <v>6</v>
      </c>
      <c r="I78" s="6"/>
      <c r="K78" s="6">
        <v>25</v>
      </c>
      <c r="R78" s="59">
        <v>437</v>
      </c>
      <c r="S78" s="59">
        <v>5</v>
      </c>
      <c r="T78" t="s">
        <v>358</v>
      </c>
      <c r="U78">
        <v>1</v>
      </c>
      <c r="V78" s="59">
        <v>437</v>
      </c>
    </row>
    <row r="79" spans="1:22" x14ac:dyDescent="0.3">
      <c r="A79" s="59" t="s">
        <v>297</v>
      </c>
      <c r="B79" s="59">
        <v>87</v>
      </c>
      <c r="C79" s="59">
        <v>-1</v>
      </c>
      <c r="D79" s="59" t="s">
        <v>269</v>
      </c>
      <c r="E79" s="59">
        <v>80</v>
      </c>
      <c r="F79" s="59">
        <v>-1</v>
      </c>
      <c r="G79" s="59">
        <v>248</v>
      </c>
      <c r="H79" s="59">
        <v>6</v>
      </c>
      <c r="I79" s="6"/>
      <c r="K79" s="6">
        <v>26</v>
      </c>
      <c r="R79" s="69">
        <v>451</v>
      </c>
      <c r="S79" s="69">
        <v>97</v>
      </c>
      <c r="T79" t="s">
        <v>351</v>
      </c>
      <c r="U79">
        <v>7</v>
      </c>
      <c r="V79" s="69">
        <v>451</v>
      </c>
    </row>
    <row r="80" spans="1:22" x14ac:dyDescent="0.3">
      <c r="A80" s="59" t="s">
        <v>292</v>
      </c>
      <c r="B80" s="59">
        <v>88</v>
      </c>
      <c r="C80" s="59">
        <v>-1</v>
      </c>
      <c r="D80" s="59" t="s">
        <v>271</v>
      </c>
      <c r="E80" s="59">
        <v>80</v>
      </c>
      <c r="F80" s="59">
        <v>-1</v>
      </c>
      <c r="G80" s="59">
        <v>211</v>
      </c>
      <c r="H80" s="59">
        <v>6</v>
      </c>
      <c r="I80" s="6"/>
      <c r="K80" s="6">
        <v>27</v>
      </c>
      <c r="R80" s="62">
        <v>494</v>
      </c>
      <c r="S80" s="62">
        <v>37</v>
      </c>
      <c r="T80" t="s">
        <v>413</v>
      </c>
      <c r="U80">
        <v>3</v>
      </c>
      <c r="V80" s="62">
        <v>494</v>
      </c>
    </row>
    <row r="81" spans="1:22" x14ac:dyDescent="0.3">
      <c r="A81" s="59" t="s">
        <v>315</v>
      </c>
      <c r="B81" s="59">
        <v>89</v>
      </c>
      <c r="C81" s="59">
        <v>-1</v>
      </c>
      <c r="D81" s="59" t="s">
        <v>271</v>
      </c>
      <c r="E81" s="59">
        <v>68</v>
      </c>
      <c r="F81" s="59" t="s">
        <v>98</v>
      </c>
      <c r="G81" s="59">
        <v>349</v>
      </c>
      <c r="H81" s="59">
        <v>6</v>
      </c>
      <c r="I81" s="6" t="s">
        <v>342</v>
      </c>
      <c r="K81" s="6">
        <v>28</v>
      </c>
      <c r="L81">
        <f>G81-G67</f>
        <v>333</v>
      </c>
      <c r="M81" s="86">
        <f>L81/K81</f>
        <v>11.892857142857142</v>
      </c>
      <c r="R81" s="69">
        <v>524</v>
      </c>
      <c r="S81" s="69">
        <v>91</v>
      </c>
      <c r="T81" t="s">
        <v>351</v>
      </c>
      <c r="U81">
        <v>7</v>
      </c>
      <c r="V81" s="69">
        <v>524</v>
      </c>
    </row>
    <row r="82" spans="1:22" x14ac:dyDescent="0.3">
      <c r="A82" s="69" t="s">
        <v>322</v>
      </c>
      <c r="B82" s="69">
        <v>90</v>
      </c>
      <c r="C82" s="69" t="s">
        <v>108</v>
      </c>
      <c r="D82" s="69" t="s">
        <v>271</v>
      </c>
      <c r="E82" s="69">
        <v>57</v>
      </c>
      <c r="F82" s="69" t="s">
        <v>99</v>
      </c>
      <c r="G82" s="69">
        <v>426</v>
      </c>
      <c r="H82" s="69">
        <v>6</v>
      </c>
      <c r="I82" s="73"/>
      <c r="K82" s="73">
        <v>1</v>
      </c>
      <c r="R82" s="61">
        <v>527</v>
      </c>
      <c r="S82" s="61">
        <v>28</v>
      </c>
      <c r="T82" t="s">
        <v>358</v>
      </c>
      <c r="U82">
        <v>1</v>
      </c>
      <c r="V82" s="61">
        <v>527</v>
      </c>
    </row>
    <row r="83" spans="1:22" x14ac:dyDescent="0.3">
      <c r="A83" s="69" t="s">
        <v>326</v>
      </c>
      <c r="B83" s="69">
        <v>91</v>
      </c>
      <c r="C83" s="69" t="s">
        <v>105</v>
      </c>
      <c r="D83" s="69" t="s">
        <v>269</v>
      </c>
      <c r="E83" s="69">
        <v>21</v>
      </c>
      <c r="F83" s="69" t="s">
        <v>105</v>
      </c>
      <c r="G83" s="69">
        <v>524</v>
      </c>
      <c r="H83" s="69">
        <v>8</v>
      </c>
      <c r="I83" s="73"/>
      <c r="K83" s="73">
        <v>2</v>
      </c>
      <c r="R83" s="59">
        <v>539</v>
      </c>
      <c r="S83" s="59">
        <v>2</v>
      </c>
      <c r="T83" t="s">
        <v>358</v>
      </c>
      <c r="U83">
        <v>1</v>
      </c>
      <c r="V83" s="59">
        <v>539</v>
      </c>
    </row>
    <row r="84" spans="1:22" x14ac:dyDescent="0.3">
      <c r="A84" s="69" t="s">
        <v>298</v>
      </c>
      <c r="B84" s="69">
        <v>92</v>
      </c>
      <c r="C84" s="69" t="s">
        <v>92</v>
      </c>
      <c r="D84" s="69" t="s">
        <v>271</v>
      </c>
      <c r="E84" s="69">
        <v>67</v>
      </c>
      <c r="F84" s="69" t="s">
        <v>99</v>
      </c>
      <c r="G84" s="69">
        <v>252</v>
      </c>
      <c r="H84" s="69">
        <v>7</v>
      </c>
      <c r="I84" s="73"/>
      <c r="K84" s="73">
        <v>3</v>
      </c>
      <c r="R84" s="61">
        <v>545</v>
      </c>
      <c r="S84" s="61">
        <v>27</v>
      </c>
      <c r="T84" t="s">
        <v>358</v>
      </c>
      <c r="U84">
        <v>1</v>
      </c>
      <c r="V84" s="61">
        <v>545</v>
      </c>
    </row>
    <row r="85" spans="1:22" x14ac:dyDescent="0.3">
      <c r="A85" s="69" t="s">
        <v>321</v>
      </c>
      <c r="B85" s="69">
        <v>93</v>
      </c>
      <c r="C85" s="69" t="s">
        <v>104</v>
      </c>
      <c r="D85" s="69" t="s">
        <v>269</v>
      </c>
      <c r="E85" s="69">
        <v>36</v>
      </c>
      <c r="F85" s="69" t="s">
        <v>103</v>
      </c>
      <c r="G85" s="69">
        <v>419</v>
      </c>
      <c r="H85" s="69">
        <v>7</v>
      </c>
      <c r="I85" s="73"/>
      <c r="K85" s="73">
        <v>4</v>
      </c>
      <c r="R85" s="59">
        <v>546</v>
      </c>
      <c r="S85" s="59">
        <v>9</v>
      </c>
      <c r="T85" t="s">
        <v>358</v>
      </c>
      <c r="U85">
        <v>1</v>
      </c>
      <c r="V85" s="59">
        <v>546</v>
      </c>
    </row>
    <row r="86" spans="1:22" x14ac:dyDescent="0.3">
      <c r="A86" s="69" t="s">
        <v>317</v>
      </c>
      <c r="B86" s="69">
        <v>94</v>
      </c>
      <c r="C86" s="69" t="s">
        <v>95</v>
      </c>
      <c r="D86" s="69" t="s">
        <v>269</v>
      </c>
      <c r="E86" s="69">
        <v>4</v>
      </c>
      <c r="F86" s="69" t="s">
        <v>95</v>
      </c>
      <c r="G86" s="69">
        <v>366</v>
      </c>
      <c r="H86" s="69">
        <v>8</v>
      </c>
      <c r="I86" s="73"/>
      <c r="K86" s="73">
        <v>5</v>
      </c>
      <c r="R86" s="61">
        <v>643</v>
      </c>
      <c r="S86" s="61">
        <v>26</v>
      </c>
      <c r="T86" t="s">
        <v>358</v>
      </c>
      <c r="U86">
        <v>1</v>
      </c>
      <c r="V86" s="61">
        <v>643</v>
      </c>
    </row>
    <row r="87" spans="1:22" x14ac:dyDescent="0.3">
      <c r="A87" s="69" t="s">
        <v>283</v>
      </c>
      <c r="B87" s="69">
        <v>95</v>
      </c>
      <c r="C87" s="69" t="s">
        <v>100</v>
      </c>
      <c r="D87" s="69" t="s">
        <v>269</v>
      </c>
      <c r="E87" s="69">
        <v>31</v>
      </c>
      <c r="F87" s="69" t="s">
        <v>91</v>
      </c>
      <c r="G87" s="69">
        <v>164</v>
      </c>
      <c r="H87" s="69">
        <v>7</v>
      </c>
      <c r="I87" s="73"/>
      <c r="K87" s="73">
        <v>6</v>
      </c>
      <c r="R87" s="2">
        <v>646</v>
      </c>
      <c r="S87" s="2">
        <v>18</v>
      </c>
      <c r="T87" t="s">
        <v>358</v>
      </c>
      <c r="U87">
        <v>1</v>
      </c>
      <c r="V87" s="2">
        <v>646</v>
      </c>
    </row>
    <row r="88" spans="1:22" x14ac:dyDescent="0.3">
      <c r="A88" s="69" t="s">
        <v>304</v>
      </c>
      <c r="B88" s="69">
        <v>96</v>
      </c>
      <c r="C88" s="69" t="s">
        <v>102</v>
      </c>
      <c r="D88" s="69" t="s">
        <v>271</v>
      </c>
      <c r="E88" s="69">
        <v>95</v>
      </c>
      <c r="F88" s="69" t="s">
        <v>100</v>
      </c>
      <c r="G88" s="69">
        <v>281</v>
      </c>
      <c r="H88" s="69">
        <v>7</v>
      </c>
      <c r="I88" s="73"/>
      <c r="K88" s="73">
        <v>7</v>
      </c>
      <c r="R88" s="61">
        <v>683</v>
      </c>
      <c r="S88" s="61">
        <v>23</v>
      </c>
      <c r="T88" t="s">
        <v>358</v>
      </c>
      <c r="U88">
        <v>1</v>
      </c>
      <c r="V88" s="61">
        <v>683</v>
      </c>
    </row>
    <row r="89" spans="1:22" x14ac:dyDescent="0.3">
      <c r="A89" s="69" t="s">
        <v>324</v>
      </c>
      <c r="B89" s="69">
        <v>97</v>
      </c>
      <c r="C89" s="69" t="s">
        <v>103</v>
      </c>
      <c r="D89" s="69" t="s">
        <v>269</v>
      </c>
      <c r="E89" s="69">
        <v>52</v>
      </c>
      <c r="F89" s="69" t="s">
        <v>95</v>
      </c>
      <c r="G89" s="69">
        <v>451</v>
      </c>
      <c r="H89" s="69">
        <v>7</v>
      </c>
      <c r="I89" s="73"/>
      <c r="K89" s="73">
        <v>8</v>
      </c>
      <c r="R89" s="61">
        <v>683</v>
      </c>
      <c r="S89" s="61">
        <v>23</v>
      </c>
      <c r="T89" t="s">
        <v>358</v>
      </c>
      <c r="U89">
        <v>1</v>
      </c>
      <c r="V89" s="61">
        <v>683</v>
      </c>
    </row>
    <row r="90" spans="1:22" x14ac:dyDescent="0.3">
      <c r="A90" s="69" t="s">
        <v>318</v>
      </c>
      <c r="B90" s="69">
        <v>98</v>
      </c>
      <c r="C90" s="69" t="s">
        <v>97</v>
      </c>
      <c r="D90" s="69" t="s">
        <v>271</v>
      </c>
      <c r="E90" s="69">
        <v>69</v>
      </c>
      <c r="F90" s="69" t="s">
        <v>98</v>
      </c>
      <c r="G90" s="69">
        <v>372</v>
      </c>
      <c r="H90" s="69">
        <v>6</v>
      </c>
      <c r="I90" s="73" t="s">
        <v>340</v>
      </c>
      <c r="K90" s="73">
        <v>9</v>
      </c>
      <c r="L90">
        <f>G83-G87</f>
        <v>360</v>
      </c>
      <c r="M90" s="86">
        <f>L90/K90</f>
        <v>40</v>
      </c>
      <c r="R90" s="61">
        <v>683</v>
      </c>
      <c r="S90" s="61">
        <v>23</v>
      </c>
      <c r="T90" t="s">
        <v>358</v>
      </c>
      <c r="U90">
        <v>1</v>
      </c>
      <c r="V90" s="61">
        <v>683</v>
      </c>
    </row>
    <row r="93" spans="1:22" x14ac:dyDescent="0.3">
      <c r="E93" s="92"/>
      <c r="F93" s="88" t="s">
        <v>246</v>
      </c>
    </row>
    <row r="94" spans="1:22" x14ac:dyDescent="0.3">
      <c r="E94" t="s">
        <v>349</v>
      </c>
      <c r="F94" s="85">
        <v>11.89</v>
      </c>
    </row>
    <row r="95" spans="1:22" x14ac:dyDescent="0.3">
      <c r="E95" t="s">
        <v>350</v>
      </c>
      <c r="F95" s="85">
        <v>25.07</v>
      </c>
    </row>
    <row r="96" spans="1:22" x14ac:dyDescent="0.3">
      <c r="E96" t="s">
        <v>345</v>
      </c>
      <c r="F96" s="85">
        <v>28.91</v>
      </c>
    </row>
    <row r="97" spans="5:16" x14ac:dyDescent="0.3">
      <c r="E97" t="s">
        <v>351</v>
      </c>
      <c r="F97" s="85">
        <v>40</v>
      </c>
    </row>
    <row r="98" spans="5:16" x14ac:dyDescent="0.3">
      <c r="E98" t="s">
        <v>344</v>
      </c>
      <c r="F98" s="85">
        <v>42.8</v>
      </c>
      <c r="H98" s="95" t="s">
        <v>231</v>
      </c>
      <c r="I98" s="95" t="s">
        <v>368</v>
      </c>
      <c r="J98" s="95" t="s">
        <v>369</v>
      </c>
      <c r="K98" s="95" t="s">
        <v>370</v>
      </c>
      <c r="L98" s="95" t="s">
        <v>371</v>
      </c>
      <c r="M98" s="95" t="s">
        <v>88</v>
      </c>
      <c r="N98" s="95" t="s">
        <v>339</v>
      </c>
      <c r="O98" s="95" t="s">
        <v>372</v>
      </c>
      <c r="P98" s="95" t="s">
        <v>234</v>
      </c>
    </row>
    <row r="99" spans="5:16" x14ac:dyDescent="0.3">
      <c r="E99" t="s">
        <v>415</v>
      </c>
      <c r="F99" s="85">
        <v>58.83</v>
      </c>
      <c r="H99" s="69">
        <v>90</v>
      </c>
      <c r="I99" s="69" t="s">
        <v>108</v>
      </c>
      <c r="J99" s="69" t="s">
        <v>271</v>
      </c>
      <c r="K99" s="69">
        <v>57</v>
      </c>
      <c r="L99" s="69" t="s">
        <v>99</v>
      </c>
      <c r="M99" s="69">
        <v>426</v>
      </c>
      <c r="N99" s="69">
        <v>6</v>
      </c>
      <c r="O99" s="92"/>
      <c r="P99" s="85"/>
    </row>
    <row r="100" spans="5:16" x14ac:dyDescent="0.3">
      <c r="E100" t="s">
        <v>373</v>
      </c>
      <c r="F100" s="85">
        <v>81.75</v>
      </c>
      <c r="H100" s="69">
        <v>91</v>
      </c>
      <c r="I100" s="69" t="s">
        <v>105</v>
      </c>
      <c r="J100" s="69" t="s">
        <v>269</v>
      </c>
      <c r="K100" s="69">
        <v>21</v>
      </c>
      <c r="L100" s="69" t="s">
        <v>105</v>
      </c>
      <c r="M100" s="69">
        <v>524</v>
      </c>
      <c r="N100" s="69">
        <v>8</v>
      </c>
      <c r="O100" s="92"/>
      <c r="P100" s="85"/>
    </row>
    <row r="101" spans="5:16" x14ac:dyDescent="0.3">
      <c r="H101" s="69">
        <v>92</v>
      </c>
      <c r="I101" s="69" t="s">
        <v>92</v>
      </c>
      <c r="J101" s="69" t="s">
        <v>271</v>
      </c>
      <c r="K101" s="69">
        <v>67</v>
      </c>
      <c r="L101" s="69" t="s">
        <v>99</v>
      </c>
      <c r="M101" s="69">
        <v>252</v>
      </c>
      <c r="N101" s="69">
        <v>7</v>
      </c>
      <c r="O101" s="92"/>
      <c r="P101" s="85"/>
    </row>
    <row r="102" spans="5:16" x14ac:dyDescent="0.3">
      <c r="E102" s="92"/>
      <c r="F102" s="88" t="s">
        <v>246</v>
      </c>
      <c r="H102" s="69">
        <v>93</v>
      </c>
      <c r="I102" s="69" t="s">
        <v>104</v>
      </c>
      <c r="J102" s="69" t="s">
        <v>269</v>
      </c>
      <c r="K102" s="69">
        <v>36</v>
      </c>
      <c r="L102" s="69" t="s">
        <v>103</v>
      </c>
      <c r="M102" s="69">
        <v>419</v>
      </c>
      <c r="N102" s="69">
        <v>7</v>
      </c>
      <c r="O102" s="92"/>
      <c r="P102" s="85"/>
    </row>
    <row r="103" spans="5:16" x14ac:dyDescent="0.3">
      <c r="E103" t="s">
        <v>352</v>
      </c>
      <c r="F103" s="6">
        <v>56.63</v>
      </c>
      <c r="H103" s="69">
        <v>94</v>
      </c>
      <c r="I103" s="69" t="s">
        <v>95</v>
      </c>
      <c r="J103" s="69" t="s">
        <v>269</v>
      </c>
      <c r="K103" s="69">
        <v>4</v>
      </c>
      <c r="L103" s="69" t="s">
        <v>95</v>
      </c>
      <c r="M103" s="69">
        <v>366</v>
      </c>
      <c r="N103" s="69">
        <v>8</v>
      </c>
      <c r="O103" s="92"/>
      <c r="P103" s="85"/>
    </row>
    <row r="104" spans="5:16" x14ac:dyDescent="0.3">
      <c r="E104" t="s">
        <v>353</v>
      </c>
      <c r="F104" s="85">
        <v>146</v>
      </c>
      <c r="H104" s="69">
        <v>95</v>
      </c>
      <c r="I104" s="69" t="s">
        <v>100</v>
      </c>
      <c r="J104" s="69" t="s">
        <v>269</v>
      </c>
      <c r="K104" s="69">
        <v>31</v>
      </c>
      <c r="L104" s="69" t="s">
        <v>91</v>
      </c>
      <c r="M104" s="69">
        <v>164</v>
      </c>
      <c r="N104" s="69">
        <v>7</v>
      </c>
      <c r="O104" s="92"/>
      <c r="P104" s="85"/>
    </row>
    <row r="105" spans="5:16" x14ac:dyDescent="0.3">
      <c r="E105" t="s">
        <v>354</v>
      </c>
      <c r="F105" s="85">
        <v>63.6</v>
      </c>
      <c r="H105" s="69">
        <v>96</v>
      </c>
      <c r="I105" s="69" t="s">
        <v>102</v>
      </c>
      <c r="J105" s="69" t="s">
        <v>271</v>
      </c>
      <c r="K105" s="69">
        <v>95</v>
      </c>
      <c r="L105" s="69" t="s">
        <v>100</v>
      </c>
      <c r="M105" s="69">
        <v>281</v>
      </c>
      <c r="N105" s="69">
        <v>7</v>
      </c>
      <c r="O105" s="92"/>
      <c r="P105" s="85"/>
    </row>
    <row r="106" spans="5:16" x14ac:dyDescent="0.3">
      <c r="H106" s="69">
        <v>97</v>
      </c>
      <c r="I106" s="69" t="s">
        <v>103</v>
      </c>
      <c r="J106" s="69" t="s">
        <v>269</v>
      </c>
      <c r="K106" s="69">
        <v>52</v>
      </c>
      <c r="L106" s="69" t="s">
        <v>95</v>
      </c>
      <c r="M106" s="69">
        <v>451</v>
      </c>
      <c r="N106" s="69">
        <v>7</v>
      </c>
      <c r="O106" s="92"/>
      <c r="P106" s="85"/>
    </row>
    <row r="107" spans="5:16" x14ac:dyDescent="0.3">
      <c r="H107" s="69">
        <v>98</v>
      </c>
      <c r="I107" s="69" t="s">
        <v>97</v>
      </c>
      <c r="J107" s="69" t="s">
        <v>271</v>
      </c>
      <c r="K107" s="69">
        <v>69</v>
      </c>
      <c r="L107" s="69" t="s">
        <v>98</v>
      </c>
      <c r="M107" s="69">
        <v>372</v>
      </c>
      <c r="N107" s="69">
        <v>6</v>
      </c>
      <c r="O107" s="88">
        <f>M100-M104</f>
        <v>360</v>
      </c>
      <c r="P107" s="86">
        <f>O107/9</f>
        <v>40</v>
      </c>
    </row>
  </sheetData>
  <sortState ref="R2:T107">
    <sortCondition ref="R2:R107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56" workbookViewId="0">
      <selection activeCell="M36" sqref="M36"/>
    </sheetView>
  </sheetViews>
  <sheetFormatPr defaultRowHeight="14.4" x14ac:dyDescent="0.3"/>
  <cols>
    <col min="15" max="15" width="10.21875" customWidth="1"/>
    <col min="16" max="16" width="15.6640625" customWidth="1"/>
  </cols>
  <sheetData>
    <row r="1" spans="1:11" s="1" customFormat="1" x14ac:dyDescent="0.3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88</v>
      </c>
      <c r="H1" s="1" t="s">
        <v>339</v>
      </c>
    </row>
    <row r="2" spans="1:11" x14ac:dyDescent="0.3">
      <c r="A2" s="59" t="s">
        <v>319</v>
      </c>
      <c r="B2" s="59">
        <v>1</v>
      </c>
      <c r="C2" s="59" t="s">
        <v>104</v>
      </c>
      <c r="D2" s="59" t="s">
        <v>269</v>
      </c>
      <c r="E2" s="59">
        <v>34</v>
      </c>
      <c r="F2" s="59" t="s">
        <v>101</v>
      </c>
      <c r="G2" s="59">
        <v>396</v>
      </c>
      <c r="H2" s="59">
        <v>0</v>
      </c>
    </row>
    <row r="3" spans="1:11" x14ac:dyDescent="0.3">
      <c r="A3" s="58" t="s">
        <v>274</v>
      </c>
      <c r="B3" s="58">
        <v>19</v>
      </c>
      <c r="C3" s="58" t="s">
        <v>94</v>
      </c>
      <c r="D3" s="58" t="s">
        <v>269</v>
      </c>
      <c r="E3" s="58">
        <v>11</v>
      </c>
      <c r="F3" s="58" t="s">
        <v>92</v>
      </c>
      <c r="G3" s="58">
        <v>62</v>
      </c>
      <c r="H3" s="58">
        <v>1</v>
      </c>
    </row>
    <row r="4" spans="1:11" x14ac:dyDescent="0.3">
      <c r="A4" s="58" t="s">
        <v>279</v>
      </c>
      <c r="B4" s="58">
        <v>29</v>
      </c>
      <c r="C4" s="58" t="s">
        <v>96</v>
      </c>
      <c r="D4" s="58" t="s">
        <v>271</v>
      </c>
      <c r="E4" s="58">
        <v>31</v>
      </c>
      <c r="F4" s="58" t="s">
        <v>91</v>
      </c>
      <c r="G4" s="58">
        <v>135</v>
      </c>
      <c r="H4" s="58">
        <v>1</v>
      </c>
    </row>
    <row r="5" spans="1:11" x14ac:dyDescent="0.3">
      <c r="A5" s="58" t="s">
        <v>290</v>
      </c>
      <c r="B5" s="58">
        <v>32</v>
      </c>
      <c r="C5" s="58" t="s">
        <v>104</v>
      </c>
      <c r="D5" s="58" t="s">
        <v>269</v>
      </c>
      <c r="E5" s="58">
        <v>19</v>
      </c>
      <c r="F5" s="58" t="s">
        <v>94</v>
      </c>
      <c r="G5" s="58">
        <v>203</v>
      </c>
      <c r="H5" s="58">
        <v>1</v>
      </c>
      <c r="I5">
        <f>G5-G3</f>
        <v>141</v>
      </c>
      <c r="J5" s="58">
        <v>3</v>
      </c>
      <c r="K5">
        <f>I5/J5</f>
        <v>47</v>
      </c>
    </row>
    <row r="6" spans="1:11" x14ac:dyDescent="0.3">
      <c r="A6" s="69" t="s">
        <v>285</v>
      </c>
      <c r="B6" s="69">
        <v>33</v>
      </c>
      <c r="C6" s="69" t="s">
        <v>93</v>
      </c>
      <c r="D6" s="69" t="s">
        <v>269</v>
      </c>
      <c r="E6" s="69">
        <v>12</v>
      </c>
      <c r="F6" s="69" t="s">
        <v>90</v>
      </c>
      <c r="G6" s="69">
        <v>178</v>
      </c>
      <c r="H6" s="69">
        <v>2</v>
      </c>
    </row>
    <row r="7" spans="1:11" x14ac:dyDescent="0.3">
      <c r="A7" s="69" t="s">
        <v>303</v>
      </c>
      <c r="B7" s="69">
        <v>7</v>
      </c>
      <c r="C7" s="69" t="s">
        <v>103</v>
      </c>
      <c r="D7" s="69" t="s">
        <v>271</v>
      </c>
      <c r="E7" s="69">
        <v>33</v>
      </c>
      <c r="F7" s="69" t="s">
        <v>93</v>
      </c>
      <c r="G7" s="69">
        <v>274</v>
      </c>
      <c r="H7" s="69">
        <v>2</v>
      </c>
      <c r="I7">
        <f>G7-G6</f>
        <v>96</v>
      </c>
      <c r="J7" s="69">
        <v>2</v>
      </c>
      <c r="K7">
        <f>I7/J7</f>
        <v>48</v>
      </c>
    </row>
    <row r="8" spans="1:11" x14ac:dyDescent="0.3">
      <c r="A8" s="67" t="s">
        <v>286</v>
      </c>
      <c r="B8" s="67">
        <v>16</v>
      </c>
      <c r="C8" s="67" t="s">
        <v>97</v>
      </c>
      <c r="D8" s="67" t="s">
        <v>269</v>
      </c>
      <c r="E8" s="67">
        <v>11</v>
      </c>
      <c r="F8" s="67" t="s">
        <v>92</v>
      </c>
      <c r="G8" s="67">
        <v>180</v>
      </c>
      <c r="H8" s="67">
        <v>3</v>
      </c>
    </row>
    <row r="9" spans="1:11" x14ac:dyDescent="0.3">
      <c r="A9" s="67" t="s">
        <v>318</v>
      </c>
      <c r="B9" s="67">
        <v>3</v>
      </c>
      <c r="C9" s="67" t="s">
        <v>93</v>
      </c>
      <c r="D9" s="67" t="s">
        <v>269</v>
      </c>
      <c r="E9" s="67">
        <v>4</v>
      </c>
      <c r="F9" s="67" t="s">
        <v>95</v>
      </c>
      <c r="G9" s="67">
        <v>371</v>
      </c>
      <c r="H9" s="67">
        <v>3</v>
      </c>
    </row>
    <row r="10" spans="1:11" x14ac:dyDescent="0.3">
      <c r="A10" s="67" t="s">
        <v>318</v>
      </c>
      <c r="B10" s="67">
        <v>35</v>
      </c>
      <c r="C10" s="67" t="s">
        <v>94</v>
      </c>
      <c r="D10" s="67" t="s">
        <v>269</v>
      </c>
      <c r="E10" s="67">
        <v>4</v>
      </c>
      <c r="F10" s="67" t="s">
        <v>95</v>
      </c>
      <c r="G10" s="67">
        <v>371</v>
      </c>
      <c r="H10" s="67">
        <v>3</v>
      </c>
    </row>
    <row r="11" spans="1:11" x14ac:dyDescent="0.3">
      <c r="A11" s="67" t="s">
        <v>328</v>
      </c>
      <c r="B11" s="67">
        <v>2</v>
      </c>
      <c r="C11" s="67" t="s">
        <v>108</v>
      </c>
      <c r="D11" s="67" t="s">
        <v>271</v>
      </c>
      <c r="E11" s="67">
        <v>5</v>
      </c>
      <c r="F11" s="67" t="s">
        <v>100</v>
      </c>
      <c r="G11" s="67">
        <v>539</v>
      </c>
      <c r="H11" s="67">
        <v>3</v>
      </c>
    </row>
    <row r="12" spans="1:11" x14ac:dyDescent="0.3">
      <c r="A12" s="67" t="s">
        <v>332</v>
      </c>
      <c r="B12" s="67">
        <v>23</v>
      </c>
      <c r="C12" s="67" t="s">
        <v>92</v>
      </c>
      <c r="D12" s="67" t="s">
        <v>269</v>
      </c>
      <c r="E12" s="67">
        <v>6</v>
      </c>
      <c r="F12" s="67" t="s">
        <v>102</v>
      </c>
      <c r="G12" s="67">
        <v>683</v>
      </c>
      <c r="H12" s="67">
        <v>3</v>
      </c>
    </row>
    <row r="13" spans="1:11" x14ac:dyDescent="0.3">
      <c r="A13" s="67" t="s">
        <v>332</v>
      </c>
      <c r="B13" s="67">
        <v>23</v>
      </c>
      <c r="C13" s="67" t="s">
        <v>92</v>
      </c>
      <c r="D13" s="67" t="s">
        <v>269</v>
      </c>
      <c r="E13" s="67">
        <v>9</v>
      </c>
      <c r="F13" s="67" t="s">
        <v>96</v>
      </c>
      <c r="G13" s="67">
        <v>683</v>
      </c>
      <c r="H13" s="67">
        <v>3</v>
      </c>
    </row>
    <row r="14" spans="1:11" x14ac:dyDescent="0.3">
      <c r="A14" s="67" t="s">
        <v>332</v>
      </c>
      <c r="B14" s="67">
        <v>23</v>
      </c>
      <c r="C14" s="67" t="s">
        <v>92</v>
      </c>
      <c r="D14" s="67" t="s">
        <v>269</v>
      </c>
      <c r="E14" s="67">
        <v>6</v>
      </c>
      <c r="F14" s="67" t="s">
        <v>102</v>
      </c>
      <c r="G14" s="67">
        <v>683</v>
      </c>
      <c r="H14" s="67">
        <v>3</v>
      </c>
      <c r="I14">
        <f>G14-G8</f>
        <v>503</v>
      </c>
      <c r="J14" s="67">
        <v>4</v>
      </c>
      <c r="K14">
        <f>I14/J14</f>
        <v>125.75</v>
      </c>
    </row>
    <row r="15" spans="1:11" x14ac:dyDescent="0.3">
      <c r="A15" s="62" t="s">
        <v>285</v>
      </c>
      <c r="B15" s="62">
        <v>34</v>
      </c>
      <c r="C15" s="62" t="s">
        <v>101</v>
      </c>
      <c r="D15" s="62" t="s">
        <v>269</v>
      </c>
      <c r="E15" s="62">
        <v>25</v>
      </c>
      <c r="F15" s="62" t="s">
        <v>93</v>
      </c>
      <c r="G15" s="62">
        <v>178</v>
      </c>
      <c r="H15" s="62">
        <v>4</v>
      </c>
    </row>
    <row r="16" spans="1:11" x14ac:dyDescent="0.3">
      <c r="A16" s="62" t="s">
        <v>314</v>
      </c>
      <c r="B16" s="62">
        <v>21</v>
      </c>
      <c r="C16" s="62" t="s">
        <v>105</v>
      </c>
      <c r="D16" s="62" t="s">
        <v>269</v>
      </c>
      <c r="E16" s="62">
        <v>29</v>
      </c>
      <c r="F16" s="62" t="s">
        <v>96</v>
      </c>
      <c r="G16" s="62">
        <v>346</v>
      </c>
      <c r="H16" s="62">
        <v>4</v>
      </c>
      <c r="I16">
        <f>G16-G15</f>
        <v>168</v>
      </c>
      <c r="J16" s="62">
        <v>2</v>
      </c>
      <c r="K16">
        <f>I16/J16</f>
        <v>84</v>
      </c>
    </row>
    <row r="17" spans="1:17" x14ac:dyDescent="0.3">
      <c r="A17" s="88" t="s">
        <v>268</v>
      </c>
      <c r="B17" s="88">
        <v>75</v>
      </c>
      <c r="C17" s="88">
        <v>-1</v>
      </c>
      <c r="D17" s="88" t="s">
        <v>269</v>
      </c>
      <c r="E17" s="88">
        <v>12</v>
      </c>
      <c r="F17" s="88" t="s">
        <v>90</v>
      </c>
      <c r="G17" s="88">
        <v>16</v>
      </c>
      <c r="H17" s="88">
        <v>6</v>
      </c>
      <c r="J17" s="88">
        <v>1</v>
      </c>
    </row>
    <row r="18" spans="1:17" x14ac:dyDescent="0.3">
      <c r="A18" s="88" t="s">
        <v>270</v>
      </c>
      <c r="B18" s="88">
        <v>31</v>
      </c>
      <c r="C18" s="88" t="s">
        <v>91</v>
      </c>
      <c r="D18" s="88" t="s">
        <v>271</v>
      </c>
      <c r="E18" s="88">
        <v>10</v>
      </c>
      <c r="F18" s="88" t="s">
        <v>91</v>
      </c>
      <c r="G18" s="88">
        <v>18</v>
      </c>
      <c r="H18" s="88">
        <v>6</v>
      </c>
      <c r="J18" s="88">
        <v>2</v>
      </c>
    </row>
    <row r="19" spans="1:17" x14ac:dyDescent="0.3">
      <c r="A19" s="88" t="s">
        <v>275</v>
      </c>
      <c r="B19" s="88">
        <v>73</v>
      </c>
      <c r="C19" s="88">
        <v>-1</v>
      </c>
      <c r="D19" s="88" t="s">
        <v>269</v>
      </c>
      <c r="E19" s="88">
        <v>10</v>
      </c>
      <c r="F19" s="88" t="s">
        <v>91</v>
      </c>
      <c r="G19" s="88">
        <v>90</v>
      </c>
      <c r="H19" s="88">
        <v>6</v>
      </c>
      <c r="J19" s="88">
        <v>3</v>
      </c>
    </row>
    <row r="20" spans="1:17" x14ac:dyDescent="0.3">
      <c r="A20" s="88" t="s">
        <v>277</v>
      </c>
      <c r="B20" s="88">
        <v>74</v>
      </c>
      <c r="C20" s="88">
        <v>-1</v>
      </c>
      <c r="D20" s="88" t="s">
        <v>271</v>
      </c>
      <c r="E20" s="88">
        <v>50</v>
      </c>
      <c r="F20" s="88" t="s">
        <v>92</v>
      </c>
      <c r="G20" s="88">
        <v>109</v>
      </c>
      <c r="H20" s="88">
        <v>6</v>
      </c>
      <c r="J20" s="88">
        <v>4</v>
      </c>
    </row>
    <row r="21" spans="1:17" x14ac:dyDescent="0.3">
      <c r="A21" s="88" t="s">
        <v>278</v>
      </c>
      <c r="B21" s="88">
        <v>80</v>
      </c>
      <c r="C21" s="88">
        <v>-1</v>
      </c>
      <c r="D21" s="88" t="s">
        <v>269</v>
      </c>
      <c r="E21" s="88">
        <v>12</v>
      </c>
      <c r="F21" s="88" t="s">
        <v>90</v>
      </c>
      <c r="G21" s="88">
        <v>112</v>
      </c>
      <c r="H21" s="88">
        <v>6</v>
      </c>
      <c r="J21" s="88">
        <v>5</v>
      </c>
      <c r="O21" t="s">
        <v>374</v>
      </c>
      <c r="P21" t="s">
        <v>230</v>
      </c>
      <c r="Q21" s="1">
        <v>396</v>
      </c>
    </row>
    <row r="22" spans="1:17" x14ac:dyDescent="0.3">
      <c r="A22" s="88" t="s">
        <v>280</v>
      </c>
      <c r="B22" s="88">
        <v>60</v>
      </c>
      <c r="C22" s="88" t="s">
        <v>97</v>
      </c>
      <c r="D22" s="88" t="s">
        <v>269</v>
      </c>
      <c r="E22" s="88">
        <v>75</v>
      </c>
      <c r="F22" s="88">
        <v>-1</v>
      </c>
      <c r="G22" s="88">
        <v>148</v>
      </c>
      <c r="H22" s="88">
        <v>6</v>
      </c>
      <c r="J22" s="88">
        <v>6</v>
      </c>
      <c r="O22" t="s">
        <v>375</v>
      </c>
      <c r="P22" t="s">
        <v>383</v>
      </c>
      <c r="Q22" s="1">
        <v>47</v>
      </c>
    </row>
    <row r="23" spans="1:17" x14ac:dyDescent="0.3">
      <c r="A23" s="88" t="s">
        <v>282</v>
      </c>
      <c r="B23" s="88">
        <v>40</v>
      </c>
      <c r="C23" s="88" t="s">
        <v>98</v>
      </c>
      <c r="D23" s="88" t="s">
        <v>269</v>
      </c>
      <c r="E23" s="88">
        <v>75</v>
      </c>
      <c r="F23" s="88">
        <v>-1</v>
      </c>
      <c r="G23" s="88">
        <v>154</v>
      </c>
      <c r="H23" s="88">
        <v>6</v>
      </c>
      <c r="J23" s="88">
        <v>7</v>
      </c>
      <c r="O23" t="s">
        <v>376</v>
      </c>
      <c r="P23" t="s">
        <v>228</v>
      </c>
      <c r="Q23" s="1">
        <v>48</v>
      </c>
    </row>
    <row r="24" spans="1:17" x14ac:dyDescent="0.3">
      <c r="A24" s="88" t="s">
        <v>283</v>
      </c>
      <c r="B24" s="88">
        <v>67</v>
      </c>
      <c r="C24" s="88" t="s">
        <v>99</v>
      </c>
      <c r="D24" s="88" t="s">
        <v>269</v>
      </c>
      <c r="E24" s="88">
        <v>75</v>
      </c>
      <c r="F24" s="88">
        <v>-1</v>
      </c>
      <c r="G24" s="88">
        <v>164</v>
      </c>
      <c r="H24" s="88">
        <v>6</v>
      </c>
      <c r="J24" s="88">
        <v>8</v>
      </c>
      <c r="O24" t="s">
        <v>377</v>
      </c>
      <c r="P24" t="s">
        <v>384</v>
      </c>
      <c r="Q24" s="1">
        <v>126</v>
      </c>
    </row>
    <row r="25" spans="1:17" x14ac:dyDescent="0.3">
      <c r="A25" s="88" t="s">
        <v>284</v>
      </c>
      <c r="B25" s="88">
        <v>84</v>
      </c>
      <c r="C25" s="88">
        <v>-1</v>
      </c>
      <c r="D25" s="88" t="s">
        <v>269</v>
      </c>
      <c r="E25" s="88">
        <v>50</v>
      </c>
      <c r="F25" s="88" t="s">
        <v>92</v>
      </c>
      <c r="G25" s="88">
        <v>175</v>
      </c>
      <c r="H25" s="88">
        <v>6</v>
      </c>
      <c r="J25" s="88">
        <v>9</v>
      </c>
      <c r="O25" t="s">
        <v>378</v>
      </c>
      <c r="P25" t="s">
        <v>229</v>
      </c>
      <c r="Q25" s="1">
        <v>84</v>
      </c>
    </row>
    <row r="26" spans="1:17" x14ac:dyDescent="0.3">
      <c r="A26" s="88" t="s">
        <v>285</v>
      </c>
      <c r="B26" s="88">
        <v>54</v>
      </c>
      <c r="C26" s="88" t="s">
        <v>102</v>
      </c>
      <c r="D26" s="88" t="s">
        <v>269</v>
      </c>
      <c r="E26" s="88">
        <v>75</v>
      </c>
      <c r="F26" s="88">
        <v>-1</v>
      </c>
      <c r="G26" s="88">
        <v>179</v>
      </c>
      <c r="H26" s="88">
        <v>6</v>
      </c>
      <c r="J26" s="88">
        <v>10</v>
      </c>
      <c r="O26" t="s">
        <v>379</v>
      </c>
      <c r="P26" t="s">
        <v>385</v>
      </c>
      <c r="Q26" s="1" t="s">
        <v>388</v>
      </c>
    </row>
    <row r="27" spans="1:17" x14ac:dyDescent="0.3">
      <c r="A27" s="88" t="s">
        <v>287</v>
      </c>
      <c r="B27" s="88">
        <v>36</v>
      </c>
      <c r="C27" s="88" t="s">
        <v>103</v>
      </c>
      <c r="D27" s="88" t="s">
        <v>271</v>
      </c>
      <c r="E27" s="88">
        <v>73</v>
      </c>
      <c r="F27" s="88">
        <v>-1</v>
      </c>
      <c r="G27" s="88">
        <v>182</v>
      </c>
      <c r="H27" s="88">
        <v>6</v>
      </c>
      <c r="J27" s="88">
        <v>11</v>
      </c>
      <c r="O27" t="s">
        <v>380</v>
      </c>
      <c r="P27" t="s">
        <v>386</v>
      </c>
      <c r="Q27" s="1">
        <v>9.6</v>
      </c>
    </row>
    <row r="28" spans="1:17" x14ac:dyDescent="0.3">
      <c r="A28" s="88" t="s">
        <v>287</v>
      </c>
      <c r="B28" s="88">
        <v>63</v>
      </c>
      <c r="C28" s="88" t="s">
        <v>91</v>
      </c>
      <c r="D28" s="88" t="s">
        <v>269</v>
      </c>
      <c r="E28" s="88">
        <v>50</v>
      </c>
      <c r="F28" s="88" t="s">
        <v>92</v>
      </c>
      <c r="G28" s="88">
        <v>182</v>
      </c>
      <c r="H28" s="88">
        <v>6</v>
      </c>
      <c r="J28" s="88">
        <v>12</v>
      </c>
      <c r="O28" t="s">
        <v>381</v>
      </c>
      <c r="P28" t="s">
        <v>387</v>
      </c>
      <c r="Q28" s="1">
        <v>57.4</v>
      </c>
    </row>
    <row r="29" spans="1:17" x14ac:dyDescent="0.3">
      <c r="A29" s="88" t="s">
        <v>288</v>
      </c>
      <c r="B29" s="88">
        <v>66</v>
      </c>
      <c r="C29" s="88" t="s">
        <v>93</v>
      </c>
      <c r="D29" s="88" t="s">
        <v>269</v>
      </c>
      <c r="E29" s="88">
        <v>75</v>
      </c>
      <c r="F29" s="88">
        <v>-1</v>
      </c>
      <c r="G29" s="88">
        <v>185</v>
      </c>
      <c r="H29" s="88">
        <v>6</v>
      </c>
      <c r="J29" s="88">
        <v>13</v>
      </c>
      <c r="O29" t="s">
        <v>382</v>
      </c>
      <c r="P29" t="s">
        <v>223</v>
      </c>
      <c r="Q29" s="1">
        <v>44.5</v>
      </c>
    </row>
    <row r="30" spans="1:17" x14ac:dyDescent="0.3">
      <c r="A30" s="88" t="s">
        <v>289</v>
      </c>
      <c r="B30" s="88">
        <v>51</v>
      </c>
      <c r="C30" s="88" t="s">
        <v>93</v>
      </c>
      <c r="D30" s="88" t="s">
        <v>269</v>
      </c>
      <c r="E30" s="88">
        <v>75</v>
      </c>
      <c r="F30" s="88">
        <v>-1</v>
      </c>
      <c r="G30" s="88">
        <v>201</v>
      </c>
      <c r="H30" s="88">
        <v>6</v>
      </c>
      <c r="J30" s="88">
        <v>14</v>
      </c>
    </row>
    <row r="31" spans="1:17" x14ac:dyDescent="0.3">
      <c r="A31" s="88" t="s">
        <v>289</v>
      </c>
      <c r="B31" s="88">
        <v>79</v>
      </c>
      <c r="C31" s="88">
        <v>-1</v>
      </c>
      <c r="D31" s="88" t="s">
        <v>271</v>
      </c>
      <c r="E31" s="88">
        <v>73</v>
      </c>
      <c r="F31" s="88">
        <v>-1</v>
      </c>
      <c r="G31" s="88">
        <v>202</v>
      </c>
      <c r="H31" s="88">
        <v>6</v>
      </c>
      <c r="J31" s="88">
        <v>15</v>
      </c>
    </row>
    <row r="32" spans="1:17" x14ac:dyDescent="0.3">
      <c r="A32" s="88" t="s">
        <v>291</v>
      </c>
      <c r="B32" s="88">
        <v>62</v>
      </c>
      <c r="C32" s="88" t="s">
        <v>105</v>
      </c>
      <c r="D32" s="88" t="s">
        <v>269</v>
      </c>
      <c r="E32" s="88">
        <v>75</v>
      </c>
      <c r="F32" s="88">
        <v>-1</v>
      </c>
      <c r="G32" s="88">
        <v>206</v>
      </c>
      <c r="H32" s="88">
        <v>6</v>
      </c>
      <c r="J32" s="88">
        <v>16</v>
      </c>
    </row>
    <row r="33" spans="1:10" x14ac:dyDescent="0.3">
      <c r="A33" s="88" t="s">
        <v>292</v>
      </c>
      <c r="B33" s="88">
        <v>88</v>
      </c>
      <c r="C33" s="88">
        <v>-1</v>
      </c>
      <c r="D33" s="88" t="s">
        <v>271</v>
      </c>
      <c r="E33" s="88">
        <v>80</v>
      </c>
      <c r="F33" s="88">
        <v>-1</v>
      </c>
      <c r="G33" s="88">
        <v>211</v>
      </c>
      <c r="H33" s="88">
        <v>6</v>
      </c>
      <c r="J33" s="88">
        <v>17</v>
      </c>
    </row>
    <row r="34" spans="1:10" x14ac:dyDescent="0.3">
      <c r="A34" s="88" t="s">
        <v>293</v>
      </c>
      <c r="B34" s="88">
        <v>56</v>
      </c>
      <c r="C34" s="88" t="s">
        <v>106</v>
      </c>
      <c r="D34" s="88" t="s">
        <v>269</v>
      </c>
      <c r="E34" s="88">
        <v>75</v>
      </c>
      <c r="F34" s="88">
        <v>-1</v>
      </c>
      <c r="G34" s="88">
        <v>214</v>
      </c>
      <c r="H34" s="88">
        <v>6</v>
      </c>
      <c r="J34" s="88">
        <v>18</v>
      </c>
    </row>
    <row r="35" spans="1:10" x14ac:dyDescent="0.3">
      <c r="A35" s="88" t="s">
        <v>294</v>
      </c>
      <c r="B35" s="88">
        <v>52</v>
      </c>
      <c r="C35" s="88" t="s">
        <v>95</v>
      </c>
      <c r="D35" s="88" t="s">
        <v>269</v>
      </c>
      <c r="E35" s="88">
        <v>50</v>
      </c>
      <c r="F35" s="88" t="s">
        <v>92</v>
      </c>
      <c r="G35" s="88">
        <v>227</v>
      </c>
      <c r="H35" s="88">
        <v>6</v>
      </c>
      <c r="J35" s="88">
        <v>19</v>
      </c>
    </row>
    <row r="36" spans="1:10" x14ac:dyDescent="0.3">
      <c r="A36" s="88" t="s">
        <v>295</v>
      </c>
      <c r="B36" s="88">
        <v>55</v>
      </c>
      <c r="C36" s="88" t="s">
        <v>107</v>
      </c>
      <c r="D36" s="88" t="s">
        <v>269</v>
      </c>
      <c r="E36" s="88">
        <v>75</v>
      </c>
      <c r="F36" s="88">
        <v>-1</v>
      </c>
      <c r="G36" s="88">
        <v>232</v>
      </c>
      <c r="H36" s="88">
        <v>6</v>
      </c>
      <c r="J36" s="88">
        <v>20</v>
      </c>
    </row>
    <row r="37" spans="1:10" x14ac:dyDescent="0.3">
      <c r="A37" s="88" t="s">
        <v>296</v>
      </c>
      <c r="B37" s="88">
        <v>65</v>
      </c>
      <c r="C37" s="88" t="s">
        <v>92</v>
      </c>
      <c r="D37" s="88" t="s">
        <v>269</v>
      </c>
      <c r="E37" s="88">
        <v>75</v>
      </c>
      <c r="F37" s="88">
        <v>-1</v>
      </c>
      <c r="G37" s="88">
        <v>242</v>
      </c>
      <c r="H37" s="88">
        <v>6</v>
      </c>
      <c r="J37" s="88">
        <v>21</v>
      </c>
    </row>
    <row r="38" spans="1:10" x14ac:dyDescent="0.3">
      <c r="A38" s="88" t="s">
        <v>297</v>
      </c>
      <c r="B38" s="88">
        <v>77</v>
      </c>
      <c r="C38" s="88">
        <v>-1</v>
      </c>
      <c r="D38" s="88" t="s">
        <v>271</v>
      </c>
      <c r="E38" s="88">
        <v>84</v>
      </c>
      <c r="F38" s="88">
        <v>-1</v>
      </c>
      <c r="G38" s="88">
        <v>248</v>
      </c>
      <c r="H38" s="88">
        <v>6</v>
      </c>
      <c r="J38" s="88">
        <v>22</v>
      </c>
    </row>
    <row r="39" spans="1:10" x14ac:dyDescent="0.3">
      <c r="A39" s="88" t="s">
        <v>297</v>
      </c>
      <c r="B39" s="88">
        <v>87</v>
      </c>
      <c r="C39" s="88">
        <v>-1</v>
      </c>
      <c r="D39" s="88" t="s">
        <v>269</v>
      </c>
      <c r="E39" s="88">
        <v>80</v>
      </c>
      <c r="F39" s="88">
        <v>-1</v>
      </c>
      <c r="G39" s="88">
        <v>248</v>
      </c>
      <c r="H39" s="88">
        <v>6</v>
      </c>
      <c r="J39" s="88">
        <v>23</v>
      </c>
    </row>
    <row r="40" spans="1:10" x14ac:dyDescent="0.3">
      <c r="A40" s="88" t="s">
        <v>298</v>
      </c>
      <c r="B40" s="88">
        <v>83</v>
      </c>
      <c r="C40" s="88">
        <v>-1</v>
      </c>
      <c r="D40" s="88" t="s">
        <v>269</v>
      </c>
      <c r="E40" s="88">
        <v>74</v>
      </c>
      <c r="F40" s="88">
        <v>-1</v>
      </c>
      <c r="G40" s="88">
        <v>253</v>
      </c>
      <c r="H40" s="88">
        <v>6</v>
      </c>
      <c r="J40" s="88">
        <v>24</v>
      </c>
    </row>
    <row r="41" spans="1:10" x14ac:dyDescent="0.3">
      <c r="A41" s="88" t="s">
        <v>299</v>
      </c>
      <c r="B41" s="88">
        <v>68</v>
      </c>
      <c r="C41" s="88" t="s">
        <v>98</v>
      </c>
      <c r="D41" s="88" t="s">
        <v>269</v>
      </c>
      <c r="E41" s="88">
        <v>73</v>
      </c>
      <c r="F41" s="88">
        <v>-1</v>
      </c>
      <c r="G41" s="88">
        <v>254</v>
      </c>
      <c r="H41" s="88">
        <v>6</v>
      </c>
      <c r="J41" s="88">
        <v>25</v>
      </c>
    </row>
    <row r="42" spans="1:10" x14ac:dyDescent="0.3">
      <c r="A42" s="88" t="s">
        <v>300</v>
      </c>
      <c r="B42" s="88">
        <v>81</v>
      </c>
      <c r="C42" s="88">
        <v>-1</v>
      </c>
      <c r="D42" s="88" t="s">
        <v>269</v>
      </c>
      <c r="E42" s="88">
        <v>73</v>
      </c>
      <c r="F42" s="88">
        <v>-1</v>
      </c>
      <c r="G42" s="88">
        <v>255</v>
      </c>
      <c r="H42" s="88">
        <v>6</v>
      </c>
      <c r="J42" s="88">
        <v>26</v>
      </c>
    </row>
    <row r="43" spans="1:10" x14ac:dyDescent="0.3">
      <c r="A43" s="88" t="s">
        <v>301</v>
      </c>
      <c r="B43" s="88">
        <v>69</v>
      </c>
      <c r="C43" s="88" t="s">
        <v>98</v>
      </c>
      <c r="D43" s="88" t="s">
        <v>269</v>
      </c>
      <c r="E43" s="88">
        <v>74</v>
      </c>
      <c r="F43" s="88">
        <v>-1</v>
      </c>
      <c r="G43" s="88">
        <v>261</v>
      </c>
      <c r="H43" s="88">
        <v>6</v>
      </c>
      <c r="J43" s="88">
        <v>27</v>
      </c>
    </row>
    <row r="44" spans="1:10" x14ac:dyDescent="0.3">
      <c r="A44" s="88" t="s">
        <v>302</v>
      </c>
      <c r="B44" s="88">
        <v>86</v>
      </c>
      <c r="C44" s="88">
        <v>-1</v>
      </c>
      <c r="D44" s="88" t="s">
        <v>271</v>
      </c>
      <c r="E44" s="88">
        <v>60</v>
      </c>
      <c r="F44" s="88" t="s">
        <v>97</v>
      </c>
      <c r="G44" s="88">
        <v>268</v>
      </c>
      <c r="H44" s="88">
        <v>6</v>
      </c>
      <c r="J44" s="88">
        <v>28</v>
      </c>
    </row>
    <row r="45" spans="1:10" x14ac:dyDescent="0.3">
      <c r="A45" s="88" t="s">
        <v>303</v>
      </c>
      <c r="B45" s="88">
        <v>49</v>
      </c>
      <c r="C45" s="88" t="s">
        <v>91</v>
      </c>
      <c r="D45" s="88" t="s">
        <v>271</v>
      </c>
      <c r="E45" s="88">
        <v>95</v>
      </c>
      <c r="F45" s="88" t="s">
        <v>100</v>
      </c>
      <c r="G45" s="88">
        <v>273</v>
      </c>
      <c r="H45" s="88">
        <v>6</v>
      </c>
      <c r="J45" s="88">
        <v>29</v>
      </c>
    </row>
    <row r="46" spans="1:10" x14ac:dyDescent="0.3">
      <c r="A46" s="88" t="s">
        <v>304</v>
      </c>
      <c r="B46" s="88">
        <v>71</v>
      </c>
      <c r="C46" s="88" t="s">
        <v>94</v>
      </c>
      <c r="D46" s="88" t="s">
        <v>271</v>
      </c>
      <c r="E46" s="88">
        <v>66</v>
      </c>
      <c r="F46" s="88" t="s">
        <v>93</v>
      </c>
      <c r="G46" s="88">
        <v>281</v>
      </c>
      <c r="H46" s="88">
        <v>6</v>
      </c>
      <c r="J46" s="88">
        <v>30</v>
      </c>
    </row>
    <row r="47" spans="1:10" x14ac:dyDescent="0.3">
      <c r="A47" s="88" t="s">
        <v>305</v>
      </c>
      <c r="B47" s="88">
        <v>64</v>
      </c>
      <c r="C47" s="88" t="s">
        <v>92</v>
      </c>
      <c r="D47" s="88" t="s">
        <v>269</v>
      </c>
      <c r="E47" s="88">
        <v>73</v>
      </c>
      <c r="F47" s="88">
        <v>-1</v>
      </c>
      <c r="G47" s="88">
        <v>283</v>
      </c>
      <c r="H47" s="88">
        <v>6</v>
      </c>
      <c r="J47" s="88">
        <v>31</v>
      </c>
    </row>
    <row r="48" spans="1:10" x14ac:dyDescent="0.3">
      <c r="A48" s="88" t="s">
        <v>307</v>
      </c>
      <c r="B48" s="88">
        <v>48</v>
      </c>
      <c r="C48" s="88" t="s">
        <v>108</v>
      </c>
      <c r="D48" s="88" t="s">
        <v>269</v>
      </c>
      <c r="E48" s="88">
        <v>84</v>
      </c>
      <c r="F48" s="88">
        <v>-1</v>
      </c>
      <c r="G48" s="88">
        <v>301</v>
      </c>
      <c r="H48" s="88">
        <v>6</v>
      </c>
      <c r="J48" s="88">
        <v>32</v>
      </c>
    </row>
    <row r="49" spans="1:10" x14ac:dyDescent="0.3">
      <c r="A49" s="88" t="s">
        <v>307</v>
      </c>
      <c r="B49" s="88">
        <v>70</v>
      </c>
      <c r="C49" s="88" t="s">
        <v>101</v>
      </c>
      <c r="D49" s="88" t="s">
        <v>269</v>
      </c>
      <c r="E49" s="88">
        <v>73</v>
      </c>
      <c r="F49" s="88">
        <v>-1</v>
      </c>
      <c r="G49" s="88">
        <v>301</v>
      </c>
      <c r="H49" s="88">
        <v>6</v>
      </c>
      <c r="J49" s="88">
        <v>33</v>
      </c>
    </row>
    <row r="50" spans="1:10" x14ac:dyDescent="0.3">
      <c r="A50" s="88" t="s">
        <v>307</v>
      </c>
      <c r="B50" s="88">
        <v>48</v>
      </c>
      <c r="C50" s="88" t="s">
        <v>108</v>
      </c>
      <c r="D50" s="88" t="s">
        <v>269</v>
      </c>
      <c r="E50" s="88">
        <v>84</v>
      </c>
      <c r="F50" s="88">
        <v>-1</v>
      </c>
      <c r="G50" s="88">
        <v>301</v>
      </c>
      <c r="H50" s="88">
        <v>6</v>
      </c>
      <c r="J50" s="88">
        <v>34</v>
      </c>
    </row>
    <row r="51" spans="1:10" x14ac:dyDescent="0.3">
      <c r="A51" s="88" t="s">
        <v>308</v>
      </c>
      <c r="B51" s="88">
        <v>85</v>
      </c>
      <c r="C51" s="88">
        <v>-1</v>
      </c>
      <c r="D51" s="88" t="s">
        <v>269</v>
      </c>
      <c r="E51" s="88">
        <v>84</v>
      </c>
      <c r="F51" s="88">
        <v>-1</v>
      </c>
      <c r="G51" s="88">
        <v>303</v>
      </c>
      <c r="H51" s="88">
        <v>6</v>
      </c>
      <c r="J51" s="88">
        <v>35</v>
      </c>
    </row>
    <row r="52" spans="1:10" x14ac:dyDescent="0.3">
      <c r="A52" s="88" t="s">
        <v>309</v>
      </c>
      <c r="B52" s="88">
        <v>78</v>
      </c>
      <c r="C52" s="88">
        <v>-1</v>
      </c>
      <c r="D52" s="88" t="s">
        <v>269</v>
      </c>
      <c r="E52" s="88">
        <v>73</v>
      </c>
      <c r="F52" s="88">
        <v>-1</v>
      </c>
      <c r="G52" s="88">
        <v>307</v>
      </c>
      <c r="H52" s="88">
        <v>6</v>
      </c>
      <c r="J52" s="88">
        <v>36</v>
      </c>
    </row>
    <row r="53" spans="1:10" x14ac:dyDescent="0.3">
      <c r="A53" s="88" t="s">
        <v>310</v>
      </c>
      <c r="B53" s="88">
        <v>57</v>
      </c>
      <c r="C53" s="88" t="s">
        <v>99</v>
      </c>
      <c r="D53" s="88" t="s">
        <v>269</v>
      </c>
      <c r="E53" s="88">
        <v>66</v>
      </c>
      <c r="F53" s="88" t="s">
        <v>93</v>
      </c>
      <c r="G53" s="88">
        <v>310</v>
      </c>
      <c r="H53" s="88">
        <v>6</v>
      </c>
      <c r="J53" s="88">
        <v>37</v>
      </c>
    </row>
    <row r="54" spans="1:10" x14ac:dyDescent="0.3">
      <c r="A54" s="88" t="s">
        <v>310</v>
      </c>
      <c r="B54" s="88">
        <v>59</v>
      </c>
      <c r="C54" s="88" t="s">
        <v>101</v>
      </c>
      <c r="D54" s="88" t="s">
        <v>269</v>
      </c>
      <c r="E54" s="88">
        <v>60</v>
      </c>
      <c r="F54" s="88" t="s">
        <v>97</v>
      </c>
      <c r="G54" s="88">
        <v>311</v>
      </c>
      <c r="H54" s="88">
        <v>6</v>
      </c>
      <c r="J54" s="88">
        <v>38</v>
      </c>
    </row>
    <row r="55" spans="1:10" x14ac:dyDescent="0.3">
      <c r="A55" s="88" t="s">
        <v>311</v>
      </c>
      <c r="B55" s="88">
        <v>61</v>
      </c>
      <c r="C55" s="88" t="s">
        <v>96</v>
      </c>
      <c r="D55" s="88" t="s">
        <v>269</v>
      </c>
      <c r="E55" s="88">
        <v>66</v>
      </c>
      <c r="F55" s="88" t="s">
        <v>93</v>
      </c>
      <c r="G55" s="88">
        <v>314</v>
      </c>
      <c r="H55" s="88">
        <v>6</v>
      </c>
      <c r="J55" s="88">
        <v>39</v>
      </c>
    </row>
    <row r="56" spans="1:10" x14ac:dyDescent="0.3">
      <c r="A56" s="88" t="s">
        <v>312</v>
      </c>
      <c r="B56" s="88">
        <v>82</v>
      </c>
      <c r="C56" s="88">
        <v>-1</v>
      </c>
      <c r="D56" s="88" t="s">
        <v>269</v>
      </c>
      <c r="E56" s="88">
        <v>74</v>
      </c>
      <c r="F56" s="88">
        <v>-1</v>
      </c>
      <c r="G56" s="88">
        <v>322</v>
      </c>
      <c r="H56" s="88">
        <v>6</v>
      </c>
      <c r="J56" s="88">
        <v>40</v>
      </c>
    </row>
    <row r="57" spans="1:10" x14ac:dyDescent="0.3">
      <c r="A57" s="88" t="s">
        <v>312</v>
      </c>
      <c r="B57" s="88">
        <v>76</v>
      </c>
      <c r="C57" s="88">
        <v>-1</v>
      </c>
      <c r="D57" s="88" t="s">
        <v>269</v>
      </c>
      <c r="E57" s="88">
        <v>54</v>
      </c>
      <c r="F57" s="88" t="s">
        <v>102</v>
      </c>
      <c r="G57" s="88">
        <v>323</v>
      </c>
      <c r="H57" s="88">
        <v>6</v>
      </c>
      <c r="J57" s="88">
        <v>41</v>
      </c>
    </row>
    <row r="58" spans="1:10" x14ac:dyDescent="0.3">
      <c r="A58" s="88" t="s">
        <v>312</v>
      </c>
      <c r="B58" s="88">
        <v>53</v>
      </c>
      <c r="C58" s="88" t="s">
        <v>100</v>
      </c>
      <c r="D58" s="88" t="s">
        <v>271</v>
      </c>
      <c r="E58" s="88">
        <v>62</v>
      </c>
      <c r="F58" s="88" t="s">
        <v>105</v>
      </c>
      <c r="G58" s="88">
        <v>323</v>
      </c>
      <c r="H58" s="88">
        <v>6</v>
      </c>
      <c r="J58" s="88">
        <v>42</v>
      </c>
    </row>
    <row r="59" spans="1:10" x14ac:dyDescent="0.3">
      <c r="A59" s="88" t="s">
        <v>313</v>
      </c>
      <c r="B59" s="88">
        <v>72</v>
      </c>
      <c r="C59" s="88">
        <v>-1</v>
      </c>
      <c r="D59" s="88" t="s">
        <v>269</v>
      </c>
      <c r="E59" s="88">
        <v>79</v>
      </c>
      <c r="F59" s="88">
        <v>-1</v>
      </c>
      <c r="G59" s="88">
        <v>332</v>
      </c>
      <c r="H59" s="88">
        <v>6</v>
      </c>
      <c r="J59" s="88">
        <v>43</v>
      </c>
    </row>
    <row r="60" spans="1:10" x14ac:dyDescent="0.3">
      <c r="A60" s="88" t="s">
        <v>315</v>
      </c>
      <c r="B60" s="88">
        <v>89</v>
      </c>
      <c r="C60" s="88">
        <v>-1</v>
      </c>
      <c r="D60" s="88" t="s">
        <v>271</v>
      </c>
      <c r="E60" s="88">
        <v>68</v>
      </c>
      <c r="F60" s="88" t="s">
        <v>98</v>
      </c>
      <c r="G60" s="88">
        <v>349</v>
      </c>
      <c r="H60" s="88">
        <v>6</v>
      </c>
      <c r="J60" s="88">
        <v>44</v>
      </c>
    </row>
    <row r="61" spans="1:10" x14ac:dyDescent="0.3">
      <c r="A61" s="88" t="s">
        <v>316</v>
      </c>
      <c r="B61" s="88">
        <v>30</v>
      </c>
      <c r="C61" s="88" t="s">
        <v>105</v>
      </c>
      <c r="D61" s="88" t="s">
        <v>271</v>
      </c>
      <c r="E61" s="88">
        <v>65</v>
      </c>
      <c r="F61" s="88" t="s">
        <v>92</v>
      </c>
      <c r="G61" s="88">
        <v>353</v>
      </c>
      <c r="H61" s="88">
        <v>6</v>
      </c>
      <c r="J61" s="88">
        <v>45</v>
      </c>
    </row>
    <row r="62" spans="1:10" x14ac:dyDescent="0.3">
      <c r="A62" s="88" t="s">
        <v>318</v>
      </c>
      <c r="B62" s="88">
        <v>98</v>
      </c>
      <c r="C62" s="88" t="s">
        <v>97</v>
      </c>
      <c r="D62" s="88" t="s">
        <v>271</v>
      </c>
      <c r="E62" s="88">
        <v>69</v>
      </c>
      <c r="F62" s="88" t="s">
        <v>98</v>
      </c>
      <c r="G62" s="88">
        <v>372</v>
      </c>
      <c r="H62" s="88">
        <v>6</v>
      </c>
      <c r="J62" s="88">
        <v>46</v>
      </c>
    </row>
    <row r="63" spans="1:10" x14ac:dyDescent="0.3">
      <c r="A63" s="88" t="s">
        <v>319</v>
      </c>
      <c r="B63" s="88">
        <v>39</v>
      </c>
      <c r="C63" s="88" t="s">
        <v>99</v>
      </c>
      <c r="D63" s="88" t="s">
        <v>269</v>
      </c>
      <c r="E63" s="88">
        <v>69</v>
      </c>
      <c r="F63" s="88" t="s">
        <v>98</v>
      </c>
      <c r="G63" s="88">
        <v>396</v>
      </c>
      <c r="H63" s="88">
        <v>6</v>
      </c>
      <c r="J63" s="88">
        <v>47</v>
      </c>
    </row>
    <row r="64" spans="1:10" x14ac:dyDescent="0.3">
      <c r="A64" s="88" t="s">
        <v>319</v>
      </c>
      <c r="B64" s="88">
        <v>38</v>
      </c>
      <c r="C64" s="88" t="s">
        <v>106</v>
      </c>
      <c r="D64" s="88" t="s">
        <v>269</v>
      </c>
      <c r="E64" s="88">
        <v>83</v>
      </c>
      <c r="F64" s="88">
        <v>-1</v>
      </c>
      <c r="G64" s="88">
        <v>396</v>
      </c>
      <c r="H64" s="88">
        <v>6</v>
      </c>
      <c r="J64" s="88">
        <v>48</v>
      </c>
    </row>
    <row r="65" spans="1:24" x14ac:dyDescent="0.3">
      <c r="A65" s="88" t="s">
        <v>319</v>
      </c>
      <c r="B65" s="88">
        <v>46</v>
      </c>
      <c r="C65" s="88" t="s">
        <v>103</v>
      </c>
      <c r="D65" s="88" t="s">
        <v>269</v>
      </c>
      <c r="E65" s="88">
        <v>81</v>
      </c>
      <c r="F65" s="88">
        <v>-1</v>
      </c>
      <c r="G65" s="88">
        <v>397</v>
      </c>
      <c r="H65" s="88">
        <v>6</v>
      </c>
      <c r="J65" s="88">
        <v>49</v>
      </c>
    </row>
    <row r="66" spans="1:24" x14ac:dyDescent="0.3">
      <c r="A66" s="88" t="s">
        <v>320</v>
      </c>
      <c r="B66" s="88">
        <v>58</v>
      </c>
      <c r="C66" s="88" t="s">
        <v>98</v>
      </c>
      <c r="D66" s="88" t="s">
        <v>269</v>
      </c>
      <c r="E66" s="88">
        <v>69</v>
      </c>
      <c r="F66" s="88" t="s">
        <v>98</v>
      </c>
      <c r="G66" s="88">
        <v>399</v>
      </c>
      <c r="H66" s="88">
        <v>6</v>
      </c>
      <c r="J66" s="88">
        <v>50</v>
      </c>
    </row>
    <row r="67" spans="1:24" x14ac:dyDescent="0.3">
      <c r="A67" s="88" t="s">
        <v>321</v>
      </c>
      <c r="B67" s="88">
        <v>43</v>
      </c>
      <c r="C67" s="88" t="s">
        <v>90</v>
      </c>
      <c r="D67" s="88" t="s">
        <v>269</v>
      </c>
      <c r="E67" s="88">
        <v>87</v>
      </c>
      <c r="F67" s="88">
        <v>-1</v>
      </c>
      <c r="G67" s="88">
        <v>418</v>
      </c>
      <c r="H67" s="88">
        <v>6</v>
      </c>
      <c r="J67" s="88">
        <v>51</v>
      </c>
    </row>
    <row r="68" spans="1:24" x14ac:dyDescent="0.3">
      <c r="A68" s="88" t="s">
        <v>322</v>
      </c>
      <c r="B68" s="88">
        <v>6</v>
      </c>
      <c r="C68" s="88" t="s">
        <v>102</v>
      </c>
      <c r="D68" s="88" t="s">
        <v>269</v>
      </c>
      <c r="E68" s="88">
        <v>56</v>
      </c>
      <c r="F68" s="88" t="s">
        <v>106</v>
      </c>
      <c r="G68" s="88">
        <v>425</v>
      </c>
      <c r="H68" s="88">
        <v>6</v>
      </c>
      <c r="J68" s="88">
        <v>52</v>
      </c>
    </row>
    <row r="69" spans="1:24" x14ac:dyDescent="0.3">
      <c r="A69" s="88" t="s">
        <v>322</v>
      </c>
      <c r="B69" s="88">
        <v>90</v>
      </c>
      <c r="C69" s="88" t="s">
        <v>108</v>
      </c>
      <c r="D69" s="88" t="s">
        <v>271</v>
      </c>
      <c r="E69" s="88">
        <v>57</v>
      </c>
      <c r="F69" s="88" t="s">
        <v>99</v>
      </c>
      <c r="G69" s="88">
        <v>426</v>
      </c>
      <c r="H69" s="88">
        <v>6</v>
      </c>
      <c r="J69" s="88">
        <v>53</v>
      </c>
    </row>
    <row r="70" spans="1:24" x14ac:dyDescent="0.3">
      <c r="A70" s="88" t="s">
        <v>325</v>
      </c>
      <c r="B70" s="88">
        <v>37</v>
      </c>
      <c r="C70" s="88" t="s">
        <v>107</v>
      </c>
      <c r="D70" s="88" t="s">
        <v>269</v>
      </c>
      <c r="E70" s="88">
        <v>83</v>
      </c>
      <c r="F70" s="88">
        <v>-1</v>
      </c>
      <c r="G70" s="88">
        <v>494</v>
      </c>
      <c r="H70" s="88">
        <v>6</v>
      </c>
      <c r="J70" s="88">
        <v>54</v>
      </c>
    </row>
    <row r="71" spans="1:24" x14ac:dyDescent="0.3">
      <c r="A71" s="88" t="s">
        <v>329</v>
      </c>
      <c r="B71" s="88">
        <v>27</v>
      </c>
      <c r="C71" s="88" t="s">
        <v>102</v>
      </c>
      <c r="D71" s="88" t="s">
        <v>269</v>
      </c>
      <c r="E71" s="88">
        <v>78</v>
      </c>
      <c r="F71" s="88">
        <v>-1</v>
      </c>
      <c r="G71" s="88">
        <v>545</v>
      </c>
      <c r="H71" s="88">
        <v>6</v>
      </c>
      <c r="I71">
        <f>G71-G17</f>
        <v>529</v>
      </c>
      <c r="J71" s="88">
        <v>55</v>
      </c>
      <c r="K71">
        <f>I71/J71</f>
        <v>9.6181818181818191</v>
      </c>
      <c r="O71" s="95" t="s">
        <v>231</v>
      </c>
      <c r="P71" s="95" t="s">
        <v>368</v>
      </c>
      <c r="Q71" s="95" t="s">
        <v>369</v>
      </c>
      <c r="R71" s="95" t="s">
        <v>370</v>
      </c>
      <c r="S71" s="95" t="s">
        <v>371</v>
      </c>
      <c r="T71" s="95" t="s">
        <v>88</v>
      </c>
      <c r="U71" s="95" t="s">
        <v>339</v>
      </c>
      <c r="V71" s="95" t="s">
        <v>372</v>
      </c>
      <c r="W71" s="95"/>
      <c r="X71" s="95" t="s">
        <v>234</v>
      </c>
    </row>
    <row r="72" spans="1:24" x14ac:dyDescent="0.3">
      <c r="A72" s="64" t="s">
        <v>283</v>
      </c>
      <c r="B72" s="64">
        <v>95</v>
      </c>
      <c r="C72" s="64" t="s">
        <v>100</v>
      </c>
      <c r="D72" s="64" t="s">
        <v>269</v>
      </c>
      <c r="E72" s="64">
        <v>31</v>
      </c>
      <c r="F72" s="64" t="s">
        <v>91</v>
      </c>
      <c r="G72" s="64">
        <v>164</v>
      </c>
      <c r="H72" s="64">
        <v>7</v>
      </c>
      <c r="O72" s="64" t="s">
        <v>283</v>
      </c>
      <c r="P72" s="64">
        <v>95</v>
      </c>
      <c r="Q72" s="64" t="s">
        <v>100</v>
      </c>
      <c r="R72" s="64" t="s">
        <v>269</v>
      </c>
      <c r="S72" s="64">
        <v>31</v>
      </c>
      <c r="T72" s="64" t="s">
        <v>91</v>
      </c>
      <c r="U72" s="64">
        <v>164</v>
      </c>
      <c r="V72" s="64">
        <v>7</v>
      </c>
      <c r="W72" s="92"/>
      <c r="X72" s="6"/>
    </row>
    <row r="73" spans="1:24" x14ac:dyDescent="0.3">
      <c r="A73" s="64" t="s">
        <v>298</v>
      </c>
      <c r="B73" s="64">
        <v>92</v>
      </c>
      <c r="C73" s="64" t="s">
        <v>92</v>
      </c>
      <c r="D73" s="64" t="s">
        <v>271</v>
      </c>
      <c r="E73" s="64">
        <v>67</v>
      </c>
      <c r="F73" s="64" t="s">
        <v>99</v>
      </c>
      <c r="G73" s="64">
        <v>252</v>
      </c>
      <c r="H73" s="64">
        <v>7</v>
      </c>
      <c r="O73" s="64" t="s">
        <v>298</v>
      </c>
      <c r="P73" s="64">
        <v>92</v>
      </c>
      <c r="Q73" s="64" t="s">
        <v>92</v>
      </c>
      <c r="R73" s="64" t="s">
        <v>271</v>
      </c>
      <c r="S73" s="64">
        <v>67</v>
      </c>
      <c r="T73" s="64" t="s">
        <v>99</v>
      </c>
      <c r="U73" s="64">
        <v>252</v>
      </c>
      <c r="V73" s="64">
        <v>7</v>
      </c>
      <c r="W73" s="92"/>
      <c r="X73" s="6"/>
    </row>
    <row r="74" spans="1:24" x14ac:dyDescent="0.3">
      <c r="A74" s="64" t="s">
        <v>304</v>
      </c>
      <c r="B74" s="64">
        <v>96</v>
      </c>
      <c r="C74" s="64" t="s">
        <v>102</v>
      </c>
      <c r="D74" s="64" t="s">
        <v>271</v>
      </c>
      <c r="E74" s="64">
        <v>95</v>
      </c>
      <c r="F74" s="64" t="s">
        <v>100</v>
      </c>
      <c r="G74" s="64">
        <v>281</v>
      </c>
      <c r="H74" s="64">
        <v>7</v>
      </c>
      <c r="O74" s="64" t="s">
        <v>304</v>
      </c>
      <c r="P74" s="64">
        <v>96</v>
      </c>
      <c r="Q74" s="64" t="s">
        <v>102</v>
      </c>
      <c r="R74" s="64" t="s">
        <v>271</v>
      </c>
      <c r="S74" s="64">
        <v>95</v>
      </c>
      <c r="T74" s="64" t="s">
        <v>100</v>
      </c>
      <c r="U74" s="64">
        <v>281</v>
      </c>
      <c r="V74" s="64">
        <v>7</v>
      </c>
      <c r="W74" s="92"/>
      <c r="X74" s="6"/>
    </row>
    <row r="75" spans="1:24" x14ac:dyDescent="0.3">
      <c r="A75" s="64" t="s">
        <v>321</v>
      </c>
      <c r="B75" s="64">
        <v>93</v>
      </c>
      <c r="C75" s="64" t="s">
        <v>104</v>
      </c>
      <c r="D75" s="64" t="s">
        <v>269</v>
      </c>
      <c r="E75" s="64">
        <v>36</v>
      </c>
      <c r="F75" s="64" t="s">
        <v>103</v>
      </c>
      <c r="G75" s="64">
        <v>419</v>
      </c>
      <c r="H75" s="64">
        <v>7</v>
      </c>
      <c r="O75" s="64" t="s">
        <v>321</v>
      </c>
      <c r="P75" s="64">
        <v>93</v>
      </c>
      <c r="Q75" s="64" t="s">
        <v>104</v>
      </c>
      <c r="R75" s="64" t="s">
        <v>269</v>
      </c>
      <c r="S75" s="64">
        <v>36</v>
      </c>
      <c r="T75" s="64" t="s">
        <v>103</v>
      </c>
      <c r="U75" s="64">
        <v>419</v>
      </c>
      <c r="V75" s="64">
        <v>7</v>
      </c>
      <c r="W75" s="92"/>
      <c r="X75" s="6"/>
    </row>
    <row r="76" spans="1:24" x14ac:dyDescent="0.3">
      <c r="A76" s="64" t="s">
        <v>324</v>
      </c>
      <c r="B76" s="64">
        <v>97</v>
      </c>
      <c r="C76" s="64" t="s">
        <v>103</v>
      </c>
      <c r="D76" s="64" t="s">
        <v>269</v>
      </c>
      <c r="E76" s="64">
        <v>52</v>
      </c>
      <c r="F76" s="64" t="s">
        <v>95</v>
      </c>
      <c r="G76" s="64">
        <v>451</v>
      </c>
      <c r="H76" s="64">
        <v>7</v>
      </c>
      <c r="I76">
        <f>G76-G72</f>
        <v>287</v>
      </c>
      <c r="J76" s="64">
        <v>5</v>
      </c>
      <c r="K76">
        <f>I76/J76</f>
        <v>57.4</v>
      </c>
      <c r="O76" s="64" t="s">
        <v>324</v>
      </c>
      <c r="P76" s="64">
        <v>97</v>
      </c>
      <c r="Q76" s="64" t="s">
        <v>103</v>
      </c>
      <c r="R76" s="64" t="s">
        <v>269</v>
      </c>
      <c r="S76" s="64">
        <v>52</v>
      </c>
      <c r="T76" s="64" t="s">
        <v>95</v>
      </c>
      <c r="U76" s="64">
        <v>451</v>
      </c>
      <c r="V76" s="64">
        <v>7</v>
      </c>
      <c r="W76" s="88">
        <f>U76-U72</f>
        <v>287</v>
      </c>
      <c r="X76" s="10">
        <f>W76/5</f>
        <v>57.4</v>
      </c>
    </row>
    <row r="77" spans="1:24" x14ac:dyDescent="0.3">
      <c r="A77" s="68" t="s">
        <v>272</v>
      </c>
      <c r="B77" s="68">
        <v>50</v>
      </c>
      <c r="C77" s="68" t="s">
        <v>92</v>
      </c>
      <c r="D77" s="68" t="s">
        <v>269</v>
      </c>
      <c r="E77" s="68">
        <v>11</v>
      </c>
      <c r="F77" s="68" t="s">
        <v>92</v>
      </c>
      <c r="G77" s="68">
        <v>23</v>
      </c>
      <c r="H77" s="68">
        <v>8</v>
      </c>
      <c r="J77" s="68">
        <v>1</v>
      </c>
    </row>
    <row r="78" spans="1:24" x14ac:dyDescent="0.3">
      <c r="A78" s="68" t="s">
        <v>273</v>
      </c>
      <c r="B78" s="68">
        <v>25</v>
      </c>
      <c r="C78" s="68" t="s">
        <v>93</v>
      </c>
      <c r="D78" s="68" t="s">
        <v>269</v>
      </c>
      <c r="E78" s="68">
        <v>13</v>
      </c>
      <c r="F78" s="68" t="s">
        <v>93</v>
      </c>
      <c r="G78" s="68">
        <v>47</v>
      </c>
      <c r="H78" s="68">
        <v>8</v>
      </c>
      <c r="J78" s="68">
        <v>2</v>
      </c>
    </row>
    <row r="79" spans="1:24" x14ac:dyDescent="0.3">
      <c r="A79" s="68" t="s">
        <v>275</v>
      </c>
      <c r="B79" s="68">
        <v>41</v>
      </c>
      <c r="C79" s="68" t="s">
        <v>91</v>
      </c>
      <c r="D79" s="68" t="s">
        <v>269</v>
      </c>
      <c r="E79" s="68">
        <v>10</v>
      </c>
      <c r="F79" s="68" t="s">
        <v>91</v>
      </c>
      <c r="G79" s="68">
        <v>91</v>
      </c>
      <c r="H79" s="68">
        <v>8</v>
      </c>
      <c r="J79" s="68">
        <v>3</v>
      </c>
    </row>
    <row r="80" spans="1:24" x14ac:dyDescent="0.3">
      <c r="A80" s="68" t="s">
        <v>276</v>
      </c>
      <c r="B80" s="68">
        <v>4</v>
      </c>
      <c r="C80" s="68" t="s">
        <v>95</v>
      </c>
      <c r="D80" s="68" t="s">
        <v>269</v>
      </c>
      <c r="E80" s="68">
        <v>14</v>
      </c>
      <c r="F80" s="68" t="s">
        <v>95</v>
      </c>
      <c r="G80" s="68">
        <v>93</v>
      </c>
      <c r="H80" s="68">
        <v>8</v>
      </c>
      <c r="J80" s="68">
        <v>4</v>
      </c>
    </row>
    <row r="81" spans="1:11" x14ac:dyDescent="0.3">
      <c r="A81" s="68" t="s">
        <v>281</v>
      </c>
      <c r="B81" s="68">
        <v>22</v>
      </c>
      <c r="C81" s="68" t="s">
        <v>91</v>
      </c>
      <c r="D81" s="68" t="s">
        <v>269</v>
      </c>
      <c r="E81" s="68">
        <v>10</v>
      </c>
      <c r="F81" s="68" t="s">
        <v>91</v>
      </c>
      <c r="G81" s="68">
        <v>150</v>
      </c>
      <c r="H81" s="68">
        <v>8</v>
      </c>
      <c r="J81" s="68">
        <v>5</v>
      </c>
    </row>
    <row r="82" spans="1:11" x14ac:dyDescent="0.3">
      <c r="A82" s="68" t="s">
        <v>292</v>
      </c>
      <c r="B82" s="68">
        <v>15</v>
      </c>
      <c r="C82" s="68" t="s">
        <v>95</v>
      </c>
      <c r="D82" s="68" t="s">
        <v>269</v>
      </c>
      <c r="E82" s="68">
        <v>4</v>
      </c>
      <c r="F82" s="68" t="s">
        <v>95</v>
      </c>
      <c r="G82" s="68">
        <v>211</v>
      </c>
      <c r="H82" s="68">
        <v>8</v>
      </c>
      <c r="J82" s="68">
        <v>6</v>
      </c>
    </row>
    <row r="83" spans="1:11" x14ac:dyDescent="0.3">
      <c r="A83" s="68" t="s">
        <v>306</v>
      </c>
      <c r="B83" s="68">
        <v>47</v>
      </c>
      <c r="C83" s="68" t="s">
        <v>101</v>
      </c>
      <c r="D83" s="68" t="s">
        <v>271</v>
      </c>
      <c r="E83" s="68">
        <v>34</v>
      </c>
      <c r="F83" s="68" t="s">
        <v>101</v>
      </c>
      <c r="G83" s="68">
        <v>293</v>
      </c>
      <c r="H83" s="68">
        <v>8</v>
      </c>
      <c r="J83" s="68">
        <v>7</v>
      </c>
    </row>
    <row r="84" spans="1:11" x14ac:dyDescent="0.3">
      <c r="A84" s="68" t="s">
        <v>317</v>
      </c>
      <c r="B84" s="68">
        <v>94</v>
      </c>
      <c r="C84" s="68" t="s">
        <v>95</v>
      </c>
      <c r="D84" s="68" t="s">
        <v>269</v>
      </c>
      <c r="E84" s="68">
        <v>4</v>
      </c>
      <c r="F84" s="68" t="s">
        <v>95</v>
      </c>
      <c r="G84" s="68">
        <v>366</v>
      </c>
      <c r="H84" s="68">
        <v>8</v>
      </c>
      <c r="J84" s="68">
        <v>8</v>
      </c>
    </row>
    <row r="85" spans="1:11" x14ac:dyDescent="0.3">
      <c r="A85" s="68" t="s">
        <v>323</v>
      </c>
      <c r="B85" s="68">
        <v>5</v>
      </c>
      <c r="C85" s="68" t="s">
        <v>100</v>
      </c>
      <c r="D85" s="68" t="s">
        <v>271</v>
      </c>
      <c r="E85" s="68">
        <v>53</v>
      </c>
      <c r="F85" s="68" t="s">
        <v>100</v>
      </c>
      <c r="G85" s="68">
        <v>437</v>
      </c>
      <c r="H85" s="68">
        <v>8</v>
      </c>
      <c r="J85" s="68">
        <v>9</v>
      </c>
    </row>
    <row r="86" spans="1:11" x14ac:dyDescent="0.3">
      <c r="A86" s="68" t="s">
        <v>326</v>
      </c>
      <c r="B86" s="68">
        <v>91</v>
      </c>
      <c r="C86" s="68" t="s">
        <v>105</v>
      </c>
      <c r="D86" s="68" t="s">
        <v>269</v>
      </c>
      <c r="E86" s="68">
        <v>21</v>
      </c>
      <c r="F86" s="68" t="s">
        <v>105</v>
      </c>
      <c r="G86" s="68">
        <v>524</v>
      </c>
      <c r="H86" s="68">
        <v>8</v>
      </c>
      <c r="J86" s="68">
        <v>10</v>
      </c>
    </row>
    <row r="87" spans="1:11" x14ac:dyDescent="0.3">
      <c r="A87" s="68" t="s">
        <v>327</v>
      </c>
      <c r="B87" s="68">
        <v>28</v>
      </c>
      <c r="C87" s="68" t="s">
        <v>103</v>
      </c>
      <c r="D87" s="68" t="s">
        <v>269</v>
      </c>
      <c r="E87" s="68">
        <v>46</v>
      </c>
      <c r="F87" s="68" t="s">
        <v>103</v>
      </c>
      <c r="G87" s="68">
        <v>527</v>
      </c>
      <c r="H87" s="68">
        <v>8</v>
      </c>
      <c r="J87" s="68">
        <v>11</v>
      </c>
    </row>
    <row r="88" spans="1:11" x14ac:dyDescent="0.3">
      <c r="A88" s="68" t="s">
        <v>329</v>
      </c>
      <c r="B88" s="68">
        <v>9</v>
      </c>
      <c r="C88" s="68" t="s">
        <v>96</v>
      </c>
      <c r="D88" s="68" t="s">
        <v>269</v>
      </c>
      <c r="E88" s="68">
        <v>61</v>
      </c>
      <c r="F88" s="68" t="s">
        <v>96</v>
      </c>
      <c r="G88" s="68">
        <v>546</v>
      </c>
      <c r="H88" s="68">
        <v>8</v>
      </c>
      <c r="J88" s="68">
        <v>12</v>
      </c>
    </row>
    <row r="89" spans="1:11" x14ac:dyDescent="0.3">
      <c r="A89" s="68" t="s">
        <v>330</v>
      </c>
      <c r="B89" s="68">
        <v>26</v>
      </c>
      <c r="C89" s="68" t="s">
        <v>100</v>
      </c>
      <c r="D89" s="68" t="s">
        <v>269</v>
      </c>
      <c r="E89" s="68">
        <v>5</v>
      </c>
      <c r="F89" s="68" t="s">
        <v>100</v>
      </c>
      <c r="G89" s="68">
        <v>643</v>
      </c>
      <c r="H89" s="68">
        <v>8</v>
      </c>
      <c r="J89" s="68">
        <v>13</v>
      </c>
    </row>
    <row r="90" spans="1:11" x14ac:dyDescent="0.3">
      <c r="A90" s="68" t="s">
        <v>331</v>
      </c>
      <c r="B90" s="68">
        <v>18</v>
      </c>
      <c r="C90" s="68" t="s">
        <v>96</v>
      </c>
      <c r="D90" s="68" t="s">
        <v>271</v>
      </c>
      <c r="E90" s="68">
        <v>9</v>
      </c>
      <c r="F90" s="68" t="s">
        <v>96</v>
      </c>
      <c r="G90" s="68">
        <v>646</v>
      </c>
      <c r="H90" s="68">
        <v>8</v>
      </c>
      <c r="I90">
        <f>G90-G77</f>
        <v>623</v>
      </c>
      <c r="J90" s="68">
        <v>14</v>
      </c>
      <c r="K90">
        <f>I90/J90</f>
        <v>44.5</v>
      </c>
    </row>
  </sheetData>
  <sortState ref="A2:H90">
    <sortCondition ref="H2:H90"/>
    <sortCondition ref="G2:G90"/>
  </sortState>
  <conditionalFormatting sqref="Q21:Q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A11" workbookViewId="0">
      <selection activeCell="P38" sqref="P38"/>
    </sheetView>
  </sheetViews>
  <sheetFormatPr defaultRowHeight="14.4" x14ac:dyDescent="0.3"/>
  <cols>
    <col min="9" max="9" width="8.88671875" style="1"/>
    <col min="11" max="11" width="8.88671875" style="16"/>
  </cols>
  <sheetData>
    <row r="1" spans="1:28" s="1" customFormat="1" x14ac:dyDescent="0.3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88</v>
      </c>
      <c r="H1" s="1" t="s">
        <v>339</v>
      </c>
      <c r="I1" s="1" t="s">
        <v>355</v>
      </c>
      <c r="K1" s="22" t="s">
        <v>246</v>
      </c>
    </row>
    <row r="2" spans="1:28" x14ac:dyDescent="0.3">
      <c r="A2" s="59" t="s">
        <v>280</v>
      </c>
      <c r="B2" s="59">
        <v>60</v>
      </c>
      <c r="C2" s="59" t="s">
        <v>97</v>
      </c>
      <c r="D2" s="59" t="s">
        <v>269</v>
      </c>
      <c r="E2" s="59">
        <v>75</v>
      </c>
      <c r="F2" s="59">
        <v>-1</v>
      </c>
      <c r="G2" s="59">
        <v>148</v>
      </c>
      <c r="H2" s="59">
        <v>6</v>
      </c>
      <c r="I2" s="59">
        <v>10</v>
      </c>
      <c r="K2" s="96"/>
      <c r="S2" s="95" t="s">
        <v>231</v>
      </c>
      <c r="T2" s="95" t="s">
        <v>368</v>
      </c>
      <c r="U2" s="95" t="s">
        <v>369</v>
      </c>
      <c r="V2" s="95" t="s">
        <v>370</v>
      </c>
      <c r="W2" s="95" t="s">
        <v>371</v>
      </c>
      <c r="X2" s="95" t="s">
        <v>88</v>
      </c>
      <c r="Y2" s="95" t="s">
        <v>339</v>
      </c>
      <c r="Z2" s="95" t="s">
        <v>372</v>
      </c>
      <c r="AA2" s="95" t="s">
        <v>234</v>
      </c>
      <c r="AB2" s="97"/>
    </row>
    <row r="3" spans="1:28" x14ac:dyDescent="0.3">
      <c r="A3" s="59" t="s">
        <v>282</v>
      </c>
      <c r="B3" s="59">
        <v>40</v>
      </c>
      <c r="C3" s="59" t="s">
        <v>98</v>
      </c>
      <c r="D3" s="59" t="s">
        <v>269</v>
      </c>
      <c r="E3" s="59">
        <v>75</v>
      </c>
      <c r="F3" s="59">
        <v>-1</v>
      </c>
      <c r="G3" s="59">
        <v>154</v>
      </c>
      <c r="H3" s="59">
        <v>6</v>
      </c>
      <c r="I3" s="59">
        <v>10</v>
      </c>
      <c r="K3" s="96"/>
      <c r="R3" s="59" t="s">
        <v>280</v>
      </c>
      <c r="S3" s="59">
        <v>60</v>
      </c>
      <c r="T3" s="59" t="s">
        <v>97</v>
      </c>
      <c r="U3" s="59" t="s">
        <v>269</v>
      </c>
      <c r="V3" s="59">
        <v>75</v>
      </c>
      <c r="W3" s="59">
        <v>-1</v>
      </c>
      <c r="X3" s="59">
        <v>148</v>
      </c>
      <c r="Y3" s="59">
        <v>6</v>
      </c>
      <c r="Z3" s="92"/>
      <c r="AA3" s="96"/>
    </row>
    <row r="4" spans="1:28" x14ac:dyDescent="0.3">
      <c r="A4" s="59" t="s">
        <v>283</v>
      </c>
      <c r="B4" s="59">
        <v>67</v>
      </c>
      <c r="C4" s="59" t="s">
        <v>99</v>
      </c>
      <c r="D4" s="59" t="s">
        <v>269</v>
      </c>
      <c r="E4" s="59">
        <v>75</v>
      </c>
      <c r="F4" s="59">
        <v>-1</v>
      </c>
      <c r="G4" s="59">
        <v>164</v>
      </c>
      <c r="H4" s="59">
        <v>6</v>
      </c>
      <c r="I4" s="59">
        <v>10</v>
      </c>
      <c r="K4" s="96"/>
      <c r="R4" s="59" t="s">
        <v>282</v>
      </c>
      <c r="S4" s="59">
        <v>40</v>
      </c>
      <c r="T4" s="59" t="s">
        <v>98</v>
      </c>
      <c r="U4" s="59" t="s">
        <v>269</v>
      </c>
      <c r="V4" s="59">
        <v>75</v>
      </c>
      <c r="W4" s="59">
        <v>-1</v>
      </c>
      <c r="X4" s="59">
        <v>154</v>
      </c>
      <c r="Y4" s="59">
        <v>6</v>
      </c>
      <c r="Z4" s="92"/>
      <c r="AA4" s="96"/>
    </row>
    <row r="5" spans="1:28" x14ac:dyDescent="0.3">
      <c r="A5" s="59" t="s">
        <v>285</v>
      </c>
      <c r="B5" s="59">
        <v>54</v>
      </c>
      <c r="C5" s="59" t="s">
        <v>102</v>
      </c>
      <c r="D5" s="59" t="s">
        <v>269</v>
      </c>
      <c r="E5" s="59">
        <v>75</v>
      </c>
      <c r="F5" s="59">
        <v>-1</v>
      </c>
      <c r="G5" s="59">
        <v>179</v>
      </c>
      <c r="H5" s="59">
        <v>6</v>
      </c>
      <c r="I5" s="59">
        <v>10</v>
      </c>
      <c r="K5" s="96"/>
      <c r="R5" s="59" t="s">
        <v>283</v>
      </c>
      <c r="S5" s="59">
        <v>67</v>
      </c>
      <c r="T5" s="59" t="s">
        <v>99</v>
      </c>
      <c r="U5" s="59" t="s">
        <v>269</v>
      </c>
      <c r="V5" s="59">
        <v>75</v>
      </c>
      <c r="W5" s="59">
        <v>-1</v>
      </c>
      <c r="X5" s="59">
        <v>164</v>
      </c>
      <c r="Y5" s="59">
        <v>6</v>
      </c>
      <c r="Z5" s="92"/>
      <c r="AA5" s="96"/>
    </row>
    <row r="6" spans="1:28" x14ac:dyDescent="0.3">
      <c r="A6" s="59" t="s">
        <v>288</v>
      </c>
      <c r="B6" s="59">
        <v>66</v>
      </c>
      <c r="C6" s="59" t="s">
        <v>93</v>
      </c>
      <c r="D6" s="59" t="s">
        <v>269</v>
      </c>
      <c r="E6" s="59">
        <v>75</v>
      </c>
      <c r="F6" s="59">
        <v>-1</v>
      </c>
      <c r="G6" s="59">
        <v>185</v>
      </c>
      <c r="H6" s="59">
        <v>6</v>
      </c>
      <c r="I6" s="59">
        <v>10</v>
      </c>
      <c r="K6" s="96"/>
      <c r="R6" s="59" t="s">
        <v>285</v>
      </c>
      <c r="S6" s="59">
        <v>54</v>
      </c>
      <c r="T6" s="59" t="s">
        <v>102</v>
      </c>
      <c r="U6" s="59" t="s">
        <v>269</v>
      </c>
      <c r="V6" s="59">
        <v>75</v>
      </c>
      <c r="W6" s="59">
        <v>-1</v>
      </c>
      <c r="X6" s="59">
        <v>179</v>
      </c>
      <c r="Y6" s="59">
        <v>6</v>
      </c>
      <c r="Z6" s="92"/>
      <c r="AA6" s="96"/>
    </row>
    <row r="7" spans="1:28" x14ac:dyDescent="0.3">
      <c r="A7" s="59" t="s">
        <v>289</v>
      </c>
      <c r="B7" s="59">
        <v>51</v>
      </c>
      <c r="C7" s="59" t="s">
        <v>93</v>
      </c>
      <c r="D7" s="59" t="s">
        <v>269</v>
      </c>
      <c r="E7" s="59">
        <v>75</v>
      </c>
      <c r="F7" s="59">
        <v>-1</v>
      </c>
      <c r="G7" s="59">
        <v>201</v>
      </c>
      <c r="H7" s="59">
        <v>6</v>
      </c>
      <c r="I7" s="59">
        <v>10</v>
      </c>
      <c r="J7" s="59">
        <f>G11-G2</f>
        <v>94</v>
      </c>
      <c r="K7" s="96"/>
      <c r="R7" s="59" t="s">
        <v>288</v>
      </c>
      <c r="S7" s="59">
        <v>66</v>
      </c>
      <c r="T7" s="59" t="s">
        <v>93</v>
      </c>
      <c r="U7" s="59" t="s">
        <v>269</v>
      </c>
      <c r="V7" s="59">
        <v>75</v>
      </c>
      <c r="W7" s="59">
        <v>-1</v>
      </c>
      <c r="X7" s="59">
        <v>185</v>
      </c>
      <c r="Y7" s="59">
        <v>6</v>
      </c>
      <c r="Z7" s="92"/>
      <c r="AA7" s="96"/>
    </row>
    <row r="8" spans="1:28" x14ac:dyDescent="0.3">
      <c r="A8" s="59" t="s">
        <v>291</v>
      </c>
      <c r="B8" s="59">
        <v>62</v>
      </c>
      <c r="C8" s="59" t="s">
        <v>105</v>
      </c>
      <c r="D8" s="59" t="s">
        <v>269</v>
      </c>
      <c r="E8" s="59">
        <v>75</v>
      </c>
      <c r="F8" s="59">
        <v>-1</v>
      </c>
      <c r="G8" s="59">
        <v>206</v>
      </c>
      <c r="H8" s="59">
        <v>6</v>
      </c>
      <c r="I8" s="59">
        <v>10</v>
      </c>
      <c r="K8" s="96"/>
      <c r="R8" s="59" t="s">
        <v>289</v>
      </c>
      <c r="S8" s="59">
        <v>51</v>
      </c>
      <c r="T8" s="59" t="s">
        <v>93</v>
      </c>
      <c r="U8" s="59" t="s">
        <v>269</v>
      </c>
      <c r="V8" s="59">
        <v>75</v>
      </c>
      <c r="W8" s="59">
        <v>-1</v>
      </c>
      <c r="X8" s="59">
        <v>201</v>
      </c>
      <c r="Y8" s="59">
        <v>6</v>
      </c>
      <c r="Z8" s="88"/>
      <c r="AA8" s="96"/>
    </row>
    <row r="9" spans="1:28" x14ac:dyDescent="0.3">
      <c r="A9" s="59" t="s">
        <v>293</v>
      </c>
      <c r="B9" s="59">
        <v>56</v>
      </c>
      <c r="C9" s="59" t="s">
        <v>106</v>
      </c>
      <c r="D9" s="59" t="s">
        <v>269</v>
      </c>
      <c r="E9" s="59">
        <v>75</v>
      </c>
      <c r="F9" s="59">
        <v>-1</v>
      </c>
      <c r="G9" s="59">
        <v>214</v>
      </c>
      <c r="H9" s="59">
        <v>6</v>
      </c>
      <c r="I9" s="59">
        <v>10</v>
      </c>
      <c r="K9" s="96"/>
      <c r="R9" s="59" t="s">
        <v>291</v>
      </c>
      <c r="S9" s="59">
        <v>62</v>
      </c>
      <c r="T9" s="59" t="s">
        <v>105</v>
      </c>
      <c r="U9" s="59" t="s">
        <v>269</v>
      </c>
      <c r="V9" s="59">
        <v>75</v>
      </c>
      <c r="W9" s="59">
        <v>-1</v>
      </c>
      <c r="X9" s="59">
        <v>206</v>
      </c>
      <c r="Y9" s="59">
        <v>6</v>
      </c>
      <c r="Z9" s="92"/>
      <c r="AA9" s="96"/>
    </row>
    <row r="10" spans="1:28" x14ac:dyDescent="0.3">
      <c r="A10" s="59" t="s">
        <v>295</v>
      </c>
      <c r="B10" s="59">
        <v>55</v>
      </c>
      <c r="C10" s="59" t="s">
        <v>107</v>
      </c>
      <c r="D10" s="59" t="s">
        <v>269</v>
      </c>
      <c r="E10" s="59">
        <v>75</v>
      </c>
      <c r="F10" s="59">
        <v>-1</v>
      </c>
      <c r="G10" s="59">
        <v>232</v>
      </c>
      <c r="H10" s="59">
        <v>6</v>
      </c>
      <c r="I10" s="59">
        <v>10</v>
      </c>
      <c r="K10" s="96"/>
      <c r="R10" s="59" t="s">
        <v>293</v>
      </c>
      <c r="S10" s="59">
        <v>56</v>
      </c>
      <c r="T10" s="59" t="s">
        <v>106</v>
      </c>
      <c r="U10" s="59" t="s">
        <v>269</v>
      </c>
      <c r="V10" s="59">
        <v>75</v>
      </c>
      <c r="W10" s="59">
        <v>-1</v>
      </c>
      <c r="X10" s="59">
        <v>214</v>
      </c>
      <c r="Y10" s="59">
        <v>6</v>
      </c>
      <c r="Z10" s="92"/>
      <c r="AA10" s="96"/>
    </row>
    <row r="11" spans="1:28" x14ac:dyDescent="0.3">
      <c r="A11" s="59" t="s">
        <v>296</v>
      </c>
      <c r="B11" s="59">
        <v>65</v>
      </c>
      <c r="C11" s="59" t="s">
        <v>92</v>
      </c>
      <c r="D11" s="59" t="s">
        <v>269</v>
      </c>
      <c r="E11" s="59">
        <v>75</v>
      </c>
      <c r="F11" s="59">
        <v>-1</v>
      </c>
      <c r="G11" s="59">
        <v>242</v>
      </c>
      <c r="H11" s="59">
        <v>6</v>
      </c>
      <c r="I11" s="59">
        <v>10</v>
      </c>
      <c r="J11" s="59">
        <v>1</v>
      </c>
      <c r="K11" s="90">
        <v>9.4</v>
      </c>
      <c r="L11" t="s">
        <v>349</v>
      </c>
      <c r="R11" s="59" t="s">
        <v>295</v>
      </c>
      <c r="S11" s="59">
        <v>55</v>
      </c>
      <c r="T11" s="59" t="s">
        <v>107</v>
      </c>
      <c r="U11" s="59" t="s">
        <v>269</v>
      </c>
      <c r="V11" s="59">
        <v>75</v>
      </c>
      <c r="W11" s="59">
        <v>-1</v>
      </c>
      <c r="X11" s="59">
        <v>232</v>
      </c>
      <c r="Y11" s="59">
        <v>6</v>
      </c>
      <c r="Z11" s="92"/>
      <c r="AA11" s="96"/>
    </row>
    <row r="12" spans="1:28" x14ac:dyDescent="0.3">
      <c r="A12" s="62" t="s">
        <v>287</v>
      </c>
      <c r="B12" s="62">
        <v>36</v>
      </c>
      <c r="C12" s="62" t="s">
        <v>103</v>
      </c>
      <c r="D12" s="62" t="s">
        <v>271</v>
      </c>
      <c r="E12" s="62">
        <v>73</v>
      </c>
      <c r="F12" s="62">
        <v>-1</v>
      </c>
      <c r="G12" s="62">
        <v>182</v>
      </c>
      <c r="H12" s="62">
        <v>6</v>
      </c>
      <c r="I12" s="62">
        <v>7</v>
      </c>
      <c r="R12" s="59" t="s">
        <v>296</v>
      </c>
      <c r="S12" s="59">
        <v>65</v>
      </c>
      <c r="T12" s="59" t="s">
        <v>92</v>
      </c>
      <c r="U12" s="59" t="s">
        <v>269</v>
      </c>
      <c r="V12" s="59">
        <v>75</v>
      </c>
      <c r="W12" s="59">
        <v>-1</v>
      </c>
      <c r="X12" s="59">
        <v>242</v>
      </c>
      <c r="Y12" s="59">
        <v>6</v>
      </c>
      <c r="Z12" s="59">
        <v>94</v>
      </c>
      <c r="AA12" s="90">
        <v>9.4</v>
      </c>
    </row>
    <row r="13" spans="1:28" x14ac:dyDescent="0.3">
      <c r="A13" s="62" t="s">
        <v>289</v>
      </c>
      <c r="B13" s="62">
        <v>79</v>
      </c>
      <c r="C13" s="62">
        <v>-1</v>
      </c>
      <c r="D13" s="62" t="s">
        <v>271</v>
      </c>
      <c r="E13" s="62">
        <v>73</v>
      </c>
      <c r="F13" s="62">
        <v>-1</v>
      </c>
      <c r="G13" s="62">
        <v>202</v>
      </c>
      <c r="H13" s="62">
        <v>6</v>
      </c>
      <c r="I13" s="62">
        <v>7</v>
      </c>
    </row>
    <row r="14" spans="1:28" x14ac:dyDescent="0.3">
      <c r="A14" s="62" t="s">
        <v>299</v>
      </c>
      <c r="B14" s="62">
        <v>68</v>
      </c>
      <c r="C14" s="62" t="s">
        <v>98</v>
      </c>
      <c r="D14" s="62" t="s">
        <v>269</v>
      </c>
      <c r="E14" s="62">
        <v>73</v>
      </c>
      <c r="F14" s="62">
        <v>-1</v>
      </c>
      <c r="G14" s="62">
        <v>254</v>
      </c>
      <c r="H14" s="62">
        <v>6</v>
      </c>
      <c r="I14" s="62">
        <v>7</v>
      </c>
    </row>
    <row r="15" spans="1:28" x14ac:dyDescent="0.3">
      <c r="A15" s="62" t="s">
        <v>300</v>
      </c>
      <c r="B15" s="62">
        <v>81</v>
      </c>
      <c r="C15" s="62">
        <v>-1</v>
      </c>
      <c r="D15" s="62" t="s">
        <v>269</v>
      </c>
      <c r="E15" s="62">
        <v>73</v>
      </c>
      <c r="F15" s="62">
        <v>-1</v>
      </c>
      <c r="G15" s="62">
        <v>255</v>
      </c>
      <c r="H15" s="62">
        <v>6</v>
      </c>
      <c r="I15" s="62">
        <v>7</v>
      </c>
      <c r="J15">
        <f>G18-G12</f>
        <v>125</v>
      </c>
    </row>
    <row r="16" spans="1:28" x14ac:dyDescent="0.3">
      <c r="A16" s="62" t="s">
        <v>305</v>
      </c>
      <c r="B16" s="62">
        <v>64</v>
      </c>
      <c r="C16" s="62" t="s">
        <v>92</v>
      </c>
      <c r="D16" s="62" t="s">
        <v>269</v>
      </c>
      <c r="E16" s="62">
        <v>73</v>
      </c>
      <c r="F16" s="62">
        <v>-1</v>
      </c>
      <c r="G16" s="62">
        <v>283</v>
      </c>
      <c r="H16" s="62">
        <v>6</v>
      </c>
      <c r="I16" s="62">
        <v>7</v>
      </c>
    </row>
    <row r="17" spans="1:20" x14ac:dyDescent="0.3">
      <c r="A17" s="62" t="s">
        <v>307</v>
      </c>
      <c r="B17" s="62">
        <v>70</v>
      </c>
      <c r="C17" s="62" t="s">
        <v>101</v>
      </c>
      <c r="D17" s="62" t="s">
        <v>269</v>
      </c>
      <c r="E17" s="62">
        <v>73</v>
      </c>
      <c r="F17" s="62">
        <v>-1</v>
      </c>
      <c r="G17" s="62">
        <v>301</v>
      </c>
      <c r="H17" s="62">
        <v>6</v>
      </c>
      <c r="I17" s="62">
        <v>7</v>
      </c>
      <c r="R17" s="88" t="s">
        <v>389</v>
      </c>
      <c r="S17" s="88" t="s">
        <v>390</v>
      </c>
      <c r="T17" s="97" t="s">
        <v>246</v>
      </c>
    </row>
    <row r="18" spans="1:20" x14ac:dyDescent="0.3">
      <c r="A18" s="62" t="s">
        <v>309</v>
      </c>
      <c r="B18" s="62">
        <v>78</v>
      </c>
      <c r="C18" s="62">
        <v>-1</v>
      </c>
      <c r="D18" s="62" t="s">
        <v>269</v>
      </c>
      <c r="E18" s="62">
        <v>73</v>
      </c>
      <c r="F18" s="62">
        <v>-1</v>
      </c>
      <c r="G18" s="62">
        <v>307</v>
      </c>
      <c r="H18" s="62">
        <v>6</v>
      </c>
      <c r="I18" s="62">
        <v>7</v>
      </c>
      <c r="J18" s="62">
        <v>1</v>
      </c>
      <c r="K18" s="86">
        <f>J15/I15</f>
        <v>17.857142857142858</v>
      </c>
      <c r="L18" t="s">
        <v>349</v>
      </c>
      <c r="R18" s="11">
        <v>10</v>
      </c>
      <c r="S18" s="11">
        <v>94</v>
      </c>
      <c r="T18" s="90">
        <v>9.4</v>
      </c>
    </row>
    <row r="19" spans="1:20" x14ac:dyDescent="0.3">
      <c r="A19" s="83" t="s">
        <v>292</v>
      </c>
      <c r="B19" s="83">
        <v>15</v>
      </c>
      <c r="C19" s="83" t="s">
        <v>95</v>
      </c>
      <c r="D19" s="83" t="s">
        <v>269</v>
      </c>
      <c r="E19" s="83">
        <v>4</v>
      </c>
      <c r="F19" s="83" t="s">
        <v>95</v>
      </c>
      <c r="G19" s="83">
        <v>211</v>
      </c>
      <c r="H19" s="83">
        <v>8</v>
      </c>
      <c r="I19" s="83">
        <v>4</v>
      </c>
      <c r="R19" s="11">
        <v>7</v>
      </c>
      <c r="S19" s="11">
        <v>125</v>
      </c>
      <c r="T19" s="90">
        <v>17.857142857142858</v>
      </c>
    </row>
    <row r="20" spans="1:20" x14ac:dyDescent="0.3">
      <c r="A20" s="83" t="s">
        <v>317</v>
      </c>
      <c r="B20" s="83">
        <v>94</v>
      </c>
      <c r="C20" s="83" t="s">
        <v>95</v>
      </c>
      <c r="D20" s="83" t="s">
        <v>269</v>
      </c>
      <c r="E20" s="83">
        <v>4</v>
      </c>
      <c r="F20" s="83" t="s">
        <v>95</v>
      </c>
      <c r="G20" s="83">
        <v>366</v>
      </c>
      <c r="H20" s="83">
        <v>8</v>
      </c>
      <c r="I20" s="83">
        <v>4</v>
      </c>
      <c r="R20" s="11">
        <v>4</v>
      </c>
      <c r="S20" s="11">
        <v>160</v>
      </c>
      <c r="T20" s="90">
        <v>40</v>
      </c>
    </row>
    <row r="21" spans="1:20" x14ac:dyDescent="0.3">
      <c r="A21" s="83" t="s">
        <v>318</v>
      </c>
      <c r="B21" s="83">
        <v>3</v>
      </c>
      <c r="C21" s="83" t="s">
        <v>93</v>
      </c>
      <c r="D21" s="83" t="s">
        <v>269</v>
      </c>
      <c r="E21" s="83">
        <v>4</v>
      </c>
      <c r="F21" s="83" t="s">
        <v>95</v>
      </c>
      <c r="G21" s="83">
        <v>371</v>
      </c>
      <c r="H21" s="83">
        <v>3</v>
      </c>
      <c r="I21" s="83">
        <v>4</v>
      </c>
      <c r="J21">
        <f>G22-G19</f>
        <v>160</v>
      </c>
      <c r="R21" s="11">
        <v>4</v>
      </c>
      <c r="S21" s="11">
        <v>132</v>
      </c>
      <c r="T21" s="90">
        <v>33</v>
      </c>
    </row>
    <row r="22" spans="1:20" x14ac:dyDescent="0.3">
      <c r="A22" s="83" t="s">
        <v>318</v>
      </c>
      <c r="B22" s="83">
        <v>35</v>
      </c>
      <c r="C22" s="83" t="s">
        <v>94</v>
      </c>
      <c r="D22" s="83" t="s">
        <v>269</v>
      </c>
      <c r="E22" s="83">
        <v>4</v>
      </c>
      <c r="F22" s="83" t="s">
        <v>95</v>
      </c>
      <c r="G22" s="83">
        <v>371</v>
      </c>
      <c r="H22" s="83">
        <v>3</v>
      </c>
      <c r="I22" s="83">
        <v>4</v>
      </c>
      <c r="K22" s="86">
        <f>J21/4</f>
        <v>40</v>
      </c>
      <c r="L22" t="s">
        <v>356</v>
      </c>
      <c r="M22" t="s">
        <v>360</v>
      </c>
      <c r="N22" t="s">
        <v>362</v>
      </c>
      <c r="R22" s="11">
        <v>4</v>
      </c>
      <c r="S22" s="11">
        <v>118</v>
      </c>
      <c r="T22" s="90">
        <v>29.5</v>
      </c>
    </row>
    <row r="23" spans="1:20" x14ac:dyDescent="0.3">
      <c r="A23" s="67" t="s">
        <v>270</v>
      </c>
      <c r="B23" s="67">
        <v>31</v>
      </c>
      <c r="C23" s="67" t="s">
        <v>91</v>
      </c>
      <c r="D23" s="67" t="s">
        <v>271</v>
      </c>
      <c r="E23" s="67">
        <v>10</v>
      </c>
      <c r="F23" s="67" t="s">
        <v>91</v>
      </c>
      <c r="G23" s="67">
        <v>18</v>
      </c>
      <c r="H23" s="67">
        <v>6</v>
      </c>
      <c r="I23" s="67">
        <v>4</v>
      </c>
      <c r="R23" s="11">
        <v>4</v>
      </c>
      <c r="S23" s="11">
        <v>55</v>
      </c>
      <c r="T23" s="90">
        <v>13.75</v>
      </c>
    </row>
    <row r="24" spans="1:20" x14ac:dyDescent="0.3">
      <c r="A24" s="67" t="s">
        <v>275</v>
      </c>
      <c r="B24" s="67">
        <v>73</v>
      </c>
      <c r="C24" s="67">
        <v>-1</v>
      </c>
      <c r="D24" s="67" t="s">
        <v>269</v>
      </c>
      <c r="E24" s="67">
        <v>10</v>
      </c>
      <c r="F24" s="67" t="s">
        <v>91</v>
      </c>
      <c r="G24" s="67">
        <v>90</v>
      </c>
      <c r="H24" s="67">
        <v>6</v>
      </c>
      <c r="I24" s="67">
        <v>4</v>
      </c>
      <c r="R24" s="11">
        <v>3</v>
      </c>
      <c r="S24" s="11">
        <v>157</v>
      </c>
      <c r="T24" s="90">
        <v>52.333333333333336</v>
      </c>
    </row>
    <row r="25" spans="1:20" x14ac:dyDescent="0.3">
      <c r="A25" s="67" t="s">
        <v>275</v>
      </c>
      <c r="B25" s="67">
        <v>41</v>
      </c>
      <c r="C25" s="67" t="s">
        <v>91</v>
      </c>
      <c r="D25" s="67" t="s">
        <v>269</v>
      </c>
      <c r="E25" s="67">
        <v>10</v>
      </c>
      <c r="F25" s="67" t="s">
        <v>91</v>
      </c>
      <c r="G25" s="67">
        <v>91</v>
      </c>
      <c r="H25" s="67">
        <v>8</v>
      </c>
      <c r="I25" s="67">
        <v>4</v>
      </c>
      <c r="J25">
        <f>G26-G23</f>
        <v>132</v>
      </c>
      <c r="R25" s="11">
        <v>3</v>
      </c>
      <c r="S25" s="11">
        <v>162</v>
      </c>
      <c r="T25" s="90">
        <v>54</v>
      </c>
    </row>
    <row r="26" spans="1:20" x14ac:dyDescent="0.3">
      <c r="A26" s="67" t="s">
        <v>281</v>
      </c>
      <c r="B26" s="67">
        <v>22</v>
      </c>
      <c r="C26" s="67" t="s">
        <v>91</v>
      </c>
      <c r="D26" s="67" t="s">
        <v>269</v>
      </c>
      <c r="E26" s="67">
        <v>10</v>
      </c>
      <c r="F26" s="67" t="s">
        <v>91</v>
      </c>
      <c r="G26" s="67">
        <v>150</v>
      </c>
      <c r="H26" s="67">
        <v>8</v>
      </c>
      <c r="I26" s="67">
        <v>4</v>
      </c>
      <c r="K26" s="86">
        <f>J25/4</f>
        <v>33</v>
      </c>
      <c r="L26" t="s">
        <v>356</v>
      </c>
      <c r="M26" t="s">
        <v>361</v>
      </c>
      <c r="N26" t="s">
        <v>363</v>
      </c>
      <c r="R26" s="11">
        <v>3</v>
      </c>
      <c r="S26" s="11">
        <v>33</v>
      </c>
      <c r="T26" s="90">
        <v>11</v>
      </c>
    </row>
    <row r="27" spans="1:20" x14ac:dyDescent="0.3">
      <c r="A27" s="69" t="s">
        <v>277</v>
      </c>
      <c r="B27" s="69">
        <v>74</v>
      </c>
      <c r="C27" s="69">
        <v>-1</v>
      </c>
      <c r="D27" s="69" t="s">
        <v>271</v>
      </c>
      <c r="E27" s="69">
        <v>50</v>
      </c>
      <c r="F27" s="69" t="s">
        <v>92</v>
      </c>
      <c r="G27" s="69">
        <v>109</v>
      </c>
      <c r="H27" s="69">
        <v>6</v>
      </c>
      <c r="I27" s="69">
        <v>4</v>
      </c>
      <c r="R27" s="11">
        <v>3</v>
      </c>
      <c r="S27" s="11">
        <v>27</v>
      </c>
      <c r="T27" s="90">
        <v>9</v>
      </c>
    </row>
    <row r="28" spans="1:20" x14ac:dyDescent="0.3">
      <c r="A28" s="69" t="s">
        <v>284</v>
      </c>
      <c r="B28" s="69">
        <v>84</v>
      </c>
      <c r="C28" s="69">
        <v>-1</v>
      </c>
      <c r="D28" s="69" t="s">
        <v>269</v>
      </c>
      <c r="E28" s="69">
        <v>50</v>
      </c>
      <c r="F28" s="69" t="s">
        <v>92</v>
      </c>
      <c r="G28" s="69">
        <v>175</v>
      </c>
      <c r="H28" s="69">
        <v>6</v>
      </c>
      <c r="I28" s="69">
        <v>4</v>
      </c>
      <c r="R28" s="11">
        <v>3</v>
      </c>
      <c r="S28" s="11">
        <v>69</v>
      </c>
      <c r="T28" s="90">
        <v>23</v>
      </c>
    </row>
    <row r="29" spans="1:20" x14ac:dyDescent="0.3">
      <c r="A29" s="69" t="s">
        <v>287</v>
      </c>
      <c r="B29" s="69">
        <v>63</v>
      </c>
      <c r="C29" s="69" t="s">
        <v>91</v>
      </c>
      <c r="D29" s="69" t="s">
        <v>269</v>
      </c>
      <c r="E29" s="69">
        <v>50</v>
      </c>
      <c r="F29" s="69" t="s">
        <v>92</v>
      </c>
      <c r="G29" s="69">
        <v>182</v>
      </c>
      <c r="H29" s="69">
        <v>6</v>
      </c>
      <c r="I29" s="69">
        <v>4</v>
      </c>
      <c r="J29">
        <f>G30-G27</f>
        <v>118</v>
      </c>
    </row>
    <row r="30" spans="1:20" x14ac:dyDescent="0.3">
      <c r="A30" s="69" t="s">
        <v>294</v>
      </c>
      <c r="B30" s="69">
        <v>52</v>
      </c>
      <c r="C30" s="69" t="s">
        <v>95</v>
      </c>
      <c r="D30" s="69" t="s">
        <v>269</v>
      </c>
      <c r="E30" s="69">
        <v>50</v>
      </c>
      <c r="F30" s="69" t="s">
        <v>92</v>
      </c>
      <c r="G30" s="69">
        <v>227</v>
      </c>
      <c r="H30" s="69">
        <v>6</v>
      </c>
      <c r="I30" s="69">
        <v>4</v>
      </c>
      <c r="K30" s="86">
        <f>J29/4</f>
        <v>29.5</v>
      </c>
      <c r="L30" t="s">
        <v>357</v>
      </c>
    </row>
    <row r="31" spans="1:20" x14ac:dyDescent="0.3">
      <c r="A31" s="67" t="s">
        <v>297</v>
      </c>
      <c r="B31" s="67">
        <v>77</v>
      </c>
      <c r="C31" s="67">
        <v>-1</v>
      </c>
      <c r="D31" s="67" t="s">
        <v>271</v>
      </c>
      <c r="E31" s="67">
        <v>84</v>
      </c>
      <c r="F31" s="67">
        <v>-1</v>
      </c>
      <c r="G31" s="67">
        <v>248</v>
      </c>
      <c r="H31" s="67">
        <v>6</v>
      </c>
      <c r="I31" s="67">
        <v>4</v>
      </c>
    </row>
    <row r="32" spans="1:20" x14ac:dyDescent="0.3">
      <c r="A32" s="67" t="s">
        <v>307</v>
      </c>
      <c r="B32" s="67">
        <v>48</v>
      </c>
      <c r="C32" s="67" t="s">
        <v>108</v>
      </c>
      <c r="D32" s="67" t="s">
        <v>269</v>
      </c>
      <c r="E32" s="67">
        <v>84</v>
      </c>
      <c r="F32" s="67">
        <v>-1</v>
      </c>
      <c r="G32" s="67">
        <v>301</v>
      </c>
      <c r="H32" s="67">
        <v>6</v>
      </c>
      <c r="I32" s="67">
        <v>4</v>
      </c>
      <c r="J32">
        <f>G34-G31</f>
        <v>55</v>
      </c>
    </row>
    <row r="33" spans="1:14" x14ac:dyDescent="0.3">
      <c r="A33" s="67" t="s">
        <v>307</v>
      </c>
      <c r="B33" s="67">
        <v>48</v>
      </c>
      <c r="C33" s="67" t="s">
        <v>108</v>
      </c>
      <c r="D33" s="67" t="s">
        <v>269</v>
      </c>
      <c r="E33" s="67">
        <v>84</v>
      </c>
      <c r="F33" s="67">
        <v>-1</v>
      </c>
      <c r="G33" s="67">
        <v>301</v>
      </c>
      <c r="H33" s="67">
        <v>6</v>
      </c>
      <c r="I33" s="67">
        <v>4</v>
      </c>
    </row>
    <row r="34" spans="1:14" x14ac:dyDescent="0.3">
      <c r="A34" s="67" t="s">
        <v>308</v>
      </c>
      <c r="B34" s="67">
        <v>85</v>
      </c>
      <c r="C34" s="67">
        <v>-1</v>
      </c>
      <c r="D34" s="67" t="s">
        <v>269</v>
      </c>
      <c r="E34" s="67">
        <v>84</v>
      </c>
      <c r="F34" s="67">
        <v>-1</v>
      </c>
      <c r="G34" s="67">
        <v>303</v>
      </c>
      <c r="H34" s="67">
        <v>6</v>
      </c>
      <c r="I34" s="67">
        <v>4</v>
      </c>
      <c r="J34" s="67">
        <v>4</v>
      </c>
      <c r="K34" s="86">
        <f>J32/4</f>
        <v>13.75</v>
      </c>
      <c r="L34" t="s">
        <v>349</v>
      </c>
    </row>
    <row r="35" spans="1:14" x14ac:dyDescent="0.3">
      <c r="A35" s="58" t="s">
        <v>272</v>
      </c>
      <c r="B35" s="58">
        <v>50</v>
      </c>
      <c r="C35" s="58" t="s">
        <v>92</v>
      </c>
      <c r="D35" s="58" t="s">
        <v>269</v>
      </c>
      <c r="E35" s="58">
        <v>11</v>
      </c>
      <c r="F35" s="58" t="s">
        <v>92</v>
      </c>
      <c r="G35" s="58">
        <v>23</v>
      </c>
      <c r="H35" s="58">
        <v>8</v>
      </c>
      <c r="I35" s="58">
        <v>3</v>
      </c>
    </row>
    <row r="36" spans="1:14" x14ac:dyDescent="0.3">
      <c r="A36" s="58" t="s">
        <v>274</v>
      </c>
      <c r="B36" s="58">
        <v>19</v>
      </c>
      <c r="C36" s="58" t="s">
        <v>94</v>
      </c>
      <c r="D36" s="58" t="s">
        <v>269</v>
      </c>
      <c r="E36" s="58">
        <v>11</v>
      </c>
      <c r="F36" s="58" t="s">
        <v>92</v>
      </c>
      <c r="G36" s="58">
        <v>62</v>
      </c>
      <c r="H36" s="58">
        <v>1</v>
      </c>
      <c r="I36" s="58">
        <v>3</v>
      </c>
    </row>
    <row r="37" spans="1:14" x14ac:dyDescent="0.3">
      <c r="A37" s="58" t="s">
        <v>286</v>
      </c>
      <c r="B37" s="58">
        <v>16</v>
      </c>
      <c r="C37" s="58" t="s">
        <v>97</v>
      </c>
      <c r="D37" s="58" t="s">
        <v>269</v>
      </c>
      <c r="E37" s="58">
        <v>11</v>
      </c>
      <c r="F37" s="58" t="s">
        <v>92</v>
      </c>
      <c r="G37" s="58">
        <v>180</v>
      </c>
      <c r="H37" s="58">
        <v>3</v>
      </c>
      <c r="I37" s="58">
        <v>3</v>
      </c>
      <c r="J37">
        <f>G37-G35</f>
        <v>157</v>
      </c>
      <c r="K37" s="86">
        <f>J37/3</f>
        <v>52.333333333333336</v>
      </c>
      <c r="L37" t="s">
        <v>358</v>
      </c>
      <c r="M37" s="91">
        <v>11</v>
      </c>
      <c r="N37" t="s">
        <v>364</v>
      </c>
    </row>
    <row r="38" spans="1:14" x14ac:dyDescent="0.3">
      <c r="A38" s="62" t="s">
        <v>268</v>
      </c>
      <c r="B38" s="62">
        <v>75</v>
      </c>
      <c r="C38" s="62">
        <v>-1</v>
      </c>
      <c r="D38" s="62" t="s">
        <v>269</v>
      </c>
      <c r="E38" s="62">
        <v>12</v>
      </c>
      <c r="F38" s="62" t="s">
        <v>90</v>
      </c>
      <c r="G38" s="62">
        <v>16</v>
      </c>
      <c r="H38" s="62">
        <v>6</v>
      </c>
      <c r="I38" s="62">
        <v>3</v>
      </c>
    </row>
    <row r="39" spans="1:14" x14ac:dyDescent="0.3">
      <c r="A39" s="62" t="s">
        <v>278</v>
      </c>
      <c r="B39" s="62">
        <v>80</v>
      </c>
      <c r="C39" s="62">
        <v>-1</v>
      </c>
      <c r="D39" s="62" t="s">
        <v>269</v>
      </c>
      <c r="E39" s="62">
        <v>12</v>
      </c>
      <c r="F39" s="62" t="s">
        <v>90</v>
      </c>
      <c r="G39" s="62">
        <v>112</v>
      </c>
      <c r="H39" s="62">
        <v>6</v>
      </c>
      <c r="I39" s="62">
        <v>3</v>
      </c>
    </row>
    <row r="40" spans="1:14" x14ac:dyDescent="0.3">
      <c r="A40" s="62" t="s">
        <v>285</v>
      </c>
      <c r="B40" s="62">
        <v>33</v>
      </c>
      <c r="C40" s="62" t="s">
        <v>93</v>
      </c>
      <c r="D40" s="62" t="s">
        <v>269</v>
      </c>
      <c r="E40" s="62">
        <v>12</v>
      </c>
      <c r="F40" s="62" t="s">
        <v>90</v>
      </c>
      <c r="G40" s="62">
        <v>178</v>
      </c>
      <c r="H40" s="62">
        <v>2</v>
      </c>
      <c r="I40" s="62">
        <v>3</v>
      </c>
      <c r="J40">
        <f>G40-G38</f>
        <v>162</v>
      </c>
      <c r="K40" s="86">
        <f>J40/3</f>
        <v>54</v>
      </c>
      <c r="L40" t="s">
        <v>358</v>
      </c>
      <c r="M40" s="91">
        <v>12</v>
      </c>
      <c r="N40" t="s">
        <v>365</v>
      </c>
    </row>
    <row r="41" spans="1:14" x14ac:dyDescent="0.3">
      <c r="A41" s="59" t="s">
        <v>304</v>
      </c>
      <c r="B41" s="59">
        <v>71</v>
      </c>
      <c r="C41" s="59" t="s">
        <v>94</v>
      </c>
      <c r="D41" s="59" t="s">
        <v>271</v>
      </c>
      <c r="E41" s="59">
        <v>66</v>
      </c>
      <c r="F41" s="59" t="s">
        <v>93</v>
      </c>
      <c r="G41" s="59">
        <v>281</v>
      </c>
      <c r="H41" s="59">
        <v>6</v>
      </c>
      <c r="I41" s="59">
        <v>3</v>
      </c>
    </row>
    <row r="42" spans="1:14" x14ac:dyDescent="0.3">
      <c r="A42" s="59" t="s">
        <v>310</v>
      </c>
      <c r="B42" s="59">
        <v>57</v>
      </c>
      <c r="C42" s="59" t="s">
        <v>99</v>
      </c>
      <c r="D42" s="59" t="s">
        <v>269</v>
      </c>
      <c r="E42" s="59">
        <v>66</v>
      </c>
      <c r="F42" s="59" t="s">
        <v>93</v>
      </c>
      <c r="G42" s="59">
        <v>310</v>
      </c>
      <c r="H42" s="59">
        <v>6</v>
      </c>
      <c r="I42" s="59">
        <v>3</v>
      </c>
    </row>
    <row r="43" spans="1:14" x14ac:dyDescent="0.3">
      <c r="A43" s="59" t="s">
        <v>311</v>
      </c>
      <c r="B43" s="59">
        <v>61</v>
      </c>
      <c r="C43" s="59" t="s">
        <v>96</v>
      </c>
      <c r="D43" s="59" t="s">
        <v>269</v>
      </c>
      <c r="E43" s="59">
        <v>66</v>
      </c>
      <c r="F43" s="59" t="s">
        <v>93</v>
      </c>
      <c r="G43" s="59">
        <v>314</v>
      </c>
      <c r="H43" s="59">
        <v>6</v>
      </c>
      <c r="I43" s="59">
        <v>3</v>
      </c>
      <c r="J43">
        <f>G43-G41</f>
        <v>33</v>
      </c>
      <c r="K43" s="86">
        <f>J43/3</f>
        <v>11</v>
      </c>
      <c r="L43" t="s">
        <v>359</v>
      </c>
    </row>
    <row r="44" spans="1:14" x14ac:dyDescent="0.3">
      <c r="A44" s="84" t="s">
        <v>318</v>
      </c>
      <c r="B44" s="84">
        <v>98</v>
      </c>
      <c r="C44" s="84" t="s">
        <v>97</v>
      </c>
      <c r="D44" s="84" t="s">
        <v>271</v>
      </c>
      <c r="E44" s="84">
        <v>69</v>
      </c>
      <c r="F44" s="84" t="s">
        <v>98</v>
      </c>
      <c r="G44" s="84">
        <v>372</v>
      </c>
      <c r="H44" s="84">
        <v>6</v>
      </c>
      <c r="I44" s="84">
        <v>3</v>
      </c>
    </row>
    <row r="45" spans="1:14" x14ac:dyDescent="0.3">
      <c r="A45" s="84" t="s">
        <v>319</v>
      </c>
      <c r="B45" s="84">
        <v>39</v>
      </c>
      <c r="C45" s="84" t="s">
        <v>99</v>
      </c>
      <c r="D45" s="84" t="s">
        <v>269</v>
      </c>
      <c r="E45" s="84">
        <v>69</v>
      </c>
      <c r="F45" s="84" t="s">
        <v>98</v>
      </c>
      <c r="G45" s="84">
        <v>396</v>
      </c>
      <c r="H45" s="84">
        <v>6</v>
      </c>
      <c r="I45" s="84">
        <v>3</v>
      </c>
    </row>
    <row r="46" spans="1:14" x14ac:dyDescent="0.3">
      <c r="A46" s="84" t="s">
        <v>320</v>
      </c>
      <c r="B46" s="84">
        <v>58</v>
      </c>
      <c r="C46" s="84" t="s">
        <v>98</v>
      </c>
      <c r="D46" s="84" t="s">
        <v>269</v>
      </c>
      <c r="E46" s="84">
        <v>69</v>
      </c>
      <c r="F46" s="84" t="s">
        <v>98</v>
      </c>
      <c r="G46" s="84">
        <v>399</v>
      </c>
      <c r="H46" s="84">
        <v>6</v>
      </c>
      <c r="I46" s="84">
        <v>3</v>
      </c>
      <c r="J46">
        <f>G46-G44</f>
        <v>27</v>
      </c>
      <c r="K46" s="86">
        <f>J46/3</f>
        <v>9</v>
      </c>
      <c r="L46" t="s">
        <v>349</v>
      </c>
    </row>
    <row r="47" spans="1:14" x14ac:dyDescent="0.3">
      <c r="A47" s="69" t="s">
        <v>298</v>
      </c>
      <c r="B47" s="69">
        <v>83</v>
      </c>
      <c r="C47" s="69">
        <v>-1</v>
      </c>
      <c r="D47" s="69" t="s">
        <v>269</v>
      </c>
      <c r="E47" s="69">
        <v>74</v>
      </c>
      <c r="F47" s="69">
        <v>-1</v>
      </c>
      <c r="G47" s="69">
        <v>253</v>
      </c>
      <c r="H47" s="69">
        <v>6</v>
      </c>
      <c r="I47" s="69">
        <v>3</v>
      </c>
    </row>
    <row r="48" spans="1:14" x14ac:dyDescent="0.3">
      <c r="A48" s="69" t="s">
        <v>301</v>
      </c>
      <c r="B48" s="69">
        <v>69</v>
      </c>
      <c r="C48" s="69" t="s">
        <v>98</v>
      </c>
      <c r="D48" s="69" t="s">
        <v>269</v>
      </c>
      <c r="E48" s="69">
        <v>74</v>
      </c>
      <c r="F48" s="69">
        <v>-1</v>
      </c>
      <c r="G48" s="69">
        <v>261</v>
      </c>
      <c r="H48" s="69">
        <v>6</v>
      </c>
      <c r="I48" s="69">
        <v>3</v>
      </c>
    </row>
    <row r="49" spans="1:12" x14ac:dyDescent="0.3">
      <c r="A49" s="69" t="s">
        <v>312</v>
      </c>
      <c r="B49" s="69">
        <v>82</v>
      </c>
      <c r="C49" s="69">
        <v>-1</v>
      </c>
      <c r="D49" s="69" t="s">
        <v>269</v>
      </c>
      <c r="E49" s="69">
        <v>74</v>
      </c>
      <c r="F49" s="69">
        <v>-1</v>
      </c>
      <c r="G49" s="69">
        <v>322</v>
      </c>
      <c r="H49" s="69">
        <v>6</v>
      </c>
      <c r="I49" s="69">
        <v>3</v>
      </c>
      <c r="J49" s="69">
        <f>G49-G47</f>
        <v>69</v>
      </c>
      <c r="K49" s="86">
        <f>J49/3</f>
        <v>23</v>
      </c>
      <c r="L49" t="s">
        <v>349</v>
      </c>
    </row>
    <row r="50" spans="1:12" x14ac:dyDescent="0.3">
      <c r="A50" s="64" t="s">
        <v>328</v>
      </c>
      <c r="B50" s="64">
        <v>2</v>
      </c>
      <c r="C50" s="64" t="s">
        <v>108</v>
      </c>
      <c r="D50" s="64" t="s">
        <v>271</v>
      </c>
      <c r="E50" s="64">
        <v>5</v>
      </c>
      <c r="F50" s="64" t="s">
        <v>100</v>
      </c>
      <c r="G50" s="64">
        <v>539</v>
      </c>
      <c r="H50" s="64">
        <v>3</v>
      </c>
      <c r="I50" s="64"/>
    </row>
    <row r="51" spans="1:12" x14ac:dyDescent="0.3">
      <c r="A51" s="64" t="s">
        <v>330</v>
      </c>
      <c r="B51" s="64">
        <v>26</v>
      </c>
      <c r="C51" s="64" t="s">
        <v>100</v>
      </c>
      <c r="D51" s="64" t="s">
        <v>269</v>
      </c>
      <c r="E51" s="64">
        <v>5</v>
      </c>
      <c r="F51" s="64" t="s">
        <v>100</v>
      </c>
      <c r="G51" s="64">
        <v>643</v>
      </c>
      <c r="H51" s="64">
        <v>8</v>
      </c>
      <c r="I51" s="64"/>
    </row>
    <row r="52" spans="1:12" x14ac:dyDescent="0.3">
      <c r="A52" s="62" t="s">
        <v>332</v>
      </c>
      <c r="B52" s="62">
        <v>23</v>
      </c>
      <c r="C52" s="62" t="s">
        <v>92</v>
      </c>
      <c r="D52" s="62" t="s">
        <v>269</v>
      </c>
      <c r="E52" s="62">
        <v>6</v>
      </c>
      <c r="F52" s="62" t="s">
        <v>102</v>
      </c>
      <c r="G52" s="62">
        <v>683</v>
      </c>
      <c r="H52" s="62">
        <v>3</v>
      </c>
      <c r="I52" s="62"/>
    </row>
    <row r="53" spans="1:12" x14ac:dyDescent="0.3">
      <c r="A53" s="62" t="s">
        <v>332</v>
      </c>
      <c r="B53" s="62">
        <v>23</v>
      </c>
      <c r="C53" s="62" t="s">
        <v>92</v>
      </c>
      <c r="D53" s="62" t="s">
        <v>269</v>
      </c>
      <c r="E53" s="62">
        <v>6</v>
      </c>
      <c r="F53" s="62" t="s">
        <v>102</v>
      </c>
      <c r="G53" s="62">
        <v>683</v>
      </c>
      <c r="H53" s="62">
        <v>3</v>
      </c>
      <c r="I53" s="62"/>
    </row>
    <row r="54" spans="1:12" x14ac:dyDescent="0.3">
      <c r="A54" s="69" t="s">
        <v>331</v>
      </c>
      <c r="B54" s="69">
        <v>18</v>
      </c>
      <c r="C54" s="69" t="s">
        <v>96</v>
      </c>
      <c r="D54" s="69" t="s">
        <v>271</v>
      </c>
      <c r="E54" s="69">
        <v>9</v>
      </c>
      <c r="F54" s="69" t="s">
        <v>96</v>
      </c>
      <c r="G54" s="69">
        <v>646</v>
      </c>
      <c r="H54" s="69">
        <v>8</v>
      </c>
      <c r="I54" s="69"/>
    </row>
    <row r="55" spans="1:12" x14ac:dyDescent="0.3">
      <c r="A55" s="69" t="s">
        <v>332</v>
      </c>
      <c r="B55" s="69">
        <v>23</v>
      </c>
      <c r="C55" s="69" t="s">
        <v>92</v>
      </c>
      <c r="D55" s="69" t="s">
        <v>269</v>
      </c>
      <c r="E55" s="69">
        <v>9</v>
      </c>
      <c r="F55" s="69" t="s">
        <v>96</v>
      </c>
      <c r="G55" s="69">
        <v>683</v>
      </c>
      <c r="H55" s="69">
        <v>3</v>
      </c>
      <c r="I55" s="69"/>
    </row>
    <row r="56" spans="1:12" x14ac:dyDescent="0.3">
      <c r="A56" s="64" t="s">
        <v>273</v>
      </c>
      <c r="B56" s="64">
        <v>25</v>
      </c>
      <c r="C56" s="64" t="s">
        <v>93</v>
      </c>
      <c r="D56" s="64" t="s">
        <v>269</v>
      </c>
      <c r="E56" s="64">
        <v>13</v>
      </c>
      <c r="F56" s="64" t="s">
        <v>93</v>
      </c>
      <c r="G56" s="64">
        <v>47</v>
      </c>
      <c r="H56" s="64">
        <v>8</v>
      </c>
      <c r="I56" s="64"/>
    </row>
    <row r="57" spans="1:12" x14ac:dyDescent="0.3">
      <c r="A57" s="68" t="s">
        <v>276</v>
      </c>
      <c r="B57" s="68">
        <v>4</v>
      </c>
      <c r="C57" s="68" t="s">
        <v>95</v>
      </c>
      <c r="D57" s="68" t="s">
        <v>269</v>
      </c>
      <c r="E57" s="68">
        <v>14</v>
      </c>
      <c r="F57" s="68" t="s">
        <v>95</v>
      </c>
      <c r="G57" s="68">
        <v>93</v>
      </c>
      <c r="H57" s="68">
        <v>8</v>
      </c>
      <c r="I57" s="68"/>
    </row>
    <row r="58" spans="1:12" x14ac:dyDescent="0.3">
      <c r="A58" s="67" t="s">
        <v>290</v>
      </c>
      <c r="B58" s="67">
        <v>32</v>
      </c>
      <c r="C58" s="67" t="s">
        <v>104</v>
      </c>
      <c r="D58" s="67" t="s">
        <v>269</v>
      </c>
      <c r="E58" s="67">
        <v>19</v>
      </c>
      <c r="F58" s="67" t="s">
        <v>94</v>
      </c>
      <c r="G58" s="67">
        <v>203</v>
      </c>
      <c r="H58" s="67">
        <v>1</v>
      </c>
      <c r="I58" s="67"/>
    </row>
    <row r="59" spans="1:12" x14ac:dyDescent="0.3">
      <c r="A59" s="69" t="s">
        <v>326</v>
      </c>
      <c r="B59" s="69">
        <v>91</v>
      </c>
      <c r="C59" s="69" t="s">
        <v>105</v>
      </c>
      <c r="D59" s="69" t="s">
        <v>269</v>
      </c>
      <c r="E59" s="69">
        <v>21</v>
      </c>
      <c r="F59" s="69" t="s">
        <v>105</v>
      </c>
      <c r="G59" s="69">
        <v>524</v>
      </c>
      <c r="H59" s="69">
        <v>8</v>
      </c>
      <c r="I59" s="69"/>
    </row>
    <row r="60" spans="1:12" x14ac:dyDescent="0.3">
      <c r="A60" s="59" t="s">
        <v>285</v>
      </c>
      <c r="B60" s="59">
        <v>34</v>
      </c>
      <c r="C60" s="59" t="s">
        <v>101</v>
      </c>
      <c r="D60" s="59" t="s">
        <v>269</v>
      </c>
      <c r="E60" s="59">
        <v>25</v>
      </c>
      <c r="F60" s="59" t="s">
        <v>93</v>
      </c>
      <c r="G60" s="59">
        <v>178</v>
      </c>
      <c r="H60" s="59">
        <v>4</v>
      </c>
      <c r="I60" s="59"/>
    </row>
    <row r="61" spans="1:12" x14ac:dyDescent="0.3">
      <c r="A61" s="60" t="s">
        <v>314</v>
      </c>
      <c r="B61" s="60">
        <v>21</v>
      </c>
      <c r="C61" s="60" t="s">
        <v>105</v>
      </c>
      <c r="D61" s="60" t="s">
        <v>269</v>
      </c>
      <c r="E61" s="60">
        <v>29</v>
      </c>
      <c r="F61" s="60" t="s">
        <v>96</v>
      </c>
      <c r="G61" s="60">
        <v>346</v>
      </c>
      <c r="H61" s="60">
        <v>4</v>
      </c>
      <c r="I61" s="60"/>
    </row>
    <row r="62" spans="1:12" x14ac:dyDescent="0.3">
      <c r="A62" s="83" t="s">
        <v>279</v>
      </c>
      <c r="B62" s="83">
        <v>29</v>
      </c>
      <c r="C62" s="83" t="s">
        <v>96</v>
      </c>
      <c r="D62" s="83" t="s">
        <v>271</v>
      </c>
      <c r="E62" s="83">
        <v>31</v>
      </c>
      <c r="F62" s="83" t="s">
        <v>91</v>
      </c>
      <c r="G62" s="83">
        <v>135</v>
      </c>
      <c r="H62" s="83">
        <v>1</v>
      </c>
      <c r="I62" s="83"/>
    </row>
    <row r="63" spans="1:12" x14ac:dyDescent="0.3">
      <c r="A63" s="83" t="s">
        <v>283</v>
      </c>
      <c r="B63" s="83">
        <v>95</v>
      </c>
      <c r="C63" s="83" t="s">
        <v>100</v>
      </c>
      <c r="D63" s="83" t="s">
        <v>269</v>
      </c>
      <c r="E63" s="83">
        <v>31</v>
      </c>
      <c r="F63" s="83" t="s">
        <v>91</v>
      </c>
      <c r="G63" s="83">
        <v>164</v>
      </c>
      <c r="H63" s="83">
        <v>7</v>
      </c>
      <c r="I63" s="83"/>
    </row>
    <row r="64" spans="1:12" x14ac:dyDescent="0.3">
      <c r="A64" s="62" t="s">
        <v>303</v>
      </c>
      <c r="B64" s="62">
        <v>7</v>
      </c>
      <c r="C64" s="62" t="s">
        <v>103</v>
      </c>
      <c r="D64" s="62" t="s">
        <v>271</v>
      </c>
      <c r="E64" s="62">
        <v>33</v>
      </c>
      <c r="F64" s="62" t="s">
        <v>93</v>
      </c>
      <c r="G64" s="62">
        <v>274</v>
      </c>
      <c r="H64" s="62">
        <v>2</v>
      </c>
      <c r="I64" s="62"/>
    </row>
    <row r="65" spans="1:9" x14ac:dyDescent="0.3">
      <c r="A65" s="68" t="s">
        <v>306</v>
      </c>
      <c r="B65" s="68">
        <v>47</v>
      </c>
      <c r="C65" s="68" t="s">
        <v>101</v>
      </c>
      <c r="D65" s="68" t="s">
        <v>271</v>
      </c>
      <c r="E65" s="68">
        <v>34</v>
      </c>
      <c r="F65" s="68" t="s">
        <v>101</v>
      </c>
      <c r="G65" s="68">
        <v>293</v>
      </c>
      <c r="H65" s="68">
        <v>8</v>
      </c>
      <c r="I65" s="68"/>
    </row>
    <row r="66" spans="1:9" x14ac:dyDescent="0.3">
      <c r="A66" s="68" t="s">
        <v>319</v>
      </c>
      <c r="B66" s="68">
        <v>1</v>
      </c>
      <c r="C66" s="68" t="s">
        <v>104</v>
      </c>
      <c r="D66" s="68" t="s">
        <v>269</v>
      </c>
      <c r="E66" s="68">
        <v>34</v>
      </c>
      <c r="F66" s="68" t="s">
        <v>101</v>
      </c>
      <c r="G66" s="68">
        <v>396</v>
      </c>
      <c r="H66" s="68">
        <v>0</v>
      </c>
      <c r="I66" s="68"/>
    </row>
    <row r="67" spans="1:9" x14ac:dyDescent="0.3">
      <c r="A67" s="1" t="s">
        <v>321</v>
      </c>
      <c r="B67" s="1">
        <v>93</v>
      </c>
      <c r="C67" s="1" t="s">
        <v>104</v>
      </c>
      <c r="D67" s="1" t="s">
        <v>269</v>
      </c>
      <c r="E67" s="1">
        <v>36</v>
      </c>
      <c r="F67" s="1" t="s">
        <v>103</v>
      </c>
      <c r="G67" s="1">
        <v>419</v>
      </c>
      <c r="H67" s="1">
        <v>7</v>
      </c>
    </row>
    <row r="68" spans="1:9" x14ac:dyDescent="0.3">
      <c r="A68" s="1" t="s">
        <v>327</v>
      </c>
      <c r="B68" s="1">
        <v>28</v>
      </c>
      <c r="C68" s="1" t="s">
        <v>103</v>
      </c>
      <c r="D68" s="1" t="s">
        <v>269</v>
      </c>
      <c r="E68" s="1">
        <v>46</v>
      </c>
      <c r="F68" s="1" t="s">
        <v>103</v>
      </c>
      <c r="G68" s="1">
        <v>527</v>
      </c>
      <c r="H68" s="1">
        <v>8</v>
      </c>
    </row>
    <row r="69" spans="1:9" x14ac:dyDescent="0.3">
      <c r="A69" s="1" t="s">
        <v>324</v>
      </c>
      <c r="B69" s="1">
        <v>97</v>
      </c>
      <c r="C69" s="1" t="s">
        <v>103</v>
      </c>
      <c r="D69" s="1" t="s">
        <v>269</v>
      </c>
      <c r="E69" s="1">
        <v>52</v>
      </c>
      <c r="F69" s="1" t="s">
        <v>95</v>
      </c>
      <c r="G69" s="1">
        <v>451</v>
      </c>
      <c r="H69" s="1">
        <v>7</v>
      </c>
    </row>
    <row r="70" spans="1:9" x14ac:dyDescent="0.3">
      <c r="A70" s="1" t="s">
        <v>323</v>
      </c>
      <c r="B70" s="1">
        <v>5</v>
      </c>
      <c r="C70" s="1" t="s">
        <v>100</v>
      </c>
      <c r="D70" s="1" t="s">
        <v>271</v>
      </c>
      <c r="E70" s="1">
        <v>53</v>
      </c>
      <c r="F70" s="1" t="s">
        <v>100</v>
      </c>
      <c r="G70" s="1">
        <v>437</v>
      </c>
      <c r="H70" s="1">
        <v>8</v>
      </c>
    </row>
    <row r="71" spans="1:9" x14ac:dyDescent="0.3">
      <c r="A71" s="1" t="s">
        <v>312</v>
      </c>
      <c r="B71" s="1">
        <v>76</v>
      </c>
      <c r="C71" s="1">
        <v>-1</v>
      </c>
      <c r="D71" s="1" t="s">
        <v>269</v>
      </c>
      <c r="E71" s="1">
        <v>54</v>
      </c>
      <c r="F71" s="1" t="s">
        <v>102</v>
      </c>
      <c r="G71" s="1">
        <v>323</v>
      </c>
      <c r="H71" s="1">
        <v>6</v>
      </c>
    </row>
    <row r="72" spans="1:9" x14ac:dyDescent="0.3">
      <c r="A72" s="1" t="s">
        <v>322</v>
      </c>
      <c r="B72" s="1">
        <v>6</v>
      </c>
      <c r="C72" s="1" t="s">
        <v>102</v>
      </c>
      <c r="D72" s="1" t="s">
        <v>269</v>
      </c>
      <c r="E72" s="1">
        <v>56</v>
      </c>
      <c r="F72" s="1" t="s">
        <v>106</v>
      </c>
      <c r="G72" s="1">
        <v>425</v>
      </c>
      <c r="H72" s="1">
        <v>6</v>
      </c>
    </row>
    <row r="73" spans="1:9" x14ac:dyDescent="0.3">
      <c r="A73" s="1" t="s">
        <v>322</v>
      </c>
      <c r="B73" s="1">
        <v>90</v>
      </c>
      <c r="C73" s="1" t="s">
        <v>108</v>
      </c>
      <c r="D73" s="1" t="s">
        <v>271</v>
      </c>
      <c r="E73" s="1">
        <v>57</v>
      </c>
      <c r="F73" s="1" t="s">
        <v>99</v>
      </c>
      <c r="G73" s="1">
        <v>426</v>
      </c>
      <c r="H73" s="1">
        <v>6</v>
      </c>
    </row>
    <row r="74" spans="1:9" x14ac:dyDescent="0.3">
      <c r="A74" s="1" t="s">
        <v>302</v>
      </c>
      <c r="B74" s="1">
        <v>86</v>
      </c>
      <c r="C74" s="1">
        <v>-1</v>
      </c>
      <c r="D74" s="1" t="s">
        <v>271</v>
      </c>
      <c r="E74" s="1">
        <v>60</v>
      </c>
      <c r="F74" s="1" t="s">
        <v>97</v>
      </c>
      <c r="G74" s="1">
        <v>268</v>
      </c>
      <c r="H74" s="1">
        <v>6</v>
      </c>
    </row>
    <row r="75" spans="1:9" x14ac:dyDescent="0.3">
      <c r="A75" s="1" t="s">
        <v>310</v>
      </c>
      <c r="B75" s="1">
        <v>59</v>
      </c>
      <c r="C75" s="1" t="s">
        <v>101</v>
      </c>
      <c r="D75" s="1" t="s">
        <v>269</v>
      </c>
      <c r="E75" s="1">
        <v>60</v>
      </c>
      <c r="F75" s="1" t="s">
        <v>97</v>
      </c>
      <c r="G75" s="1">
        <v>311</v>
      </c>
      <c r="H75" s="1">
        <v>6</v>
      </c>
    </row>
    <row r="76" spans="1:9" x14ac:dyDescent="0.3">
      <c r="A76" s="1" t="s">
        <v>329</v>
      </c>
      <c r="B76" s="1">
        <v>9</v>
      </c>
      <c r="C76" s="1" t="s">
        <v>96</v>
      </c>
      <c r="D76" s="1" t="s">
        <v>269</v>
      </c>
      <c r="E76" s="1">
        <v>61</v>
      </c>
      <c r="F76" s="1" t="s">
        <v>96</v>
      </c>
      <c r="G76" s="1">
        <v>546</v>
      </c>
      <c r="H76" s="1">
        <v>8</v>
      </c>
    </row>
    <row r="77" spans="1:9" x14ac:dyDescent="0.3">
      <c r="A77" s="1" t="s">
        <v>312</v>
      </c>
      <c r="B77" s="1">
        <v>53</v>
      </c>
      <c r="C77" s="1" t="s">
        <v>100</v>
      </c>
      <c r="D77" s="1" t="s">
        <v>271</v>
      </c>
      <c r="E77" s="1">
        <v>62</v>
      </c>
      <c r="F77" s="1" t="s">
        <v>105</v>
      </c>
      <c r="G77" s="1">
        <v>323</v>
      </c>
      <c r="H77" s="1">
        <v>6</v>
      </c>
    </row>
    <row r="78" spans="1:9" x14ac:dyDescent="0.3">
      <c r="A78" s="1" t="s">
        <v>316</v>
      </c>
      <c r="B78" s="1">
        <v>30</v>
      </c>
      <c r="C78" s="1" t="s">
        <v>105</v>
      </c>
      <c r="D78" s="1" t="s">
        <v>271</v>
      </c>
      <c r="E78" s="1">
        <v>65</v>
      </c>
      <c r="F78" s="1" t="s">
        <v>92</v>
      </c>
      <c r="G78" s="1">
        <v>353</v>
      </c>
      <c r="H78" s="1">
        <v>6</v>
      </c>
    </row>
    <row r="79" spans="1:9" x14ac:dyDescent="0.3">
      <c r="A79" s="1" t="s">
        <v>298</v>
      </c>
      <c r="B79" s="1">
        <v>92</v>
      </c>
      <c r="C79" s="1" t="s">
        <v>92</v>
      </c>
      <c r="D79" s="1" t="s">
        <v>271</v>
      </c>
      <c r="E79" s="1">
        <v>67</v>
      </c>
      <c r="F79" s="1" t="s">
        <v>99</v>
      </c>
      <c r="G79" s="1">
        <v>252</v>
      </c>
      <c r="H79" s="1">
        <v>7</v>
      </c>
    </row>
    <row r="80" spans="1:9" x14ac:dyDescent="0.3">
      <c r="A80" s="1" t="s">
        <v>315</v>
      </c>
      <c r="B80" s="1">
        <v>89</v>
      </c>
      <c r="C80" s="1">
        <v>-1</v>
      </c>
      <c r="D80" s="1" t="s">
        <v>271</v>
      </c>
      <c r="E80" s="1">
        <v>68</v>
      </c>
      <c r="F80" s="1" t="s">
        <v>98</v>
      </c>
      <c r="G80" s="1">
        <v>349</v>
      </c>
      <c r="H80" s="1">
        <v>6</v>
      </c>
    </row>
    <row r="81" spans="1:8" x14ac:dyDescent="0.3">
      <c r="A81" s="1" t="s">
        <v>329</v>
      </c>
      <c r="B81" s="1">
        <v>27</v>
      </c>
      <c r="C81" s="1" t="s">
        <v>102</v>
      </c>
      <c r="D81" s="1" t="s">
        <v>269</v>
      </c>
      <c r="E81" s="1">
        <v>78</v>
      </c>
      <c r="F81" s="1">
        <v>-1</v>
      </c>
      <c r="G81" s="1">
        <v>545</v>
      </c>
      <c r="H81" s="1">
        <v>6</v>
      </c>
    </row>
    <row r="82" spans="1:8" x14ac:dyDescent="0.3">
      <c r="A82" s="1" t="s">
        <v>313</v>
      </c>
      <c r="B82" s="1">
        <v>72</v>
      </c>
      <c r="C82" s="1">
        <v>-1</v>
      </c>
      <c r="D82" s="1" t="s">
        <v>269</v>
      </c>
      <c r="E82" s="1">
        <v>79</v>
      </c>
      <c r="F82" s="1">
        <v>-1</v>
      </c>
      <c r="G82" s="1">
        <v>332</v>
      </c>
      <c r="H82" s="1">
        <v>6</v>
      </c>
    </row>
    <row r="83" spans="1:8" x14ac:dyDescent="0.3">
      <c r="A83" s="1" t="s">
        <v>292</v>
      </c>
      <c r="B83" s="1">
        <v>88</v>
      </c>
      <c r="C83" s="1">
        <v>-1</v>
      </c>
      <c r="D83" s="1" t="s">
        <v>271</v>
      </c>
      <c r="E83" s="1">
        <v>80</v>
      </c>
      <c r="F83" s="1">
        <v>-1</v>
      </c>
      <c r="G83" s="1">
        <v>211</v>
      </c>
      <c r="H83" s="1">
        <v>6</v>
      </c>
    </row>
    <row r="84" spans="1:8" x14ac:dyDescent="0.3">
      <c r="A84" s="1" t="s">
        <v>297</v>
      </c>
      <c r="B84" s="1">
        <v>87</v>
      </c>
      <c r="C84" s="1">
        <v>-1</v>
      </c>
      <c r="D84" s="1" t="s">
        <v>269</v>
      </c>
      <c r="E84" s="1">
        <v>80</v>
      </c>
      <c r="F84" s="1">
        <v>-1</v>
      </c>
      <c r="G84" s="1">
        <v>248</v>
      </c>
      <c r="H84" s="1">
        <v>6</v>
      </c>
    </row>
    <row r="85" spans="1:8" x14ac:dyDescent="0.3">
      <c r="A85" s="1" t="s">
        <v>319</v>
      </c>
      <c r="B85" s="1">
        <v>46</v>
      </c>
      <c r="C85" s="1" t="s">
        <v>103</v>
      </c>
      <c r="D85" s="1" t="s">
        <v>269</v>
      </c>
      <c r="E85" s="1">
        <v>81</v>
      </c>
      <c r="F85" s="1">
        <v>-1</v>
      </c>
      <c r="G85" s="1">
        <v>397</v>
      </c>
      <c r="H85" s="1">
        <v>6</v>
      </c>
    </row>
    <row r="86" spans="1:8" x14ac:dyDescent="0.3">
      <c r="A86" s="1" t="s">
        <v>319</v>
      </c>
      <c r="B86" s="1">
        <v>38</v>
      </c>
      <c r="C86" s="1" t="s">
        <v>106</v>
      </c>
      <c r="D86" s="1" t="s">
        <v>269</v>
      </c>
      <c r="E86" s="1">
        <v>83</v>
      </c>
      <c r="F86" s="1">
        <v>-1</v>
      </c>
      <c r="G86" s="1">
        <v>396</v>
      </c>
      <c r="H86" s="1">
        <v>6</v>
      </c>
    </row>
    <row r="87" spans="1:8" x14ac:dyDescent="0.3">
      <c r="A87" s="1" t="s">
        <v>325</v>
      </c>
      <c r="B87" s="1">
        <v>37</v>
      </c>
      <c r="C87" s="1" t="s">
        <v>107</v>
      </c>
      <c r="D87" s="1" t="s">
        <v>269</v>
      </c>
      <c r="E87" s="1">
        <v>83</v>
      </c>
      <c r="F87" s="1">
        <v>-1</v>
      </c>
      <c r="G87" s="1">
        <v>494</v>
      </c>
      <c r="H87" s="1">
        <v>6</v>
      </c>
    </row>
    <row r="88" spans="1:8" x14ac:dyDescent="0.3">
      <c r="A88" s="1" t="s">
        <v>321</v>
      </c>
      <c r="B88" s="1">
        <v>43</v>
      </c>
      <c r="C88" s="1" t="s">
        <v>90</v>
      </c>
      <c r="D88" s="1" t="s">
        <v>269</v>
      </c>
      <c r="E88" s="1">
        <v>87</v>
      </c>
      <c r="F88" s="1">
        <v>-1</v>
      </c>
      <c r="G88" s="1">
        <v>418</v>
      </c>
      <c r="H88" s="1">
        <v>6</v>
      </c>
    </row>
    <row r="89" spans="1:8" x14ac:dyDescent="0.3">
      <c r="A89" s="1" t="s">
        <v>303</v>
      </c>
      <c r="B89" s="1">
        <v>49</v>
      </c>
      <c r="C89" s="1" t="s">
        <v>91</v>
      </c>
      <c r="D89" s="1" t="s">
        <v>271</v>
      </c>
      <c r="E89" s="1">
        <v>95</v>
      </c>
      <c r="F89" s="1" t="s">
        <v>100</v>
      </c>
      <c r="G89" s="1">
        <v>273</v>
      </c>
      <c r="H89" s="1">
        <v>6</v>
      </c>
    </row>
    <row r="90" spans="1:8" x14ac:dyDescent="0.3">
      <c r="A90" s="1" t="s">
        <v>304</v>
      </c>
      <c r="B90" s="1">
        <v>96</v>
      </c>
      <c r="C90" s="1" t="s">
        <v>102</v>
      </c>
      <c r="D90" s="1" t="s">
        <v>271</v>
      </c>
      <c r="E90" s="1">
        <v>95</v>
      </c>
      <c r="F90" s="1" t="s">
        <v>100</v>
      </c>
      <c r="G90" s="1">
        <v>281</v>
      </c>
      <c r="H90" s="1">
        <v>7</v>
      </c>
    </row>
  </sheetData>
  <sortState ref="A2:I90">
    <sortCondition descending="1" ref="I2:I90"/>
    <sortCondition ref="E2:E90"/>
    <sortCondition ref="F2:F90"/>
  </sortState>
  <conditionalFormatting sqref="T18:T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26" workbookViewId="0">
      <selection activeCell="I25" sqref="I25"/>
    </sheetView>
  </sheetViews>
  <sheetFormatPr defaultRowHeight="14.4" x14ac:dyDescent="0.3"/>
  <sheetData>
    <row r="1" spans="1:8" s="1" customFormat="1" x14ac:dyDescent="0.3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88</v>
      </c>
      <c r="H1" s="1" t="s">
        <v>339</v>
      </c>
    </row>
    <row r="2" spans="1:8" x14ac:dyDescent="0.3">
      <c r="A2" s="69" t="s">
        <v>268</v>
      </c>
      <c r="B2" s="69">
        <v>75</v>
      </c>
      <c r="C2" s="69">
        <v>-1</v>
      </c>
      <c r="D2" s="69" t="s">
        <v>269</v>
      </c>
      <c r="E2" s="69">
        <v>12</v>
      </c>
      <c r="F2" s="69" t="s">
        <v>90</v>
      </c>
      <c r="G2" s="69">
        <v>16</v>
      </c>
      <c r="H2" s="69">
        <v>6</v>
      </c>
    </row>
    <row r="3" spans="1:8" x14ac:dyDescent="0.3">
      <c r="A3" s="69" t="s">
        <v>275</v>
      </c>
      <c r="B3" s="69">
        <v>73</v>
      </c>
      <c r="C3" s="69">
        <v>-1</v>
      </c>
      <c r="D3" s="69" t="s">
        <v>269</v>
      </c>
      <c r="E3" s="69">
        <v>10</v>
      </c>
      <c r="F3" s="69" t="s">
        <v>91</v>
      </c>
      <c r="G3" s="69">
        <v>90</v>
      </c>
      <c r="H3" s="69">
        <v>6</v>
      </c>
    </row>
    <row r="4" spans="1:8" x14ac:dyDescent="0.3">
      <c r="A4" s="69" t="s">
        <v>277</v>
      </c>
      <c r="B4" s="69">
        <v>74</v>
      </c>
      <c r="C4" s="69">
        <v>-1</v>
      </c>
      <c r="D4" s="69" t="s">
        <v>271</v>
      </c>
      <c r="E4" s="69">
        <v>50</v>
      </c>
      <c r="F4" s="69" t="s">
        <v>92</v>
      </c>
      <c r="G4" s="69">
        <v>109</v>
      </c>
      <c r="H4" s="69">
        <v>6</v>
      </c>
    </row>
    <row r="5" spans="1:8" x14ac:dyDescent="0.3">
      <c r="A5" s="69" t="s">
        <v>278</v>
      </c>
      <c r="B5" s="69">
        <v>80</v>
      </c>
      <c r="C5" s="69">
        <v>-1</v>
      </c>
      <c r="D5" s="69" t="s">
        <v>269</v>
      </c>
      <c r="E5" s="69">
        <v>12</v>
      </c>
      <c r="F5" s="69" t="s">
        <v>90</v>
      </c>
      <c r="G5" s="69">
        <v>112</v>
      </c>
      <c r="H5" s="69">
        <v>6</v>
      </c>
    </row>
    <row r="6" spans="1:8" x14ac:dyDescent="0.3">
      <c r="A6" s="69" t="s">
        <v>284</v>
      </c>
      <c r="B6" s="69">
        <v>84</v>
      </c>
      <c r="C6" s="69">
        <v>-1</v>
      </c>
      <c r="D6" s="69" t="s">
        <v>269</v>
      </c>
      <c r="E6" s="69">
        <v>50</v>
      </c>
      <c r="F6" s="69" t="s">
        <v>92</v>
      </c>
      <c r="G6" s="69">
        <v>175</v>
      </c>
      <c r="H6" s="69">
        <v>6</v>
      </c>
    </row>
    <row r="7" spans="1:8" x14ac:dyDescent="0.3">
      <c r="A7" s="69" t="s">
        <v>289</v>
      </c>
      <c r="B7" s="69">
        <v>79</v>
      </c>
      <c r="C7" s="69">
        <v>-1</v>
      </c>
      <c r="D7" s="69" t="s">
        <v>271</v>
      </c>
      <c r="E7" s="69">
        <v>73</v>
      </c>
      <c r="F7" s="69">
        <v>-1</v>
      </c>
      <c r="G7" s="69">
        <v>202</v>
      </c>
      <c r="H7" s="69">
        <v>6</v>
      </c>
    </row>
    <row r="8" spans="1:8" x14ac:dyDescent="0.3">
      <c r="A8" s="69" t="s">
        <v>292</v>
      </c>
      <c r="B8" s="69">
        <v>88</v>
      </c>
      <c r="C8" s="69">
        <v>-1</v>
      </c>
      <c r="D8" s="69" t="s">
        <v>271</v>
      </c>
      <c r="E8" s="69">
        <v>80</v>
      </c>
      <c r="F8" s="69">
        <v>-1</v>
      </c>
      <c r="G8" s="69">
        <v>211</v>
      </c>
      <c r="H8" s="69">
        <v>6</v>
      </c>
    </row>
    <row r="9" spans="1:8" x14ac:dyDescent="0.3">
      <c r="A9" s="69" t="s">
        <v>297</v>
      </c>
      <c r="B9" s="69">
        <v>77</v>
      </c>
      <c r="C9" s="69">
        <v>-1</v>
      </c>
      <c r="D9" s="69" t="s">
        <v>271</v>
      </c>
      <c r="E9" s="69">
        <v>84</v>
      </c>
      <c r="F9" s="69">
        <v>-1</v>
      </c>
      <c r="G9" s="69">
        <v>248</v>
      </c>
      <c r="H9" s="69">
        <v>6</v>
      </c>
    </row>
    <row r="10" spans="1:8" x14ac:dyDescent="0.3">
      <c r="A10" s="69" t="s">
        <v>297</v>
      </c>
      <c r="B10" s="69">
        <v>87</v>
      </c>
      <c r="C10" s="69">
        <v>-1</v>
      </c>
      <c r="D10" s="69" t="s">
        <v>269</v>
      </c>
      <c r="E10" s="69">
        <v>80</v>
      </c>
      <c r="F10" s="69">
        <v>-1</v>
      </c>
      <c r="G10" s="69">
        <v>248</v>
      </c>
      <c r="H10" s="69">
        <v>6</v>
      </c>
    </row>
    <row r="11" spans="1:8" x14ac:dyDescent="0.3">
      <c r="A11" s="69" t="s">
        <v>298</v>
      </c>
      <c r="B11" s="69">
        <v>83</v>
      </c>
      <c r="C11" s="69">
        <v>-1</v>
      </c>
      <c r="D11" s="69" t="s">
        <v>269</v>
      </c>
      <c r="E11" s="69">
        <v>74</v>
      </c>
      <c r="F11" s="69">
        <v>-1</v>
      </c>
      <c r="G11" s="69">
        <v>253</v>
      </c>
      <c r="H11" s="69">
        <v>6</v>
      </c>
    </row>
    <row r="12" spans="1:8" x14ac:dyDescent="0.3">
      <c r="A12" s="69" t="s">
        <v>300</v>
      </c>
      <c r="B12" s="69">
        <v>81</v>
      </c>
      <c r="C12" s="69">
        <v>-1</v>
      </c>
      <c r="D12" s="69" t="s">
        <v>269</v>
      </c>
      <c r="E12" s="69">
        <v>73</v>
      </c>
      <c r="F12" s="69">
        <v>-1</v>
      </c>
      <c r="G12" s="69">
        <v>255</v>
      </c>
      <c r="H12" s="69">
        <v>6</v>
      </c>
    </row>
    <row r="13" spans="1:8" x14ac:dyDescent="0.3">
      <c r="A13" s="69" t="s">
        <v>302</v>
      </c>
      <c r="B13" s="69">
        <v>86</v>
      </c>
      <c r="C13" s="69">
        <v>-1</v>
      </c>
      <c r="D13" s="69" t="s">
        <v>271</v>
      </c>
      <c r="E13" s="69">
        <v>60</v>
      </c>
      <c r="F13" s="69" t="s">
        <v>97</v>
      </c>
      <c r="G13" s="69">
        <v>268</v>
      </c>
      <c r="H13" s="69">
        <v>6</v>
      </c>
    </row>
    <row r="14" spans="1:8" x14ac:dyDescent="0.3">
      <c r="A14" s="69" t="s">
        <v>308</v>
      </c>
      <c r="B14" s="69">
        <v>85</v>
      </c>
      <c r="C14" s="69">
        <v>-1</v>
      </c>
      <c r="D14" s="69" t="s">
        <v>269</v>
      </c>
      <c r="E14" s="69">
        <v>84</v>
      </c>
      <c r="F14" s="69">
        <v>-1</v>
      </c>
      <c r="G14" s="69">
        <v>303</v>
      </c>
      <c r="H14" s="69">
        <v>6</v>
      </c>
    </row>
    <row r="15" spans="1:8" x14ac:dyDescent="0.3">
      <c r="A15" s="69" t="s">
        <v>309</v>
      </c>
      <c r="B15" s="69">
        <v>78</v>
      </c>
      <c r="C15" s="69">
        <v>-1</v>
      </c>
      <c r="D15" s="69" t="s">
        <v>269</v>
      </c>
      <c r="E15" s="69">
        <v>73</v>
      </c>
      <c r="F15" s="69">
        <v>-1</v>
      </c>
      <c r="G15" s="69">
        <v>307</v>
      </c>
      <c r="H15" s="69">
        <v>6</v>
      </c>
    </row>
    <row r="16" spans="1:8" x14ac:dyDescent="0.3">
      <c r="A16" s="69" t="s">
        <v>312</v>
      </c>
      <c r="B16" s="69">
        <v>82</v>
      </c>
      <c r="C16" s="69">
        <v>-1</v>
      </c>
      <c r="D16" s="69" t="s">
        <v>269</v>
      </c>
      <c r="E16" s="69">
        <v>74</v>
      </c>
      <c r="F16" s="69">
        <v>-1</v>
      </c>
      <c r="G16" s="69">
        <v>322</v>
      </c>
      <c r="H16" s="69">
        <v>6</v>
      </c>
    </row>
    <row r="17" spans="1:8" x14ac:dyDescent="0.3">
      <c r="A17" s="69" t="s">
        <v>312</v>
      </c>
      <c r="B17" s="69">
        <v>76</v>
      </c>
      <c r="C17" s="69">
        <v>-1</v>
      </c>
      <c r="D17" s="69" t="s">
        <v>269</v>
      </c>
      <c r="E17" s="69">
        <v>54</v>
      </c>
      <c r="F17" s="69" t="s">
        <v>102</v>
      </c>
      <c r="G17" s="69">
        <v>323</v>
      </c>
      <c r="H17" s="69">
        <v>6</v>
      </c>
    </row>
    <row r="18" spans="1:8" x14ac:dyDescent="0.3">
      <c r="A18" s="69" t="s">
        <v>313</v>
      </c>
      <c r="B18" s="69">
        <v>72</v>
      </c>
      <c r="C18" s="69">
        <v>-1</v>
      </c>
      <c r="D18" s="69" t="s">
        <v>269</v>
      </c>
      <c r="E18" s="69">
        <v>79</v>
      </c>
      <c r="F18" s="69">
        <v>-1</v>
      </c>
      <c r="G18" s="69">
        <v>332</v>
      </c>
      <c r="H18" s="69">
        <v>6</v>
      </c>
    </row>
    <row r="19" spans="1:8" x14ac:dyDescent="0.3">
      <c r="A19" s="69" t="s">
        <v>315</v>
      </c>
      <c r="B19" s="69">
        <v>89</v>
      </c>
      <c r="C19" s="69">
        <v>-1</v>
      </c>
      <c r="D19" s="69" t="s">
        <v>271</v>
      </c>
      <c r="E19" s="69">
        <v>68</v>
      </c>
      <c r="F19" s="69" t="s">
        <v>98</v>
      </c>
      <c r="G19" s="69">
        <v>349</v>
      </c>
      <c r="H19" s="69">
        <v>6</v>
      </c>
    </row>
    <row r="20" spans="1:8" x14ac:dyDescent="0.3">
      <c r="A20" s="68" t="s">
        <v>328</v>
      </c>
      <c r="B20" s="68">
        <v>2</v>
      </c>
      <c r="C20" s="68" t="s">
        <v>108</v>
      </c>
      <c r="D20" s="68" t="s">
        <v>271</v>
      </c>
      <c r="E20" s="68">
        <v>5</v>
      </c>
      <c r="F20" s="68" t="s">
        <v>100</v>
      </c>
      <c r="G20" s="68">
        <v>539</v>
      </c>
      <c r="H20" s="68">
        <v>3</v>
      </c>
    </row>
    <row r="21" spans="1:8" x14ac:dyDescent="0.3">
      <c r="A21" s="68" t="s">
        <v>307</v>
      </c>
      <c r="B21" s="68">
        <v>48</v>
      </c>
      <c r="C21" s="68" t="s">
        <v>108</v>
      </c>
      <c r="D21" s="68" t="s">
        <v>269</v>
      </c>
      <c r="E21" s="68">
        <v>84</v>
      </c>
      <c r="F21" s="68">
        <v>-1</v>
      </c>
      <c r="G21" s="68">
        <v>301</v>
      </c>
      <c r="H21" s="68">
        <v>6</v>
      </c>
    </row>
    <row r="22" spans="1:8" x14ac:dyDescent="0.3">
      <c r="A22" s="68" t="s">
        <v>307</v>
      </c>
      <c r="B22" s="68">
        <v>48</v>
      </c>
      <c r="C22" s="68" t="s">
        <v>108</v>
      </c>
      <c r="D22" s="68" t="s">
        <v>269</v>
      </c>
      <c r="E22" s="68">
        <v>84</v>
      </c>
      <c r="F22" s="68">
        <v>-1</v>
      </c>
      <c r="G22" s="68">
        <v>301</v>
      </c>
      <c r="H22" s="68">
        <v>6</v>
      </c>
    </row>
    <row r="23" spans="1:8" x14ac:dyDescent="0.3">
      <c r="A23" s="68" t="s">
        <v>322</v>
      </c>
      <c r="B23" s="68">
        <v>90</v>
      </c>
      <c r="C23" s="68" t="s">
        <v>108</v>
      </c>
      <c r="D23" s="68" t="s">
        <v>271</v>
      </c>
      <c r="E23" s="68">
        <v>57</v>
      </c>
      <c r="F23" s="68" t="s">
        <v>99</v>
      </c>
      <c r="G23" s="68">
        <v>426</v>
      </c>
      <c r="H23" s="68">
        <v>6</v>
      </c>
    </row>
    <row r="24" spans="1:8" x14ac:dyDescent="0.3">
      <c r="A24" s="59" t="s">
        <v>314</v>
      </c>
      <c r="B24" s="59">
        <v>21</v>
      </c>
      <c r="C24" s="59" t="s">
        <v>105</v>
      </c>
      <c r="D24" s="59" t="s">
        <v>269</v>
      </c>
      <c r="E24" s="59">
        <v>29</v>
      </c>
      <c r="F24" s="59" t="s">
        <v>96</v>
      </c>
      <c r="G24" s="59">
        <v>346</v>
      </c>
      <c r="H24" s="59">
        <v>4</v>
      </c>
    </row>
    <row r="25" spans="1:8" x14ac:dyDescent="0.3">
      <c r="A25" s="59" t="s">
        <v>291</v>
      </c>
      <c r="B25" s="59">
        <v>62</v>
      </c>
      <c r="C25" s="59" t="s">
        <v>105</v>
      </c>
      <c r="D25" s="59" t="s">
        <v>269</v>
      </c>
      <c r="E25" s="59">
        <v>75</v>
      </c>
      <c r="F25" s="59">
        <v>-1</v>
      </c>
      <c r="G25" s="59">
        <v>206</v>
      </c>
      <c r="H25" s="59">
        <v>6</v>
      </c>
    </row>
    <row r="26" spans="1:8" x14ac:dyDescent="0.3">
      <c r="A26" s="59" t="s">
        <v>316</v>
      </c>
      <c r="B26" s="59">
        <v>30</v>
      </c>
      <c r="C26" s="59" t="s">
        <v>105</v>
      </c>
      <c r="D26" s="59" t="s">
        <v>271</v>
      </c>
      <c r="E26" s="59">
        <v>65</v>
      </c>
      <c r="F26" s="59" t="s">
        <v>92</v>
      </c>
      <c r="G26" s="59">
        <v>353</v>
      </c>
      <c r="H26" s="59">
        <v>6</v>
      </c>
    </row>
    <row r="27" spans="1:8" x14ac:dyDescent="0.3">
      <c r="A27" s="59" t="s">
        <v>326</v>
      </c>
      <c r="B27" s="59">
        <v>91</v>
      </c>
      <c r="C27" s="59" t="s">
        <v>105</v>
      </c>
      <c r="D27" s="59" t="s">
        <v>269</v>
      </c>
      <c r="E27" s="59">
        <v>21</v>
      </c>
      <c r="F27" s="59" t="s">
        <v>105</v>
      </c>
      <c r="G27" s="59">
        <v>524</v>
      </c>
      <c r="H27" s="59">
        <v>8</v>
      </c>
    </row>
    <row r="28" spans="1:8" x14ac:dyDescent="0.3">
      <c r="A28" s="59" t="s">
        <v>270</v>
      </c>
      <c r="B28" s="59">
        <v>31</v>
      </c>
      <c r="C28" s="59" t="s">
        <v>91</v>
      </c>
      <c r="D28" s="59" t="s">
        <v>271</v>
      </c>
      <c r="E28" s="59">
        <v>10</v>
      </c>
      <c r="F28" s="59" t="s">
        <v>91</v>
      </c>
      <c r="G28" s="59">
        <v>18</v>
      </c>
      <c r="H28" s="59">
        <v>6</v>
      </c>
    </row>
    <row r="29" spans="1:8" x14ac:dyDescent="0.3">
      <c r="A29" s="67" t="s">
        <v>287</v>
      </c>
      <c r="B29" s="67">
        <v>63</v>
      </c>
      <c r="C29" s="67" t="s">
        <v>91</v>
      </c>
      <c r="D29" s="67" t="s">
        <v>269</v>
      </c>
      <c r="E29" s="67">
        <v>50</v>
      </c>
      <c r="F29" s="67" t="s">
        <v>92</v>
      </c>
      <c r="G29" s="67">
        <v>182</v>
      </c>
      <c r="H29" s="67">
        <v>6</v>
      </c>
    </row>
    <row r="30" spans="1:8" x14ac:dyDescent="0.3">
      <c r="A30" s="67" t="s">
        <v>303</v>
      </c>
      <c r="B30" s="67">
        <v>49</v>
      </c>
      <c r="C30" s="67" t="s">
        <v>91</v>
      </c>
      <c r="D30" s="67" t="s">
        <v>271</v>
      </c>
      <c r="E30" s="67">
        <v>95</v>
      </c>
      <c r="F30" s="67" t="s">
        <v>100</v>
      </c>
      <c r="G30" s="67">
        <v>273</v>
      </c>
      <c r="H30" s="67">
        <v>6</v>
      </c>
    </row>
    <row r="31" spans="1:8" x14ac:dyDescent="0.3">
      <c r="A31" s="67" t="s">
        <v>275</v>
      </c>
      <c r="B31" s="67">
        <v>41</v>
      </c>
      <c r="C31" s="67" t="s">
        <v>91</v>
      </c>
      <c r="D31" s="67" t="s">
        <v>269</v>
      </c>
      <c r="E31" s="67">
        <v>10</v>
      </c>
      <c r="F31" s="67" t="s">
        <v>91</v>
      </c>
      <c r="G31" s="67">
        <v>91</v>
      </c>
      <c r="H31" s="67">
        <v>8</v>
      </c>
    </row>
    <row r="32" spans="1:8" x14ac:dyDescent="0.3">
      <c r="A32" s="67" t="s">
        <v>281</v>
      </c>
      <c r="B32" s="67">
        <v>22</v>
      </c>
      <c r="C32" s="67" t="s">
        <v>91</v>
      </c>
      <c r="D32" s="67" t="s">
        <v>269</v>
      </c>
      <c r="E32" s="67">
        <v>10</v>
      </c>
      <c r="F32" s="67" t="s">
        <v>91</v>
      </c>
      <c r="G32" s="67">
        <v>150</v>
      </c>
      <c r="H32" s="67">
        <v>8</v>
      </c>
    </row>
    <row r="33" spans="1:8" x14ac:dyDescent="0.3">
      <c r="A33" s="60" t="s">
        <v>332</v>
      </c>
      <c r="B33" s="60">
        <v>23</v>
      </c>
      <c r="C33" s="60" t="s">
        <v>92</v>
      </c>
      <c r="D33" s="60" t="s">
        <v>269</v>
      </c>
      <c r="E33" s="60">
        <v>6</v>
      </c>
      <c r="F33" s="60" t="s">
        <v>102</v>
      </c>
      <c r="G33" s="60">
        <v>683</v>
      </c>
      <c r="H33" s="60">
        <v>3</v>
      </c>
    </row>
    <row r="34" spans="1:8" x14ac:dyDescent="0.3">
      <c r="A34" s="60" t="s">
        <v>332</v>
      </c>
      <c r="B34" s="60">
        <v>23</v>
      </c>
      <c r="C34" s="60" t="s">
        <v>92</v>
      </c>
      <c r="D34" s="60" t="s">
        <v>269</v>
      </c>
      <c r="E34" s="60">
        <v>6</v>
      </c>
      <c r="F34" s="60" t="s">
        <v>102</v>
      </c>
      <c r="G34" s="60">
        <v>683</v>
      </c>
      <c r="H34" s="60">
        <v>3</v>
      </c>
    </row>
    <row r="35" spans="1:8" x14ac:dyDescent="0.3">
      <c r="A35" s="60" t="s">
        <v>332</v>
      </c>
      <c r="B35" s="60">
        <v>23</v>
      </c>
      <c r="C35" s="60" t="s">
        <v>92</v>
      </c>
      <c r="D35" s="60" t="s">
        <v>269</v>
      </c>
      <c r="E35" s="60">
        <v>9</v>
      </c>
      <c r="F35" s="60" t="s">
        <v>96</v>
      </c>
      <c r="G35" s="60">
        <v>683</v>
      </c>
      <c r="H35" s="60">
        <v>3</v>
      </c>
    </row>
    <row r="36" spans="1:8" x14ac:dyDescent="0.3">
      <c r="A36" s="60" t="s">
        <v>296</v>
      </c>
      <c r="B36" s="60">
        <v>65</v>
      </c>
      <c r="C36" s="60" t="s">
        <v>92</v>
      </c>
      <c r="D36" s="60" t="s">
        <v>269</v>
      </c>
      <c r="E36" s="60">
        <v>75</v>
      </c>
      <c r="F36" s="60">
        <v>-1</v>
      </c>
      <c r="G36" s="60">
        <v>242</v>
      </c>
      <c r="H36" s="60">
        <v>6</v>
      </c>
    </row>
    <row r="37" spans="1:8" x14ac:dyDescent="0.3">
      <c r="A37" s="60" t="s">
        <v>305</v>
      </c>
      <c r="B37" s="60">
        <v>64</v>
      </c>
      <c r="C37" s="60" t="s">
        <v>92</v>
      </c>
      <c r="D37" s="60" t="s">
        <v>269</v>
      </c>
      <c r="E37" s="60">
        <v>73</v>
      </c>
      <c r="F37" s="60">
        <v>-1</v>
      </c>
      <c r="G37" s="60">
        <v>283</v>
      </c>
      <c r="H37" s="60">
        <v>6</v>
      </c>
    </row>
    <row r="38" spans="1:8" x14ac:dyDescent="0.3">
      <c r="A38" s="60" t="s">
        <v>298</v>
      </c>
      <c r="B38" s="60">
        <v>92</v>
      </c>
      <c r="C38" s="60" t="s">
        <v>92</v>
      </c>
      <c r="D38" s="60" t="s">
        <v>271</v>
      </c>
      <c r="E38" s="60">
        <v>67</v>
      </c>
      <c r="F38" s="60" t="s">
        <v>99</v>
      </c>
      <c r="G38" s="60">
        <v>252</v>
      </c>
      <c r="H38" s="60">
        <v>7</v>
      </c>
    </row>
    <row r="39" spans="1:8" x14ac:dyDescent="0.3">
      <c r="A39" s="60" t="s">
        <v>272</v>
      </c>
      <c r="B39" s="60">
        <v>50</v>
      </c>
      <c r="C39" s="60" t="s">
        <v>92</v>
      </c>
      <c r="D39" s="60" t="s">
        <v>269</v>
      </c>
      <c r="E39" s="60">
        <v>11</v>
      </c>
      <c r="F39" s="60" t="s">
        <v>92</v>
      </c>
      <c r="G39" s="60">
        <v>23</v>
      </c>
      <c r="H39" s="60">
        <v>8</v>
      </c>
    </row>
    <row r="40" spans="1:8" x14ac:dyDescent="0.3">
      <c r="A40" s="64" t="s">
        <v>321</v>
      </c>
      <c r="B40" s="64">
        <v>43</v>
      </c>
      <c r="C40" s="64" t="s">
        <v>90</v>
      </c>
      <c r="D40" s="64" t="s">
        <v>269</v>
      </c>
      <c r="E40" s="64">
        <v>87</v>
      </c>
      <c r="F40" s="64">
        <v>-1</v>
      </c>
      <c r="G40" s="64">
        <v>418</v>
      </c>
      <c r="H40" s="64">
        <v>6</v>
      </c>
    </row>
    <row r="41" spans="1:8" x14ac:dyDescent="0.3">
      <c r="A41" s="68" t="s">
        <v>319</v>
      </c>
      <c r="B41" s="68">
        <v>1</v>
      </c>
      <c r="C41" s="68" t="s">
        <v>104</v>
      </c>
      <c r="D41" s="68" t="s">
        <v>269</v>
      </c>
      <c r="E41" s="68">
        <v>34</v>
      </c>
      <c r="F41" s="68" t="s">
        <v>101</v>
      </c>
      <c r="G41" s="68">
        <v>396</v>
      </c>
      <c r="H41" s="68">
        <v>0</v>
      </c>
    </row>
    <row r="42" spans="1:8" x14ac:dyDescent="0.3">
      <c r="A42" s="68" t="s">
        <v>290</v>
      </c>
      <c r="B42" s="68">
        <v>32</v>
      </c>
      <c r="C42" s="68" t="s">
        <v>104</v>
      </c>
      <c r="D42" s="68" t="s">
        <v>269</v>
      </c>
      <c r="E42" s="68">
        <v>19</v>
      </c>
      <c r="F42" s="68" t="s">
        <v>94</v>
      </c>
      <c r="G42" s="68">
        <v>203</v>
      </c>
      <c r="H42" s="68">
        <v>1</v>
      </c>
    </row>
    <row r="43" spans="1:8" x14ac:dyDescent="0.3">
      <c r="A43" s="68" t="s">
        <v>321</v>
      </c>
      <c r="B43" s="68">
        <v>93</v>
      </c>
      <c r="C43" s="68" t="s">
        <v>104</v>
      </c>
      <c r="D43" s="68" t="s">
        <v>269</v>
      </c>
      <c r="E43" s="68">
        <v>36</v>
      </c>
      <c r="F43" s="68" t="s">
        <v>103</v>
      </c>
      <c r="G43" s="68">
        <v>419</v>
      </c>
      <c r="H43" s="68">
        <v>7</v>
      </c>
    </row>
    <row r="44" spans="1:8" x14ac:dyDescent="0.3">
      <c r="A44" s="88" t="s">
        <v>285</v>
      </c>
      <c r="B44" s="88">
        <v>33</v>
      </c>
      <c r="C44" s="88" t="s">
        <v>93</v>
      </c>
      <c r="D44" s="88" t="s">
        <v>269</v>
      </c>
      <c r="E44" s="88">
        <v>12</v>
      </c>
      <c r="F44" s="88" t="s">
        <v>90</v>
      </c>
      <c r="G44" s="88">
        <v>178</v>
      </c>
      <c r="H44" s="88">
        <v>2</v>
      </c>
    </row>
    <row r="45" spans="1:8" x14ac:dyDescent="0.3">
      <c r="A45" s="88" t="s">
        <v>318</v>
      </c>
      <c r="B45" s="88">
        <v>3</v>
      </c>
      <c r="C45" s="88" t="s">
        <v>93</v>
      </c>
      <c r="D45" s="88" t="s">
        <v>269</v>
      </c>
      <c r="E45" s="88">
        <v>4</v>
      </c>
      <c r="F45" s="88" t="s">
        <v>95</v>
      </c>
      <c r="G45" s="88">
        <v>371</v>
      </c>
      <c r="H45" s="88">
        <v>3</v>
      </c>
    </row>
    <row r="46" spans="1:8" x14ac:dyDescent="0.3">
      <c r="A46" s="88" t="s">
        <v>288</v>
      </c>
      <c r="B46" s="88">
        <v>66</v>
      </c>
      <c r="C46" s="88" t="s">
        <v>93</v>
      </c>
      <c r="D46" s="88" t="s">
        <v>269</v>
      </c>
      <c r="E46" s="88">
        <v>75</v>
      </c>
      <c r="F46" s="88">
        <v>-1</v>
      </c>
      <c r="G46" s="88">
        <v>185</v>
      </c>
      <c r="H46" s="88">
        <v>6</v>
      </c>
    </row>
    <row r="47" spans="1:8" x14ac:dyDescent="0.3">
      <c r="A47" s="88" t="s">
        <v>289</v>
      </c>
      <c r="B47" s="88">
        <v>51</v>
      </c>
      <c r="C47" s="88" t="s">
        <v>93</v>
      </c>
      <c r="D47" s="88" t="s">
        <v>269</v>
      </c>
      <c r="E47" s="88">
        <v>75</v>
      </c>
      <c r="F47" s="88">
        <v>-1</v>
      </c>
      <c r="G47" s="88">
        <v>201</v>
      </c>
      <c r="H47" s="88">
        <v>6</v>
      </c>
    </row>
    <row r="48" spans="1:8" x14ac:dyDescent="0.3">
      <c r="A48" s="88" t="s">
        <v>273</v>
      </c>
      <c r="B48" s="88">
        <v>25</v>
      </c>
      <c r="C48" s="88" t="s">
        <v>93</v>
      </c>
      <c r="D48" s="88" t="s">
        <v>269</v>
      </c>
      <c r="E48" s="88">
        <v>13</v>
      </c>
      <c r="F48" s="88" t="s">
        <v>93</v>
      </c>
      <c r="G48" s="88">
        <v>47</v>
      </c>
      <c r="H48" s="88">
        <v>8</v>
      </c>
    </row>
    <row r="49" spans="1:8" x14ac:dyDescent="0.3">
      <c r="A49" s="58" t="s">
        <v>294</v>
      </c>
      <c r="B49" s="58">
        <v>52</v>
      </c>
      <c r="C49" s="58" t="s">
        <v>95</v>
      </c>
      <c r="D49" s="58" t="s">
        <v>269</v>
      </c>
      <c r="E49" s="58">
        <v>50</v>
      </c>
      <c r="F49" s="58" t="s">
        <v>92</v>
      </c>
      <c r="G49" s="58">
        <v>227</v>
      </c>
      <c r="H49" s="58">
        <v>6</v>
      </c>
    </row>
    <row r="50" spans="1:8" x14ac:dyDescent="0.3">
      <c r="A50" s="58" t="s">
        <v>276</v>
      </c>
      <c r="B50" s="58">
        <v>4</v>
      </c>
      <c r="C50" s="58" t="s">
        <v>95</v>
      </c>
      <c r="D50" s="58" t="s">
        <v>269</v>
      </c>
      <c r="E50" s="58">
        <v>14</v>
      </c>
      <c r="F50" s="58" t="s">
        <v>95</v>
      </c>
      <c r="G50" s="58">
        <v>93</v>
      </c>
      <c r="H50" s="58">
        <v>8</v>
      </c>
    </row>
    <row r="51" spans="1:8" x14ac:dyDescent="0.3">
      <c r="A51" s="58" t="s">
        <v>292</v>
      </c>
      <c r="B51" s="58">
        <v>15</v>
      </c>
      <c r="C51" s="58" t="s">
        <v>95</v>
      </c>
      <c r="D51" s="58" t="s">
        <v>269</v>
      </c>
      <c r="E51" s="58">
        <v>4</v>
      </c>
      <c r="F51" s="58" t="s">
        <v>95</v>
      </c>
      <c r="G51" s="58">
        <v>211</v>
      </c>
      <c r="H51" s="58">
        <v>8</v>
      </c>
    </row>
    <row r="52" spans="1:8" x14ac:dyDescent="0.3">
      <c r="A52" s="58" t="s">
        <v>317</v>
      </c>
      <c r="B52" s="58">
        <v>94</v>
      </c>
      <c r="C52" s="58" t="s">
        <v>95</v>
      </c>
      <c r="D52" s="58" t="s">
        <v>269</v>
      </c>
      <c r="E52" s="58">
        <v>4</v>
      </c>
      <c r="F52" s="58" t="s">
        <v>95</v>
      </c>
      <c r="G52" s="58">
        <v>366</v>
      </c>
      <c r="H52" s="58">
        <v>8</v>
      </c>
    </row>
    <row r="53" spans="1:8" x14ac:dyDescent="0.3">
      <c r="A53" s="59" t="s">
        <v>312</v>
      </c>
      <c r="B53" s="59">
        <v>53</v>
      </c>
      <c r="C53" s="59" t="s">
        <v>100</v>
      </c>
      <c r="D53" s="59" t="s">
        <v>271</v>
      </c>
      <c r="E53" s="59">
        <v>62</v>
      </c>
      <c r="F53" s="59" t="s">
        <v>105</v>
      </c>
      <c r="G53" s="59">
        <v>323</v>
      </c>
      <c r="H53" s="59">
        <v>6</v>
      </c>
    </row>
    <row r="54" spans="1:8" x14ac:dyDescent="0.3">
      <c r="A54" s="59" t="s">
        <v>283</v>
      </c>
      <c r="B54" s="59">
        <v>95</v>
      </c>
      <c r="C54" s="59" t="s">
        <v>100</v>
      </c>
      <c r="D54" s="59" t="s">
        <v>269</v>
      </c>
      <c r="E54" s="59">
        <v>31</v>
      </c>
      <c r="F54" s="59" t="s">
        <v>91</v>
      </c>
      <c r="G54" s="59">
        <v>164</v>
      </c>
      <c r="H54" s="59">
        <v>7</v>
      </c>
    </row>
    <row r="55" spans="1:8" x14ac:dyDescent="0.3">
      <c r="A55" s="59" t="s">
        <v>323</v>
      </c>
      <c r="B55" s="59">
        <v>5</v>
      </c>
      <c r="C55" s="59" t="s">
        <v>100</v>
      </c>
      <c r="D55" s="59" t="s">
        <v>271</v>
      </c>
      <c r="E55" s="59">
        <v>53</v>
      </c>
      <c r="F55" s="59" t="s">
        <v>100</v>
      </c>
      <c r="G55" s="59">
        <v>437</v>
      </c>
      <c r="H55" s="59">
        <v>8</v>
      </c>
    </row>
    <row r="56" spans="1:8" x14ac:dyDescent="0.3">
      <c r="A56" s="59" t="s">
        <v>330</v>
      </c>
      <c r="B56" s="59">
        <v>26</v>
      </c>
      <c r="C56" s="59" t="s">
        <v>100</v>
      </c>
      <c r="D56" s="59" t="s">
        <v>269</v>
      </c>
      <c r="E56" s="59">
        <v>5</v>
      </c>
      <c r="F56" s="59" t="s">
        <v>100</v>
      </c>
      <c r="G56" s="59">
        <v>643</v>
      </c>
      <c r="H56" s="59">
        <v>8</v>
      </c>
    </row>
    <row r="57" spans="1:8" x14ac:dyDescent="0.3">
      <c r="A57" s="66" t="s">
        <v>285</v>
      </c>
      <c r="B57" s="66">
        <v>54</v>
      </c>
      <c r="C57" s="66" t="s">
        <v>102</v>
      </c>
      <c r="D57" s="66" t="s">
        <v>269</v>
      </c>
      <c r="E57" s="66">
        <v>75</v>
      </c>
      <c r="F57" s="66">
        <v>-1</v>
      </c>
      <c r="G57" s="66">
        <v>179</v>
      </c>
      <c r="H57" s="66">
        <v>6</v>
      </c>
    </row>
    <row r="58" spans="1:8" x14ac:dyDescent="0.3">
      <c r="A58" s="66" t="s">
        <v>322</v>
      </c>
      <c r="B58" s="66">
        <v>6</v>
      </c>
      <c r="C58" s="66" t="s">
        <v>102</v>
      </c>
      <c r="D58" s="66" t="s">
        <v>269</v>
      </c>
      <c r="E58" s="66">
        <v>56</v>
      </c>
      <c r="F58" s="66" t="s">
        <v>106</v>
      </c>
      <c r="G58" s="66">
        <v>425</v>
      </c>
      <c r="H58" s="66">
        <v>6</v>
      </c>
    </row>
    <row r="59" spans="1:8" x14ac:dyDescent="0.3">
      <c r="A59" s="66" t="s">
        <v>329</v>
      </c>
      <c r="B59" s="66">
        <v>27</v>
      </c>
      <c r="C59" s="66" t="s">
        <v>102</v>
      </c>
      <c r="D59" s="66" t="s">
        <v>269</v>
      </c>
      <c r="E59" s="66">
        <v>78</v>
      </c>
      <c r="F59" s="66">
        <v>-1</v>
      </c>
      <c r="G59" s="66">
        <v>545</v>
      </c>
      <c r="H59" s="66">
        <v>6</v>
      </c>
    </row>
    <row r="60" spans="1:8" x14ac:dyDescent="0.3">
      <c r="A60" s="66" t="s">
        <v>304</v>
      </c>
      <c r="B60" s="66">
        <v>96</v>
      </c>
      <c r="C60" s="66" t="s">
        <v>102</v>
      </c>
      <c r="D60" s="66" t="s">
        <v>271</v>
      </c>
      <c r="E60" s="66">
        <v>95</v>
      </c>
      <c r="F60" s="66" t="s">
        <v>100</v>
      </c>
      <c r="G60" s="66">
        <v>281</v>
      </c>
      <c r="H60" s="66">
        <v>7</v>
      </c>
    </row>
    <row r="61" spans="1:8" x14ac:dyDescent="0.3">
      <c r="A61" s="64" t="s">
        <v>303</v>
      </c>
      <c r="B61" s="64">
        <v>7</v>
      </c>
      <c r="C61" s="64" t="s">
        <v>103</v>
      </c>
      <c r="D61" s="64" t="s">
        <v>271</v>
      </c>
      <c r="E61" s="64">
        <v>33</v>
      </c>
      <c r="F61" s="64" t="s">
        <v>93</v>
      </c>
      <c r="G61" s="64">
        <v>274</v>
      </c>
      <c r="H61" s="64">
        <v>2</v>
      </c>
    </row>
    <row r="62" spans="1:8" x14ac:dyDescent="0.3">
      <c r="A62" s="64" t="s">
        <v>287</v>
      </c>
      <c r="B62" s="64">
        <v>36</v>
      </c>
      <c r="C62" s="64" t="s">
        <v>103</v>
      </c>
      <c r="D62" s="64" t="s">
        <v>271</v>
      </c>
      <c r="E62" s="64">
        <v>73</v>
      </c>
      <c r="F62" s="64">
        <v>-1</v>
      </c>
      <c r="G62" s="64">
        <v>182</v>
      </c>
      <c r="H62" s="64">
        <v>6</v>
      </c>
    </row>
    <row r="63" spans="1:8" x14ac:dyDescent="0.3">
      <c r="A63" s="64" t="s">
        <v>319</v>
      </c>
      <c r="B63" s="64">
        <v>46</v>
      </c>
      <c r="C63" s="64" t="s">
        <v>103</v>
      </c>
      <c r="D63" s="64" t="s">
        <v>269</v>
      </c>
      <c r="E63" s="64">
        <v>81</v>
      </c>
      <c r="F63" s="64">
        <v>-1</v>
      </c>
      <c r="G63" s="64">
        <v>397</v>
      </c>
      <c r="H63" s="64">
        <v>6</v>
      </c>
    </row>
    <row r="64" spans="1:8" x14ac:dyDescent="0.3">
      <c r="A64" s="64" t="s">
        <v>324</v>
      </c>
      <c r="B64" s="64">
        <v>97</v>
      </c>
      <c r="C64" s="64" t="s">
        <v>103</v>
      </c>
      <c r="D64" s="64" t="s">
        <v>269</v>
      </c>
      <c r="E64" s="64">
        <v>52</v>
      </c>
      <c r="F64" s="64" t="s">
        <v>95</v>
      </c>
      <c r="G64" s="64">
        <v>451</v>
      </c>
      <c r="H64" s="64">
        <v>7</v>
      </c>
    </row>
    <row r="65" spans="1:8" x14ac:dyDescent="0.3">
      <c r="A65" s="64" t="s">
        <v>327</v>
      </c>
      <c r="B65" s="64">
        <v>28</v>
      </c>
      <c r="C65" s="64" t="s">
        <v>103</v>
      </c>
      <c r="D65" s="64" t="s">
        <v>269</v>
      </c>
      <c r="E65" s="64">
        <v>46</v>
      </c>
      <c r="F65" s="64" t="s">
        <v>103</v>
      </c>
      <c r="G65" s="64">
        <v>527</v>
      </c>
      <c r="H65" s="64">
        <v>8</v>
      </c>
    </row>
    <row r="66" spans="1:8" x14ac:dyDescent="0.3">
      <c r="A66" s="67" t="s">
        <v>295</v>
      </c>
      <c r="B66" s="67">
        <v>55</v>
      </c>
      <c r="C66" s="67" t="s">
        <v>107</v>
      </c>
      <c r="D66" s="67" t="s">
        <v>269</v>
      </c>
      <c r="E66" s="67">
        <v>75</v>
      </c>
      <c r="F66" s="67">
        <v>-1</v>
      </c>
      <c r="G66" s="67">
        <v>232</v>
      </c>
      <c r="H66" s="67">
        <v>6</v>
      </c>
    </row>
    <row r="67" spans="1:8" x14ac:dyDescent="0.3">
      <c r="A67" s="67" t="s">
        <v>325</v>
      </c>
      <c r="B67" s="67">
        <v>37</v>
      </c>
      <c r="C67" s="67" t="s">
        <v>107</v>
      </c>
      <c r="D67" s="67" t="s">
        <v>269</v>
      </c>
      <c r="E67" s="67">
        <v>83</v>
      </c>
      <c r="F67" s="67">
        <v>-1</v>
      </c>
      <c r="G67" s="67">
        <v>494</v>
      </c>
      <c r="H67" s="67">
        <v>6</v>
      </c>
    </row>
    <row r="68" spans="1:8" x14ac:dyDescent="0.3">
      <c r="A68" s="84" t="s">
        <v>293</v>
      </c>
      <c r="B68" s="84">
        <v>56</v>
      </c>
      <c r="C68" s="84" t="s">
        <v>106</v>
      </c>
      <c r="D68" s="84" t="s">
        <v>269</v>
      </c>
      <c r="E68" s="84">
        <v>75</v>
      </c>
      <c r="F68" s="84">
        <v>-1</v>
      </c>
      <c r="G68" s="84">
        <v>214</v>
      </c>
      <c r="H68" s="84">
        <v>6</v>
      </c>
    </row>
    <row r="69" spans="1:8" x14ac:dyDescent="0.3">
      <c r="A69" s="84" t="s">
        <v>319</v>
      </c>
      <c r="B69" s="84">
        <v>38</v>
      </c>
      <c r="C69" s="84" t="s">
        <v>106</v>
      </c>
      <c r="D69" s="84" t="s">
        <v>269</v>
      </c>
      <c r="E69" s="84">
        <v>83</v>
      </c>
      <c r="F69" s="84">
        <v>-1</v>
      </c>
      <c r="G69" s="84">
        <v>396</v>
      </c>
      <c r="H69" s="84">
        <v>6</v>
      </c>
    </row>
    <row r="70" spans="1:8" x14ac:dyDescent="0.3">
      <c r="A70" s="60" t="s">
        <v>283</v>
      </c>
      <c r="B70" s="60">
        <v>67</v>
      </c>
      <c r="C70" s="60" t="s">
        <v>99</v>
      </c>
      <c r="D70" s="60" t="s">
        <v>269</v>
      </c>
      <c r="E70" s="60">
        <v>75</v>
      </c>
      <c r="F70" s="60">
        <v>-1</v>
      </c>
      <c r="G70" s="60">
        <v>164</v>
      </c>
      <c r="H70" s="60">
        <v>6</v>
      </c>
    </row>
    <row r="71" spans="1:8" x14ac:dyDescent="0.3">
      <c r="A71" s="60" t="s">
        <v>310</v>
      </c>
      <c r="B71" s="60">
        <v>57</v>
      </c>
      <c r="C71" s="60" t="s">
        <v>99</v>
      </c>
      <c r="D71" s="60" t="s">
        <v>269</v>
      </c>
      <c r="E71" s="60">
        <v>66</v>
      </c>
      <c r="F71" s="60" t="s">
        <v>93</v>
      </c>
      <c r="G71" s="60">
        <v>310</v>
      </c>
      <c r="H71" s="60">
        <v>6</v>
      </c>
    </row>
    <row r="72" spans="1:8" x14ac:dyDescent="0.3">
      <c r="A72" s="60" t="s">
        <v>319</v>
      </c>
      <c r="B72" s="60">
        <v>39</v>
      </c>
      <c r="C72" s="60" t="s">
        <v>99</v>
      </c>
      <c r="D72" s="60" t="s">
        <v>269</v>
      </c>
      <c r="E72" s="60">
        <v>69</v>
      </c>
      <c r="F72" s="60" t="s">
        <v>98</v>
      </c>
      <c r="G72" s="60">
        <v>396</v>
      </c>
      <c r="H72" s="60">
        <v>6</v>
      </c>
    </row>
    <row r="73" spans="1:8" x14ac:dyDescent="0.3">
      <c r="A73" s="69" t="s">
        <v>282</v>
      </c>
      <c r="B73" s="69">
        <v>40</v>
      </c>
      <c r="C73" s="69" t="s">
        <v>98</v>
      </c>
      <c r="D73" s="69" t="s">
        <v>269</v>
      </c>
      <c r="E73" s="69">
        <v>75</v>
      </c>
      <c r="F73" s="69">
        <v>-1</v>
      </c>
      <c r="G73" s="69">
        <v>154</v>
      </c>
      <c r="H73" s="69">
        <v>6</v>
      </c>
    </row>
    <row r="74" spans="1:8" x14ac:dyDescent="0.3">
      <c r="A74" s="69" t="s">
        <v>299</v>
      </c>
      <c r="B74" s="69">
        <v>68</v>
      </c>
      <c r="C74" s="69" t="s">
        <v>98</v>
      </c>
      <c r="D74" s="69" t="s">
        <v>269</v>
      </c>
      <c r="E74" s="69">
        <v>73</v>
      </c>
      <c r="F74" s="69">
        <v>-1</v>
      </c>
      <c r="G74" s="69">
        <v>254</v>
      </c>
      <c r="H74" s="69">
        <v>6</v>
      </c>
    </row>
    <row r="75" spans="1:8" x14ac:dyDescent="0.3">
      <c r="A75" s="69" t="s">
        <v>301</v>
      </c>
      <c r="B75" s="69">
        <v>69</v>
      </c>
      <c r="C75" s="69" t="s">
        <v>98</v>
      </c>
      <c r="D75" s="69" t="s">
        <v>269</v>
      </c>
      <c r="E75" s="69">
        <v>74</v>
      </c>
      <c r="F75" s="69">
        <v>-1</v>
      </c>
      <c r="G75" s="69">
        <v>261</v>
      </c>
      <c r="H75" s="69">
        <v>6</v>
      </c>
    </row>
    <row r="76" spans="1:8" x14ac:dyDescent="0.3">
      <c r="A76" s="69" t="s">
        <v>320</v>
      </c>
      <c r="B76" s="69">
        <v>58</v>
      </c>
      <c r="C76" s="69" t="s">
        <v>98</v>
      </c>
      <c r="D76" s="69" t="s">
        <v>269</v>
      </c>
      <c r="E76" s="69">
        <v>69</v>
      </c>
      <c r="F76" s="69" t="s">
        <v>98</v>
      </c>
      <c r="G76" s="69">
        <v>399</v>
      </c>
      <c r="H76" s="69">
        <v>6</v>
      </c>
    </row>
    <row r="77" spans="1:8" x14ac:dyDescent="0.3">
      <c r="A77" s="67" t="s">
        <v>285</v>
      </c>
      <c r="B77" s="67">
        <v>34</v>
      </c>
      <c r="C77" s="67" t="s">
        <v>101</v>
      </c>
      <c r="D77" s="67" t="s">
        <v>269</v>
      </c>
      <c r="E77" s="67">
        <v>25</v>
      </c>
      <c r="F77" s="67" t="s">
        <v>93</v>
      </c>
      <c r="G77" s="67">
        <v>178</v>
      </c>
      <c r="H77" s="67">
        <v>4</v>
      </c>
    </row>
    <row r="78" spans="1:8" x14ac:dyDescent="0.3">
      <c r="A78" s="67" t="s">
        <v>307</v>
      </c>
      <c r="B78" s="67">
        <v>70</v>
      </c>
      <c r="C78" s="67" t="s">
        <v>101</v>
      </c>
      <c r="D78" s="67" t="s">
        <v>269</v>
      </c>
      <c r="E78" s="67">
        <v>73</v>
      </c>
      <c r="F78" s="67">
        <v>-1</v>
      </c>
      <c r="G78" s="67">
        <v>301</v>
      </c>
      <c r="H78" s="67">
        <v>6</v>
      </c>
    </row>
    <row r="79" spans="1:8" x14ac:dyDescent="0.3">
      <c r="A79" s="67" t="s">
        <v>310</v>
      </c>
      <c r="B79" s="67">
        <v>59</v>
      </c>
      <c r="C79" s="67" t="s">
        <v>101</v>
      </c>
      <c r="D79" s="67" t="s">
        <v>269</v>
      </c>
      <c r="E79" s="67">
        <v>60</v>
      </c>
      <c r="F79" s="67" t="s">
        <v>97</v>
      </c>
      <c r="G79" s="67">
        <v>311</v>
      </c>
      <c r="H79" s="67">
        <v>6</v>
      </c>
    </row>
    <row r="80" spans="1:8" x14ac:dyDescent="0.3">
      <c r="A80" s="67" t="s">
        <v>306</v>
      </c>
      <c r="B80" s="67">
        <v>47</v>
      </c>
      <c r="C80" s="67" t="s">
        <v>101</v>
      </c>
      <c r="D80" s="67" t="s">
        <v>271</v>
      </c>
      <c r="E80" s="67">
        <v>34</v>
      </c>
      <c r="F80" s="67" t="s">
        <v>101</v>
      </c>
      <c r="G80" s="67">
        <v>293</v>
      </c>
      <c r="H80" s="67">
        <v>8</v>
      </c>
    </row>
    <row r="81" spans="1:8" x14ac:dyDescent="0.3">
      <c r="A81" s="62" t="s">
        <v>286</v>
      </c>
      <c r="B81" s="62">
        <v>16</v>
      </c>
      <c r="C81" s="62" t="s">
        <v>97</v>
      </c>
      <c r="D81" s="62" t="s">
        <v>269</v>
      </c>
      <c r="E81" s="62">
        <v>11</v>
      </c>
      <c r="F81" s="62" t="s">
        <v>92</v>
      </c>
      <c r="G81" s="62">
        <v>180</v>
      </c>
      <c r="H81" s="62">
        <v>3</v>
      </c>
    </row>
    <row r="82" spans="1:8" x14ac:dyDescent="0.3">
      <c r="A82" s="62" t="s">
        <v>280</v>
      </c>
      <c r="B82" s="62">
        <v>60</v>
      </c>
      <c r="C82" s="62" t="s">
        <v>97</v>
      </c>
      <c r="D82" s="62" t="s">
        <v>269</v>
      </c>
      <c r="E82" s="62">
        <v>75</v>
      </c>
      <c r="F82" s="62">
        <v>-1</v>
      </c>
      <c r="G82" s="62">
        <v>148</v>
      </c>
      <c r="H82" s="62">
        <v>6</v>
      </c>
    </row>
    <row r="83" spans="1:8" x14ac:dyDescent="0.3">
      <c r="A83" s="62" t="s">
        <v>318</v>
      </c>
      <c r="B83" s="62">
        <v>98</v>
      </c>
      <c r="C83" s="62" t="s">
        <v>97</v>
      </c>
      <c r="D83" s="62" t="s">
        <v>271</v>
      </c>
      <c r="E83" s="62">
        <v>69</v>
      </c>
      <c r="F83" s="62" t="s">
        <v>98</v>
      </c>
      <c r="G83" s="62">
        <v>372</v>
      </c>
      <c r="H83" s="62">
        <v>6</v>
      </c>
    </row>
    <row r="84" spans="1:8" x14ac:dyDescent="0.3">
      <c r="A84" s="59" t="s">
        <v>279</v>
      </c>
      <c r="B84" s="59">
        <v>29</v>
      </c>
      <c r="C84" s="59" t="s">
        <v>96</v>
      </c>
      <c r="D84" s="59" t="s">
        <v>271</v>
      </c>
      <c r="E84" s="59">
        <v>31</v>
      </c>
      <c r="F84" s="59" t="s">
        <v>91</v>
      </c>
      <c r="G84" s="59">
        <v>135</v>
      </c>
      <c r="H84" s="59">
        <v>1</v>
      </c>
    </row>
    <row r="85" spans="1:8" x14ac:dyDescent="0.3">
      <c r="A85" s="59" t="s">
        <v>311</v>
      </c>
      <c r="B85" s="59">
        <v>61</v>
      </c>
      <c r="C85" s="59" t="s">
        <v>96</v>
      </c>
      <c r="D85" s="59" t="s">
        <v>269</v>
      </c>
      <c r="E85" s="59">
        <v>66</v>
      </c>
      <c r="F85" s="59" t="s">
        <v>93</v>
      </c>
      <c r="G85" s="59">
        <v>314</v>
      </c>
      <c r="H85" s="59">
        <v>6</v>
      </c>
    </row>
    <row r="86" spans="1:8" x14ac:dyDescent="0.3">
      <c r="A86" s="59" t="s">
        <v>329</v>
      </c>
      <c r="B86" s="59">
        <v>9</v>
      </c>
      <c r="C86" s="59" t="s">
        <v>96</v>
      </c>
      <c r="D86" s="59" t="s">
        <v>269</v>
      </c>
      <c r="E86" s="59">
        <v>61</v>
      </c>
      <c r="F86" s="59" t="s">
        <v>96</v>
      </c>
      <c r="G86" s="59">
        <v>546</v>
      </c>
      <c r="H86" s="59">
        <v>8</v>
      </c>
    </row>
    <row r="87" spans="1:8" x14ac:dyDescent="0.3">
      <c r="A87" s="59" t="s">
        <v>331</v>
      </c>
      <c r="B87" s="59">
        <v>18</v>
      </c>
      <c r="C87" s="59" t="s">
        <v>96</v>
      </c>
      <c r="D87" s="59" t="s">
        <v>271</v>
      </c>
      <c r="E87" s="59">
        <v>9</v>
      </c>
      <c r="F87" s="59" t="s">
        <v>96</v>
      </c>
      <c r="G87" s="59">
        <v>646</v>
      </c>
      <c r="H87" s="59">
        <v>8</v>
      </c>
    </row>
    <row r="88" spans="1:8" x14ac:dyDescent="0.3">
      <c r="A88" s="88" t="s">
        <v>274</v>
      </c>
      <c r="B88" s="88">
        <v>19</v>
      </c>
      <c r="C88" s="88" t="s">
        <v>94</v>
      </c>
      <c r="D88" s="88" t="s">
        <v>269</v>
      </c>
      <c r="E88" s="88">
        <v>11</v>
      </c>
      <c r="F88" s="88" t="s">
        <v>92</v>
      </c>
      <c r="G88" s="88">
        <v>62</v>
      </c>
      <c r="H88" s="88">
        <v>1</v>
      </c>
    </row>
    <row r="89" spans="1:8" x14ac:dyDescent="0.3">
      <c r="A89" s="88" t="s">
        <v>318</v>
      </c>
      <c r="B89" s="88">
        <v>35</v>
      </c>
      <c r="C89" s="88" t="s">
        <v>94</v>
      </c>
      <c r="D89" s="88" t="s">
        <v>269</v>
      </c>
      <c r="E89" s="88">
        <v>4</v>
      </c>
      <c r="F89" s="88" t="s">
        <v>95</v>
      </c>
      <c r="G89" s="88">
        <v>371</v>
      </c>
      <c r="H89" s="88">
        <v>3</v>
      </c>
    </row>
    <row r="90" spans="1:8" x14ac:dyDescent="0.3">
      <c r="A90" s="88" t="s">
        <v>304</v>
      </c>
      <c r="B90" s="88">
        <v>71</v>
      </c>
      <c r="C90" s="88" t="s">
        <v>94</v>
      </c>
      <c r="D90" s="88" t="s">
        <v>271</v>
      </c>
      <c r="E90" s="88">
        <v>66</v>
      </c>
      <c r="F90" s="88" t="s">
        <v>93</v>
      </c>
      <c r="G90" s="88">
        <v>281</v>
      </c>
      <c r="H90" s="88">
        <v>6</v>
      </c>
    </row>
  </sheetData>
  <sortState ref="A2:H90">
    <sortCondition ref="C2:C90"/>
    <sortCondition ref="H2:H90"/>
    <sortCondition ref="G2:G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topLeftCell="D41" workbookViewId="0">
      <selection activeCell="U74" sqref="U74"/>
    </sheetView>
  </sheetViews>
  <sheetFormatPr defaultRowHeight="14.4" x14ac:dyDescent="0.3"/>
  <cols>
    <col min="1" max="4" width="9.109375" style="1"/>
    <col min="5" max="6" width="0" style="1" hidden="1" customWidth="1"/>
    <col min="7" max="7" width="3.44140625" customWidth="1"/>
    <col min="8" max="8" width="3.44140625" style="4" customWidth="1"/>
    <col min="9" max="9" width="9.109375" style="1"/>
  </cols>
  <sheetData>
    <row r="1" spans="1:28" ht="14.25" x14ac:dyDescent="0.45">
      <c r="A1" s="2" t="s">
        <v>111</v>
      </c>
      <c r="B1" s="1" t="s">
        <v>88</v>
      </c>
      <c r="C1" s="1" t="s">
        <v>109</v>
      </c>
      <c r="D1" s="1" t="s">
        <v>113</v>
      </c>
      <c r="E1" s="1" t="s">
        <v>110</v>
      </c>
      <c r="F1" s="1" t="s">
        <v>112</v>
      </c>
      <c r="J1" t="s">
        <v>366</v>
      </c>
      <c r="K1" t="s">
        <v>367</v>
      </c>
    </row>
    <row r="2" spans="1:28" ht="14.25" x14ac:dyDescent="0.45">
      <c r="A2" s="2">
        <v>4</v>
      </c>
      <c r="B2" s="1">
        <v>211</v>
      </c>
      <c r="C2" s="1">
        <v>15</v>
      </c>
      <c r="D2" s="1">
        <v>8</v>
      </c>
      <c r="E2" s="1" t="s">
        <v>95</v>
      </c>
      <c r="F2" s="1" t="s">
        <v>95</v>
      </c>
      <c r="G2" s="12"/>
      <c r="O2">
        <f>SUM(O4:O14)</f>
        <v>28</v>
      </c>
    </row>
    <row r="3" spans="1:28" ht="14.25" x14ac:dyDescent="0.45">
      <c r="A3" s="2">
        <v>4</v>
      </c>
      <c r="B3" s="1">
        <v>366</v>
      </c>
      <c r="C3" s="1">
        <v>94</v>
      </c>
      <c r="D3" s="1">
        <v>8</v>
      </c>
      <c r="E3" s="1" t="s">
        <v>95</v>
      </c>
      <c r="F3" s="1" t="s">
        <v>95</v>
      </c>
      <c r="G3" s="12"/>
      <c r="I3" s="5">
        <v>10</v>
      </c>
      <c r="J3" t="s">
        <v>114</v>
      </c>
      <c r="K3" s="1" t="s">
        <v>118</v>
      </c>
      <c r="L3" t="s">
        <v>127</v>
      </c>
      <c r="M3" s="5" t="s">
        <v>135</v>
      </c>
      <c r="N3" s="11"/>
      <c r="O3">
        <v>4</v>
      </c>
      <c r="P3" t="s">
        <v>200</v>
      </c>
      <c r="Q3">
        <v>12</v>
      </c>
      <c r="W3" s="11">
        <v>10</v>
      </c>
      <c r="X3" s="4" t="s">
        <v>114</v>
      </c>
      <c r="Y3" s="11" t="s">
        <v>118</v>
      </c>
      <c r="Z3" s="4" t="s">
        <v>127</v>
      </c>
      <c r="AA3" s="11" t="s">
        <v>135</v>
      </c>
      <c r="AB3" s="11"/>
    </row>
    <row r="4" spans="1:28" ht="14.25" x14ac:dyDescent="0.45">
      <c r="A4" s="2">
        <v>4</v>
      </c>
      <c r="B4" s="1">
        <v>371</v>
      </c>
      <c r="C4" s="1">
        <v>3</v>
      </c>
      <c r="D4" s="1">
        <v>3</v>
      </c>
      <c r="E4" s="1" t="s">
        <v>93</v>
      </c>
      <c r="F4" s="1" t="s">
        <v>95</v>
      </c>
      <c r="G4" s="12"/>
      <c r="I4" s="5">
        <v>10</v>
      </c>
      <c r="J4" t="s">
        <v>114</v>
      </c>
      <c r="K4" s="1" t="s">
        <v>119</v>
      </c>
      <c r="L4" s="3" t="s">
        <v>128</v>
      </c>
      <c r="N4" s="4"/>
      <c r="O4">
        <v>3</v>
      </c>
      <c r="P4" t="s">
        <v>201</v>
      </c>
      <c r="Q4">
        <v>2.67</v>
      </c>
      <c r="W4" s="11">
        <v>10</v>
      </c>
      <c r="X4" s="4" t="s">
        <v>114</v>
      </c>
      <c r="Y4" s="11" t="s">
        <v>119</v>
      </c>
      <c r="Z4" s="4" t="s">
        <v>128</v>
      </c>
      <c r="AA4" s="4"/>
      <c r="AB4" s="4"/>
    </row>
    <row r="5" spans="1:28" ht="14.25" x14ac:dyDescent="0.45">
      <c r="A5" s="2">
        <v>4</v>
      </c>
      <c r="B5" s="1">
        <v>371</v>
      </c>
      <c r="C5" s="1">
        <v>35</v>
      </c>
      <c r="D5" s="1">
        <v>3</v>
      </c>
      <c r="E5" s="1" t="s">
        <v>94</v>
      </c>
      <c r="F5" s="1" t="s">
        <v>95</v>
      </c>
      <c r="G5" s="12"/>
      <c r="I5" s="5">
        <v>10</v>
      </c>
      <c r="J5" t="s">
        <v>114</v>
      </c>
      <c r="K5" s="1" t="s">
        <v>119</v>
      </c>
      <c r="L5" s="3" t="s">
        <v>129</v>
      </c>
      <c r="N5" s="4"/>
      <c r="O5">
        <v>3</v>
      </c>
      <c r="P5" t="s">
        <v>202</v>
      </c>
      <c r="Q5">
        <v>545</v>
      </c>
      <c r="W5" s="11">
        <v>10</v>
      </c>
      <c r="X5" s="4" t="s">
        <v>114</v>
      </c>
      <c r="Y5" s="11" t="s">
        <v>119</v>
      </c>
      <c r="Z5" s="4" t="s">
        <v>129</v>
      </c>
      <c r="AA5" s="4"/>
      <c r="AB5" s="4"/>
    </row>
    <row r="6" spans="1:28" ht="14.25" x14ac:dyDescent="0.45">
      <c r="A6" s="2">
        <v>5</v>
      </c>
      <c r="B6" s="1">
        <v>539</v>
      </c>
      <c r="C6" s="1">
        <v>2</v>
      </c>
      <c r="D6" s="1">
        <v>3</v>
      </c>
      <c r="E6" s="1" t="s">
        <v>108</v>
      </c>
      <c r="F6" s="1" t="s">
        <v>100</v>
      </c>
      <c r="G6" s="8"/>
      <c r="I6" s="5">
        <v>10</v>
      </c>
      <c r="J6" t="s">
        <v>116</v>
      </c>
      <c r="K6" s="1" t="s">
        <v>120</v>
      </c>
      <c r="L6" s="3" t="s">
        <v>130</v>
      </c>
      <c r="N6" s="4"/>
      <c r="O6">
        <v>3</v>
      </c>
      <c r="P6" t="s">
        <v>209</v>
      </c>
      <c r="Q6">
        <v>24</v>
      </c>
      <c r="W6" s="11">
        <v>10</v>
      </c>
      <c r="X6" s="4" t="s">
        <v>116</v>
      </c>
      <c r="Y6" s="11" t="s">
        <v>120</v>
      </c>
      <c r="Z6" s="4" t="s">
        <v>130</v>
      </c>
      <c r="AA6" s="4"/>
      <c r="AB6" s="4"/>
    </row>
    <row r="7" spans="1:28" ht="14.25" x14ac:dyDescent="0.45">
      <c r="A7" s="2">
        <v>5</v>
      </c>
      <c r="B7" s="1">
        <v>643</v>
      </c>
      <c r="C7" s="1">
        <v>26</v>
      </c>
      <c r="D7" s="1">
        <v>8</v>
      </c>
      <c r="E7" s="1" t="s">
        <v>100</v>
      </c>
      <c r="F7" s="1" t="s">
        <v>100</v>
      </c>
      <c r="G7" s="8"/>
      <c r="I7" s="5">
        <v>10</v>
      </c>
      <c r="J7" t="s">
        <v>116</v>
      </c>
      <c r="K7" s="1" t="s">
        <v>121</v>
      </c>
      <c r="L7" s="3" t="s">
        <v>131</v>
      </c>
      <c r="N7" s="4"/>
      <c r="O7">
        <v>3</v>
      </c>
      <c r="P7" t="s">
        <v>203</v>
      </c>
      <c r="Q7">
        <v>23</v>
      </c>
      <c r="W7" s="11">
        <v>10</v>
      </c>
      <c r="X7" s="4" t="s">
        <v>116</v>
      </c>
      <c r="Y7" s="11" t="s">
        <v>121</v>
      </c>
      <c r="Z7" s="4" t="s">
        <v>131</v>
      </c>
      <c r="AA7" s="4"/>
      <c r="AB7" s="4"/>
    </row>
    <row r="8" spans="1:28" ht="14.25" x14ac:dyDescent="0.45">
      <c r="A8" s="2">
        <v>6</v>
      </c>
      <c r="B8" s="1">
        <v>683</v>
      </c>
      <c r="C8" s="1">
        <v>23</v>
      </c>
      <c r="D8" s="1">
        <v>3</v>
      </c>
      <c r="E8" s="1" t="s">
        <v>92</v>
      </c>
      <c r="F8" s="1" t="s">
        <v>102</v>
      </c>
      <c r="G8" s="8"/>
      <c r="I8" s="5">
        <v>10</v>
      </c>
      <c r="J8" t="s">
        <v>116</v>
      </c>
      <c r="K8" s="1" t="s">
        <v>122</v>
      </c>
      <c r="L8" s="3" t="s">
        <v>132</v>
      </c>
      <c r="N8" s="4"/>
      <c r="O8">
        <v>3</v>
      </c>
      <c r="W8" s="11">
        <v>10</v>
      </c>
      <c r="X8" s="4" t="s">
        <v>116</v>
      </c>
      <c r="Y8" s="11" t="s">
        <v>122</v>
      </c>
      <c r="Z8" s="4" t="s">
        <v>132</v>
      </c>
      <c r="AA8" s="4"/>
      <c r="AB8" s="4"/>
    </row>
    <row r="9" spans="1:28" ht="14.25" x14ac:dyDescent="0.45">
      <c r="A9" s="2">
        <v>6</v>
      </c>
      <c r="B9" s="1">
        <v>683</v>
      </c>
      <c r="C9" s="1">
        <v>23</v>
      </c>
      <c r="D9" s="1">
        <v>3</v>
      </c>
      <c r="E9" s="1" t="s">
        <v>92</v>
      </c>
      <c r="F9" s="1" t="s">
        <v>102</v>
      </c>
      <c r="G9" s="8"/>
      <c r="I9" s="5">
        <v>10</v>
      </c>
      <c r="J9" t="s">
        <v>116</v>
      </c>
      <c r="K9" s="1" t="s">
        <v>123</v>
      </c>
      <c r="L9" t="s">
        <v>133</v>
      </c>
      <c r="M9" s="5" t="s">
        <v>136</v>
      </c>
      <c r="N9" s="11"/>
      <c r="O9">
        <v>4</v>
      </c>
      <c r="W9" s="11">
        <v>10</v>
      </c>
      <c r="X9" s="4" t="s">
        <v>116</v>
      </c>
      <c r="Y9" s="11" t="s">
        <v>123</v>
      </c>
      <c r="Z9" s="4" t="s">
        <v>133</v>
      </c>
      <c r="AA9" s="11" t="s">
        <v>136</v>
      </c>
      <c r="AB9" s="11"/>
    </row>
    <row r="10" spans="1:28" ht="14.25" x14ac:dyDescent="0.45">
      <c r="A10" s="2">
        <v>9</v>
      </c>
      <c r="B10" s="1">
        <v>646</v>
      </c>
      <c r="C10" s="1">
        <v>18</v>
      </c>
      <c r="D10" s="1">
        <v>8</v>
      </c>
      <c r="E10" s="1" t="s">
        <v>96</v>
      </c>
      <c r="F10" s="1" t="s">
        <v>96</v>
      </c>
      <c r="G10" s="8"/>
      <c r="I10" s="5">
        <v>10</v>
      </c>
      <c r="J10" t="s">
        <v>116</v>
      </c>
      <c r="K10" s="5" t="s">
        <v>124</v>
      </c>
      <c r="O10">
        <v>2</v>
      </c>
      <c r="P10" t="s">
        <v>204</v>
      </c>
      <c r="Q10" t="s">
        <v>205</v>
      </c>
      <c r="R10" t="s">
        <v>208</v>
      </c>
      <c r="W10" s="11">
        <v>10</v>
      </c>
      <c r="X10" s="4" t="s">
        <v>116</v>
      </c>
      <c r="Y10" s="11" t="s">
        <v>124</v>
      </c>
      <c r="Z10" s="4"/>
      <c r="AA10" s="4"/>
    </row>
    <row r="11" spans="1:28" ht="14.25" x14ac:dyDescent="0.45">
      <c r="A11" s="2">
        <v>9</v>
      </c>
      <c r="B11" s="1">
        <v>683</v>
      </c>
      <c r="C11" s="1">
        <v>23</v>
      </c>
      <c r="D11" s="1">
        <v>3</v>
      </c>
      <c r="E11" s="1" t="s">
        <v>92</v>
      </c>
      <c r="F11" s="1" t="s">
        <v>96</v>
      </c>
      <c r="G11" s="8"/>
      <c r="I11" s="5">
        <v>10</v>
      </c>
      <c r="J11" t="s">
        <v>116</v>
      </c>
      <c r="K11" s="5" t="s">
        <v>125</v>
      </c>
      <c r="O11">
        <v>2</v>
      </c>
      <c r="R11">
        <f>(Q6/Q4)/Q5*1000</f>
        <v>16.493145036594164</v>
      </c>
      <c r="W11" s="11">
        <v>10</v>
      </c>
      <c r="X11" s="4" t="s">
        <v>116</v>
      </c>
      <c r="Y11" s="11" t="s">
        <v>125</v>
      </c>
      <c r="Z11" s="4"/>
      <c r="AA11" s="4"/>
    </row>
    <row r="12" spans="1:28" ht="14.25" x14ac:dyDescent="0.45">
      <c r="A12" s="2">
        <v>10</v>
      </c>
      <c r="B12" s="1">
        <v>18</v>
      </c>
      <c r="C12" s="1">
        <v>31</v>
      </c>
      <c r="D12" s="1">
        <v>6</v>
      </c>
      <c r="E12" s="1" t="s">
        <v>91</v>
      </c>
      <c r="F12" s="1" t="s">
        <v>91</v>
      </c>
      <c r="G12" s="3"/>
      <c r="I12" s="5">
        <v>10</v>
      </c>
      <c r="J12" t="s">
        <v>116</v>
      </c>
      <c r="K12" s="1" t="s">
        <v>126</v>
      </c>
      <c r="L12" s="3" t="s">
        <v>134</v>
      </c>
      <c r="O12">
        <v>3</v>
      </c>
      <c r="W12" s="11">
        <v>10</v>
      </c>
      <c r="X12" s="4" t="s">
        <v>116</v>
      </c>
      <c r="Y12" s="11" t="s">
        <v>126</v>
      </c>
      <c r="Z12" s="4" t="s">
        <v>134</v>
      </c>
      <c r="AA12" s="4"/>
    </row>
    <row r="13" spans="1:28" ht="14.25" x14ac:dyDescent="0.45">
      <c r="A13" s="2">
        <v>10</v>
      </c>
      <c r="B13" s="1">
        <v>90</v>
      </c>
      <c r="C13" s="1">
        <v>73</v>
      </c>
      <c r="D13" s="1">
        <v>6</v>
      </c>
      <c r="E13" s="1">
        <v>-1</v>
      </c>
      <c r="F13" s="1" t="s">
        <v>91</v>
      </c>
      <c r="G13" s="3"/>
      <c r="I13" s="5">
        <v>10</v>
      </c>
      <c r="J13" s="3" t="s">
        <v>115</v>
      </c>
      <c r="O13">
        <v>1</v>
      </c>
      <c r="P13" t="s">
        <v>206</v>
      </c>
      <c r="Q13" t="s">
        <v>205</v>
      </c>
      <c r="R13" t="s">
        <v>207</v>
      </c>
      <c r="W13" s="11">
        <v>10</v>
      </c>
      <c r="X13" s="4" t="s">
        <v>115</v>
      </c>
      <c r="Y13" s="4"/>
      <c r="Z13" s="4"/>
      <c r="AA13" s="4"/>
    </row>
    <row r="14" spans="1:28" ht="14.25" x14ac:dyDescent="0.45">
      <c r="A14" s="2">
        <v>10</v>
      </c>
      <c r="B14" s="1">
        <v>91</v>
      </c>
      <c r="C14" s="1">
        <v>41</v>
      </c>
      <c r="D14" s="1">
        <v>8</v>
      </c>
      <c r="E14" s="1" t="s">
        <v>91</v>
      </c>
      <c r="F14" s="1" t="s">
        <v>91</v>
      </c>
      <c r="G14" s="3"/>
      <c r="I14" s="5">
        <v>10</v>
      </c>
      <c r="J14" s="3" t="s">
        <v>117</v>
      </c>
      <c r="O14">
        <v>1</v>
      </c>
      <c r="R14">
        <f>(Q3/Q4)/Q5*Q7*100</f>
        <v>18.967116792083292</v>
      </c>
      <c r="W14" s="11">
        <v>10</v>
      </c>
      <c r="X14" s="4" t="s">
        <v>117</v>
      </c>
      <c r="Y14" s="4"/>
      <c r="Z14" s="4"/>
      <c r="AA14" s="4"/>
    </row>
    <row r="15" spans="1:28" ht="14.25" x14ac:dyDescent="0.45">
      <c r="A15" s="2">
        <v>10</v>
      </c>
      <c r="B15" s="1">
        <v>150</v>
      </c>
      <c r="C15" s="1">
        <v>22</v>
      </c>
      <c r="D15" s="1">
        <v>8</v>
      </c>
      <c r="E15" s="1" t="s">
        <v>91</v>
      </c>
      <c r="F15" s="1" t="s">
        <v>91</v>
      </c>
      <c r="G15" s="3"/>
      <c r="I15" s="1">
        <v>1</v>
      </c>
      <c r="J15">
        <v>4</v>
      </c>
      <c r="K15">
        <v>9</v>
      </c>
      <c r="L15">
        <v>8</v>
      </c>
      <c r="M15">
        <v>2</v>
      </c>
      <c r="O15" s="6">
        <f>AVERAGE(O3:O14)</f>
        <v>2.6666666666666665</v>
      </c>
      <c r="W15" s="1">
        <v>1</v>
      </c>
      <c r="X15" s="1">
        <v>4</v>
      </c>
      <c r="Y15" s="1">
        <v>9</v>
      </c>
      <c r="Z15" s="1">
        <v>8</v>
      </c>
      <c r="AA15" s="1">
        <v>2</v>
      </c>
    </row>
    <row r="16" spans="1:28" ht="14.25" x14ac:dyDescent="0.45">
      <c r="A16" s="2">
        <v>11</v>
      </c>
      <c r="B16" s="1">
        <v>23</v>
      </c>
      <c r="C16" s="1">
        <v>50</v>
      </c>
      <c r="D16" s="1">
        <v>8</v>
      </c>
      <c r="E16" s="1" t="s">
        <v>92</v>
      </c>
      <c r="F16" s="1" t="s">
        <v>92</v>
      </c>
      <c r="G16" s="7"/>
      <c r="O16" s="15" t="s">
        <v>210</v>
      </c>
    </row>
    <row r="17" spans="1:35" ht="14.25" x14ac:dyDescent="0.45">
      <c r="A17" s="2">
        <v>11</v>
      </c>
      <c r="B17" s="1">
        <v>62</v>
      </c>
      <c r="C17" s="1">
        <v>19</v>
      </c>
      <c r="D17" s="1">
        <v>1</v>
      </c>
      <c r="E17" s="1" t="s">
        <v>94</v>
      </c>
      <c r="F17" s="1" t="s">
        <v>92</v>
      </c>
      <c r="G17" s="7"/>
      <c r="O17">
        <f>SUM(O18:O29)</f>
        <v>35</v>
      </c>
    </row>
    <row r="18" spans="1:35" ht="14.25" x14ac:dyDescent="0.45">
      <c r="A18" s="2">
        <v>11</v>
      </c>
      <c r="B18" s="1">
        <v>180</v>
      </c>
      <c r="C18" s="1">
        <v>16</v>
      </c>
      <c r="D18" s="1">
        <v>3</v>
      </c>
      <c r="E18" s="1" t="s">
        <v>97</v>
      </c>
      <c r="F18" s="1" t="s">
        <v>92</v>
      </c>
      <c r="G18" s="7"/>
      <c r="I18" s="2">
        <v>11</v>
      </c>
      <c r="J18" t="s">
        <v>137</v>
      </c>
      <c r="K18" t="s">
        <v>140</v>
      </c>
      <c r="L18" t="s">
        <v>145</v>
      </c>
      <c r="M18" s="7" t="s">
        <v>152</v>
      </c>
      <c r="O18">
        <v>4</v>
      </c>
      <c r="P18" t="s">
        <v>200</v>
      </c>
      <c r="Q18">
        <v>12</v>
      </c>
    </row>
    <row r="19" spans="1:35" ht="14.25" x14ac:dyDescent="0.45">
      <c r="A19" s="2">
        <v>12</v>
      </c>
      <c r="B19" s="1">
        <v>16</v>
      </c>
      <c r="C19" s="1">
        <v>75</v>
      </c>
      <c r="D19" s="1">
        <v>6</v>
      </c>
      <c r="E19" s="1">
        <v>-1</v>
      </c>
      <c r="F19" s="1" t="s">
        <v>90</v>
      </c>
      <c r="G19" s="8"/>
      <c r="I19" s="2">
        <v>11</v>
      </c>
      <c r="J19" t="s">
        <v>137</v>
      </c>
      <c r="K19" t="s">
        <v>140</v>
      </c>
      <c r="L19" t="s">
        <v>145</v>
      </c>
      <c r="M19" s="7" t="s">
        <v>153</v>
      </c>
      <c r="O19">
        <v>4</v>
      </c>
      <c r="P19" t="s">
        <v>201</v>
      </c>
      <c r="Q19">
        <v>2.92</v>
      </c>
    </row>
    <row r="20" spans="1:35" ht="14.25" x14ac:dyDescent="0.45">
      <c r="A20" s="2">
        <v>12</v>
      </c>
      <c r="B20" s="1">
        <v>112</v>
      </c>
      <c r="C20" s="1">
        <v>80</v>
      </c>
      <c r="D20" s="1">
        <v>6</v>
      </c>
      <c r="E20" s="1">
        <v>-1</v>
      </c>
      <c r="F20" s="1" t="s">
        <v>90</v>
      </c>
      <c r="G20" s="8"/>
      <c r="I20" s="2">
        <v>11</v>
      </c>
      <c r="J20" t="s">
        <v>137</v>
      </c>
      <c r="K20" t="s">
        <v>140</v>
      </c>
      <c r="L20" t="s">
        <v>146</v>
      </c>
      <c r="M20" s="7" t="s">
        <v>154</v>
      </c>
      <c r="O20">
        <v>4</v>
      </c>
      <c r="P20" t="s">
        <v>202</v>
      </c>
      <c r="Q20">
        <v>494</v>
      </c>
    </row>
    <row r="21" spans="1:35" ht="14.25" x14ac:dyDescent="0.45">
      <c r="A21" s="2">
        <v>12</v>
      </c>
      <c r="B21" s="1">
        <v>178</v>
      </c>
      <c r="C21" s="1">
        <v>33</v>
      </c>
      <c r="D21" s="1">
        <v>2</v>
      </c>
      <c r="E21" s="1" t="s">
        <v>93</v>
      </c>
      <c r="F21" s="1" t="s">
        <v>90</v>
      </c>
      <c r="G21" s="8"/>
      <c r="I21" s="2">
        <v>11</v>
      </c>
      <c r="J21" t="s">
        <v>137</v>
      </c>
      <c r="K21" t="s">
        <v>140</v>
      </c>
      <c r="L21" t="s">
        <v>146</v>
      </c>
      <c r="M21" s="7" t="s">
        <v>155</v>
      </c>
      <c r="O21">
        <v>4</v>
      </c>
      <c r="P21" t="s">
        <v>209</v>
      </c>
      <c r="Q21">
        <v>21</v>
      </c>
    </row>
    <row r="22" spans="1:35" ht="14.25" x14ac:dyDescent="0.45">
      <c r="A22" s="2">
        <v>13</v>
      </c>
      <c r="B22" s="1">
        <v>47</v>
      </c>
      <c r="C22" s="1">
        <v>25</v>
      </c>
      <c r="D22" s="1">
        <v>8</v>
      </c>
      <c r="E22" s="1" t="s">
        <v>93</v>
      </c>
      <c r="F22" s="1" t="s">
        <v>93</v>
      </c>
      <c r="G22" s="9"/>
      <c r="I22" s="2">
        <v>11</v>
      </c>
      <c r="J22" t="s">
        <v>137</v>
      </c>
      <c r="K22" t="s">
        <v>140</v>
      </c>
      <c r="L22" t="s">
        <v>147</v>
      </c>
      <c r="M22" s="7" t="s">
        <v>156</v>
      </c>
      <c r="O22">
        <v>4</v>
      </c>
      <c r="P22" t="s">
        <v>203</v>
      </c>
      <c r="Q22">
        <v>20</v>
      </c>
    </row>
    <row r="23" spans="1:35" ht="14.25" x14ac:dyDescent="0.45">
      <c r="A23" s="2">
        <v>14</v>
      </c>
      <c r="B23" s="1">
        <v>93</v>
      </c>
      <c r="C23" s="1">
        <v>4</v>
      </c>
      <c r="D23" s="1">
        <v>8</v>
      </c>
      <c r="E23" s="1" t="s">
        <v>95</v>
      </c>
      <c r="F23" s="1" t="s">
        <v>95</v>
      </c>
      <c r="G23" s="12"/>
      <c r="I23" s="2">
        <v>11</v>
      </c>
      <c r="J23" t="s">
        <v>137</v>
      </c>
      <c r="K23" t="s">
        <v>141</v>
      </c>
      <c r="L23" s="7" t="s">
        <v>148</v>
      </c>
      <c r="O23">
        <v>3</v>
      </c>
      <c r="Y23" s="11">
        <v>10</v>
      </c>
      <c r="Z23" s="72" t="s">
        <v>114</v>
      </c>
      <c r="AA23" s="82" t="s">
        <v>118</v>
      </c>
      <c r="AB23" s="6" t="s">
        <v>127</v>
      </c>
      <c r="AC23" s="65" t="s">
        <v>135</v>
      </c>
      <c r="AE23" s="11">
        <v>11</v>
      </c>
      <c r="AF23" s="72" t="s">
        <v>137</v>
      </c>
      <c r="AG23" s="89" t="s">
        <v>140</v>
      </c>
      <c r="AH23" s="13" t="s">
        <v>145</v>
      </c>
      <c r="AI23" s="7" t="s">
        <v>152</v>
      </c>
    </row>
    <row r="24" spans="1:35" ht="14.25" x14ac:dyDescent="0.45">
      <c r="A24" s="2">
        <v>19</v>
      </c>
      <c r="B24" s="1">
        <v>203</v>
      </c>
      <c r="C24" s="1">
        <v>32</v>
      </c>
      <c r="D24" s="1">
        <v>1</v>
      </c>
      <c r="E24" s="1" t="s">
        <v>104</v>
      </c>
      <c r="F24" s="1" t="s">
        <v>94</v>
      </c>
      <c r="G24" s="9"/>
      <c r="I24" s="2">
        <v>11</v>
      </c>
      <c r="J24" t="s">
        <v>137</v>
      </c>
      <c r="K24" t="s">
        <v>141</v>
      </c>
      <c r="L24" s="7" t="s">
        <v>149</v>
      </c>
      <c r="O24">
        <v>3</v>
      </c>
      <c r="Y24" s="11">
        <v>10</v>
      </c>
      <c r="Z24" s="72" t="s">
        <v>114</v>
      </c>
      <c r="AA24" s="63" t="s">
        <v>119</v>
      </c>
      <c r="AB24" s="13" t="s">
        <v>128</v>
      </c>
      <c r="AC24" s="4"/>
      <c r="AE24" s="11">
        <v>11</v>
      </c>
      <c r="AF24" s="72" t="s">
        <v>137</v>
      </c>
      <c r="AG24" s="89" t="s">
        <v>140</v>
      </c>
      <c r="AH24" s="13" t="s">
        <v>145</v>
      </c>
      <c r="AI24" s="71" t="s">
        <v>153</v>
      </c>
    </row>
    <row r="25" spans="1:35" ht="14.25" x14ac:dyDescent="0.45">
      <c r="A25" s="2">
        <v>21</v>
      </c>
      <c r="B25" s="1">
        <v>524</v>
      </c>
      <c r="C25" s="1">
        <v>91</v>
      </c>
      <c r="D25" s="1">
        <v>8</v>
      </c>
      <c r="E25" s="1" t="s">
        <v>105</v>
      </c>
      <c r="F25" s="1" t="s">
        <v>105</v>
      </c>
      <c r="G25" s="3"/>
      <c r="I25" s="2">
        <v>11</v>
      </c>
      <c r="J25" t="s">
        <v>137</v>
      </c>
      <c r="K25" t="s">
        <v>141</v>
      </c>
      <c r="L25" s="7" t="s">
        <v>150</v>
      </c>
      <c r="O25">
        <v>2</v>
      </c>
      <c r="P25" t="s">
        <v>204</v>
      </c>
      <c r="Q25" t="s">
        <v>205</v>
      </c>
      <c r="R25" t="s">
        <v>208</v>
      </c>
      <c r="Y25" s="11">
        <v>10</v>
      </c>
      <c r="Z25" s="72" t="s">
        <v>114</v>
      </c>
      <c r="AA25" s="63" t="s">
        <v>119</v>
      </c>
      <c r="AB25" s="13" t="s">
        <v>129</v>
      </c>
      <c r="AC25" s="4"/>
      <c r="AE25" s="11">
        <v>11</v>
      </c>
      <c r="AF25" s="72" t="s">
        <v>137</v>
      </c>
      <c r="AG25" s="89" t="s">
        <v>140</v>
      </c>
      <c r="AH25" s="13" t="s">
        <v>146</v>
      </c>
      <c r="AI25" s="7" t="s">
        <v>154</v>
      </c>
    </row>
    <row r="26" spans="1:35" ht="14.25" x14ac:dyDescent="0.45">
      <c r="A26" s="2">
        <v>25</v>
      </c>
      <c r="B26" s="1">
        <v>178</v>
      </c>
      <c r="C26" s="1">
        <v>34</v>
      </c>
      <c r="D26" s="1">
        <v>4</v>
      </c>
      <c r="E26" s="1" t="s">
        <v>101</v>
      </c>
      <c r="F26" s="1" t="s">
        <v>93</v>
      </c>
      <c r="G26" s="9"/>
      <c r="I26" s="2">
        <v>11</v>
      </c>
      <c r="J26" s="7" t="s">
        <v>137</v>
      </c>
      <c r="K26" s="7" t="s">
        <v>142</v>
      </c>
      <c r="L26" s="4"/>
      <c r="O26">
        <v>3</v>
      </c>
      <c r="R26">
        <f>(Q21/Q19)/Q20*1000</f>
        <v>14.558260773112972</v>
      </c>
      <c r="Y26" s="11">
        <v>10</v>
      </c>
      <c r="Z26" s="89" t="s">
        <v>116</v>
      </c>
      <c r="AA26" s="63" t="s">
        <v>120</v>
      </c>
      <c r="AB26" s="80" t="s">
        <v>130</v>
      </c>
      <c r="AC26" s="4"/>
      <c r="AE26" s="11">
        <v>11</v>
      </c>
      <c r="AF26" s="72" t="s">
        <v>137</v>
      </c>
      <c r="AG26" s="89" t="s">
        <v>140</v>
      </c>
      <c r="AH26" s="13" t="s">
        <v>146</v>
      </c>
      <c r="AI26" s="7" t="s">
        <v>155</v>
      </c>
    </row>
    <row r="27" spans="1:35" ht="14.25" x14ac:dyDescent="0.45">
      <c r="A27" s="2">
        <v>29</v>
      </c>
      <c r="B27" s="1">
        <v>346</v>
      </c>
      <c r="C27" s="1">
        <v>21</v>
      </c>
      <c r="D27" s="1">
        <v>4</v>
      </c>
      <c r="E27" s="1" t="s">
        <v>105</v>
      </c>
      <c r="F27" s="1" t="s">
        <v>96</v>
      </c>
      <c r="G27" s="3"/>
      <c r="I27" s="2">
        <v>11</v>
      </c>
      <c r="J27" t="s">
        <v>137</v>
      </c>
      <c r="K27" t="s">
        <v>143</v>
      </c>
      <c r="L27" s="7" t="s">
        <v>151</v>
      </c>
      <c r="O27">
        <v>2</v>
      </c>
      <c r="Y27" s="11">
        <v>10</v>
      </c>
      <c r="Z27" s="89" t="s">
        <v>116</v>
      </c>
      <c r="AA27" s="66" t="s">
        <v>121</v>
      </c>
      <c r="AB27" s="6" t="s">
        <v>131</v>
      </c>
      <c r="AC27" s="4"/>
      <c r="AE27" s="11">
        <v>11</v>
      </c>
      <c r="AF27" s="72" t="s">
        <v>137</v>
      </c>
      <c r="AG27" s="89" t="s">
        <v>140</v>
      </c>
      <c r="AH27" s="6" t="s">
        <v>147</v>
      </c>
      <c r="AI27" s="7" t="s">
        <v>156</v>
      </c>
    </row>
    <row r="28" spans="1:35" ht="14.25" x14ac:dyDescent="0.45">
      <c r="A28" s="2">
        <v>31</v>
      </c>
      <c r="B28" s="1">
        <v>135</v>
      </c>
      <c r="C28" s="1">
        <v>29</v>
      </c>
      <c r="D28" s="1">
        <v>1</v>
      </c>
      <c r="E28" s="1" t="s">
        <v>96</v>
      </c>
      <c r="F28" s="1" t="s">
        <v>91</v>
      </c>
      <c r="G28" s="3"/>
      <c r="I28" s="2">
        <v>11</v>
      </c>
      <c r="J28" t="s">
        <v>138</v>
      </c>
      <c r="K28" s="7" t="s">
        <v>144</v>
      </c>
      <c r="O28">
        <v>1</v>
      </c>
      <c r="P28" t="s">
        <v>206</v>
      </c>
      <c r="Q28" t="s">
        <v>205</v>
      </c>
      <c r="R28" t="s">
        <v>207</v>
      </c>
      <c r="Y28" s="11">
        <v>10</v>
      </c>
      <c r="Z28" s="89" t="s">
        <v>116</v>
      </c>
      <c r="AA28" s="81" t="s">
        <v>122</v>
      </c>
      <c r="AB28" s="6" t="s">
        <v>132</v>
      </c>
      <c r="AC28" s="4"/>
      <c r="AE28" s="11">
        <v>11</v>
      </c>
      <c r="AF28" s="72" t="s">
        <v>137</v>
      </c>
      <c r="AG28" s="79" t="s">
        <v>141</v>
      </c>
      <c r="AH28" s="70" t="s">
        <v>148</v>
      </c>
      <c r="AI28" s="4"/>
    </row>
    <row r="29" spans="1:35" ht="14.25" x14ac:dyDescent="0.45">
      <c r="A29" s="2">
        <v>31</v>
      </c>
      <c r="B29" s="1">
        <v>164</v>
      </c>
      <c r="C29" s="1">
        <v>95</v>
      </c>
      <c r="D29" s="1">
        <v>7</v>
      </c>
      <c r="E29" s="1" t="s">
        <v>100</v>
      </c>
      <c r="F29" s="1" t="s">
        <v>91</v>
      </c>
      <c r="G29" s="3"/>
      <c r="I29" s="2">
        <v>11</v>
      </c>
      <c r="J29" s="7" t="s">
        <v>139</v>
      </c>
      <c r="O29" s="6">
        <v>1</v>
      </c>
      <c r="R29">
        <f>(Q18/Q19)/Q20*Q22*100</f>
        <v>16.63801231212911</v>
      </c>
      <c r="Y29" s="11">
        <v>10</v>
      </c>
      <c r="Z29" s="89" t="s">
        <v>116</v>
      </c>
      <c r="AA29" s="81" t="s">
        <v>123</v>
      </c>
      <c r="AB29" s="7" t="s">
        <v>133</v>
      </c>
      <c r="AC29" s="65" t="s">
        <v>136</v>
      </c>
      <c r="AE29" s="11">
        <v>11</v>
      </c>
      <c r="AF29" s="72" t="s">
        <v>137</v>
      </c>
      <c r="AG29" s="79" t="s">
        <v>141</v>
      </c>
      <c r="AH29" s="6" t="s">
        <v>149</v>
      </c>
      <c r="AI29" s="4"/>
    </row>
    <row r="30" spans="1:35" ht="14.25" x14ac:dyDescent="0.45">
      <c r="A30" s="2">
        <v>33</v>
      </c>
      <c r="B30" s="1">
        <v>274</v>
      </c>
      <c r="C30" s="1">
        <v>7</v>
      </c>
      <c r="D30" s="1">
        <v>2</v>
      </c>
      <c r="E30" s="1" t="s">
        <v>103</v>
      </c>
      <c r="F30" s="1" t="s">
        <v>93</v>
      </c>
      <c r="G30" s="13"/>
      <c r="I30" s="11">
        <v>1</v>
      </c>
      <c r="J30" s="4">
        <v>3</v>
      </c>
      <c r="K30">
        <v>5</v>
      </c>
      <c r="L30">
        <v>7</v>
      </c>
      <c r="M30">
        <v>5</v>
      </c>
      <c r="O30" s="6">
        <f>AVERAGE(O18:O29)</f>
        <v>2.9166666666666665</v>
      </c>
      <c r="Y30" s="11">
        <v>10</v>
      </c>
      <c r="Z30" s="89" t="s">
        <v>116</v>
      </c>
      <c r="AA30" s="81" t="s">
        <v>124</v>
      </c>
      <c r="AB30" s="4"/>
      <c r="AC30" s="4"/>
      <c r="AE30" s="11">
        <v>11</v>
      </c>
      <c r="AF30" s="72" t="s">
        <v>137</v>
      </c>
      <c r="AG30" s="79" t="s">
        <v>141</v>
      </c>
      <c r="AH30" s="6" t="s">
        <v>150</v>
      </c>
      <c r="AI30" s="4"/>
    </row>
    <row r="31" spans="1:35" ht="14.25" x14ac:dyDescent="0.45">
      <c r="A31" s="2">
        <v>34</v>
      </c>
      <c r="B31" s="1">
        <v>293</v>
      </c>
      <c r="C31" s="1">
        <v>47</v>
      </c>
      <c r="D31" s="1">
        <v>8</v>
      </c>
      <c r="E31" s="1" t="s">
        <v>101</v>
      </c>
      <c r="F31" s="1" t="s">
        <v>101</v>
      </c>
      <c r="G31" s="9"/>
      <c r="Y31" s="11">
        <v>10</v>
      </c>
      <c r="Z31" s="89" t="s">
        <v>116</v>
      </c>
      <c r="AA31" s="59" t="s">
        <v>125</v>
      </c>
      <c r="AB31" s="4"/>
      <c r="AC31" s="4"/>
      <c r="AE31" s="11">
        <v>11</v>
      </c>
      <c r="AF31" s="72" t="s">
        <v>137</v>
      </c>
      <c r="AG31" s="79" t="s">
        <v>142</v>
      </c>
      <c r="AH31" s="4"/>
      <c r="AI31" s="4"/>
    </row>
    <row r="32" spans="1:35" ht="14.25" x14ac:dyDescent="0.45">
      <c r="A32" s="2">
        <v>34</v>
      </c>
      <c r="B32" s="1">
        <v>396</v>
      </c>
      <c r="C32" s="1">
        <v>1</v>
      </c>
      <c r="D32" s="1">
        <v>0</v>
      </c>
      <c r="E32" s="1" t="s">
        <v>104</v>
      </c>
      <c r="F32" s="1" t="s">
        <v>101</v>
      </c>
      <c r="G32" s="9"/>
      <c r="O32">
        <f>SUM(O33:O50)</f>
        <v>59</v>
      </c>
      <c r="Y32" s="11">
        <v>10</v>
      </c>
      <c r="Z32" s="89" t="s">
        <v>116</v>
      </c>
      <c r="AA32" s="59" t="s">
        <v>126</v>
      </c>
      <c r="AB32" s="78" t="s">
        <v>134</v>
      </c>
      <c r="AC32" s="4"/>
      <c r="AE32" s="11">
        <v>11</v>
      </c>
      <c r="AF32" s="72" t="s">
        <v>137</v>
      </c>
      <c r="AG32" s="70" t="s">
        <v>143</v>
      </c>
      <c r="AH32" s="73" t="s">
        <v>151</v>
      </c>
      <c r="AI32" s="4"/>
    </row>
    <row r="33" spans="1:36" ht="14.25" x14ac:dyDescent="0.45">
      <c r="A33" s="2">
        <v>36</v>
      </c>
      <c r="B33" s="1">
        <v>419</v>
      </c>
      <c r="C33" s="1">
        <v>93</v>
      </c>
      <c r="D33" s="1">
        <v>7</v>
      </c>
      <c r="E33" s="1" t="s">
        <v>104</v>
      </c>
      <c r="F33" s="1" t="s">
        <v>103</v>
      </c>
      <c r="G33" s="3"/>
      <c r="H33" s="4">
        <v>1</v>
      </c>
      <c r="I33" s="11">
        <v>12</v>
      </c>
      <c r="J33" s="72" t="s">
        <v>157</v>
      </c>
      <c r="K33" s="89" t="s">
        <v>160</v>
      </c>
      <c r="L33" s="13" t="s">
        <v>172</v>
      </c>
      <c r="M33" s="4"/>
      <c r="N33" s="4"/>
      <c r="O33">
        <v>3</v>
      </c>
      <c r="P33" t="s">
        <v>200</v>
      </c>
      <c r="Q33">
        <v>18</v>
      </c>
      <c r="Y33" s="11">
        <v>10</v>
      </c>
      <c r="Z33" s="89" t="s">
        <v>115</v>
      </c>
      <c r="AA33" s="4"/>
      <c r="AB33" s="4"/>
      <c r="AC33" s="4"/>
      <c r="AE33" s="11">
        <v>11</v>
      </c>
      <c r="AF33" s="89" t="s">
        <v>138</v>
      </c>
      <c r="AG33" s="70" t="s">
        <v>144</v>
      </c>
      <c r="AH33" s="4"/>
      <c r="AI33" s="4"/>
    </row>
    <row r="34" spans="1:36" ht="14.25" x14ac:dyDescent="0.45">
      <c r="A34" s="2">
        <v>46</v>
      </c>
      <c r="B34" s="1">
        <v>527</v>
      </c>
      <c r="C34" s="1">
        <v>28</v>
      </c>
      <c r="D34" s="1">
        <v>8</v>
      </c>
      <c r="E34" s="1" t="s">
        <v>103</v>
      </c>
      <c r="F34" s="1" t="s">
        <v>103</v>
      </c>
      <c r="G34" s="3"/>
      <c r="H34" s="4">
        <v>2</v>
      </c>
      <c r="I34" s="11">
        <v>12</v>
      </c>
      <c r="J34" s="72" t="s">
        <v>157</v>
      </c>
      <c r="K34" s="89" t="s">
        <v>160</v>
      </c>
      <c r="L34" s="6" t="s">
        <v>173</v>
      </c>
      <c r="M34" s="4"/>
      <c r="N34" s="4"/>
      <c r="O34">
        <v>3</v>
      </c>
      <c r="P34" t="s">
        <v>201</v>
      </c>
      <c r="Q34">
        <v>3.28</v>
      </c>
      <c r="Y34" s="11">
        <v>10</v>
      </c>
      <c r="Z34" s="93" t="s">
        <v>117</v>
      </c>
      <c r="AA34" s="4"/>
      <c r="AB34" s="4"/>
      <c r="AC34" s="4"/>
      <c r="AE34" s="11">
        <v>11</v>
      </c>
      <c r="AF34" s="79" t="s">
        <v>139</v>
      </c>
      <c r="AG34" s="4"/>
      <c r="AH34" s="4"/>
      <c r="AI34" s="4"/>
    </row>
    <row r="35" spans="1:36" ht="14.25" x14ac:dyDescent="0.45">
      <c r="A35" s="2">
        <v>50</v>
      </c>
      <c r="B35" s="1">
        <v>109</v>
      </c>
      <c r="C35" s="1">
        <v>74</v>
      </c>
      <c r="D35" s="1">
        <v>6</v>
      </c>
      <c r="E35" s="1">
        <v>-1</v>
      </c>
      <c r="F35" s="1" t="s">
        <v>92</v>
      </c>
      <c r="G35" s="7"/>
      <c r="H35" s="4">
        <v>3</v>
      </c>
      <c r="I35" s="11">
        <v>12</v>
      </c>
      <c r="J35" s="72" t="s">
        <v>157</v>
      </c>
      <c r="K35" s="93" t="s">
        <v>161</v>
      </c>
      <c r="L35" s="4"/>
      <c r="M35" s="4"/>
      <c r="N35" s="4"/>
      <c r="O35">
        <v>2</v>
      </c>
      <c r="P35" t="s">
        <v>202</v>
      </c>
      <c r="Q35">
        <v>683</v>
      </c>
      <c r="Y35" s="1">
        <v>1</v>
      </c>
      <c r="Z35" s="1">
        <v>4</v>
      </c>
      <c r="AA35" s="1">
        <v>9</v>
      </c>
      <c r="AB35" s="1">
        <v>8</v>
      </c>
      <c r="AC35" s="1">
        <v>2</v>
      </c>
      <c r="AE35" s="11">
        <v>1</v>
      </c>
      <c r="AF35" s="4">
        <v>3</v>
      </c>
      <c r="AG35" s="4">
        <v>5</v>
      </c>
      <c r="AH35" s="4">
        <v>7</v>
      </c>
      <c r="AI35" s="4">
        <v>5</v>
      </c>
    </row>
    <row r="36" spans="1:36" ht="14.25" x14ac:dyDescent="0.45">
      <c r="A36" s="2">
        <v>50</v>
      </c>
      <c r="B36" s="1">
        <v>175</v>
      </c>
      <c r="C36" s="1">
        <v>84</v>
      </c>
      <c r="D36" s="1">
        <v>6</v>
      </c>
      <c r="E36" s="1">
        <v>-1</v>
      </c>
      <c r="F36" s="1" t="s">
        <v>92</v>
      </c>
      <c r="G36" s="7"/>
      <c r="H36" s="4">
        <v>4</v>
      </c>
      <c r="I36" s="11">
        <v>12</v>
      </c>
      <c r="J36" s="72" t="s">
        <v>157</v>
      </c>
      <c r="K36" s="93" t="s">
        <v>162</v>
      </c>
      <c r="L36" s="13" t="s">
        <v>174</v>
      </c>
      <c r="M36" s="4"/>
      <c r="N36" s="4"/>
      <c r="O36">
        <v>3</v>
      </c>
      <c r="P36" t="s">
        <v>209</v>
      </c>
      <c r="Q36">
        <v>36</v>
      </c>
    </row>
    <row r="37" spans="1:36" ht="14.25" x14ac:dyDescent="0.45">
      <c r="A37" s="2">
        <v>50</v>
      </c>
      <c r="B37" s="1">
        <v>182</v>
      </c>
      <c r="C37" s="1">
        <v>63</v>
      </c>
      <c r="D37" s="1">
        <v>6</v>
      </c>
      <c r="E37" s="1" t="s">
        <v>91</v>
      </c>
      <c r="F37" s="1" t="s">
        <v>92</v>
      </c>
      <c r="G37" s="7"/>
      <c r="H37" s="4">
        <v>5</v>
      </c>
      <c r="I37" s="11">
        <v>12</v>
      </c>
      <c r="J37" s="72" t="s">
        <v>157</v>
      </c>
      <c r="K37" s="93" t="s">
        <v>163</v>
      </c>
      <c r="L37" s="6" t="s">
        <v>175</v>
      </c>
      <c r="M37" s="4"/>
      <c r="N37" s="4"/>
      <c r="O37">
        <v>3</v>
      </c>
      <c r="P37" t="s">
        <v>203</v>
      </c>
      <c r="Q37">
        <v>35</v>
      </c>
    </row>
    <row r="38" spans="1:36" ht="14.25" x14ac:dyDescent="0.45">
      <c r="A38" s="2">
        <v>50</v>
      </c>
      <c r="B38" s="1">
        <v>227</v>
      </c>
      <c r="C38" s="1">
        <v>52</v>
      </c>
      <c r="D38" s="1">
        <v>6</v>
      </c>
      <c r="E38" s="1" t="s">
        <v>95</v>
      </c>
      <c r="F38" s="1" t="s">
        <v>92</v>
      </c>
      <c r="G38" s="7"/>
      <c r="H38" s="4">
        <v>6</v>
      </c>
      <c r="I38" s="11">
        <v>12</v>
      </c>
      <c r="J38" s="72" t="s">
        <v>157</v>
      </c>
      <c r="K38" s="93" t="s">
        <v>164</v>
      </c>
      <c r="L38" s="13" t="s">
        <v>176</v>
      </c>
      <c r="M38" s="4"/>
      <c r="N38" s="4"/>
      <c r="O38">
        <v>3</v>
      </c>
    </row>
    <row r="39" spans="1:36" ht="14.25" x14ac:dyDescent="0.45">
      <c r="A39" s="2">
        <v>52</v>
      </c>
      <c r="B39" s="1">
        <v>451</v>
      </c>
      <c r="C39" s="1">
        <v>97</v>
      </c>
      <c r="D39" s="1">
        <v>7</v>
      </c>
      <c r="E39" s="1" t="s">
        <v>103</v>
      </c>
      <c r="F39" s="1" t="s">
        <v>95</v>
      </c>
      <c r="G39" s="7"/>
      <c r="H39" s="4">
        <v>7</v>
      </c>
      <c r="I39" s="11">
        <v>12</v>
      </c>
      <c r="J39" s="72" t="s">
        <v>157</v>
      </c>
      <c r="K39" s="93" t="s">
        <v>164</v>
      </c>
      <c r="L39" s="6" t="s">
        <v>177</v>
      </c>
      <c r="M39" s="80" t="s">
        <v>183</v>
      </c>
      <c r="N39" s="4"/>
      <c r="O39">
        <v>4</v>
      </c>
      <c r="AF39" s="11">
        <v>13</v>
      </c>
      <c r="AG39" s="72" t="s">
        <v>190</v>
      </c>
      <c r="AH39" s="79" t="s">
        <v>191</v>
      </c>
      <c r="AI39" s="13" t="s">
        <v>192</v>
      </c>
    </row>
    <row r="40" spans="1:36" ht="14.25" x14ac:dyDescent="0.45">
      <c r="A40" s="2">
        <v>53</v>
      </c>
      <c r="B40" s="1">
        <v>437</v>
      </c>
      <c r="C40" s="1">
        <v>5</v>
      </c>
      <c r="D40" s="1">
        <v>8</v>
      </c>
      <c r="E40" s="1" t="s">
        <v>100</v>
      </c>
      <c r="F40" s="1" t="s">
        <v>100</v>
      </c>
      <c r="G40" s="8"/>
      <c r="H40" s="4">
        <v>8</v>
      </c>
      <c r="I40" s="11">
        <v>12</v>
      </c>
      <c r="J40" s="72" t="s">
        <v>157</v>
      </c>
      <c r="K40" s="93" t="s">
        <v>164</v>
      </c>
      <c r="L40" s="6" t="s">
        <v>178</v>
      </c>
      <c r="M40" s="78" t="s">
        <v>186</v>
      </c>
      <c r="N40" s="74" t="s">
        <v>187</v>
      </c>
      <c r="O40">
        <v>5</v>
      </c>
      <c r="P40" t="s">
        <v>204</v>
      </c>
      <c r="Q40" t="s">
        <v>205</v>
      </c>
      <c r="R40" t="s">
        <v>208</v>
      </c>
      <c r="AF40" s="11">
        <v>13</v>
      </c>
      <c r="AG40" s="72" t="s">
        <v>190</v>
      </c>
      <c r="AH40" s="79" t="s">
        <v>191</v>
      </c>
      <c r="AI40" s="7" t="s">
        <v>193</v>
      </c>
    </row>
    <row r="41" spans="1:36" ht="14.25" x14ac:dyDescent="0.45">
      <c r="A41" s="2">
        <v>54</v>
      </c>
      <c r="B41" s="1">
        <v>323</v>
      </c>
      <c r="C41" s="1">
        <v>76</v>
      </c>
      <c r="D41" s="1">
        <v>6</v>
      </c>
      <c r="E41" s="1">
        <v>-1</v>
      </c>
      <c r="F41" s="1" t="s">
        <v>102</v>
      </c>
      <c r="G41" s="8"/>
      <c r="H41" s="4">
        <v>9</v>
      </c>
      <c r="I41" s="11">
        <v>12</v>
      </c>
      <c r="J41" s="72" t="s">
        <v>157</v>
      </c>
      <c r="K41" s="93" t="s">
        <v>164</v>
      </c>
      <c r="L41" s="6" t="s">
        <v>178</v>
      </c>
      <c r="M41" s="78" t="s">
        <v>186</v>
      </c>
      <c r="N41" s="12" t="s">
        <v>185</v>
      </c>
      <c r="O41">
        <v>5</v>
      </c>
      <c r="R41">
        <f>(Q36/Q34)/Q35*1000</f>
        <v>16.069706817126736</v>
      </c>
      <c r="AD41">
        <f>700/15</f>
        <v>46.666666666666664</v>
      </c>
      <c r="AF41" s="11">
        <v>1</v>
      </c>
      <c r="AG41" s="4">
        <v>1</v>
      </c>
      <c r="AH41" s="4">
        <v>1</v>
      </c>
      <c r="AI41" s="4">
        <v>2</v>
      </c>
    </row>
    <row r="42" spans="1:36" ht="14.25" x14ac:dyDescent="0.45">
      <c r="A42" s="2">
        <v>56</v>
      </c>
      <c r="B42" s="1">
        <v>425</v>
      </c>
      <c r="C42" s="1">
        <v>6</v>
      </c>
      <c r="D42" s="1">
        <v>6</v>
      </c>
      <c r="E42" s="1" t="s">
        <v>102</v>
      </c>
      <c r="F42" s="1" t="s">
        <v>106</v>
      </c>
      <c r="G42" s="8"/>
      <c r="H42" s="4">
        <v>10</v>
      </c>
      <c r="I42" s="11">
        <v>12</v>
      </c>
      <c r="J42" s="72" t="s">
        <v>157</v>
      </c>
      <c r="K42" s="79" t="s">
        <v>165</v>
      </c>
      <c r="L42" s="4"/>
      <c r="M42" s="4"/>
      <c r="N42" s="4"/>
      <c r="O42">
        <v>2</v>
      </c>
    </row>
    <row r="43" spans="1:36" ht="14.25" x14ac:dyDescent="0.45">
      <c r="A43" s="2">
        <v>57</v>
      </c>
      <c r="B43" s="1">
        <v>426</v>
      </c>
      <c r="C43" s="1">
        <v>90</v>
      </c>
      <c r="D43" s="1">
        <v>6</v>
      </c>
      <c r="E43" s="1" t="s">
        <v>108</v>
      </c>
      <c r="F43" s="1" t="s">
        <v>99</v>
      </c>
      <c r="G43" s="8"/>
      <c r="H43" s="4">
        <v>11</v>
      </c>
      <c r="I43" s="11">
        <v>12</v>
      </c>
      <c r="J43" s="72" t="s">
        <v>157</v>
      </c>
      <c r="K43" s="79" t="s">
        <v>166</v>
      </c>
      <c r="L43" s="6" t="s">
        <v>179</v>
      </c>
      <c r="M43" s="80" t="s">
        <v>184</v>
      </c>
      <c r="N43" s="78" t="s">
        <v>188</v>
      </c>
      <c r="O43">
        <v>5</v>
      </c>
      <c r="P43" t="s">
        <v>206</v>
      </c>
      <c r="Q43" t="s">
        <v>205</v>
      </c>
      <c r="R43" t="s">
        <v>207</v>
      </c>
    </row>
    <row r="44" spans="1:36" ht="14.25" x14ac:dyDescent="0.45">
      <c r="A44" s="2">
        <v>60</v>
      </c>
      <c r="B44" s="1">
        <v>268</v>
      </c>
      <c r="C44" s="1">
        <v>86</v>
      </c>
      <c r="D44" s="1">
        <v>6</v>
      </c>
      <c r="E44" s="1">
        <v>-1</v>
      </c>
      <c r="F44" s="1" t="s">
        <v>97</v>
      </c>
      <c r="G44" s="8"/>
      <c r="H44" s="4">
        <v>12</v>
      </c>
      <c r="I44" s="11">
        <v>12</v>
      </c>
      <c r="J44" s="72" t="s">
        <v>157</v>
      </c>
      <c r="K44" s="79" t="s">
        <v>166</v>
      </c>
      <c r="L44" s="6" t="s">
        <v>179</v>
      </c>
      <c r="M44" s="80" t="s">
        <v>184</v>
      </c>
      <c r="N44" s="73" t="s">
        <v>189</v>
      </c>
      <c r="O44">
        <v>5</v>
      </c>
      <c r="R44">
        <f>(Q33/Q34)/Q35*Q37*100</f>
        <v>28.121986929971794</v>
      </c>
      <c r="AH44" s="11">
        <v>14</v>
      </c>
      <c r="AI44" s="89" t="s">
        <v>194</v>
      </c>
      <c r="AJ44" s="70" t="s">
        <v>195</v>
      </c>
    </row>
    <row r="45" spans="1:36" ht="14.25" x14ac:dyDescent="0.45">
      <c r="A45" s="2">
        <v>60</v>
      </c>
      <c r="B45" s="1">
        <v>311</v>
      </c>
      <c r="C45" s="1">
        <v>59</v>
      </c>
      <c r="D45" s="1">
        <v>6</v>
      </c>
      <c r="E45" s="1" t="s">
        <v>101</v>
      </c>
      <c r="F45" s="1" t="s">
        <v>97</v>
      </c>
      <c r="G45" s="8"/>
      <c r="H45" s="4">
        <v>13</v>
      </c>
      <c r="I45" s="11">
        <v>12</v>
      </c>
      <c r="J45" s="72" t="s">
        <v>157</v>
      </c>
      <c r="K45" s="79" t="s">
        <v>167</v>
      </c>
      <c r="L45" s="80" t="s">
        <v>180</v>
      </c>
      <c r="M45" s="74" t="s">
        <v>185</v>
      </c>
      <c r="N45" s="4"/>
      <c r="O45">
        <v>4</v>
      </c>
      <c r="AH45" s="11">
        <v>14</v>
      </c>
      <c r="AI45" s="89" t="s">
        <v>194</v>
      </c>
      <c r="AJ45" s="7" t="s">
        <v>196</v>
      </c>
    </row>
    <row r="46" spans="1:36" ht="14.25" x14ac:dyDescent="0.45">
      <c r="A46" s="2">
        <v>61</v>
      </c>
      <c r="B46" s="1">
        <v>546</v>
      </c>
      <c r="C46" s="1">
        <v>9</v>
      </c>
      <c r="D46" s="1">
        <v>8</v>
      </c>
      <c r="E46" s="1" t="s">
        <v>96</v>
      </c>
      <c r="F46" s="1" t="s">
        <v>96</v>
      </c>
      <c r="G46" s="8"/>
      <c r="H46" s="4">
        <v>14</v>
      </c>
      <c r="I46" s="11">
        <v>12</v>
      </c>
      <c r="J46" s="72" t="s">
        <v>157</v>
      </c>
      <c r="K46" s="70" t="s">
        <v>168</v>
      </c>
      <c r="L46" s="4"/>
      <c r="M46" s="4"/>
      <c r="N46" s="4"/>
      <c r="O46">
        <v>2</v>
      </c>
      <c r="AH46" s="11">
        <v>14</v>
      </c>
      <c r="AI46" s="89" t="s">
        <v>194</v>
      </c>
      <c r="AJ46" s="13" t="s">
        <v>197</v>
      </c>
    </row>
    <row r="47" spans="1:36" ht="14.25" x14ac:dyDescent="0.45">
      <c r="A47" s="2">
        <v>62</v>
      </c>
      <c r="B47" s="1">
        <v>323</v>
      </c>
      <c r="C47" s="1">
        <v>53</v>
      </c>
      <c r="D47" s="1">
        <v>6</v>
      </c>
      <c r="E47" s="1" t="s">
        <v>100</v>
      </c>
      <c r="F47" s="1" t="s">
        <v>105</v>
      </c>
      <c r="G47" s="8"/>
      <c r="H47" s="4">
        <v>15</v>
      </c>
      <c r="I47" s="11">
        <v>12</v>
      </c>
      <c r="J47" s="72" t="s">
        <v>157</v>
      </c>
      <c r="K47" s="70" t="s">
        <v>169</v>
      </c>
      <c r="L47" s="7" t="s">
        <v>181</v>
      </c>
      <c r="M47" s="4"/>
      <c r="N47" s="4"/>
      <c r="O47">
        <v>3</v>
      </c>
      <c r="AH47" s="11">
        <v>14</v>
      </c>
      <c r="AI47" s="89" t="s">
        <v>194</v>
      </c>
      <c r="AJ47" s="13" t="s">
        <v>198</v>
      </c>
    </row>
    <row r="48" spans="1:36" ht="14.25" x14ac:dyDescent="0.45">
      <c r="A48" s="2">
        <v>65</v>
      </c>
      <c r="B48" s="1">
        <v>353</v>
      </c>
      <c r="C48" s="1">
        <v>30</v>
      </c>
      <c r="D48" s="1">
        <v>6</v>
      </c>
      <c r="E48" s="1" t="s">
        <v>105</v>
      </c>
      <c r="F48" s="1" t="s">
        <v>92</v>
      </c>
      <c r="G48" s="8"/>
      <c r="H48" s="4">
        <v>16</v>
      </c>
      <c r="I48" s="11">
        <v>12</v>
      </c>
      <c r="J48" s="89" t="s">
        <v>158</v>
      </c>
      <c r="K48" s="79" t="s">
        <v>170</v>
      </c>
      <c r="L48" s="4"/>
      <c r="M48" s="4"/>
      <c r="N48" s="4"/>
      <c r="O48">
        <v>2</v>
      </c>
      <c r="R48" s="1">
        <v>50</v>
      </c>
      <c r="S48" s="1">
        <v>100</v>
      </c>
      <c r="T48" s="1">
        <v>150</v>
      </c>
      <c r="U48" s="1">
        <v>200</v>
      </c>
      <c r="V48" s="1">
        <v>250</v>
      </c>
      <c r="W48" s="1">
        <v>300</v>
      </c>
      <c r="X48" s="1">
        <v>350</v>
      </c>
      <c r="Y48" s="1">
        <v>400</v>
      </c>
      <c r="Z48" s="1">
        <v>450</v>
      </c>
      <c r="AA48" s="1">
        <v>500</v>
      </c>
      <c r="AB48" s="1">
        <v>550</v>
      </c>
      <c r="AC48" s="1">
        <v>600</v>
      </c>
      <c r="AD48" s="1">
        <v>650</v>
      </c>
      <c r="AE48" s="1">
        <v>700</v>
      </c>
      <c r="AH48" s="11">
        <v>1</v>
      </c>
      <c r="AI48" s="4">
        <v>1</v>
      </c>
      <c r="AJ48" s="4">
        <v>4</v>
      </c>
    </row>
    <row r="49" spans="1:32" ht="14.25" x14ac:dyDescent="0.45">
      <c r="A49" s="2">
        <v>66</v>
      </c>
      <c r="B49" s="1">
        <v>281</v>
      </c>
      <c r="C49" s="1">
        <v>71</v>
      </c>
      <c r="D49" s="1">
        <v>6</v>
      </c>
      <c r="E49" s="1" t="s">
        <v>94</v>
      </c>
      <c r="F49" s="1" t="s">
        <v>93</v>
      </c>
      <c r="G49" s="8"/>
      <c r="H49" s="4">
        <v>17</v>
      </c>
      <c r="I49" s="11">
        <v>12</v>
      </c>
      <c r="J49" s="89" t="s">
        <v>158</v>
      </c>
      <c r="K49" s="70" t="s">
        <v>171</v>
      </c>
      <c r="L49" s="80" t="s">
        <v>182</v>
      </c>
      <c r="M49" s="4"/>
      <c r="N49" s="4"/>
      <c r="O49">
        <v>3</v>
      </c>
      <c r="R49" s="9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4.25" x14ac:dyDescent="0.45">
      <c r="A50" s="2">
        <v>66</v>
      </c>
      <c r="B50" s="1">
        <v>310</v>
      </c>
      <c r="C50" s="1">
        <v>57</v>
      </c>
      <c r="D50" s="1">
        <v>6</v>
      </c>
      <c r="E50" s="1" t="s">
        <v>99</v>
      </c>
      <c r="F50" s="1" t="s">
        <v>93</v>
      </c>
      <c r="G50" s="8"/>
      <c r="H50" s="4">
        <v>18</v>
      </c>
      <c r="I50" s="11">
        <v>12</v>
      </c>
      <c r="J50" s="79" t="s">
        <v>159</v>
      </c>
      <c r="K50" s="13" t="s">
        <v>199</v>
      </c>
      <c r="L50" s="4"/>
      <c r="M50" s="4"/>
      <c r="N50" s="4"/>
      <c r="O50">
        <v>2</v>
      </c>
      <c r="R50" s="72"/>
      <c r="S50" s="89"/>
      <c r="T50" s="93"/>
      <c r="U50" s="79"/>
      <c r="V50" s="70"/>
      <c r="W50" s="13"/>
      <c r="X50" s="6"/>
      <c r="Y50" s="7"/>
      <c r="Z50" s="80"/>
      <c r="AA50" s="71"/>
      <c r="AB50" s="78"/>
      <c r="AC50" s="78"/>
      <c r="AD50" s="73"/>
      <c r="AE50" s="74"/>
      <c r="AF50" s="12"/>
    </row>
    <row r="51" spans="1:32" ht="14.25" x14ac:dyDescent="0.45">
      <c r="A51" s="2">
        <v>66</v>
      </c>
      <c r="B51" s="1">
        <v>314</v>
      </c>
      <c r="C51" s="1">
        <v>61</v>
      </c>
      <c r="D51" s="1">
        <v>6</v>
      </c>
      <c r="E51" s="1" t="s">
        <v>96</v>
      </c>
      <c r="F51" s="1" t="s">
        <v>93</v>
      </c>
      <c r="G51" s="8"/>
      <c r="I51" s="11">
        <v>1</v>
      </c>
      <c r="J51" s="4">
        <v>3</v>
      </c>
      <c r="K51">
        <v>13</v>
      </c>
      <c r="L51">
        <v>11</v>
      </c>
      <c r="M51">
        <v>4</v>
      </c>
      <c r="N51">
        <v>4</v>
      </c>
      <c r="O51">
        <f>AVERAGE(O33:O50)</f>
        <v>3.2777777777777777</v>
      </c>
    </row>
    <row r="52" spans="1:32" ht="14.25" x14ac:dyDescent="0.45">
      <c r="A52" s="2">
        <v>67</v>
      </c>
      <c r="B52" s="1">
        <v>252</v>
      </c>
      <c r="C52" s="1">
        <v>92</v>
      </c>
      <c r="D52" s="1">
        <v>7</v>
      </c>
      <c r="E52" s="1" t="s">
        <v>92</v>
      </c>
      <c r="F52" s="1" t="s">
        <v>99</v>
      </c>
      <c r="G52" s="8"/>
    </row>
    <row r="53" spans="1:32" ht="14.25" x14ac:dyDescent="0.45">
      <c r="A53" s="2">
        <v>68</v>
      </c>
      <c r="B53" s="1">
        <v>349</v>
      </c>
      <c r="C53" s="1">
        <v>89</v>
      </c>
      <c r="D53" s="1">
        <v>6</v>
      </c>
      <c r="E53" s="1">
        <v>-1</v>
      </c>
      <c r="F53" s="1" t="s">
        <v>98</v>
      </c>
      <c r="G53" s="3"/>
      <c r="M53">
        <v>6</v>
      </c>
    </row>
    <row r="54" spans="1:32" ht="14.25" x14ac:dyDescent="0.45">
      <c r="A54" s="2">
        <v>69</v>
      </c>
      <c r="B54" s="1">
        <v>372</v>
      </c>
      <c r="C54" s="1">
        <v>98</v>
      </c>
      <c r="D54" s="1">
        <v>6</v>
      </c>
      <c r="E54" s="1" t="s">
        <v>97</v>
      </c>
      <c r="F54" s="1" t="s">
        <v>98</v>
      </c>
      <c r="G54" s="7"/>
      <c r="I54" s="10">
        <v>13</v>
      </c>
      <c r="J54" t="s">
        <v>190</v>
      </c>
      <c r="K54" t="s">
        <v>191</v>
      </c>
      <c r="L54" s="9" t="s">
        <v>192</v>
      </c>
      <c r="M54">
        <v>3</v>
      </c>
      <c r="O54">
        <v>3</v>
      </c>
      <c r="P54" t="s">
        <v>200</v>
      </c>
      <c r="Q54">
        <v>2</v>
      </c>
      <c r="Y54" s="4">
        <v>1</v>
      </c>
      <c r="Z54" s="11">
        <v>12</v>
      </c>
      <c r="AA54" s="4" t="s">
        <v>157</v>
      </c>
      <c r="AB54" s="4" t="s">
        <v>160</v>
      </c>
      <c r="AC54" s="4" t="s">
        <v>172</v>
      </c>
      <c r="AD54" s="4"/>
      <c r="AE54" s="4"/>
    </row>
    <row r="55" spans="1:32" ht="14.25" x14ac:dyDescent="0.45">
      <c r="A55" s="2">
        <v>69</v>
      </c>
      <c r="B55" s="1">
        <v>396</v>
      </c>
      <c r="C55" s="1">
        <v>39</v>
      </c>
      <c r="D55" s="1">
        <v>6</v>
      </c>
      <c r="E55" s="1" t="s">
        <v>99</v>
      </c>
      <c r="F55" s="1" t="s">
        <v>98</v>
      </c>
      <c r="G55" s="7"/>
      <c r="I55" s="10">
        <v>13</v>
      </c>
      <c r="J55" t="s">
        <v>190</v>
      </c>
      <c r="K55" t="s">
        <v>191</v>
      </c>
      <c r="L55" s="9" t="s">
        <v>193</v>
      </c>
      <c r="M55">
        <v>3</v>
      </c>
      <c r="O55">
        <v>3</v>
      </c>
      <c r="P55" t="s">
        <v>201</v>
      </c>
      <c r="Q55">
        <v>3</v>
      </c>
      <c r="Y55" s="4">
        <v>2</v>
      </c>
      <c r="Z55" s="11">
        <v>12</v>
      </c>
      <c r="AA55" s="4" t="s">
        <v>157</v>
      </c>
      <c r="AB55" s="4" t="s">
        <v>160</v>
      </c>
      <c r="AC55" s="4" t="s">
        <v>173</v>
      </c>
      <c r="AD55" s="4"/>
      <c r="AE55" s="4"/>
    </row>
    <row r="56" spans="1:32" ht="14.25" x14ac:dyDescent="0.45">
      <c r="A56" s="2">
        <v>69</v>
      </c>
      <c r="B56" s="1">
        <v>399</v>
      </c>
      <c r="C56" s="1">
        <v>58</v>
      </c>
      <c r="D56" s="1">
        <v>6</v>
      </c>
      <c r="E56" s="1" t="s">
        <v>98</v>
      </c>
      <c r="F56" s="1" t="s">
        <v>98</v>
      </c>
      <c r="G56" s="7"/>
      <c r="I56" s="1">
        <v>1</v>
      </c>
      <c r="J56">
        <v>1</v>
      </c>
      <c r="K56">
        <v>1</v>
      </c>
      <c r="L56">
        <v>2</v>
      </c>
      <c r="O56">
        <v>3</v>
      </c>
      <c r="P56" t="s">
        <v>202</v>
      </c>
      <c r="Q56">
        <v>396</v>
      </c>
      <c r="Y56" s="4">
        <v>3</v>
      </c>
      <c r="Z56" s="11">
        <v>12</v>
      </c>
      <c r="AA56" s="4" t="s">
        <v>157</v>
      </c>
      <c r="AB56" s="4" t="s">
        <v>161</v>
      </c>
      <c r="AC56" s="4"/>
      <c r="AD56" s="4"/>
      <c r="AE56" s="4"/>
    </row>
    <row r="57" spans="1:32" ht="14.25" x14ac:dyDescent="0.45">
      <c r="A57" s="2">
        <v>73</v>
      </c>
      <c r="B57" s="1">
        <v>182</v>
      </c>
      <c r="C57" s="1">
        <v>36</v>
      </c>
      <c r="D57" s="1">
        <v>6</v>
      </c>
      <c r="E57" s="1" t="s">
        <v>103</v>
      </c>
      <c r="F57" s="1">
        <v>-1</v>
      </c>
      <c r="G57" s="3"/>
      <c r="P57" t="s">
        <v>209</v>
      </c>
      <c r="Q57">
        <v>5</v>
      </c>
      <c r="Y57" s="4">
        <v>4</v>
      </c>
      <c r="Z57" s="11">
        <v>12</v>
      </c>
      <c r="AA57" s="4" t="s">
        <v>157</v>
      </c>
      <c r="AB57" s="4" t="s">
        <v>162</v>
      </c>
      <c r="AC57" s="4" t="s">
        <v>174</v>
      </c>
      <c r="AD57" s="4"/>
      <c r="AE57" s="4"/>
    </row>
    <row r="58" spans="1:32" ht="14.25" x14ac:dyDescent="0.45">
      <c r="A58" s="2">
        <v>73</v>
      </c>
      <c r="B58" s="1">
        <v>202</v>
      </c>
      <c r="C58" s="1">
        <v>79</v>
      </c>
      <c r="D58" s="1">
        <v>6</v>
      </c>
      <c r="E58" s="1">
        <v>-1</v>
      </c>
      <c r="F58" s="1">
        <v>-1</v>
      </c>
      <c r="G58" s="3"/>
      <c r="P58" t="s">
        <v>203</v>
      </c>
      <c r="Q58">
        <v>4</v>
      </c>
      <c r="Y58" s="4">
        <v>5</v>
      </c>
      <c r="Z58" s="11">
        <v>12</v>
      </c>
      <c r="AA58" s="4" t="s">
        <v>157</v>
      </c>
      <c r="AB58" s="4" t="s">
        <v>163</v>
      </c>
      <c r="AC58" s="4" t="s">
        <v>175</v>
      </c>
      <c r="AD58" s="4"/>
      <c r="AE58" s="4"/>
    </row>
    <row r="59" spans="1:32" ht="14.25" x14ac:dyDescent="0.45">
      <c r="A59" s="2">
        <v>73</v>
      </c>
      <c r="B59" s="1">
        <v>254</v>
      </c>
      <c r="C59" s="1">
        <v>68</v>
      </c>
      <c r="D59" s="1">
        <v>6</v>
      </c>
      <c r="E59" s="1" t="s">
        <v>98</v>
      </c>
      <c r="F59" s="1">
        <v>-1</v>
      </c>
      <c r="G59" s="3"/>
      <c r="Y59" s="4">
        <v>6</v>
      </c>
      <c r="Z59" s="11">
        <v>12</v>
      </c>
      <c r="AA59" s="4" t="s">
        <v>157</v>
      </c>
      <c r="AB59" s="4" t="s">
        <v>164</v>
      </c>
      <c r="AC59" s="4" t="s">
        <v>176</v>
      </c>
      <c r="AD59" s="4"/>
      <c r="AE59" s="4"/>
    </row>
    <row r="60" spans="1:32" ht="14.25" x14ac:dyDescent="0.45">
      <c r="A60" s="2">
        <v>73</v>
      </c>
      <c r="B60" s="1">
        <v>255</v>
      </c>
      <c r="C60" s="1">
        <v>81</v>
      </c>
      <c r="D60" s="1">
        <v>6</v>
      </c>
      <c r="E60" s="1">
        <v>-1</v>
      </c>
      <c r="F60" s="1">
        <v>-1</v>
      </c>
      <c r="G60" s="3"/>
      <c r="Y60" s="4">
        <v>7</v>
      </c>
      <c r="Z60" s="11">
        <v>12</v>
      </c>
      <c r="AA60" s="4" t="s">
        <v>157</v>
      </c>
      <c r="AB60" s="4" t="s">
        <v>164</v>
      </c>
      <c r="AC60" s="4" t="s">
        <v>177</v>
      </c>
      <c r="AD60" s="4" t="s">
        <v>183</v>
      </c>
      <c r="AE60" s="4"/>
    </row>
    <row r="61" spans="1:32" ht="14.25" x14ac:dyDescent="0.45">
      <c r="A61" s="2">
        <v>73</v>
      </c>
      <c r="B61" s="1">
        <v>283</v>
      </c>
      <c r="C61" s="1">
        <v>64</v>
      </c>
      <c r="D61" s="1">
        <v>6</v>
      </c>
      <c r="E61" s="1" t="s">
        <v>92</v>
      </c>
      <c r="F61" s="1">
        <v>-1</v>
      </c>
      <c r="G61" s="3"/>
      <c r="P61" t="s">
        <v>204</v>
      </c>
      <c r="Q61" t="s">
        <v>205</v>
      </c>
      <c r="R61" t="s">
        <v>208</v>
      </c>
      <c r="Y61" s="4">
        <v>8</v>
      </c>
      <c r="Z61" s="11">
        <v>12</v>
      </c>
      <c r="AA61" s="4" t="s">
        <v>157</v>
      </c>
      <c r="AB61" s="4" t="s">
        <v>164</v>
      </c>
      <c r="AC61" s="4" t="s">
        <v>178</v>
      </c>
      <c r="AD61" s="4" t="s">
        <v>186</v>
      </c>
      <c r="AE61" s="4" t="s">
        <v>187</v>
      </c>
    </row>
    <row r="62" spans="1:32" ht="14.25" x14ac:dyDescent="0.45">
      <c r="A62" s="2">
        <v>73</v>
      </c>
      <c r="B62" s="1">
        <v>301</v>
      </c>
      <c r="C62" s="1">
        <v>70</v>
      </c>
      <c r="D62" s="1">
        <v>6</v>
      </c>
      <c r="E62" s="1" t="s">
        <v>101</v>
      </c>
      <c r="F62" s="1">
        <v>-1</v>
      </c>
      <c r="G62" s="3"/>
      <c r="R62">
        <f>(Q57/Q55)/Q56*1000</f>
        <v>4.2087542087542085</v>
      </c>
      <c r="Y62" s="4">
        <v>9</v>
      </c>
      <c r="Z62" s="11">
        <v>12</v>
      </c>
      <c r="AA62" s="4" t="s">
        <v>157</v>
      </c>
      <c r="AB62" s="4" t="s">
        <v>164</v>
      </c>
      <c r="AC62" s="4" t="s">
        <v>178</v>
      </c>
      <c r="AD62" s="4" t="s">
        <v>186</v>
      </c>
      <c r="AE62" s="4" t="s">
        <v>185</v>
      </c>
    </row>
    <row r="63" spans="1:32" ht="14.25" x14ac:dyDescent="0.45">
      <c r="A63" s="2">
        <v>73</v>
      </c>
      <c r="B63" s="1">
        <v>307</v>
      </c>
      <c r="C63" s="1">
        <v>78</v>
      </c>
      <c r="D63" s="1">
        <v>6</v>
      </c>
      <c r="E63" s="1">
        <v>-1</v>
      </c>
      <c r="F63" s="1">
        <v>-1</v>
      </c>
      <c r="G63" s="3"/>
      <c r="Y63" s="4">
        <v>10</v>
      </c>
      <c r="Z63" s="11">
        <v>12</v>
      </c>
      <c r="AA63" s="4" t="s">
        <v>157</v>
      </c>
      <c r="AB63" s="4" t="s">
        <v>165</v>
      </c>
      <c r="AC63" s="4"/>
      <c r="AD63" s="4"/>
      <c r="AE63" s="4"/>
    </row>
    <row r="64" spans="1:32" ht="14.25" x14ac:dyDescent="0.45">
      <c r="A64" s="2">
        <v>74</v>
      </c>
      <c r="B64" s="1">
        <v>253</v>
      </c>
      <c r="C64" s="1">
        <v>83</v>
      </c>
      <c r="D64" s="1">
        <v>6</v>
      </c>
      <c r="E64" s="1">
        <v>-1</v>
      </c>
      <c r="F64" s="1">
        <v>-1</v>
      </c>
      <c r="G64" s="7"/>
      <c r="P64" t="s">
        <v>206</v>
      </c>
      <c r="Q64" t="s">
        <v>205</v>
      </c>
      <c r="R64" t="s">
        <v>207</v>
      </c>
      <c r="Y64" s="4">
        <v>11</v>
      </c>
      <c r="Z64" s="11">
        <v>12</v>
      </c>
      <c r="AA64" s="4" t="s">
        <v>157</v>
      </c>
      <c r="AB64" s="4" t="s">
        <v>166</v>
      </c>
      <c r="AC64" s="4" t="s">
        <v>179</v>
      </c>
      <c r="AD64" s="4" t="s">
        <v>184</v>
      </c>
      <c r="AE64" s="4" t="s">
        <v>188</v>
      </c>
    </row>
    <row r="65" spans="1:31" ht="14.25" x14ac:dyDescent="0.45">
      <c r="A65" s="2">
        <v>74</v>
      </c>
      <c r="B65" s="1">
        <v>261</v>
      </c>
      <c r="C65" s="1">
        <v>69</v>
      </c>
      <c r="D65" s="1">
        <v>6</v>
      </c>
      <c r="E65" s="1" t="s">
        <v>98</v>
      </c>
      <c r="F65" s="1">
        <v>-1</v>
      </c>
      <c r="G65" s="7"/>
      <c r="R65">
        <f>(Q54/Q55)/Q56*Q58*100</f>
        <v>0.67340067340067333</v>
      </c>
      <c r="Y65" s="4">
        <v>12</v>
      </c>
      <c r="Z65" s="11">
        <v>12</v>
      </c>
      <c r="AA65" s="4" t="s">
        <v>157</v>
      </c>
      <c r="AB65" s="4" t="s">
        <v>166</v>
      </c>
      <c r="AC65" s="4" t="s">
        <v>179</v>
      </c>
      <c r="AD65" s="4" t="s">
        <v>184</v>
      </c>
      <c r="AE65" s="4" t="s">
        <v>189</v>
      </c>
    </row>
    <row r="66" spans="1:31" ht="14.25" x14ac:dyDescent="0.45">
      <c r="A66" s="2">
        <v>74</v>
      </c>
      <c r="B66" s="1">
        <v>322</v>
      </c>
      <c r="C66" s="1">
        <v>82</v>
      </c>
      <c r="D66" s="1">
        <v>6</v>
      </c>
      <c r="E66" s="1">
        <v>-1</v>
      </c>
      <c r="F66" s="1">
        <v>-1</v>
      </c>
      <c r="G66" s="7"/>
      <c r="Y66" s="4">
        <v>13</v>
      </c>
      <c r="Z66" s="11">
        <v>12</v>
      </c>
      <c r="AA66" s="4" t="s">
        <v>157</v>
      </c>
      <c r="AB66" s="4" t="s">
        <v>167</v>
      </c>
      <c r="AC66" s="4" t="s">
        <v>180</v>
      </c>
      <c r="AD66" s="4" t="s">
        <v>185</v>
      </c>
      <c r="AE66" s="4"/>
    </row>
    <row r="67" spans="1:31" ht="14.25" x14ac:dyDescent="0.45">
      <c r="A67" s="2">
        <v>75</v>
      </c>
      <c r="B67" s="1">
        <v>148</v>
      </c>
      <c r="C67" s="1">
        <v>60</v>
      </c>
      <c r="D67" s="1">
        <v>6</v>
      </c>
      <c r="E67" s="1" t="s">
        <v>97</v>
      </c>
      <c r="F67" s="1">
        <v>-1</v>
      </c>
      <c r="G67" s="8"/>
      <c r="Y67" s="4">
        <v>14</v>
      </c>
      <c r="Z67" s="11">
        <v>12</v>
      </c>
      <c r="AA67" s="4" t="s">
        <v>157</v>
      </c>
      <c r="AB67" s="4" t="s">
        <v>168</v>
      </c>
      <c r="AC67" s="4"/>
      <c r="AD67" s="4"/>
      <c r="AE67" s="4"/>
    </row>
    <row r="68" spans="1:31" ht="14.25" x14ac:dyDescent="0.45">
      <c r="A68" s="2">
        <v>75</v>
      </c>
      <c r="B68" s="1">
        <v>154</v>
      </c>
      <c r="C68" s="1">
        <v>40</v>
      </c>
      <c r="D68" s="1">
        <v>6</v>
      </c>
      <c r="E68" s="1" t="s">
        <v>98</v>
      </c>
      <c r="F68" s="1">
        <v>-1</v>
      </c>
      <c r="G68" s="8"/>
      <c r="Y68" s="4">
        <v>15</v>
      </c>
      <c r="Z68" s="11">
        <v>12</v>
      </c>
      <c r="AA68" s="4" t="s">
        <v>157</v>
      </c>
      <c r="AB68" s="4" t="s">
        <v>169</v>
      </c>
      <c r="AC68" s="4" t="s">
        <v>181</v>
      </c>
      <c r="AD68" s="4"/>
      <c r="AE68" s="4"/>
    </row>
    <row r="69" spans="1:31" ht="14.25" x14ac:dyDescent="0.45">
      <c r="A69" s="2">
        <v>75</v>
      </c>
      <c r="B69" s="1">
        <v>164</v>
      </c>
      <c r="C69" s="1">
        <v>67</v>
      </c>
      <c r="D69" s="1">
        <v>6</v>
      </c>
      <c r="E69" s="1" t="s">
        <v>99</v>
      </c>
      <c r="F69" s="1">
        <v>-1</v>
      </c>
      <c r="G69" s="8"/>
      <c r="Y69" s="4">
        <v>16</v>
      </c>
      <c r="Z69" s="11">
        <v>12</v>
      </c>
      <c r="AA69" s="4" t="s">
        <v>158</v>
      </c>
      <c r="AB69" s="4" t="s">
        <v>170</v>
      </c>
      <c r="AC69" s="4"/>
      <c r="AD69" s="4"/>
      <c r="AE69" s="4"/>
    </row>
    <row r="70" spans="1:31" x14ac:dyDescent="0.3">
      <c r="A70" s="2">
        <v>75</v>
      </c>
      <c r="B70" s="1">
        <v>179</v>
      </c>
      <c r="C70" s="1">
        <v>54</v>
      </c>
      <c r="D70" s="1">
        <v>6</v>
      </c>
      <c r="E70" s="1" t="s">
        <v>102</v>
      </c>
      <c r="F70" s="1">
        <v>-1</v>
      </c>
      <c r="G70" s="8"/>
      <c r="L70">
        <v>8</v>
      </c>
      <c r="Y70" s="4">
        <v>17</v>
      </c>
      <c r="Z70" s="11">
        <v>12</v>
      </c>
      <c r="AA70" s="4" t="s">
        <v>158</v>
      </c>
      <c r="AB70" s="4" t="s">
        <v>171</v>
      </c>
      <c r="AC70" s="4" t="s">
        <v>182</v>
      </c>
      <c r="AD70" s="4"/>
      <c r="AE70" s="4"/>
    </row>
    <row r="71" spans="1:31" x14ac:dyDescent="0.3">
      <c r="A71" s="2">
        <v>75</v>
      </c>
      <c r="B71" s="1">
        <v>185</v>
      </c>
      <c r="C71" s="1">
        <v>66</v>
      </c>
      <c r="D71" s="1">
        <v>6</v>
      </c>
      <c r="E71" s="1" t="s">
        <v>93</v>
      </c>
      <c r="F71" s="1">
        <v>-1</v>
      </c>
      <c r="G71" s="8"/>
      <c r="I71" s="14">
        <v>14</v>
      </c>
      <c r="J71" t="s">
        <v>194</v>
      </c>
      <c r="K71" s="12" t="s">
        <v>195</v>
      </c>
      <c r="L71">
        <v>2</v>
      </c>
      <c r="O71">
        <v>2</v>
      </c>
      <c r="P71" t="s">
        <v>200</v>
      </c>
      <c r="Q71">
        <v>4</v>
      </c>
      <c r="Y71" s="4">
        <v>18</v>
      </c>
      <c r="Z71" s="11">
        <v>12</v>
      </c>
      <c r="AA71" s="4" t="s">
        <v>159</v>
      </c>
      <c r="AB71" s="4" t="s">
        <v>199</v>
      </c>
      <c r="AC71" s="4"/>
      <c r="AD71" s="4"/>
      <c r="AE71" s="4"/>
    </row>
    <row r="72" spans="1:31" x14ac:dyDescent="0.3">
      <c r="A72" s="2">
        <v>75</v>
      </c>
      <c r="B72" s="1">
        <v>201</v>
      </c>
      <c r="C72" s="1">
        <v>51</v>
      </c>
      <c r="D72" s="1">
        <v>6</v>
      </c>
      <c r="E72" s="1" t="s">
        <v>93</v>
      </c>
      <c r="F72" s="1">
        <v>-1</v>
      </c>
      <c r="G72" s="8"/>
      <c r="I72" s="14">
        <v>14</v>
      </c>
      <c r="J72" t="s">
        <v>194</v>
      </c>
      <c r="K72" s="12" t="s">
        <v>196</v>
      </c>
      <c r="L72">
        <v>2</v>
      </c>
      <c r="O72">
        <v>2</v>
      </c>
      <c r="P72" t="s">
        <v>201</v>
      </c>
      <c r="Q72">
        <v>2</v>
      </c>
    </row>
    <row r="73" spans="1:31" x14ac:dyDescent="0.3">
      <c r="A73" s="2">
        <v>75</v>
      </c>
      <c r="B73" s="1">
        <v>206</v>
      </c>
      <c r="C73" s="1">
        <v>62</v>
      </c>
      <c r="D73" s="1">
        <v>6</v>
      </c>
      <c r="E73" s="1" t="s">
        <v>105</v>
      </c>
      <c r="F73" s="1">
        <v>-1</v>
      </c>
      <c r="G73" s="8"/>
      <c r="I73" s="14">
        <v>14</v>
      </c>
      <c r="J73" t="s">
        <v>194</v>
      </c>
      <c r="K73" s="12" t="s">
        <v>197</v>
      </c>
      <c r="L73">
        <v>2</v>
      </c>
      <c r="O73">
        <v>2</v>
      </c>
      <c r="P73" t="s">
        <v>202</v>
      </c>
      <c r="Q73">
        <v>371</v>
      </c>
    </row>
    <row r="74" spans="1:31" x14ac:dyDescent="0.3">
      <c r="A74" s="2">
        <v>75</v>
      </c>
      <c r="B74" s="1">
        <v>214</v>
      </c>
      <c r="C74" s="1">
        <v>56</v>
      </c>
      <c r="D74" s="1">
        <v>6</v>
      </c>
      <c r="E74" s="1" t="s">
        <v>106</v>
      </c>
      <c r="F74" s="1">
        <v>-1</v>
      </c>
      <c r="G74" s="8"/>
      <c r="I74" s="14">
        <v>14</v>
      </c>
      <c r="J74" t="s">
        <v>194</v>
      </c>
      <c r="K74" s="12" t="s">
        <v>198</v>
      </c>
      <c r="L74">
        <v>2</v>
      </c>
      <c r="O74">
        <v>2</v>
      </c>
      <c r="P74" t="s">
        <v>209</v>
      </c>
      <c r="Q74">
        <v>6</v>
      </c>
    </row>
    <row r="75" spans="1:31" x14ac:dyDescent="0.3">
      <c r="A75" s="2">
        <v>75</v>
      </c>
      <c r="B75" s="1">
        <v>232</v>
      </c>
      <c r="C75" s="1">
        <v>55</v>
      </c>
      <c r="D75" s="1">
        <v>6</v>
      </c>
      <c r="E75" s="1" t="s">
        <v>107</v>
      </c>
      <c r="F75" s="1">
        <v>-1</v>
      </c>
      <c r="G75" s="8"/>
      <c r="I75" s="1">
        <v>1</v>
      </c>
      <c r="J75">
        <v>1</v>
      </c>
      <c r="K75">
        <v>4</v>
      </c>
      <c r="P75" t="s">
        <v>203</v>
      </c>
      <c r="Q75">
        <v>5</v>
      </c>
    </row>
    <row r="76" spans="1:31" x14ac:dyDescent="0.3">
      <c r="A76" s="2">
        <v>75</v>
      </c>
      <c r="B76" s="1">
        <v>242</v>
      </c>
      <c r="C76" s="1">
        <v>65</v>
      </c>
      <c r="D76" s="1">
        <v>6</v>
      </c>
      <c r="E76" s="1" t="s">
        <v>92</v>
      </c>
      <c r="F76" s="1">
        <v>-1</v>
      </c>
      <c r="G76" s="8"/>
    </row>
    <row r="77" spans="1:31" x14ac:dyDescent="0.3">
      <c r="A77" s="2">
        <v>78</v>
      </c>
      <c r="B77" s="1">
        <v>545</v>
      </c>
      <c r="C77" s="1">
        <v>27</v>
      </c>
      <c r="D77" s="1">
        <v>6</v>
      </c>
      <c r="E77" s="1" t="s">
        <v>102</v>
      </c>
      <c r="F77" s="1">
        <v>-1</v>
      </c>
      <c r="G77" s="3"/>
    </row>
    <row r="78" spans="1:31" x14ac:dyDescent="0.3">
      <c r="A78" s="2">
        <v>79</v>
      </c>
      <c r="B78" s="1">
        <v>332</v>
      </c>
      <c r="C78" s="1">
        <v>72</v>
      </c>
      <c r="D78" s="1">
        <v>6</v>
      </c>
      <c r="E78" s="1">
        <v>-1</v>
      </c>
      <c r="F78" s="1">
        <v>-1</v>
      </c>
      <c r="G78" s="3"/>
      <c r="P78" t="s">
        <v>204</v>
      </c>
      <c r="Q78" t="s">
        <v>205</v>
      </c>
      <c r="R78" t="s">
        <v>208</v>
      </c>
    </row>
    <row r="79" spans="1:31" x14ac:dyDescent="0.3">
      <c r="A79" s="2">
        <v>80</v>
      </c>
      <c r="B79" s="1">
        <v>211</v>
      </c>
      <c r="C79" s="1">
        <v>88</v>
      </c>
      <c r="D79" s="1">
        <v>6</v>
      </c>
      <c r="E79" s="1">
        <v>-1</v>
      </c>
      <c r="F79" s="1">
        <v>-1</v>
      </c>
      <c r="G79" s="8"/>
      <c r="I79" s="1" t="s">
        <v>264</v>
      </c>
      <c r="J79">
        <f>L70+M53+O32+O17+O2</f>
        <v>136</v>
      </c>
      <c r="L79" t="s">
        <v>200</v>
      </c>
      <c r="M79">
        <f>J80</f>
        <v>48</v>
      </c>
      <c r="R79">
        <f>(Q74/Q72)/Q73*1000</f>
        <v>8.0862533692722369</v>
      </c>
    </row>
    <row r="80" spans="1:31" x14ac:dyDescent="0.3">
      <c r="A80" s="2">
        <v>80</v>
      </c>
      <c r="B80" s="1">
        <v>248</v>
      </c>
      <c r="C80" s="1">
        <v>87</v>
      </c>
      <c r="D80" s="1">
        <v>6</v>
      </c>
      <c r="E80" s="1">
        <v>-1</v>
      </c>
      <c r="F80" s="1">
        <v>-1</v>
      </c>
      <c r="G80" s="8"/>
      <c r="I80" s="1" t="s">
        <v>263</v>
      </c>
      <c r="J80">
        <f>4+2+H50+Q18+Q3</f>
        <v>48</v>
      </c>
      <c r="L80" t="s">
        <v>201</v>
      </c>
      <c r="M80">
        <f>J82</f>
        <v>3.83</v>
      </c>
    </row>
    <row r="81" spans="1:18" x14ac:dyDescent="0.3">
      <c r="A81" s="2">
        <v>81</v>
      </c>
      <c r="B81" s="1">
        <v>397</v>
      </c>
      <c r="C81" s="1">
        <v>46</v>
      </c>
      <c r="D81" s="1">
        <v>6</v>
      </c>
      <c r="E81" s="1" t="s">
        <v>103</v>
      </c>
      <c r="F81" s="1">
        <v>-1</v>
      </c>
      <c r="G81" s="3"/>
      <c r="I81" s="1" t="s">
        <v>201</v>
      </c>
      <c r="J81">
        <f>J79/J80</f>
        <v>2.8333333333333335</v>
      </c>
      <c r="L81" t="s">
        <v>202</v>
      </c>
      <c r="M81">
        <v>683</v>
      </c>
      <c r="P81" t="s">
        <v>206</v>
      </c>
      <c r="Q81" t="s">
        <v>205</v>
      </c>
      <c r="R81" t="s">
        <v>207</v>
      </c>
    </row>
    <row r="82" spans="1:18" x14ac:dyDescent="0.3">
      <c r="A82" s="2">
        <v>83</v>
      </c>
      <c r="B82" s="1">
        <v>396</v>
      </c>
      <c r="C82" s="1">
        <v>38</v>
      </c>
      <c r="D82" s="1">
        <v>6</v>
      </c>
      <c r="E82" s="1" t="s">
        <v>106</v>
      </c>
      <c r="F82" s="1">
        <v>-1</v>
      </c>
      <c r="G82" s="7"/>
      <c r="I82" s="1" t="s">
        <v>265</v>
      </c>
      <c r="J82">
        <v>3.83</v>
      </c>
      <c r="L82" t="s">
        <v>209</v>
      </c>
      <c r="M82">
        <v>6</v>
      </c>
      <c r="R82">
        <f>(Q71/Q72)/Q73*Q75*100</f>
        <v>2.6954177897574128</v>
      </c>
    </row>
    <row r="83" spans="1:18" x14ac:dyDescent="0.3">
      <c r="A83" s="2">
        <v>83</v>
      </c>
      <c r="B83" s="1">
        <v>494</v>
      </c>
      <c r="C83" s="1">
        <v>37</v>
      </c>
      <c r="D83" s="1">
        <v>6</v>
      </c>
      <c r="E83" s="1" t="s">
        <v>107</v>
      </c>
      <c r="F83" s="1">
        <v>-1</v>
      </c>
      <c r="G83" s="7"/>
      <c r="I83" s="1" t="s">
        <v>203</v>
      </c>
      <c r="J83">
        <f>Q75+Q58+Q37+Q22+Q7</f>
        <v>87</v>
      </c>
      <c r="L83" t="s">
        <v>203</v>
      </c>
      <c r="M83">
        <v>87</v>
      </c>
    </row>
    <row r="84" spans="1:18" x14ac:dyDescent="0.3">
      <c r="A84" s="2">
        <v>84</v>
      </c>
      <c r="B84" s="1">
        <v>248</v>
      </c>
      <c r="C84" s="1">
        <v>77</v>
      </c>
      <c r="D84" s="1">
        <v>6</v>
      </c>
      <c r="E84" s="1">
        <v>-1</v>
      </c>
      <c r="F84" s="1">
        <v>-1</v>
      </c>
      <c r="G84" s="7"/>
      <c r="I84" s="1" t="s">
        <v>266</v>
      </c>
    </row>
    <row r="85" spans="1:18" x14ac:dyDescent="0.3">
      <c r="A85" s="2">
        <v>84</v>
      </c>
      <c r="B85" s="1">
        <v>301</v>
      </c>
      <c r="C85" s="1">
        <v>48</v>
      </c>
      <c r="D85" s="1">
        <v>6</v>
      </c>
      <c r="E85" s="1" t="s">
        <v>108</v>
      </c>
      <c r="F85" s="1">
        <v>-1</v>
      </c>
      <c r="G85" s="7"/>
    </row>
    <row r="86" spans="1:18" x14ac:dyDescent="0.3">
      <c r="A86" s="2">
        <v>84</v>
      </c>
      <c r="B86" s="1">
        <v>301</v>
      </c>
      <c r="C86" s="1">
        <v>48</v>
      </c>
      <c r="D86" s="1">
        <v>6</v>
      </c>
      <c r="E86" s="1" t="s">
        <v>108</v>
      </c>
      <c r="F86" s="1">
        <v>-1</v>
      </c>
      <c r="L86" t="s">
        <v>204</v>
      </c>
      <c r="M86" t="s">
        <v>205</v>
      </c>
      <c r="N86" t="s">
        <v>208</v>
      </c>
    </row>
    <row r="87" spans="1:18" x14ac:dyDescent="0.3">
      <c r="A87" s="2">
        <v>84</v>
      </c>
      <c r="B87" s="1">
        <v>303</v>
      </c>
      <c r="C87" s="1">
        <v>85</v>
      </c>
      <c r="D87" s="1">
        <v>6</v>
      </c>
      <c r="E87" s="1">
        <v>-1</v>
      </c>
      <c r="F87" s="1">
        <v>-1</v>
      </c>
      <c r="G87" s="7"/>
      <c r="N87">
        <f>(M82/M80)/M81*1000</f>
        <v>2.2936744282060788</v>
      </c>
    </row>
    <row r="88" spans="1:18" x14ac:dyDescent="0.3">
      <c r="A88" s="2">
        <v>87</v>
      </c>
      <c r="B88" s="1">
        <v>418</v>
      </c>
      <c r="C88" s="1">
        <v>43</v>
      </c>
      <c r="D88" s="1">
        <v>6</v>
      </c>
      <c r="E88" s="1" t="s">
        <v>90</v>
      </c>
      <c r="F88" s="1">
        <v>-1</v>
      </c>
      <c r="G88" s="8"/>
    </row>
    <row r="89" spans="1:18" x14ac:dyDescent="0.3">
      <c r="A89" s="2">
        <v>95</v>
      </c>
      <c r="B89" s="1">
        <v>273</v>
      </c>
      <c r="C89" s="1">
        <v>49</v>
      </c>
      <c r="D89" s="1">
        <v>6</v>
      </c>
      <c r="E89" s="1" t="s">
        <v>91</v>
      </c>
      <c r="F89" s="1" t="s">
        <v>100</v>
      </c>
      <c r="G89" s="3"/>
      <c r="L89" t="s">
        <v>206</v>
      </c>
      <c r="M89" t="s">
        <v>205</v>
      </c>
      <c r="N89" t="s">
        <v>207</v>
      </c>
    </row>
    <row r="90" spans="1:18" x14ac:dyDescent="0.3">
      <c r="A90" s="2">
        <v>95</v>
      </c>
      <c r="B90" s="1">
        <v>281</v>
      </c>
      <c r="C90" s="1">
        <v>96</v>
      </c>
      <c r="D90" s="1">
        <v>7</v>
      </c>
      <c r="E90" s="1" t="s">
        <v>102</v>
      </c>
      <c r="F90" s="1" t="s">
        <v>100</v>
      </c>
      <c r="G90" s="3"/>
      <c r="N90">
        <f>(M79/M80)/M81*M83*100</f>
        <v>159.63974020314308</v>
      </c>
    </row>
  </sheetData>
  <sortState ref="A2:F91">
    <sortCondition ref="A2:A91"/>
    <sortCondition ref="B2:B9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0"/>
  <sheetViews>
    <sheetView tabSelected="1" topLeftCell="V1" workbookViewId="0">
      <selection activeCell="AJ23" sqref="AJ22:AS27"/>
    </sheetView>
  </sheetViews>
  <sheetFormatPr defaultRowHeight="14.4" x14ac:dyDescent="0.3"/>
  <cols>
    <col min="1" max="2" width="9.109375" style="1"/>
    <col min="3" max="3" width="0" style="1" hidden="1" customWidth="1"/>
    <col min="4" max="6" width="9.109375" style="1"/>
    <col min="9" max="9" width="10.6640625" style="1" customWidth="1"/>
    <col min="10" max="10" width="10.5546875" customWidth="1"/>
    <col min="29" max="29" width="8.88671875" style="1"/>
    <col min="30" max="30" width="0" style="1" hidden="1" customWidth="1"/>
    <col min="31" max="31" width="8.88671875" style="1"/>
    <col min="36" max="36" width="13.33203125" customWidth="1"/>
  </cols>
  <sheetData>
    <row r="1" spans="1:32" x14ac:dyDescent="0.3">
      <c r="A1" s="1" t="s">
        <v>111</v>
      </c>
      <c r="B1" s="2" t="s">
        <v>88</v>
      </c>
      <c r="C1" s="1" t="s">
        <v>109</v>
      </c>
      <c r="D1" s="1" t="s">
        <v>113</v>
      </c>
      <c r="E1" s="1" t="s">
        <v>110</v>
      </c>
      <c r="F1" s="1" t="s">
        <v>112</v>
      </c>
      <c r="AC1" s="2" t="s">
        <v>88</v>
      </c>
      <c r="AD1" s="1" t="s">
        <v>109</v>
      </c>
      <c r="AE1" s="1" t="s">
        <v>113</v>
      </c>
      <c r="AF1" t="s">
        <v>416</v>
      </c>
    </row>
    <row r="2" spans="1:32" x14ac:dyDescent="0.3">
      <c r="A2" s="1">
        <v>12</v>
      </c>
      <c r="B2" s="2">
        <v>16</v>
      </c>
      <c r="C2" s="1">
        <v>75</v>
      </c>
      <c r="D2" s="1">
        <v>6</v>
      </c>
      <c r="E2" s="1">
        <v>-1</v>
      </c>
      <c r="F2" s="1" t="s">
        <v>90</v>
      </c>
      <c r="H2" s="1" t="s">
        <v>231</v>
      </c>
      <c r="I2" s="1" t="s">
        <v>211</v>
      </c>
      <c r="J2" t="s">
        <v>212</v>
      </c>
      <c r="AB2">
        <v>1</v>
      </c>
      <c r="AC2" s="2">
        <v>16</v>
      </c>
      <c r="AD2" s="1">
        <v>75</v>
      </c>
      <c r="AE2" s="1">
        <v>6</v>
      </c>
      <c r="AF2">
        <f>COUNTIF($AE$2:$AE$23,AE2)</f>
        <v>11</v>
      </c>
    </row>
    <row r="3" spans="1:32" x14ac:dyDescent="0.3">
      <c r="A3" s="1">
        <v>10</v>
      </c>
      <c r="B3" s="2">
        <v>18</v>
      </c>
      <c r="C3" s="1">
        <v>31</v>
      </c>
      <c r="D3" s="1">
        <v>6</v>
      </c>
      <c r="E3" s="1" t="s">
        <v>91</v>
      </c>
      <c r="F3" s="1" t="s">
        <v>91</v>
      </c>
      <c r="H3" s="18">
        <v>0.1</v>
      </c>
      <c r="I3" s="1">
        <v>112</v>
      </c>
      <c r="J3" s="16">
        <f>I3/10</f>
        <v>11.2</v>
      </c>
      <c r="AB3">
        <v>2</v>
      </c>
      <c r="AC3" s="2">
        <v>18</v>
      </c>
      <c r="AD3" s="1">
        <v>31</v>
      </c>
      <c r="AE3" s="1">
        <v>6</v>
      </c>
      <c r="AF3">
        <f t="shared" ref="AF3:AF23" si="0">COUNTIF($AE$2:$AE$23,AE3)</f>
        <v>11</v>
      </c>
    </row>
    <row r="4" spans="1:32" x14ac:dyDescent="0.3">
      <c r="A4" s="1">
        <v>11</v>
      </c>
      <c r="B4" s="2">
        <v>23</v>
      </c>
      <c r="C4" s="1">
        <v>50</v>
      </c>
      <c r="D4" s="1">
        <v>8</v>
      </c>
      <c r="E4" s="1" t="s">
        <v>92</v>
      </c>
      <c r="F4" s="1" t="s">
        <v>92</v>
      </c>
      <c r="H4" s="18">
        <v>0.2</v>
      </c>
      <c r="I4" s="1">
        <v>179</v>
      </c>
      <c r="J4" s="16">
        <f>I4/20</f>
        <v>8.9499999999999993</v>
      </c>
      <c r="AB4">
        <v>3</v>
      </c>
      <c r="AC4" s="2">
        <v>23</v>
      </c>
      <c r="AD4" s="1">
        <v>50</v>
      </c>
      <c r="AE4" s="1">
        <v>8</v>
      </c>
      <c r="AF4">
        <f t="shared" si="0"/>
        <v>5</v>
      </c>
    </row>
    <row r="5" spans="1:32" x14ac:dyDescent="0.3">
      <c r="A5" s="1">
        <v>13</v>
      </c>
      <c r="B5" s="2">
        <v>47</v>
      </c>
      <c r="C5" s="1">
        <v>25</v>
      </c>
      <c r="D5" s="1">
        <v>8</v>
      </c>
      <c r="E5" s="1" t="s">
        <v>93</v>
      </c>
      <c r="F5" s="1" t="s">
        <v>93</v>
      </c>
      <c r="H5" s="18">
        <v>0.3</v>
      </c>
      <c r="I5" s="1">
        <v>211</v>
      </c>
      <c r="J5" s="16">
        <f>I5/30</f>
        <v>7.0333333333333332</v>
      </c>
      <c r="AB5">
        <v>4</v>
      </c>
      <c r="AC5" s="2">
        <v>47</v>
      </c>
      <c r="AD5" s="1">
        <v>25</v>
      </c>
      <c r="AE5" s="1">
        <v>8</v>
      </c>
      <c r="AF5">
        <f t="shared" si="0"/>
        <v>5</v>
      </c>
    </row>
    <row r="6" spans="1:32" x14ac:dyDescent="0.3">
      <c r="A6" s="1">
        <v>11</v>
      </c>
      <c r="B6" s="2">
        <v>62</v>
      </c>
      <c r="C6" s="1">
        <v>19</v>
      </c>
      <c r="D6" s="1">
        <v>1</v>
      </c>
      <c r="E6" s="1" t="s">
        <v>94</v>
      </c>
      <c r="F6" s="1" t="s">
        <v>92</v>
      </c>
      <c r="H6" s="18">
        <v>0.4</v>
      </c>
      <c r="I6" s="1">
        <v>255</v>
      </c>
      <c r="J6" s="16">
        <f>I6/40</f>
        <v>6.375</v>
      </c>
      <c r="AB6">
        <v>5</v>
      </c>
      <c r="AC6" s="2">
        <v>62</v>
      </c>
      <c r="AD6" s="1">
        <v>19</v>
      </c>
      <c r="AE6" s="1">
        <v>1</v>
      </c>
      <c r="AF6">
        <f t="shared" si="0"/>
        <v>2</v>
      </c>
    </row>
    <row r="7" spans="1:32" x14ac:dyDescent="0.3">
      <c r="A7" s="1">
        <v>10</v>
      </c>
      <c r="B7" s="2">
        <v>90</v>
      </c>
      <c r="C7" s="1">
        <v>73</v>
      </c>
      <c r="D7" s="1">
        <v>6</v>
      </c>
      <c r="E7" s="1">
        <v>-1</v>
      </c>
      <c r="F7" s="1" t="s">
        <v>91</v>
      </c>
      <c r="H7" s="18">
        <v>0.5</v>
      </c>
      <c r="I7" s="1">
        <v>301</v>
      </c>
      <c r="J7" s="16">
        <f>I7/50</f>
        <v>6.02</v>
      </c>
      <c r="AB7">
        <v>6</v>
      </c>
      <c r="AC7" s="2">
        <v>90</v>
      </c>
      <c r="AD7" s="1">
        <v>73</v>
      </c>
      <c r="AE7" s="1">
        <v>6</v>
      </c>
      <c r="AF7">
        <f t="shared" si="0"/>
        <v>11</v>
      </c>
    </row>
    <row r="8" spans="1:32" x14ac:dyDescent="0.3">
      <c r="A8" s="1">
        <v>10</v>
      </c>
      <c r="B8" s="2">
        <v>91</v>
      </c>
      <c r="C8" s="1">
        <v>41</v>
      </c>
      <c r="D8" s="1">
        <v>8</v>
      </c>
      <c r="E8" s="1" t="s">
        <v>91</v>
      </c>
      <c r="F8" s="1" t="s">
        <v>91</v>
      </c>
      <c r="AB8">
        <v>7</v>
      </c>
      <c r="AC8" s="2">
        <v>91</v>
      </c>
      <c r="AD8" s="1">
        <v>41</v>
      </c>
      <c r="AE8" s="1">
        <v>8</v>
      </c>
      <c r="AF8">
        <f t="shared" si="0"/>
        <v>5</v>
      </c>
    </row>
    <row r="9" spans="1:32" ht="15" thickBot="1" x14ac:dyDescent="0.35">
      <c r="A9" s="1">
        <v>14</v>
      </c>
      <c r="B9" s="2">
        <v>93</v>
      </c>
      <c r="C9" s="1">
        <v>4</v>
      </c>
      <c r="D9" s="1">
        <v>8</v>
      </c>
      <c r="E9" s="1" t="s">
        <v>95</v>
      </c>
      <c r="F9" s="1" t="s">
        <v>95</v>
      </c>
      <c r="AB9">
        <v>8</v>
      </c>
      <c r="AC9" s="2">
        <v>93</v>
      </c>
      <c r="AD9" s="1">
        <v>4</v>
      </c>
      <c r="AE9" s="1">
        <v>8</v>
      </c>
      <c r="AF9">
        <f t="shared" si="0"/>
        <v>5</v>
      </c>
    </row>
    <row r="10" spans="1:32" x14ac:dyDescent="0.3">
      <c r="A10" s="1">
        <v>50</v>
      </c>
      <c r="B10" s="2">
        <v>109</v>
      </c>
      <c r="C10" s="1">
        <v>74</v>
      </c>
      <c r="D10" s="1">
        <v>6</v>
      </c>
      <c r="E10" s="1">
        <v>-1</v>
      </c>
      <c r="F10" s="1" t="s">
        <v>92</v>
      </c>
      <c r="H10" s="98"/>
      <c r="I10" s="99" t="s">
        <v>403</v>
      </c>
      <c r="J10" s="100" t="s">
        <v>404</v>
      </c>
      <c r="K10" s="99" t="s">
        <v>407</v>
      </c>
      <c r="L10" s="101" t="s">
        <v>408</v>
      </c>
      <c r="AB10">
        <v>9</v>
      </c>
      <c r="AC10" s="2">
        <v>109</v>
      </c>
      <c r="AD10" s="1">
        <v>74</v>
      </c>
      <c r="AE10" s="1">
        <v>6</v>
      </c>
      <c r="AF10">
        <f t="shared" si="0"/>
        <v>11</v>
      </c>
    </row>
    <row r="11" spans="1:32" x14ac:dyDescent="0.3">
      <c r="A11" s="1">
        <v>12</v>
      </c>
      <c r="B11" s="2">
        <v>112</v>
      </c>
      <c r="C11" s="1">
        <v>80</v>
      </c>
      <c r="D11" s="1">
        <v>6</v>
      </c>
      <c r="E11" s="1">
        <v>-1</v>
      </c>
      <c r="F11" s="1" t="s">
        <v>90</v>
      </c>
      <c r="H11" s="37" t="s">
        <v>391</v>
      </c>
      <c r="I11" s="102">
        <v>30</v>
      </c>
      <c r="J11" s="102">
        <v>20</v>
      </c>
      <c r="K11" s="103">
        <f>J11/I11</f>
        <v>0.66666666666666663</v>
      </c>
      <c r="L11" s="104">
        <f>(I11-J11)/I11</f>
        <v>0.33333333333333331</v>
      </c>
      <c r="AB11">
        <v>10</v>
      </c>
      <c r="AC11" s="2">
        <v>112</v>
      </c>
      <c r="AD11" s="1">
        <v>80</v>
      </c>
      <c r="AE11" s="1">
        <v>6</v>
      </c>
      <c r="AF11">
        <f t="shared" si="0"/>
        <v>11</v>
      </c>
    </row>
    <row r="12" spans="1:32" x14ac:dyDescent="0.3">
      <c r="A12" s="1">
        <v>31</v>
      </c>
      <c r="B12" s="2">
        <v>135</v>
      </c>
      <c r="C12" s="1">
        <v>29</v>
      </c>
      <c r="D12" s="1">
        <v>1</v>
      </c>
      <c r="E12" s="1" t="s">
        <v>96</v>
      </c>
      <c r="F12" s="1" t="s">
        <v>91</v>
      </c>
      <c r="H12" s="37" t="s">
        <v>392</v>
      </c>
      <c r="I12" s="102">
        <v>6</v>
      </c>
      <c r="J12" s="102">
        <v>6</v>
      </c>
      <c r="K12" s="103">
        <f t="shared" ref="K12:K17" si="1">J12/I12</f>
        <v>1</v>
      </c>
      <c r="L12" s="104">
        <f t="shared" ref="L12:L17" si="2">(I12-J12)/I12</f>
        <v>0</v>
      </c>
      <c r="AB12">
        <v>11</v>
      </c>
      <c r="AC12" s="2">
        <v>135</v>
      </c>
      <c r="AD12" s="1">
        <v>29</v>
      </c>
      <c r="AE12" s="1">
        <v>1</v>
      </c>
      <c r="AF12">
        <f t="shared" si="0"/>
        <v>2</v>
      </c>
    </row>
    <row r="13" spans="1:32" x14ac:dyDescent="0.3">
      <c r="A13" s="1">
        <v>75</v>
      </c>
      <c r="B13" s="2">
        <v>148</v>
      </c>
      <c r="C13" s="1">
        <v>60</v>
      </c>
      <c r="D13" s="1">
        <v>6</v>
      </c>
      <c r="E13" s="1" t="s">
        <v>97</v>
      </c>
      <c r="F13" s="1">
        <v>-1</v>
      </c>
      <c r="H13" s="37" t="s">
        <v>393</v>
      </c>
      <c r="I13" s="102">
        <v>5</v>
      </c>
      <c r="J13" s="102">
        <v>5</v>
      </c>
      <c r="K13" s="103">
        <f t="shared" si="1"/>
        <v>1</v>
      </c>
      <c r="L13" s="104">
        <f t="shared" si="2"/>
        <v>0</v>
      </c>
      <c r="AB13">
        <v>12</v>
      </c>
      <c r="AC13" s="2">
        <v>148</v>
      </c>
      <c r="AD13" s="1">
        <v>60</v>
      </c>
      <c r="AE13" s="1">
        <v>6</v>
      </c>
      <c r="AF13">
        <f t="shared" si="0"/>
        <v>11</v>
      </c>
    </row>
    <row r="14" spans="1:32" x14ac:dyDescent="0.3">
      <c r="A14" s="1">
        <v>10</v>
      </c>
      <c r="B14" s="2">
        <v>150</v>
      </c>
      <c r="C14" s="1">
        <v>22</v>
      </c>
      <c r="D14" s="1">
        <v>8</v>
      </c>
      <c r="E14" s="1" t="s">
        <v>91</v>
      </c>
      <c r="F14" s="1" t="s">
        <v>91</v>
      </c>
      <c r="H14" s="37" t="s">
        <v>394</v>
      </c>
      <c r="I14" s="102">
        <v>7</v>
      </c>
      <c r="J14" s="102">
        <v>4</v>
      </c>
      <c r="K14" s="103">
        <f t="shared" si="1"/>
        <v>0.5714285714285714</v>
      </c>
      <c r="L14" s="104">
        <f t="shared" si="2"/>
        <v>0.42857142857142855</v>
      </c>
      <c r="AB14">
        <v>13</v>
      </c>
      <c r="AC14" s="2">
        <v>150</v>
      </c>
      <c r="AD14" s="1">
        <v>22</v>
      </c>
      <c r="AE14" s="1">
        <v>8</v>
      </c>
      <c r="AF14">
        <f t="shared" si="0"/>
        <v>5</v>
      </c>
    </row>
    <row r="15" spans="1:32" x14ac:dyDescent="0.3">
      <c r="A15" s="1">
        <v>75</v>
      </c>
      <c r="B15" s="2">
        <v>154</v>
      </c>
      <c r="C15" s="1">
        <v>40</v>
      </c>
      <c r="D15" s="1">
        <v>6</v>
      </c>
      <c r="E15" s="1" t="s">
        <v>98</v>
      </c>
      <c r="F15" s="1">
        <v>-1</v>
      </c>
      <c r="H15" s="37" t="s">
        <v>350</v>
      </c>
      <c r="I15" s="102">
        <v>14</v>
      </c>
      <c r="J15" s="102">
        <v>14</v>
      </c>
      <c r="K15" s="103">
        <f t="shared" si="1"/>
        <v>1</v>
      </c>
      <c r="L15" s="104">
        <f t="shared" si="2"/>
        <v>0</v>
      </c>
      <c r="AB15">
        <v>14</v>
      </c>
      <c r="AC15" s="2">
        <v>154</v>
      </c>
      <c r="AD15" s="1">
        <v>40</v>
      </c>
      <c r="AE15" s="1">
        <v>6</v>
      </c>
      <c r="AF15">
        <f t="shared" si="0"/>
        <v>11</v>
      </c>
    </row>
    <row r="16" spans="1:32" x14ac:dyDescent="0.3">
      <c r="A16" s="1">
        <v>31</v>
      </c>
      <c r="B16" s="2">
        <v>164</v>
      </c>
      <c r="C16" s="1">
        <v>95</v>
      </c>
      <c r="D16" s="1">
        <v>7</v>
      </c>
      <c r="E16" s="1" t="s">
        <v>100</v>
      </c>
      <c r="F16" s="1" t="s">
        <v>91</v>
      </c>
      <c r="H16" s="37" t="s">
        <v>395</v>
      </c>
      <c r="I16" s="102">
        <v>28</v>
      </c>
      <c r="J16" s="102">
        <v>28</v>
      </c>
      <c r="K16" s="103">
        <f t="shared" si="1"/>
        <v>1</v>
      </c>
      <c r="L16" s="104">
        <f t="shared" si="2"/>
        <v>0</v>
      </c>
      <c r="AB16">
        <v>15</v>
      </c>
      <c r="AC16" s="2">
        <v>164</v>
      </c>
      <c r="AD16" s="1">
        <v>95</v>
      </c>
      <c r="AE16" s="1">
        <v>7</v>
      </c>
      <c r="AF16">
        <f t="shared" si="0"/>
        <v>1</v>
      </c>
    </row>
    <row r="17" spans="1:45" x14ac:dyDescent="0.3">
      <c r="A17" s="1">
        <v>75</v>
      </c>
      <c r="B17" s="2">
        <v>164</v>
      </c>
      <c r="C17" s="1">
        <v>67</v>
      </c>
      <c r="D17" s="1">
        <v>6</v>
      </c>
      <c r="E17" s="1" t="s">
        <v>99</v>
      </c>
      <c r="F17" s="1">
        <v>-1</v>
      </c>
      <c r="H17" s="37" t="s">
        <v>396</v>
      </c>
      <c r="I17" s="102">
        <v>10</v>
      </c>
      <c r="J17" s="102">
        <v>9</v>
      </c>
      <c r="K17" s="103">
        <f t="shared" si="1"/>
        <v>0.9</v>
      </c>
      <c r="L17" s="104">
        <f t="shared" si="2"/>
        <v>0.1</v>
      </c>
      <c r="AB17">
        <v>16</v>
      </c>
      <c r="AC17" s="2">
        <v>164</v>
      </c>
      <c r="AD17" s="1">
        <v>67</v>
      </c>
      <c r="AE17" s="1">
        <v>6</v>
      </c>
      <c r="AF17">
        <f t="shared" si="0"/>
        <v>11</v>
      </c>
    </row>
    <row r="18" spans="1:45" x14ac:dyDescent="0.3">
      <c r="A18" s="1">
        <v>50</v>
      </c>
      <c r="B18" s="2">
        <v>175</v>
      </c>
      <c r="C18" s="1">
        <v>84</v>
      </c>
      <c r="D18" s="1">
        <v>6</v>
      </c>
      <c r="E18" s="1">
        <v>-1</v>
      </c>
      <c r="F18" s="1" t="s">
        <v>92</v>
      </c>
      <c r="H18" s="37"/>
      <c r="I18" s="29">
        <f>SUM(I11:I17)</f>
        <v>100</v>
      </c>
      <c r="J18" s="29">
        <f>SUM(J11:J17)</f>
        <v>86</v>
      </c>
      <c r="K18" s="105"/>
      <c r="L18" s="106"/>
      <c r="AB18">
        <v>17</v>
      </c>
      <c r="AC18" s="2">
        <v>175</v>
      </c>
      <c r="AD18" s="1">
        <v>84</v>
      </c>
      <c r="AE18" s="1">
        <v>6</v>
      </c>
      <c r="AF18">
        <f t="shared" si="0"/>
        <v>11</v>
      </c>
    </row>
    <row r="19" spans="1:45" x14ac:dyDescent="0.3">
      <c r="A19" s="1">
        <v>12</v>
      </c>
      <c r="B19" s="2">
        <v>178</v>
      </c>
      <c r="C19" s="1">
        <v>33</v>
      </c>
      <c r="D19" s="1">
        <v>2</v>
      </c>
      <c r="E19" s="1" t="s">
        <v>93</v>
      </c>
      <c r="F19" s="1" t="s">
        <v>90</v>
      </c>
      <c r="H19" s="107" t="s">
        <v>405</v>
      </c>
      <c r="I19" s="108"/>
      <c r="J19" s="109">
        <v>5</v>
      </c>
      <c r="K19" s="110"/>
      <c r="L19" s="111"/>
      <c r="AB19">
        <v>18</v>
      </c>
      <c r="AC19" s="2">
        <v>178</v>
      </c>
      <c r="AD19" s="1">
        <v>33</v>
      </c>
      <c r="AE19" s="1">
        <v>2</v>
      </c>
      <c r="AF19">
        <f t="shared" si="0"/>
        <v>1</v>
      </c>
    </row>
    <row r="20" spans="1:45" x14ac:dyDescent="0.3">
      <c r="A20" s="1">
        <v>25</v>
      </c>
      <c r="B20" s="2">
        <v>178</v>
      </c>
      <c r="C20" s="1">
        <v>34</v>
      </c>
      <c r="D20" s="1">
        <v>4</v>
      </c>
      <c r="E20" s="1" t="s">
        <v>101</v>
      </c>
      <c r="F20" s="1" t="s">
        <v>93</v>
      </c>
      <c r="H20" s="107" t="s">
        <v>406</v>
      </c>
      <c r="I20" s="108"/>
      <c r="J20" s="109">
        <v>9</v>
      </c>
      <c r="K20" s="110"/>
      <c r="L20" s="111"/>
      <c r="AB20">
        <v>19</v>
      </c>
      <c r="AC20" s="2">
        <v>178</v>
      </c>
      <c r="AD20" s="1">
        <v>34</v>
      </c>
      <c r="AE20" s="1">
        <v>4</v>
      </c>
      <c r="AF20">
        <f t="shared" si="0"/>
        <v>1</v>
      </c>
    </row>
    <row r="21" spans="1:45" ht="15" thickBot="1" x14ac:dyDescent="0.35">
      <c r="A21" s="1">
        <v>75</v>
      </c>
      <c r="B21" s="2">
        <v>179</v>
      </c>
      <c r="C21" s="1">
        <v>54</v>
      </c>
      <c r="D21" s="1">
        <v>6</v>
      </c>
      <c r="E21" s="1" t="s">
        <v>102</v>
      </c>
      <c r="F21" s="1">
        <v>-1</v>
      </c>
      <c r="H21" s="112" t="s">
        <v>409</v>
      </c>
      <c r="I21" s="113">
        <v>100</v>
      </c>
      <c r="J21" s="113">
        <f>SUM(J18:J20)</f>
        <v>100</v>
      </c>
      <c r="K21" s="114"/>
      <c r="L21" s="115"/>
      <c r="AB21">
        <v>20</v>
      </c>
      <c r="AC21" s="2">
        <v>179</v>
      </c>
      <c r="AD21" s="1">
        <v>54</v>
      </c>
      <c r="AE21" s="1">
        <v>6</v>
      </c>
      <c r="AF21">
        <f t="shared" si="0"/>
        <v>11</v>
      </c>
    </row>
    <row r="22" spans="1:45" ht="15" thickBot="1" x14ac:dyDescent="0.35">
      <c r="A22" s="1">
        <v>11</v>
      </c>
      <c r="B22" s="2">
        <v>180</v>
      </c>
      <c r="C22" s="1">
        <v>16</v>
      </c>
      <c r="D22" s="1">
        <v>3</v>
      </c>
      <c r="E22" s="1" t="s">
        <v>97</v>
      </c>
      <c r="F22" s="1" t="s">
        <v>92</v>
      </c>
      <c r="AB22">
        <v>21</v>
      </c>
      <c r="AC22" s="2">
        <v>180</v>
      </c>
      <c r="AD22" s="1">
        <v>16</v>
      </c>
      <c r="AE22" s="1">
        <v>3</v>
      </c>
      <c r="AF22">
        <f t="shared" si="0"/>
        <v>1</v>
      </c>
      <c r="AJ22" s="98" t="s">
        <v>430</v>
      </c>
      <c r="AK22" s="99" t="s">
        <v>421</v>
      </c>
      <c r="AL22" s="99" t="s">
        <v>422</v>
      </c>
      <c r="AM22" s="99" t="s">
        <v>423</v>
      </c>
      <c r="AN22" s="99" t="s">
        <v>424</v>
      </c>
      <c r="AO22" s="99" t="s">
        <v>425</v>
      </c>
      <c r="AP22" s="99" t="s">
        <v>428</v>
      </c>
      <c r="AQ22" s="99" t="s">
        <v>426</v>
      </c>
      <c r="AR22" s="99" t="s">
        <v>429</v>
      </c>
      <c r="AS22" s="101" t="s">
        <v>427</v>
      </c>
    </row>
    <row r="23" spans="1:45" x14ac:dyDescent="0.3">
      <c r="A23" s="1">
        <v>50</v>
      </c>
      <c r="B23" s="2">
        <v>182</v>
      </c>
      <c r="C23" s="1">
        <v>63</v>
      </c>
      <c r="D23" s="1">
        <v>6</v>
      </c>
      <c r="E23" s="1" t="s">
        <v>91</v>
      </c>
      <c r="F23" s="1" t="s">
        <v>92</v>
      </c>
      <c r="AB23">
        <v>22</v>
      </c>
      <c r="AC23" s="2">
        <v>182</v>
      </c>
      <c r="AD23" s="1">
        <v>63</v>
      </c>
      <c r="AE23" s="1">
        <v>6</v>
      </c>
      <c r="AF23">
        <f t="shared" si="0"/>
        <v>11</v>
      </c>
      <c r="AJ23" s="123" t="s">
        <v>417</v>
      </c>
      <c r="AK23" s="124">
        <v>22</v>
      </c>
      <c r="AL23" s="117">
        <v>11</v>
      </c>
      <c r="AM23" s="118">
        <v>5</v>
      </c>
      <c r="AN23" s="118">
        <v>1</v>
      </c>
      <c r="AO23" s="118">
        <v>1</v>
      </c>
      <c r="AP23" s="118">
        <v>2</v>
      </c>
      <c r="AQ23" s="118">
        <v>1</v>
      </c>
      <c r="AR23" s="118">
        <v>1</v>
      </c>
      <c r="AS23" s="119"/>
    </row>
    <row r="24" spans="1:45" x14ac:dyDescent="0.3">
      <c r="A24" s="1">
        <v>73</v>
      </c>
      <c r="B24" s="2">
        <v>182</v>
      </c>
      <c r="C24" s="1">
        <v>36</v>
      </c>
      <c r="D24" s="1">
        <v>6</v>
      </c>
      <c r="E24" s="1" t="s">
        <v>103</v>
      </c>
      <c r="F24" s="1">
        <v>-1</v>
      </c>
      <c r="AB24" s="116">
        <v>23</v>
      </c>
      <c r="AC24" s="2">
        <v>182</v>
      </c>
      <c r="AD24" s="1">
        <v>36</v>
      </c>
      <c r="AE24" s="1">
        <v>6</v>
      </c>
      <c r="AF24" s="77">
        <f t="shared" ref="AF24:AF44" si="3">COUNTIF($AE$24:$AE$45,AE24)</f>
        <v>18</v>
      </c>
      <c r="AJ24" s="123" t="s">
        <v>418</v>
      </c>
      <c r="AK24" s="124">
        <v>22</v>
      </c>
      <c r="AL24" s="120">
        <v>18</v>
      </c>
      <c r="AM24" s="29">
        <v>1</v>
      </c>
      <c r="AN24" s="29"/>
      <c r="AO24" s="29">
        <v>1</v>
      </c>
      <c r="AP24" s="29">
        <v>1</v>
      </c>
      <c r="AQ24" s="29"/>
      <c r="AR24" s="29">
        <v>1</v>
      </c>
      <c r="AS24" s="30"/>
    </row>
    <row r="25" spans="1:45" x14ac:dyDescent="0.3">
      <c r="A25" s="1">
        <v>75</v>
      </c>
      <c r="B25" s="2">
        <v>185</v>
      </c>
      <c r="C25" s="1">
        <v>66</v>
      </c>
      <c r="D25" s="1">
        <v>6</v>
      </c>
      <c r="E25" s="1" t="s">
        <v>93</v>
      </c>
      <c r="F25" s="1">
        <v>-1</v>
      </c>
      <c r="AB25">
        <v>24</v>
      </c>
      <c r="AC25" s="2">
        <v>185</v>
      </c>
      <c r="AD25" s="1">
        <v>66</v>
      </c>
      <c r="AE25" s="1">
        <v>6</v>
      </c>
      <c r="AF25" s="77">
        <f t="shared" si="3"/>
        <v>18</v>
      </c>
      <c r="AJ25" s="123" t="s">
        <v>419</v>
      </c>
      <c r="AK25" s="124">
        <v>24</v>
      </c>
      <c r="AL25" s="120">
        <v>17</v>
      </c>
      <c r="AM25" s="29">
        <v>2</v>
      </c>
      <c r="AN25" s="29">
        <v>2</v>
      </c>
      <c r="AO25" s="29">
        <v>1</v>
      </c>
      <c r="AP25" s="29"/>
      <c r="AQ25" s="29">
        <v>1</v>
      </c>
      <c r="AR25" s="29"/>
      <c r="AS25" s="30">
        <v>1</v>
      </c>
    </row>
    <row r="26" spans="1:45" ht="15" thickBot="1" x14ac:dyDescent="0.35">
      <c r="A26" s="1">
        <v>75</v>
      </c>
      <c r="B26" s="2">
        <v>201</v>
      </c>
      <c r="C26" s="1">
        <v>51</v>
      </c>
      <c r="D26" s="1">
        <v>6</v>
      </c>
      <c r="E26" s="1" t="s">
        <v>93</v>
      </c>
      <c r="F26" s="1">
        <v>-1</v>
      </c>
      <c r="H26" t="s">
        <v>350</v>
      </c>
      <c r="I26" s="1" t="s">
        <v>397</v>
      </c>
      <c r="J26" s="1" t="s">
        <v>400</v>
      </c>
      <c r="AB26">
        <v>25</v>
      </c>
      <c r="AC26" s="2">
        <v>201</v>
      </c>
      <c r="AD26" s="1">
        <v>51</v>
      </c>
      <c r="AE26" s="1">
        <v>6</v>
      </c>
      <c r="AF26" s="77">
        <f t="shared" si="3"/>
        <v>18</v>
      </c>
      <c r="AJ26" s="123" t="s">
        <v>420</v>
      </c>
      <c r="AK26" s="124">
        <v>21</v>
      </c>
      <c r="AL26" s="121">
        <v>9</v>
      </c>
      <c r="AM26" s="32">
        <v>6</v>
      </c>
      <c r="AN26" s="32">
        <v>4</v>
      </c>
      <c r="AO26" s="32">
        <v>2</v>
      </c>
      <c r="AP26" s="32"/>
      <c r="AQ26" s="32"/>
      <c r="AR26" s="32"/>
      <c r="AS26" s="122"/>
    </row>
    <row r="27" spans="1:45" ht="15" thickBot="1" x14ac:dyDescent="0.35">
      <c r="A27" s="1">
        <v>73</v>
      </c>
      <c r="B27" s="2">
        <v>202</v>
      </c>
      <c r="C27" s="1">
        <v>79</v>
      </c>
      <c r="D27" s="1">
        <v>6</v>
      </c>
      <c r="E27" s="1">
        <v>-1</v>
      </c>
      <c r="F27" s="1">
        <v>-1</v>
      </c>
      <c r="I27" s="1" t="s">
        <v>399</v>
      </c>
      <c r="J27" s="1" t="s">
        <v>401</v>
      </c>
      <c r="AB27">
        <v>26</v>
      </c>
      <c r="AC27" s="2">
        <v>202</v>
      </c>
      <c r="AD27" s="1">
        <v>79</v>
      </c>
      <c r="AE27" s="1">
        <v>6</v>
      </c>
      <c r="AF27" s="77">
        <f t="shared" si="3"/>
        <v>18</v>
      </c>
      <c r="AJ27" s="112" t="s">
        <v>409</v>
      </c>
      <c r="AK27" s="113">
        <f>SUM(AK23:AK26)</f>
        <v>89</v>
      </c>
      <c r="AL27" s="113">
        <f>SUM(AL23:AL26)</f>
        <v>55</v>
      </c>
      <c r="AM27" s="113">
        <f t="shared" ref="AM27:AS27" si="4">SUM(AM23:AM26)</f>
        <v>14</v>
      </c>
      <c r="AN27" s="113">
        <f t="shared" si="4"/>
        <v>7</v>
      </c>
      <c r="AO27" s="113">
        <f t="shared" si="4"/>
        <v>5</v>
      </c>
      <c r="AP27" s="113">
        <f>SUM(AP23:AP26)</f>
        <v>3</v>
      </c>
      <c r="AQ27" s="113">
        <f t="shared" si="4"/>
        <v>2</v>
      </c>
      <c r="AR27" s="113">
        <f>SUM(AR23:AR26)</f>
        <v>2</v>
      </c>
      <c r="AS27" s="125">
        <f t="shared" si="4"/>
        <v>1</v>
      </c>
    </row>
    <row r="28" spans="1:45" x14ac:dyDescent="0.3">
      <c r="A28" s="1">
        <v>19</v>
      </c>
      <c r="B28" s="2">
        <v>203</v>
      </c>
      <c r="C28" s="1">
        <v>32</v>
      </c>
      <c r="D28" s="1">
        <v>1</v>
      </c>
      <c r="E28" s="1" t="s">
        <v>104</v>
      </c>
      <c r="F28" s="1" t="s">
        <v>94</v>
      </c>
      <c r="I28" s="1" t="s">
        <v>398</v>
      </c>
      <c r="J28" s="1" t="s">
        <v>402</v>
      </c>
      <c r="AB28">
        <v>27</v>
      </c>
      <c r="AC28" s="2">
        <v>203</v>
      </c>
      <c r="AD28" s="1">
        <v>32</v>
      </c>
      <c r="AE28" s="1">
        <v>1</v>
      </c>
      <c r="AF28" s="77">
        <f t="shared" si="3"/>
        <v>1</v>
      </c>
    </row>
    <row r="29" spans="1:45" x14ac:dyDescent="0.3">
      <c r="A29" s="1">
        <v>75</v>
      </c>
      <c r="B29" s="2">
        <v>206</v>
      </c>
      <c r="C29" s="1">
        <v>62</v>
      </c>
      <c r="D29" s="1">
        <v>6</v>
      </c>
      <c r="E29" s="1" t="s">
        <v>105</v>
      </c>
      <c r="F29" s="1">
        <v>-1</v>
      </c>
      <c r="AB29">
        <v>28</v>
      </c>
      <c r="AC29" s="2">
        <v>206</v>
      </c>
      <c r="AD29" s="1">
        <v>62</v>
      </c>
      <c r="AE29" s="1">
        <v>6</v>
      </c>
      <c r="AF29" s="77">
        <f t="shared" si="3"/>
        <v>18</v>
      </c>
    </row>
    <row r="30" spans="1:45" x14ac:dyDescent="0.3">
      <c r="A30" s="1">
        <v>4</v>
      </c>
      <c r="B30" s="2">
        <v>211</v>
      </c>
      <c r="C30" s="1">
        <v>15</v>
      </c>
      <c r="D30" s="1">
        <v>8</v>
      </c>
      <c r="E30" s="1" t="s">
        <v>95</v>
      </c>
      <c r="F30" s="1" t="s">
        <v>95</v>
      </c>
      <c r="AB30">
        <v>29</v>
      </c>
      <c r="AC30" s="2">
        <v>211</v>
      </c>
      <c r="AD30" s="1">
        <v>15</v>
      </c>
      <c r="AE30" s="1">
        <v>8</v>
      </c>
      <c r="AF30" s="77">
        <f t="shared" si="3"/>
        <v>1</v>
      </c>
    </row>
    <row r="31" spans="1:45" x14ac:dyDescent="0.3">
      <c r="A31" s="1">
        <v>80</v>
      </c>
      <c r="B31" s="2">
        <v>211</v>
      </c>
      <c r="C31" s="1">
        <v>88</v>
      </c>
      <c r="D31" s="1">
        <v>6</v>
      </c>
      <c r="E31" s="1">
        <v>-1</v>
      </c>
      <c r="F31" s="1">
        <v>-1</v>
      </c>
      <c r="AB31">
        <v>30</v>
      </c>
      <c r="AC31" s="2">
        <v>211</v>
      </c>
      <c r="AD31" s="1">
        <v>88</v>
      </c>
      <c r="AE31" s="1">
        <v>6</v>
      </c>
      <c r="AF31" s="77">
        <f t="shared" si="3"/>
        <v>18</v>
      </c>
    </row>
    <row r="32" spans="1:45" x14ac:dyDescent="0.3">
      <c r="A32" s="1">
        <v>75</v>
      </c>
      <c r="B32" s="2">
        <v>214</v>
      </c>
      <c r="C32" s="1">
        <v>56</v>
      </c>
      <c r="D32" s="1">
        <v>6</v>
      </c>
      <c r="E32" s="1" t="s">
        <v>106</v>
      </c>
      <c r="F32" s="1">
        <v>-1</v>
      </c>
      <c r="AB32">
        <v>31</v>
      </c>
      <c r="AC32" s="2">
        <v>214</v>
      </c>
      <c r="AD32" s="1">
        <v>56</v>
      </c>
      <c r="AE32" s="1">
        <v>6</v>
      </c>
      <c r="AF32" s="77">
        <f t="shared" si="3"/>
        <v>18</v>
      </c>
    </row>
    <row r="33" spans="1:32" x14ac:dyDescent="0.3">
      <c r="A33" s="1">
        <v>50</v>
      </c>
      <c r="B33" s="2">
        <v>227</v>
      </c>
      <c r="C33" s="1">
        <v>52</v>
      </c>
      <c r="D33" s="1">
        <v>6</v>
      </c>
      <c r="E33" s="1" t="s">
        <v>95</v>
      </c>
      <c r="F33" s="1" t="s">
        <v>92</v>
      </c>
      <c r="AB33">
        <v>32</v>
      </c>
      <c r="AC33" s="2">
        <v>227</v>
      </c>
      <c r="AD33" s="1">
        <v>52</v>
      </c>
      <c r="AE33" s="1">
        <v>6</v>
      </c>
      <c r="AF33" s="77">
        <f t="shared" si="3"/>
        <v>18</v>
      </c>
    </row>
    <row r="34" spans="1:32" x14ac:dyDescent="0.3">
      <c r="A34" s="1">
        <v>75</v>
      </c>
      <c r="B34" s="2">
        <v>232</v>
      </c>
      <c r="C34" s="1">
        <v>55</v>
      </c>
      <c r="D34" s="1">
        <v>6</v>
      </c>
      <c r="E34" s="1" t="s">
        <v>107</v>
      </c>
      <c r="F34" s="1">
        <v>-1</v>
      </c>
      <c r="AB34">
        <v>33</v>
      </c>
      <c r="AC34" s="2">
        <v>232</v>
      </c>
      <c r="AD34" s="1">
        <v>55</v>
      </c>
      <c r="AE34" s="1">
        <v>6</v>
      </c>
      <c r="AF34" s="77">
        <f t="shared" si="3"/>
        <v>18</v>
      </c>
    </row>
    <row r="35" spans="1:32" x14ac:dyDescent="0.3">
      <c r="A35" s="1">
        <v>75</v>
      </c>
      <c r="B35" s="2">
        <v>242</v>
      </c>
      <c r="C35" s="1">
        <v>65</v>
      </c>
      <c r="D35" s="1">
        <v>6</v>
      </c>
      <c r="E35" s="1" t="s">
        <v>92</v>
      </c>
      <c r="F35" s="1">
        <v>-1</v>
      </c>
      <c r="AB35">
        <v>34</v>
      </c>
      <c r="AC35" s="2">
        <v>242</v>
      </c>
      <c r="AD35" s="1">
        <v>65</v>
      </c>
      <c r="AE35" s="1">
        <v>6</v>
      </c>
      <c r="AF35" s="77">
        <f t="shared" si="3"/>
        <v>18</v>
      </c>
    </row>
    <row r="36" spans="1:32" x14ac:dyDescent="0.3">
      <c r="A36" s="1">
        <v>80</v>
      </c>
      <c r="B36" s="2">
        <v>248</v>
      </c>
      <c r="C36" s="1">
        <v>87</v>
      </c>
      <c r="D36" s="1">
        <v>6</v>
      </c>
      <c r="E36" s="1">
        <v>-1</v>
      </c>
      <c r="F36" s="1">
        <v>-1</v>
      </c>
      <c r="AB36">
        <v>35</v>
      </c>
      <c r="AC36" s="2">
        <v>248</v>
      </c>
      <c r="AD36" s="1">
        <v>87</v>
      </c>
      <c r="AE36" s="1">
        <v>6</v>
      </c>
      <c r="AF36" s="77">
        <f t="shared" si="3"/>
        <v>18</v>
      </c>
    </row>
    <row r="37" spans="1:32" x14ac:dyDescent="0.3">
      <c r="A37" s="1">
        <v>84</v>
      </c>
      <c r="B37" s="2">
        <v>248</v>
      </c>
      <c r="C37" s="1">
        <v>77</v>
      </c>
      <c r="D37" s="1">
        <v>6</v>
      </c>
      <c r="E37" s="1">
        <v>-1</v>
      </c>
      <c r="F37" s="1">
        <v>-1</v>
      </c>
      <c r="AB37">
        <v>36</v>
      </c>
      <c r="AC37" s="2">
        <v>248</v>
      </c>
      <c r="AD37" s="1">
        <v>77</v>
      </c>
      <c r="AE37" s="1">
        <v>6</v>
      </c>
      <c r="AF37" s="77">
        <f t="shared" si="3"/>
        <v>18</v>
      </c>
    </row>
    <row r="38" spans="1:32" x14ac:dyDescent="0.3">
      <c r="A38" s="1">
        <v>67</v>
      </c>
      <c r="B38" s="2">
        <v>252</v>
      </c>
      <c r="C38" s="1">
        <v>92</v>
      </c>
      <c r="D38" s="1">
        <v>7</v>
      </c>
      <c r="E38" s="1" t="s">
        <v>92</v>
      </c>
      <c r="F38" s="1" t="s">
        <v>99</v>
      </c>
      <c r="AB38">
        <v>37</v>
      </c>
      <c r="AC38" s="2">
        <v>252</v>
      </c>
      <c r="AD38" s="1">
        <v>92</v>
      </c>
      <c r="AE38" s="1">
        <v>7</v>
      </c>
      <c r="AF38" s="77">
        <f t="shared" si="3"/>
        <v>1</v>
      </c>
    </row>
    <row r="39" spans="1:32" x14ac:dyDescent="0.3">
      <c r="A39" s="1">
        <v>74</v>
      </c>
      <c r="B39" s="2">
        <v>253</v>
      </c>
      <c r="C39" s="1">
        <v>83</v>
      </c>
      <c r="D39" s="1">
        <v>6</v>
      </c>
      <c r="E39" s="1">
        <v>-1</v>
      </c>
      <c r="F39" s="1">
        <v>-1</v>
      </c>
      <c r="AB39">
        <v>38</v>
      </c>
      <c r="AC39" s="2">
        <v>253</v>
      </c>
      <c r="AD39" s="1">
        <v>83</v>
      </c>
      <c r="AE39" s="1">
        <v>6</v>
      </c>
      <c r="AF39" s="77">
        <f t="shared" si="3"/>
        <v>18</v>
      </c>
    </row>
    <row r="40" spans="1:32" x14ac:dyDescent="0.3">
      <c r="A40" s="1">
        <v>73</v>
      </c>
      <c r="B40" s="2">
        <v>254</v>
      </c>
      <c r="C40" s="1">
        <v>68</v>
      </c>
      <c r="D40" s="1">
        <v>6</v>
      </c>
      <c r="E40" s="1" t="s">
        <v>98</v>
      </c>
      <c r="F40" s="1">
        <v>-1</v>
      </c>
      <c r="AB40">
        <v>39</v>
      </c>
      <c r="AC40" s="2">
        <v>254</v>
      </c>
      <c r="AD40" s="1">
        <v>68</v>
      </c>
      <c r="AE40" s="1">
        <v>6</v>
      </c>
      <c r="AF40" s="77">
        <f t="shared" si="3"/>
        <v>18</v>
      </c>
    </row>
    <row r="41" spans="1:32" x14ac:dyDescent="0.3">
      <c r="A41" s="1">
        <v>73</v>
      </c>
      <c r="B41" s="2">
        <v>255</v>
      </c>
      <c r="C41" s="1">
        <v>81</v>
      </c>
      <c r="D41" s="1">
        <v>6</v>
      </c>
      <c r="E41" s="1">
        <v>-1</v>
      </c>
      <c r="F41" s="1">
        <v>-1</v>
      </c>
      <c r="AB41">
        <v>40</v>
      </c>
      <c r="AC41" s="2">
        <v>255</v>
      </c>
      <c r="AD41" s="1">
        <v>81</v>
      </c>
      <c r="AE41" s="1">
        <v>6</v>
      </c>
      <c r="AF41" s="77">
        <f t="shared" si="3"/>
        <v>18</v>
      </c>
    </row>
    <row r="42" spans="1:32" x14ac:dyDescent="0.3">
      <c r="A42" s="1">
        <v>74</v>
      </c>
      <c r="B42" s="2">
        <v>261</v>
      </c>
      <c r="C42" s="1">
        <v>69</v>
      </c>
      <c r="D42" s="1">
        <v>6</v>
      </c>
      <c r="E42" s="1" t="s">
        <v>98</v>
      </c>
      <c r="F42" s="1">
        <v>-1</v>
      </c>
      <c r="AB42">
        <v>41</v>
      </c>
      <c r="AC42" s="2">
        <v>261</v>
      </c>
      <c r="AD42" s="1">
        <v>69</v>
      </c>
      <c r="AE42" s="1">
        <v>6</v>
      </c>
      <c r="AF42" s="77">
        <f t="shared" si="3"/>
        <v>18</v>
      </c>
    </row>
    <row r="43" spans="1:32" x14ac:dyDescent="0.3">
      <c r="A43" s="1">
        <v>60</v>
      </c>
      <c r="B43" s="2">
        <v>268</v>
      </c>
      <c r="C43" s="1">
        <v>86</v>
      </c>
      <c r="D43" s="1">
        <v>6</v>
      </c>
      <c r="E43" s="1">
        <v>-1</v>
      </c>
      <c r="F43" s="1" t="s">
        <v>97</v>
      </c>
      <c r="AB43">
        <v>42</v>
      </c>
      <c r="AC43" s="2">
        <v>268</v>
      </c>
      <c r="AD43" s="1">
        <v>86</v>
      </c>
      <c r="AE43" s="1">
        <v>6</v>
      </c>
      <c r="AF43" s="77">
        <f t="shared" si="3"/>
        <v>18</v>
      </c>
    </row>
    <row r="44" spans="1:32" x14ac:dyDescent="0.3">
      <c r="A44" s="1">
        <v>95</v>
      </c>
      <c r="B44" s="2">
        <v>273</v>
      </c>
      <c r="C44" s="1">
        <v>49</v>
      </c>
      <c r="D44" s="1">
        <v>6</v>
      </c>
      <c r="E44" s="1" t="s">
        <v>91</v>
      </c>
      <c r="F44" s="1" t="s">
        <v>100</v>
      </c>
      <c r="AB44">
        <v>43</v>
      </c>
      <c r="AC44" s="2">
        <v>273</v>
      </c>
      <c r="AD44" s="1">
        <v>49</v>
      </c>
      <c r="AE44" s="1">
        <v>6</v>
      </c>
      <c r="AF44" s="77">
        <f t="shared" si="3"/>
        <v>18</v>
      </c>
    </row>
    <row r="45" spans="1:32" x14ac:dyDescent="0.3">
      <c r="A45" s="1">
        <v>33</v>
      </c>
      <c r="B45" s="2">
        <v>274</v>
      </c>
      <c r="C45" s="1">
        <v>7</v>
      </c>
      <c r="D45" s="1">
        <v>2</v>
      </c>
      <c r="E45" s="1" t="s">
        <v>103</v>
      </c>
      <c r="F45" s="1" t="s">
        <v>93</v>
      </c>
      <c r="AB45">
        <v>44</v>
      </c>
      <c r="AC45" s="2">
        <v>274</v>
      </c>
      <c r="AD45" s="1">
        <v>7</v>
      </c>
      <c r="AE45" s="1">
        <v>2</v>
      </c>
      <c r="AF45" s="77">
        <f>COUNTIF($AE$24:$AE$45,AE45)</f>
        <v>1</v>
      </c>
    </row>
    <row r="46" spans="1:32" x14ac:dyDescent="0.3">
      <c r="A46" s="1">
        <v>66</v>
      </c>
      <c r="B46" s="2">
        <v>281</v>
      </c>
      <c r="C46" s="1">
        <v>71</v>
      </c>
      <c r="D46" s="1">
        <v>6</v>
      </c>
      <c r="E46" s="1" t="s">
        <v>94</v>
      </c>
      <c r="F46" s="1" t="s">
        <v>93</v>
      </c>
      <c r="AB46" s="116">
        <v>45</v>
      </c>
      <c r="AC46" s="2">
        <v>281</v>
      </c>
      <c r="AD46" s="1">
        <v>71</v>
      </c>
      <c r="AE46" s="1">
        <v>6</v>
      </c>
      <c r="AF46" s="6">
        <f>COUNTIF($AE$46:$AE$69,AE46)</f>
        <v>17</v>
      </c>
    </row>
    <row r="47" spans="1:32" x14ac:dyDescent="0.3">
      <c r="A47" s="1">
        <v>95</v>
      </c>
      <c r="B47" s="2">
        <v>281</v>
      </c>
      <c r="C47" s="1">
        <v>96</v>
      </c>
      <c r="D47" s="1">
        <v>7</v>
      </c>
      <c r="E47" s="1" t="s">
        <v>102</v>
      </c>
      <c r="F47" s="1" t="s">
        <v>100</v>
      </c>
      <c r="AB47">
        <v>46</v>
      </c>
      <c r="AC47" s="2">
        <v>281</v>
      </c>
      <c r="AD47" s="1">
        <v>96</v>
      </c>
      <c r="AE47" s="1">
        <v>7</v>
      </c>
      <c r="AF47" s="6">
        <f t="shared" ref="AF47:AF69" si="5">COUNTIF($AE$46:$AE$69,AE47)</f>
        <v>1</v>
      </c>
    </row>
    <row r="48" spans="1:32" x14ac:dyDescent="0.3">
      <c r="A48" s="1">
        <v>73</v>
      </c>
      <c r="B48" s="2">
        <v>283</v>
      </c>
      <c r="C48" s="1">
        <v>64</v>
      </c>
      <c r="D48" s="1">
        <v>6</v>
      </c>
      <c r="E48" s="1" t="s">
        <v>92</v>
      </c>
      <c r="F48" s="1">
        <v>-1</v>
      </c>
      <c r="AB48">
        <v>47</v>
      </c>
      <c r="AC48" s="2">
        <v>283</v>
      </c>
      <c r="AD48" s="1">
        <v>64</v>
      </c>
      <c r="AE48" s="1">
        <v>6</v>
      </c>
      <c r="AF48" s="6">
        <f t="shared" si="5"/>
        <v>17</v>
      </c>
    </row>
    <row r="49" spans="1:32" x14ac:dyDescent="0.3">
      <c r="A49" s="1">
        <v>34</v>
      </c>
      <c r="B49" s="2">
        <v>293</v>
      </c>
      <c r="C49" s="1">
        <v>47</v>
      </c>
      <c r="D49" s="1">
        <v>8</v>
      </c>
      <c r="E49" s="1" t="s">
        <v>101</v>
      </c>
      <c r="F49" s="1" t="s">
        <v>101</v>
      </c>
      <c r="AB49">
        <v>48</v>
      </c>
      <c r="AC49" s="2">
        <v>293</v>
      </c>
      <c r="AD49" s="1">
        <v>47</v>
      </c>
      <c r="AE49" s="1">
        <v>8</v>
      </c>
      <c r="AF49" s="6">
        <f t="shared" si="5"/>
        <v>2</v>
      </c>
    </row>
    <row r="50" spans="1:32" x14ac:dyDescent="0.3">
      <c r="A50" s="1">
        <v>73</v>
      </c>
      <c r="B50" s="2">
        <v>301</v>
      </c>
      <c r="C50" s="1">
        <v>70</v>
      </c>
      <c r="D50" s="1">
        <v>6</v>
      </c>
      <c r="E50" s="1" t="s">
        <v>101</v>
      </c>
      <c r="F50" s="1">
        <v>-1</v>
      </c>
      <c r="AB50">
        <v>49</v>
      </c>
      <c r="AC50" s="2">
        <v>301</v>
      </c>
      <c r="AD50" s="1">
        <v>70</v>
      </c>
      <c r="AE50" s="1">
        <v>6</v>
      </c>
      <c r="AF50" s="6">
        <f t="shared" si="5"/>
        <v>17</v>
      </c>
    </row>
    <row r="51" spans="1:32" x14ac:dyDescent="0.3">
      <c r="A51" s="1">
        <v>84</v>
      </c>
      <c r="B51" s="2">
        <v>301</v>
      </c>
      <c r="C51" s="1">
        <v>48</v>
      </c>
      <c r="D51" s="1">
        <v>6</v>
      </c>
      <c r="E51" s="1" t="s">
        <v>108</v>
      </c>
      <c r="F51" s="1">
        <v>-1</v>
      </c>
      <c r="AB51">
        <v>50</v>
      </c>
      <c r="AC51" s="2">
        <v>301</v>
      </c>
      <c r="AD51" s="1">
        <v>48</v>
      </c>
      <c r="AE51" s="1">
        <v>6</v>
      </c>
      <c r="AF51" s="6">
        <f t="shared" si="5"/>
        <v>17</v>
      </c>
    </row>
    <row r="52" spans="1:32" x14ac:dyDescent="0.3">
      <c r="A52" s="1">
        <v>84</v>
      </c>
      <c r="B52" s="2">
        <v>301</v>
      </c>
      <c r="C52" s="1">
        <v>48</v>
      </c>
      <c r="D52" s="1">
        <v>6</v>
      </c>
      <c r="E52" s="1" t="s">
        <v>108</v>
      </c>
      <c r="F52" s="1">
        <v>-1</v>
      </c>
      <c r="AB52">
        <v>51</v>
      </c>
      <c r="AC52" s="2">
        <v>301</v>
      </c>
      <c r="AD52" s="1">
        <v>48</v>
      </c>
      <c r="AE52" s="1">
        <v>6</v>
      </c>
      <c r="AF52" s="6">
        <f t="shared" si="5"/>
        <v>17</v>
      </c>
    </row>
    <row r="53" spans="1:32" x14ac:dyDescent="0.3">
      <c r="A53" s="1">
        <v>84</v>
      </c>
      <c r="B53" s="2">
        <v>303</v>
      </c>
      <c r="C53" s="1">
        <v>85</v>
      </c>
      <c r="D53" s="1">
        <v>6</v>
      </c>
      <c r="E53" s="1">
        <v>-1</v>
      </c>
      <c r="F53" s="1">
        <v>-1</v>
      </c>
      <c r="AB53">
        <v>52</v>
      </c>
      <c r="AC53" s="2">
        <v>303</v>
      </c>
      <c r="AD53" s="1">
        <v>85</v>
      </c>
      <c r="AE53" s="1">
        <v>6</v>
      </c>
      <c r="AF53" s="6">
        <f t="shared" si="5"/>
        <v>17</v>
      </c>
    </row>
    <row r="54" spans="1:32" x14ac:dyDescent="0.3">
      <c r="A54" s="1">
        <v>73</v>
      </c>
      <c r="B54" s="2">
        <v>307</v>
      </c>
      <c r="C54" s="1">
        <v>78</v>
      </c>
      <c r="D54" s="1">
        <v>6</v>
      </c>
      <c r="E54" s="1">
        <v>-1</v>
      </c>
      <c r="F54" s="1">
        <v>-1</v>
      </c>
      <c r="AB54">
        <v>53</v>
      </c>
      <c r="AC54" s="2">
        <v>307</v>
      </c>
      <c r="AD54" s="1">
        <v>78</v>
      </c>
      <c r="AE54" s="1">
        <v>6</v>
      </c>
      <c r="AF54" s="6">
        <f t="shared" si="5"/>
        <v>17</v>
      </c>
    </row>
    <row r="55" spans="1:32" x14ac:dyDescent="0.3">
      <c r="A55" s="1">
        <v>66</v>
      </c>
      <c r="B55" s="2">
        <v>310</v>
      </c>
      <c r="C55" s="1">
        <v>57</v>
      </c>
      <c r="D55" s="1">
        <v>6</v>
      </c>
      <c r="E55" s="1" t="s">
        <v>99</v>
      </c>
      <c r="F55" s="1" t="s">
        <v>93</v>
      </c>
      <c r="AB55">
        <v>54</v>
      </c>
      <c r="AC55" s="2">
        <v>310</v>
      </c>
      <c r="AD55" s="1">
        <v>57</v>
      </c>
      <c r="AE55" s="1">
        <v>6</v>
      </c>
      <c r="AF55" s="6">
        <f t="shared" si="5"/>
        <v>17</v>
      </c>
    </row>
    <row r="56" spans="1:32" x14ac:dyDescent="0.3">
      <c r="A56" s="1">
        <v>60</v>
      </c>
      <c r="B56" s="2">
        <v>311</v>
      </c>
      <c r="C56" s="1">
        <v>59</v>
      </c>
      <c r="D56" s="1">
        <v>6</v>
      </c>
      <c r="E56" s="1" t="s">
        <v>101</v>
      </c>
      <c r="F56" s="1" t="s">
        <v>97</v>
      </c>
      <c r="AB56">
        <v>55</v>
      </c>
      <c r="AC56" s="2">
        <v>311</v>
      </c>
      <c r="AD56" s="1">
        <v>59</v>
      </c>
      <c r="AE56" s="1">
        <v>6</v>
      </c>
      <c r="AF56" s="6">
        <f t="shared" si="5"/>
        <v>17</v>
      </c>
    </row>
    <row r="57" spans="1:32" x14ac:dyDescent="0.3">
      <c r="A57" s="1">
        <v>66</v>
      </c>
      <c r="B57" s="2">
        <v>314</v>
      </c>
      <c r="C57" s="1">
        <v>61</v>
      </c>
      <c r="D57" s="1">
        <v>6</v>
      </c>
      <c r="E57" s="1" t="s">
        <v>96</v>
      </c>
      <c r="F57" s="1" t="s">
        <v>93</v>
      </c>
      <c r="AB57">
        <v>56</v>
      </c>
      <c r="AC57" s="2">
        <v>314</v>
      </c>
      <c r="AD57" s="1">
        <v>61</v>
      </c>
      <c r="AE57" s="1">
        <v>6</v>
      </c>
      <c r="AF57" s="6">
        <f t="shared" si="5"/>
        <v>17</v>
      </c>
    </row>
    <row r="58" spans="1:32" x14ac:dyDescent="0.3">
      <c r="A58" s="1">
        <v>74</v>
      </c>
      <c r="B58" s="2">
        <v>322</v>
      </c>
      <c r="C58" s="1">
        <v>82</v>
      </c>
      <c r="D58" s="1">
        <v>6</v>
      </c>
      <c r="E58" s="1">
        <v>-1</v>
      </c>
      <c r="F58" s="1">
        <v>-1</v>
      </c>
      <c r="AB58">
        <v>57</v>
      </c>
      <c r="AC58" s="2">
        <v>322</v>
      </c>
      <c r="AD58" s="1">
        <v>82</v>
      </c>
      <c r="AE58" s="1">
        <v>6</v>
      </c>
      <c r="AF58" s="6">
        <f t="shared" si="5"/>
        <v>17</v>
      </c>
    </row>
    <row r="59" spans="1:32" x14ac:dyDescent="0.3">
      <c r="A59" s="1">
        <v>54</v>
      </c>
      <c r="B59" s="2">
        <v>323</v>
      </c>
      <c r="C59" s="1">
        <v>76</v>
      </c>
      <c r="D59" s="1">
        <v>6</v>
      </c>
      <c r="E59" s="1">
        <v>-1</v>
      </c>
      <c r="F59" s="1" t="s">
        <v>102</v>
      </c>
      <c r="AB59">
        <v>58</v>
      </c>
      <c r="AC59" s="2">
        <v>323</v>
      </c>
      <c r="AD59" s="1">
        <v>76</v>
      </c>
      <c r="AE59" s="1">
        <v>6</v>
      </c>
      <c r="AF59" s="6">
        <f t="shared" si="5"/>
        <v>17</v>
      </c>
    </row>
    <row r="60" spans="1:32" x14ac:dyDescent="0.3">
      <c r="A60" s="1">
        <v>62</v>
      </c>
      <c r="B60" s="2">
        <v>323</v>
      </c>
      <c r="C60" s="1">
        <v>53</v>
      </c>
      <c r="D60" s="1">
        <v>6</v>
      </c>
      <c r="E60" s="1" t="s">
        <v>100</v>
      </c>
      <c r="F60" s="1" t="s">
        <v>105</v>
      </c>
      <c r="I60" s="46" t="s">
        <v>267</v>
      </c>
      <c r="J60" s="47" t="s">
        <v>88</v>
      </c>
      <c r="K60" s="48" t="s">
        <v>109</v>
      </c>
      <c r="L60" s="49" t="s">
        <v>113</v>
      </c>
      <c r="AB60">
        <v>59</v>
      </c>
      <c r="AC60" s="2">
        <v>323</v>
      </c>
      <c r="AD60" s="1">
        <v>53</v>
      </c>
      <c r="AE60" s="1">
        <v>6</v>
      </c>
      <c r="AF60" s="6">
        <f t="shared" si="5"/>
        <v>17</v>
      </c>
    </row>
    <row r="61" spans="1:32" x14ac:dyDescent="0.3">
      <c r="A61" s="1">
        <v>79</v>
      </c>
      <c r="B61" s="2">
        <v>332</v>
      </c>
      <c r="C61" s="1">
        <v>72</v>
      </c>
      <c r="D61" s="1">
        <v>6</v>
      </c>
      <c r="E61" s="1">
        <v>-1</v>
      </c>
      <c r="F61" s="1">
        <v>-1</v>
      </c>
      <c r="H61" s="1">
        <v>2</v>
      </c>
      <c r="I61" s="50">
        <v>1</v>
      </c>
      <c r="J61" s="51">
        <v>16</v>
      </c>
      <c r="K61" s="29">
        <v>75</v>
      </c>
      <c r="L61" s="52">
        <v>6</v>
      </c>
      <c r="AB61">
        <v>60</v>
      </c>
      <c r="AC61" s="2">
        <v>332</v>
      </c>
      <c r="AD61" s="1">
        <v>72</v>
      </c>
      <c r="AE61" s="1">
        <v>6</v>
      </c>
      <c r="AF61" s="6">
        <f t="shared" si="5"/>
        <v>17</v>
      </c>
    </row>
    <row r="62" spans="1:32" x14ac:dyDescent="0.3">
      <c r="A62" s="1">
        <v>29</v>
      </c>
      <c r="B62" s="2">
        <v>346</v>
      </c>
      <c r="C62" s="1">
        <v>21</v>
      </c>
      <c r="D62" s="1">
        <v>4</v>
      </c>
      <c r="E62" s="1" t="s">
        <v>105</v>
      </c>
      <c r="F62" s="1" t="s">
        <v>96</v>
      </c>
      <c r="I62" s="50">
        <v>2</v>
      </c>
      <c r="J62" s="51">
        <v>18</v>
      </c>
      <c r="K62" s="29">
        <v>31</v>
      </c>
      <c r="L62" s="52">
        <v>6</v>
      </c>
      <c r="AB62">
        <v>61</v>
      </c>
      <c r="AC62" s="2">
        <v>346</v>
      </c>
      <c r="AD62" s="1">
        <v>21</v>
      </c>
      <c r="AE62" s="1">
        <v>4</v>
      </c>
      <c r="AF62" s="6">
        <f t="shared" si="5"/>
        <v>1</v>
      </c>
    </row>
    <row r="63" spans="1:32" x14ac:dyDescent="0.3">
      <c r="A63" s="1">
        <v>68</v>
      </c>
      <c r="B63" s="2">
        <v>349</v>
      </c>
      <c r="C63" s="1">
        <v>89</v>
      </c>
      <c r="D63" s="1">
        <v>6</v>
      </c>
      <c r="E63" s="1">
        <v>-1</v>
      </c>
      <c r="F63" s="1" t="s">
        <v>98</v>
      </c>
      <c r="I63" s="50">
        <v>3</v>
      </c>
      <c r="J63" s="51">
        <v>23</v>
      </c>
      <c r="K63" s="29">
        <v>50</v>
      </c>
      <c r="L63" s="52">
        <v>8</v>
      </c>
      <c r="AB63">
        <v>62</v>
      </c>
      <c r="AC63" s="2">
        <v>349</v>
      </c>
      <c r="AD63" s="1">
        <v>89</v>
      </c>
      <c r="AE63" s="1">
        <v>6</v>
      </c>
      <c r="AF63" s="6">
        <f t="shared" si="5"/>
        <v>17</v>
      </c>
    </row>
    <row r="64" spans="1:32" x14ac:dyDescent="0.3">
      <c r="A64" s="1">
        <v>65</v>
      </c>
      <c r="B64" s="2">
        <v>353</v>
      </c>
      <c r="C64" s="1">
        <v>30</v>
      </c>
      <c r="D64" s="1">
        <v>6</v>
      </c>
      <c r="E64" s="1" t="s">
        <v>105</v>
      </c>
      <c r="F64" s="1" t="s">
        <v>92</v>
      </c>
      <c r="I64" s="50">
        <v>4</v>
      </c>
      <c r="J64" s="51">
        <v>47</v>
      </c>
      <c r="K64" s="29">
        <v>25</v>
      </c>
      <c r="L64" s="52">
        <v>8</v>
      </c>
      <c r="AB64">
        <v>63</v>
      </c>
      <c r="AC64" s="2">
        <v>353</v>
      </c>
      <c r="AD64" s="1">
        <v>30</v>
      </c>
      <c r="AE64" s="1">
        <v>6</v>
      </c>
      <c r="AF64" s="6">
        <f t="shared" si="5"/>
        <v>17</v>
      </c>
    </row>
    <row r="65" spans="1:32" x14ac:dyDescent="0.3">
      <c r="A65" s="1">
        <v>4</v>
      </c>
      <c r="B65" s="2">
        <v>366</v>
      </c>
      <c r="C65" s="1">
        <v>94</v>
      </c>
      <c r="D65" s="1">
        <v>8</v>
      </c>
      <c r="E65" s="1" t="s">
        <v>95</v>
      </c>
      <c r="F65" s="1" t="s">
        <v>95</v>
      </c>
      <c r="I65" s="50">
        <v>5</v>
      </c>
      <c r="J65" s="51">
        <v>62</v>
      </c>
      <c r="K65" s="29">
        <v>19</v>
      </c>
      <c r="L65" s="52">
        <v>1</v>
      </c>
      <c r="AB65">
        <v>64</v>
      </c>
      <c r="AC65" s="2">
        <v>366</v>
      </c>
      <c r="AD65" s="1">
        <v>94</v>
      </c>
      <c r="AE65" s="1">
        <v>8</v>
      </c>
      <c r="AF65" s="6">
        <f t="shared" si="5"/>
        <v>2</v>
      </c>
    </row>
    <row r="66" spans="1:32" x14ac:dyDescent="0.3">
      <c r="A66" s="1">
        <v>4</v>
      </c>
      <c r="B66" s="2">
        <v>371</v>
      </c>
      <c r="C66" s="1">
        <v>3</v>
      </c>
      <c r="D66" s="1">
        <v>3</v>
      </c>
      <c r="E66" s="1" t="s">
        <v>93</v>
      </c>
      <c r="F66" s="1" t="s">
        <v>95</v>
      </c>
      <c r="I66" s="50">
        <v>6</v>
      </c>
      <c r="J66" s="51">
        <v>90</v>
      </c>
      <c r="K66" s="29">
        <v>73</v>
      </c>
      <c r="L66" s="52">
        <v>6</v>
      </c>
      <c r="AB66">
        <v>65</v>
      </c>
      <c r="AC66" s="2">
        <v>371</v>
      </c>
      <c r="AD66" s="1">
        <v>3</v>
      </c>
      <c r="AE66" s="1">
        <v>3</v>
      </c>
      <c r="AF66" s="6">
        <f t="shared" si="5"/>
        <v>2</v>
      </c>
    </row>
    <row r="67" spans="1:32" x14ac:dyDescent="0.3">
      <c r="A67" s="1">
        <v>4</v>
      </c>
      <c r="B67" s="2">
        <v>371</v>
      </c>
      <c r="C67" s="1">
        <v>35</v>
      </c>
      <c r="D67" s="1">
        <v>3</v>
      </c>
      <c r="E67" s="1" t="s">
        <v>94</v>
      </c>
      <c r="F67" s="1" t="s">
        <v>95</v>
      </c>
      <c r="I67" s="50">
        <v>7</v>
      </c>
      <c r="J67" s="51">
        <v>91</v>
      </c>
      <c r="K67" s="29">
        <v>41</v>
      </c>
      <c r="L67" s="52">
        <v>8</v>
      </c>
      <c r="AB67">
        <v>66</v>
      </c>
      <c r="AC67" s="2">
        <v>371</v>
      </c>
      <c r="AD67" s="1">
        <v>35</v>
      </c>
      <c r="AE67" s="1">
        <v>3</v>
      </c>
      <c r="AF67" s="6">
        <f t="shared" si="5"/>
        <v>2</v>
      </c>
    </row>
    <row r="68" spans="1:32" x14ac:dyDescent="0.3">
      <c r="A68" s="1">
        <v>69</v>
      </c>
      <c r="B68" s="2">
        <v>372</v>
      </c>
      <c r="C68" s="1">
        <v>98</v>
      </c>
      <c r="D68" s="1">
        <v>6</v>
      </c>
      <c r="E68" s="1" t="s">
        <v>97</v>
      </c>
      <c r="F68" s="1" t="s">
        <v>98</v>
      </c>
      <c r="I68" s="50">
        <v>8</v>
      </c>
      <c r="J68" s="51">
        <v>93</v>
      </c>
      <c r="K68" s="29">
        <v>4</v>
      </c>
      <c r="L68" s="52">
        <v>8</v>
      </c>
      <c r="AB68">
        <v>67</v>
      </c>
      <c r="AC68" s="2">
        <v>372</v>
      </c>
      <c r="AD68" s="1">
        <v>98</v>
      </c>
      <c r="AE68" s="1">
        <v>6</v>
      </c>
      <c r="AF68" s="6">
        <f t="shared" si="5"/>
        <v>17</v>
      </c>
    </row>
    <row r="69" spans="1:32" ht="15" thickBot="1" x14ac:dyDescent="0.35">
      <c r="A69" s="1">
        <v>34</v>
      </c>
      <c r="B69" s="2">
        <v>396</v>
      </c>
      <c r="C69" s="1">
        <v>1</v>
      </c>
      <c r="D69" s="1">
        <v>0</v>
      </c>
      <c r="E69" s="1" t="s">
        <v>104</v>
      </c>
      <c r="F69" s="1" t="s">
        <v>101</v>
      </c>
      <c r="I69" s="50">
        <v>9</v>
      </c>
      <c r="J69" s="51">
        <v>109</v>
      </c>
      <c r="K69" s="29">
        <v>74</v>
      </c>
      <c r="L69" s="52">
        <v>6</v>
      </c>
      <c r="AB69">
        <v>68</v>
      </c>
      <c r="AC69" s="2">
        <v>396</v>
      </c>
      <c r="AD69" s="1">
        <v>1</v>
      </c>
      <c r="AE69" s="1">
        <v>0</v>
      </c>
      <c r="AF69" s="6">
        <f t="shared" si="5"/>
        <v>1</v>
      </c>
    </row>
    <row r="70" spans="1:32" ht="15" thickBot="1" x14ac:dyDescent="0.35">
      <c r="A70" s="1">
        <v>69</v>
      </c>
      <c r="B70" s="2">
        <v>396</v>
      </c>
      <c r="C70" s="1">
        <v>39</v>
      </c>
      <c r="D70" s="1">
        <v>6</v>
      </c>
      <c r="E70" s="1" t="s">
        <v>99</v>
      </c>
      <c r="F70" s="1" t="s">
        <v>98</v>
      </c>
      <c r="I70" s="53">
        <v>10</v>
      </c>
      <c r="J70" s="44">
        <v>112</v>
      </c>
      <c r="K70" s="45">
        <v>80</v>
      </c>
      <c r="L70" s="54">
        <v>6</v>
      </c>
      <c r="AB70" s="116">
        <v>69</v>
      </c>
      <c r="AC70" s="2">
        <v>396</v>
      </c>
      <c r="AD70" s="1">
        <v>39</v>
      </c>
      <c r="AE70" s="1">
        <v>6</v>
      </c>
      <c r="AF70" s="75">
        <f>COUNTIF($AE$70:$AE$90,AE70)</f>
        <v>9</v>
      </c>
    </row>
    <row r="71" spans="1:32" x14ac:dyDescent="0.3">
      <c r="A71" s="1">
        <v>83</v>
      </c>
      <c r="B71" s="2">
        <v>396</v>
      </c>
      <c r="C71" s="1">
        <v>38</v>
      </c>
      <c r="D71" s="1">
        <v>6</v>
      </c>
      <c r="E71" s="1" t="s">
        <v>106</v>
      </c>
      <c r="F71" s="1">
        <v>-1</v>
      </c>
      <c r="I71" s="50">
        <v>11</v>
      </c>
      <c r="J71" s="51">
        <v>135</v>
      </c>
      <c r="K71" s="29">
        <v>29</v>
      </c>
      <c r="L71" s="52">
        <v>1</v>
      </c>
      <c r="AB71">
        <v>70</v>
      </c>
      <c r="AC71" s="2">
        <v>396</v>
      </c>
      <c r="AD71" s="1">
        <v>38</v>
      </c>
      <c r="AE71" s="1">
        <v>6</v>
      </c>
      <c r="AF71" s="75">
        <f t="shared" ref="AF71:AF90" si="6">COUNTIF($AE$70:$AE$90,AE71)</f>
        <v>9</v>
      </c>
    </row>
    <row r="72" spans="1:32" x14ac:dyDescent="0.3">
      <c r="A72" s="1">
        <v>81</v>
      </c>
      <c r="B72" s="2">
        <v>397</v>
      </c>
      <c r="C72" s="1">
        <v>46</v>
      </c>
      <c r="D72" s="1">
        <v>6</v>
      </c>
      <c r="E72" s="1" t="s">
        <v>103</v>
      </c>
      <c r="F72" s="1">
        <v>-1</v>
      </c>
      <c r="I72" s="50">
        <v>12</v>
      </c>
      <c r="J72" s="51">
        <v>148</v>
      </c>
      <c r="K72" s="29">
        <v>60</v>
      </c>
      <c r="L72" s="52">
        <v>6</v>
      </c>
      <c r="AB72">
        <v>71</v>
      </c>
      <c r="AC72" s="2">
        <v>397</v>
      </c>
      <c r="AD72" s="1">
        <v>46</v>
      </c>
      <c r="AE72" s="1">
        <v>6</v>
      </c>
      <c r="AF72" s="75">
        <f t="shared" si="6"/>
        <v>9</v>
      </c>
    </row>
    <row r="73" spans="1:32" x14ac:dyDescent="0.3">
      <c r="A73" s="1">
        <v>69</v>
      </c>
      <c r="B73" s="2">
        <v>399</v>
      </c>
      <c r="C73" s="1">
        <v>58</v>
      </c>
      <c r="D73" s="1">
        <v>6</v>
      </c>
      <c r="E73" s="1" t="s">
        <v>98</v>
      </c>
      <c r="F73" s="1" t="s">
        <v>98</v>
      </c>
      <c r="I73" s="50">
        <v>13</v>
      </c>
      <c r="J73" s="51">
        <v>150</v>
      </c>
      <c r="K73" s="29">
        <v>22</v>
      </c>
      <c r="L73" s="52">
        <v>8</v>
      </c>
      <c r="AB73">
        <v>72</v>
      </c>
      <c r="AC73" s="2">
        <v>399</v>
      </c>
      <c r="AD73" s="1">
        <v>58</v>
      </c>
      <c r="AE73" s="1">
        <v>6</v>
      </c>
      <c r="AF73" s="75">
        <f t="shared" si="6"/>
        <v>9</v>
      </c>
    </row>
    <row r="74" spans="1:32" x14ac:dyDescent="0.3">
      <c r="A74" s="1">
        <v>87</v>
      </c>
      <c r="B74" s="2">
        <v>418</v>
      </c>
      <c r="C74" s="1">
        <v>43</v>
      </c>
      <c r="D74" s="1">
        <v>6</v>
      </c>
      <c r="E74" s="1" t="s">
        <v>90</v>
      </c>
      <c r="F74" s="1">
        <v>-1</v>
      </c>
      <c r="I74" s="50">
        <v>14</v>
      </c>
      <c r="J74" s="51">
        <v>154</v>
      </c>
      <c r="K74" s="29">
        <v>40</v>
      </c>
      <c r="L74" s="52">
        <v>6</v>
      </c>
      <c r="AB74">
        <v>73</v>
      </c>
      <c r="AC74" s="2">
        <v>418</v>
      </c>
      <c r="AD74" s="1">
        <v>43</v>
      </c>
      <c r="AE74" s="1">
        <v>6</v>
      </c>
      <c r="AF74" s="75">
        <f t="shared" si="6"/>
        <v>9</v>
      </c>
    </row>
    <row r="75" spans="1:32" x14ac:dyDescent="0.3">
      <c r="A75" s="1">
        <v>36</v>
      </c>
      <c r="B75" s="2">
        <v>419</v>
      </c>
      <c r="C75" s="1">
        <v>93</v>
      </c>
      <c r="D75" s="1">
        <v>7</v>
      </c>
      <c r="E75" s="1" t="s">
        <v>104</v>
      </c>
      <c r="F75" s="1" t="s">
        <v>103</v>
      </c>
      <c r="I75" s="50">
        <v>15</v>
      </c>
      <c r="J75" s="51">
        <v>164</v>
      </c>
      <c r="K75" s="29">
        <v>95</v>
      </c>
      <c r="L75" s="52">
        <v>7</v>
      </c>
      <c r="AB75">
        <v>74</v>
      </c>
      <c r="AC75" s="2">
        <v>419</v>
      </c>
      <c r="AD75" s="1">
        <v>93</v>
      </c>
      <c r="AE75" s="1">
        <v>7</v>
      </c>
      <c r="AF75" s="75">
        <f t="shared" si="6"/>
        <v>2</v>
      </c>
    </row>
    <row r="76" spans="1:32" x14ac:dyDescent="0.3">
      <c r="A76" s="1">
        <v>56</v>
      </c>
      <c r="B76" s="2">
        <v>425</v>
      </c>
      <c r="C76" s="1">
        <v>6</v>
      </c>
      <c r="D76" s="1">
        <v>6</v>
      </c>
      <c r="E76" s="1" t="s">
        <v>102</v>
      </c>
      <c r="F76" s="1" t="s">
        <v>106</v>
      </c>
      <c r="I76" s="50">
        <v>16</v>
      </c>
      <c r="J76" s="51">
        <v>164</v>
      </c>
      <c r="K76" s="29">
        <v>67</v>
      </c>
      <c r="L76" s="52">
        <v>6</v>
      </c>
      <c r="AB76">
        <v>75</v>
      </c>
      <c r="AC76" s="2">
        <v>425</v>
      </c>
      <c r="AD76" s="1">
        <v>6</v>
      </c>
      <c r="AE76" s="1">
        <v>6</v>
      </c>
      <c r="AF76" s="75">
        <f t="shared" si="6"/>
        <v>9</v>
      </c>
    </row>
    <row r="77" spans="1:32" x14ac:dyDescent="0.3">
      <c r="A77" s="1">
        <v>57</v>
      </c>
      <c r="B77" s="2">
        <v>426</v>
      </c>
      <c r="C77" s="1">
        <v>90</v>
      </c>
      <c r="D77" s="1">
        <v>6</v>
      </c>
      <c r="E77" s="1" t="s">
        <v>108</v>
      </c>
      <c r="F77" s="1" t="s">
        <v>99</v>
      </c>
      <c r="I77" s="50">
        <v>17</v>
      </c>
      <c r="J77" s="51">
        <v>175</v>
      </c>
      <c r="K77" s="29">
        <v>84</v>
      </c>
      <c r="L77" s="52">
        <v>6</v>
      </c>
      <c r="AB77">
        <v>76</v>
      </c>
      <c r="AC77" s="2">
        <v>426</v>
      </c>
      <c r="AD77" s="1">
        <v>90</v>
      </c>
      <c r="AE77" s="1">
        <v>6</v>
      </c>
      <c r="AF77" s="75">
        <f t="shared" si="6"/>
        <v>9</v>
      </c>
    </row>
    <row r="78" spans="1:32" x14ac:dyDescent="0.3">
      <c r="A78" s="1">
        <v>53</v>
      </c>
      <c r="B78" s="2">
        <v>437</v>
      </c>
      <c r="C78" s="1">
        <v>5</v>
      </c>
      <c r="D78" s="1">
        <v>8</v>
      </c>
      <c r="E78" s="1" t="s">
        <v>100</v>
      </c>
      <c r="F78" s="1" t="s">
        <v>100</v>
      </c>
      <c r="I78" s="50">
        <v>18</v>
      </c>
      <c r="J78" s="51">
        <v>178</v>
      </c>
      <c r="K78" s="29">
        <v>33</v>
      </c>
      <c r="L78" s="52">
        <v>2</v>
      </c>
      <c r="AB78">
        <v>77</v>
      </c>
      <c r="AC78" s="2">
        <v>437</v>
      </c>
      <c r="AD78" s="1">
        <v>5</v>
      </c>
      <c r="AE78" s="1">
        <v>8</v>
      </c>
      <c r="AF78" s="75">
        <f t="shared" si="6"/>
        <v>6</v>
      </c>
    </row>
    <row r="79" spans="1:32" ht="15" thickBot="1" x14ac:dyDescent="0.35">
      <c r="A79" s="1">
        <v>52</v>
      </c>
      <c r="B79" s="2">
        <v>451</v>
      </c>
      <c r="C79" s="1">
        <v>97</v>
      </c>
      <c r="D79" s="1">
        <v>7</v>
      </c>
      <c r="E79" s="1" t="s">
        <v>103</v>
      </c>
      <c r="F79" s="1" t="s">
        <v>95</v>
      </c>
      <c r="I79" s="50">
        <v>19</v>
      </c>
      <c r="J79" s="51">
        <v>178</v>
      </c>
      <c r="K79" s="29">
        <v>34</v>
      </c>
      <c r="L79" s="52">
        <v>4</v>
      </c>
      <c r="AB79">
        <v>78</v>
      </c>
      <c r="AC79" s="2">
        <v>451</v>
      </c>
      <c r="AD79" s="1">
        <v>97</v>
      </c>
      <c r="AE79" s="1">
        <v>7</v>
      </c>
      <c r="AF79" s="75">
        <f t="shared" si="6"/>
        <v>2</v>
      </c>
    </row>
    <row r="80" spans="1:32" ht="15" thickBot="1" x14ac:dyDescent="0.35">
      <c r="A80" s="1">
        <v>83</v>
      </c>
      <c r="B80" s="2">
        <v>494</v>
      </c>
      <c r="C80" s="1">
        <v>37</v>
      </c>
      <c r="D80" s="1">
        <v>6</v>
      </c>
      <c r="E80" s="1" t="s">
        <v>107</v>
      </c>
      <c r="F80" s="1">
        <v>-1</v>
      </c>
      <c r="I80" s="53">
        <v>20</v>
      </c>
      <c r="J80" s="44">
        <v>179</v>
      </c>
      <c r="K80" s="45">
        <v>54</v>
      </c>
      <c r="L80" s="54">
        <v>6</v>
      </c>
      <c r="AB80">
        <v>79</v>
      </c>
      <c r="AC80" s="2">
        <v>494</v>
      </c>
      <c r="AD80" s="1">
        <v>37</v>
      </c>
      <c r="AE80" s="1">
        <v>6</v>
      </c>
      <c r="AF80" s="75">
        <f t="shared" si="6"/>
        <v>9</v>
      </c>
    </row>
    <row r="81" spans="1:32" x14ac:dyDescent="0.3">
      <c r="A81" s="1">
        <v>21</v>
      </c>
      <c r="B81" s="2">
        <v>524</v>
      </c>
      <c r="C81" s="1">
        <v>91</v>
      </c>
      <c r="D81" s="1">
        <v>8</v>
      </c>
      <c r="E81" s="1" t="s">
        <v>105</v>
      </c>
      <c r="F81" s="1" t="s">
        <v>105</v>
      </c>
      <c r="I81" s="50">
        <v>21</v>
      </c>
      <c r="J81" s="51">
        <v>180</v>
      </c>
      <c r="K81" s="29">
        <v>16</v>
      </c>
      <c r="L81" s="52">
        <v>3</v>
      </c>
      <c r="AB81">
        <v>80</v>
      </c>
      <c r="AC81" s="2">
        <v>524</v>
      </c>
      <c r="AD81" s="1">
        <v>91</v>
      </c>
      <c r="AE81" s="1">
        <v>8</v>
      </c>
      <c r="AF81" s="75">
        <f t="shared" si="6"/>
        <v>6</v>
      </c>
    </row>
    <row r="82" spans="1:32" x14ac:dyDescent="0.3">
      <c r="A82" s="1">
        <v>46</v>
      </c>
      <c r="B82" s="2">
        <v>527</v>
      </c>
      <c r="C82" s="1">
        <v>28</v>
      </c>
      <c r="D82" s="1">
        <v>8</v>
      </c>
      <c r="E82" s="1" t="s">
        <v>103</v>
      </c>
      <c r="F82" s="1" t="s">
        <v>103</v>
      </c>
      <c r="I82" s="50">
        <v>22</v>
      </c>
      <c r="J82" s="51">
        <v>182</v>
      </c>
      <c r="K82" s="29">
        <v>63</v>
      </c>
      <c r="L82" s="52">
        <v>6</v>
      </c>
      <c r="AB82">
        <v>81</v>
      </c>
      <c r="AC82" s="2">
        <v>527</v>
      </c>
      <c r="AD82" s="1">
        <v>28</v>
      </c>
      <c r="AE82" s="1">
        <v>8</v>
      </c>
      <c r="AF82" s="75">
        <f t="shared" si="6"/>
        <v>6</v>
      </c>
    </row>
    <row r="83" spans="1:32" x14ac:dyDescent="0.3">
      <c r="A83" s="1">
        <v>5</v>
      </c>
      <c r="B83" s="2">
        <v>539</v>
      </c>
      <c r="C83" s="1">
        <v>2</v>
      </c>
      <c r="D83" s="1">
        <v>3</v>
      </c>
      <c r="E83" s="1" t="s">
        <v>108</v>
      </c>
      <c r="F83" s="1" t="s">
        <v>100</v>
      </c>
      <c r="I83" s="50">
        <v>23</v>
      </c>
      <c r="J83" s="51">
        <v>182</v>
      </c>
      <c r="K83" s="29">
        <v>36</v>
      </c>
      <c r="L83" s="52">
        <v>6</v>
      </c>
      <c r="AB83">
        <v>82</v>
      </c>
      <c r="AC83" s="2">
        <v>539</v>
      </c>
      <c r="AD83" s="1">
        <v>2</v>
      </c>
      <c r="AE83" s="1">
        <v>3</v>
      </c>
      <c r="AF83" s="75">
        <f t="shared" si="6"/>
        <v>4</v>
      </c>
    </row>
    <row r="84" spans="1:32" x14ac:dyDescent="0.3">
      <c r="A84" s="1">
        <v>78</v>
      </c>
      <c r="B84" s="2">
        <v>545</v>
      </c>
      <c r="C84" s="1">
        <v>27</v>
      </c>
      <c r="D84" s="1">
        <v>6</v>
      </c>
      <c r="E84" s="1" t="s">
        <v>102</v>
      </c>
      <c r="F84" s="1">
        <v>-1</v>
      </c>
      <c r="I84" s="50">
        <v>24</v>
      </c>
      <c r="J84" s="51">
        <v>185</v>
      </c>
      <c r="K84" s="29">
        <v>66</v>
      </c>
      <c r="L84" s="52">
        <v>6</v>
      </c>
      <c r="AB84">
        <v>83</v>
      </c>
      <c r="AC84" s="2">
        <v>545</v>
      </c>
      <c r="AD84" s="1">
        <v>27</v>
      </c>
      <c r="AE84" s="1">
        <v>6</v>
      </c>
      <c r="AF84" s="75">
        <f t="shared" si="6"/>
        <v>9</v>
      </c>
    </row>
    <row r="85" spans="1:32" x14ac:dyDescent="0.3">
      <c r="A85" s="1">
        <v>61</v>
      </c>
      <c r="B85" s="2">
        <v>546</v>
      </c>
      <c r="C85" s="1">
        <v>9</v>
      </c>
      <c r="D85" s="1">
        <v>8</v>
      </c>
      <c r="E85" s="1" t="s">
        <v>96</v>
      </c>
      <c r="F85" s="1" t="s">
        <v>96</v>
      </c>
      <c r="I85" s="55">
        <v>25</v>
      </c>
      <c r="J85" s="56">
        <v>201</v>
      </c>
      <c r="K85" s="33">
        <v>51</v>
      </c>
      <c r="L85" s="57">
        <v>6</v>
      </c>
      <c r="AB85">
        <v>84</v>
      </c>
      <c r="AC85" s="2">
        <v>546</v>
      </c>
      <c r="AD85" s="1">
        <v>9</v>
      </c>
      <c r="AE85" s="1">
        <v>8</v>
      </c>
      <c r="AF85" s="75">
        <f t="shared" si="6"/>
        <v>6</v>
      </c>
    </row>
    <row r="86" spans="1:32" x14ac:dyDescent="0.3">
      <c r="A86" s="1">
        <v>5</v>
      </c>
      <c r="B86" s="2">
        <v>643</v>
      </c>
      <c r="C86" s="1">
        <v>26</v>
      </c>
      <c r="D86" s="1">
        <v>8</v>
      </c>
      <c r="E86" s="1" t="s">
        <v>100</v>
      </c>
      <c r="F86" s="1" t="s">
        <v>100</v>
      </c>
      <c r="AB86">
        <v>85</v>
      </c>
      <c r="AC86" s="2">
        <v>643</v>
      </c>
      <c r="AD86" s="1">
        <v>26</v>
      </c>
      <c r="AE86" s="1">
        <v>8</v>
      </c>
      <c r="AF86" s="75">
        <f t="shared" si="6"/>
        <v>6</v>
      </c>
    </row>
    <row r="87" spans="1:32" x14ac:dyDescent="0.3">
      <c r="A87" s="1">
        <v>9</v>
      </c>
      <c r="B87" s="2">
        <v>646</v>
      </c>
      <c r="C87" s="1">
        <v>18</v>
      </c>
      <c r="D87" s="1">
        <v>8</v>
      </c>
      <c r="E87" s="1" t="s">
        <v>96</v>
      </c>
      <c r="F87" s="1" t="s">
        <v>96</v>
      </c>
      <c r="AB87">
        <v>86</v>
      </c>
      <c r="AC87" s="2">
        <v>646</v>
      </c>
      <c r="AD87" s="1">
        <v>18</v>
      </c>
      <c r="AE87" s="1">
        <v>8</v>
      </c>
      <c r="AF87" s="75">
        <f t="shared" si="6"/>
        <v>6</v>
      </c>
    </row>
    <row r="88" spans="1:32" x14ac:dyDescent="0.3">
      <c r="A88" s="1">
        <v>6</v>
      </c>
      <c r="B88" s="2">
        <v>683</v>
      </c>
      <c r="C88" s="1">
        <v>23</v>
      </c>
      <c r="D88" s="1">
        <v>3</v>
      </c>
      <c r="E88" s="1" t="s">
        <v>92</v>
      </c>
      <c r="F88" s="1" t="s">
        <v>102</v>
      </c>
      <c r="AB88">
        <v>87</v>
      </c>
      <c r="AC88" s="2">
        <v>683</v>
      </c>
      <c r="AD88" s="1">
        <v>23</v>
      </c>
      <c r="AE88" s="1">
        <v>3</v>
      </c>
      <c r="AF88" s="75">
        <f t="shared" si="6"/>
        <v>4</v>
      </c>
    </row>
    <row r="89" spans="1:32" x14ac:dyDescent="0.3">
      <c r="A89" s="1">
        <v>6</v>
      </c>
      <c r="B89" s="2">
        <v>683</v>
      </c>
      <c r="C89" s="1">
        <v>23</v>
      </c>
      <c r="D89" s="1">
        <v>3</v>
      </c>
      <c r="E89" s="1" t="s">
        <v>92</v>
      </c>
      <c r="F89" s="1" t="s">
        <v>102</v>
      </c>
      <c r="AB89">
        <v>88</v>
      </c>
      <c r="AC89" s="2">
        <v>683</v>
      </c>
      <c r="AD89" s="1">
        <v>23</v>
      </c>
      <c r="AE89" s="1">
        <v>3</v>
      </c>
      <c r="AF89" s="75">
        <f t="shared" si="6"/>
        <v>4</v>
      </c>
    </row>
    <row r="90" spans="1:32" x14ac:dyDescent="0.3">
      <c r="A90" s="1">
        <v>9</v>
      </c>
      <c r="B90" s="2">
        <v>683</v>
      </c>
      <c r="C90" s="1">
        <v>23</v>
      </c>
      <c r="D90" s="1">
        <v>3</v>
      </c>
      <c r="E90" s="1" t="s">
        <v>92</v>
      </c>
      <c r="F90" s="1" t="s">
        <v>96</v>
      </c>
      <c r="AB90" s="116">
        <v>89</v>
      </c>
      <c r="AC90" s="2">
        <v>683</v>
      </c>
      <c r="AD90" s="1">
        <v>23</v>
      </c>
      <c r="AE90" s="1">
        <v>3</v>
      </c>
      <c r="AF90" s="75">
        <f t="shared" si="6"/>
        <v>4</v>
      </c>
    </row>
  </sheetData>
  <sortState ref="A2:F91">
    <sortCondition ref="B2:B91"/>
    <sortCondition ref="A2:A91"/>
  </sortState>
  <conditionalFormatting sqref="D2:D90">
    <cfRule type="colorScale" priority="5">
      <colorScale>
        <cfvo type="min"/>
        <cfvo type="max"/>
        <color rgb="FFFFEF9C"/>
        <color rgb="FF63BE7B"/>
      </colorScale>
    </cfRule>
  </conditionalFormatting>
  <conditionalFormatting sqref="L61:L85">
    <cfRule type="colorScale" priority="4">
      <colorScale>
        <cfvo type="min"/>
        <cfvo type="max"/>
        <color rgb="FFFFEF9C"/>
        <color rgb="FF63BE7B"/>
      </colorScale>
    </cfRule>
  </conditionalFormatting>
  <conditionalFormatting sqref="K11:K17">
    <cfRule type="colorScale" priority="2">
      <colorScale>
        <cfvo type="min"/>
        <cfvo type="max"/>
        <color rgb="FFFCFCFF"/>
        <color rgb="FFF8696B"/>
      </colorScale>
    </cfRule>
  </conditionalFormatting>
  <conditionalFormatting sqref="AE2:AE9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21" workbookViewId="0">
      <selection activeCell="E54" sqref="E54"/>
    </sheetView>
  </sheetViews>
  <sheetFormatPr defaultRowHeight="14.4" x14ac:dyDescent="0.3"/>
  <cols>
    <col min="1" max="6" width="9.109375" style="1"/>
  </cols>
  <sheetData>
    <row r="1" spans="1:6" ht="14.25" x14ac:dyDescent="0.45">
      <c r="A1" s="1" t="s">
        <v>111</v>
      </c>
      <c r="B1" s="1" t="s">
        <v>88</v>
      </c>
      <c r="C1" s="2" t="s">
        <v>109</v>
      </c>
      <c r="D1" s="1" t="s">
        <v>113</v>
      </c>
      <c r="E1" s="1" t="s">
        <v>110</v>
      </c>
      <c r="F1" s="1" t="s">
        <v>112</v>
      </c>
    </row>
    <row r="2" spans="1:6" ht="14.25" x14ac:dyDescent="0.45">
      <c r="A2" s="1">
        <v>34</v>
      </c>
      <c r="B2" s="1">
        <v>396</v>
      </c>
      <c r="C2" s="2">
        <v>1</v>
      </c>
      <c r="D2" s="1">
        <v>0</v>
      </c>
      <c r="E2" s="1" t="s">
        <v>104</v>
      </c>
      <c r="F2" s="1" t="s">
        <v>101</v>
      </c>
    </row>
    <row r="3" spans="1:6" ht="14.25" x14ac:dyDescent="0.45">
      <c r="A3" s="1">
        <v>5</v>
      </c>
      <c r="B3" s="1">
        <v>539</v>
      </c>
      <c r="C3" s="2">
        <v>2</v>
      </c>
      <c r="D3" s="1">
        <v>3</v>
      </c>
      <c r="E3" s="1" t="s">
        <v>108</v>
      </c>
      <c r="F3" s="1" t="s">
        <v>100</v>
      </c>
    </row>
    <row r="4" spans="1:6" ht="14.25" x14ac:dyDescent="0.45">
      <c r="A4" s="1">
        <v>4</v>
      </c>
      <c r="B4" s="1">
        <v>371</v>
      </c>
      <c r="C4" s="2">
        <v>3</v>
      </c>
      <c r="D4" s="1">
        <v>3</v>
      </c>
      <c r="E4" s="1" t="s">
        <v>93</v>
      </c>
      <c r="F4" s="1" t="s">
        <v>95</v>
      </c>
    </row>
    <row r="5" spans="1:6" ht="14.25" x14ac:dyDescent="0.45">
      <c r="A5" s="1">
        <v>14</v>
      </c>
      <c r="B5" s="1">
        <v>93</v>
      </c>
      <c r="C5" s="2">
        <v>4</v>
      </c>
      <c r="D5" s="1">
        <v>8</v>
      </c>
      <c r="E5" s="1" t="s">
        <v>95</v>
      </c>
      <c r="F5" s="1" t="s">
        <v>95</v>
      </c>
    </row>
    <row r="6" spans="1:6" ht="14.25" x14ac:dyDescent="0.45">
      <c r="A6" s="1">
        <v>53</v>
      </c>
      <c r="B6" s="1">
        <v>437</v>
      </c>
      <c r="C6" s="2">
        <v>5</v>
      </c>
      <c r="D6" s="1">
        <v>8</v>
      </c>
      <c r="E6" s="1" t="s">
        <v>100</v>
      </c>
      <c r="F6" s="1" t="s">
        <v>100</v>
      </c>
    </row>
    <row r="7" spans="1:6" ht="14.25" x14ac:dyDescent="0.45">
      <c r="A7" s="1">
        <v>56</v>
      </c>
      <c r="B7" s="1">
        <v>425</v>
      </c>
      <c r="C7" s="2">
        <v>6</v>
      </c>
      <c r="D7" s="1">
        <v>6</v>
      </c>
      <c r="E7" s="1" t="s">
        <v>102</v>
      </c>
      <c r="F7" s="1" t="s">
        <v>106</v>
      </c>
    </row>
    <row r="8" spans="1:6" ht="14.25" x14ac:dyDescent="0.45">
      <c r="A8" s="1">
        <v>33</v>
      </c>
      <c r="B8" s="1">
        <v>274</v>
      </c>
      <c r="C8" s="2">
        <v>7</v>
      </c>
      <c r="D8" s="1">
        <v>2</v>
      </c>
      <c r="E8" s="1" t="s">
        <v>103</v>
      </c>
      <c r="F8" s="1" t="s">
        <v>93</v>
      </c>
    </row>
    <row r="9" spans="1:6" ht="14.25" x14ac:dyDescent="0.45">
      <c r="A9" s="1">
        <v>61</v>
      </c>
      <c r="B9" s="1">
        <v>546</v>
      </c>
      <c r="C9" s="2">
        <v>9</v>
      </c>
      <c r="D9" s="1">
        <v>8</v>
      </c>
      <c r="E9" s="1" t="s">
        <v>96</v>
      </c>
      <c r="F9" s="1" t="s">
        <v>96</v>
      </c>
    </row>
    <row r="10" spans="1:6" ht="14.25" x14ac:dyDescent="0.45">
      <c r="A10" s="1">
        <v>4</v>
      </c>
      <c r="B10" s="1">
        <v>211</v>
      </c>
      <c r="C10" s="2">
        <v>15</v>
      </c>
      <c r="D10" s="1">
        <v>8</v>
      </c>
      <c r="E10" s="1" t="s">
        <v>95</v>
      </c>
      <c r="F10" s="1" t="s">
        <v>95</v>
      </c>
    </row>
    <row r="11" spans="1:6" ht="14.25" x14ac:dyDescent="0.45">
      <c r="A11" s="1">
        <v>11</v>
      </c>
      <c r="B11" s="1">
        <v>180</v>
      </c>
      <c r="C11" s="2">
        <v>16</v>
      </c>
      <c r="D11" s="1">
        <v>3</v>
      </c>
      <c r="E11" s="1" t="s">
        <v>97</v>
      </c>
      <c r="F11" s="1" t="s">
        <v>92</v>
      </c>
    </row>
    <row r="12" spans="1:6" ht="14.25" x14ac:dyDescent="0.45">
      <c r="A12" s="1">
        <v>9</v>
      </c>
      <c r="B12" s="1">
        <v>646</v>
      </c>
      <c r="C12" s="2">
        <v>18</v>
      </c>
      <c r="D12" s="1">
        <v>8</v>
      </c>
      <c r="E12" s="1" t="s">
        <v>96</v>
      </c>
      <c r="F12" s="1" t="s">
        <v>96</v>
      </c>
    </row>
    <row r="13" spans="1:6" ht="14.25" x14ac:dyDescent="0.45">
      <c r="A13" s="1">
        <v>11</v>
      </c>
      <c r="B13" s="1">
        <v>62</v>
      </c>
      <c r="C13" s="2">
        <v>19</v>
      </c>
      <c r="D13" s="1">
        <v>1</v>
      </c>
      <c r="E13" s="1" t="s">
        <v>94</v>
      </c>
      <c r="F13" s="1" t="s">
        <v>92</v>
      </c>
    </row>
    <row r="14" spans="1:6" ht="14.25" x14ac:dyDescent="0.45">
      <c r="A14" s="1">
        <v>29</v>
      </c>
      <c r="B14" s="1">
        <v>346</v>
      </c>
      <c r="C14" s="2">
        <v>21</v>
      </c>
      <c r="D14" s="1">
        <v>4</v>
      </c>
      <c r="E14" s="1" t="s">
        <v>105</v>
      </c>
      <c r="F14" s="1" t="s">
        <v>96</v>
      </c>
    </row>
    <row r="15" spans="1:6" ht="14.25" x14ac:dyDescent="0.45">
      <c r="A15" s="1">
        <v>10</v>
      </c>
      <c r="B15" s="1">
        <v>150</v>
      </c>
      <c r="C15" s="2">
        <v>22</v>
      </c>
      <c r="D15" s="1">
        <v>8</v>
      </c>
      <c r="E15" s="1" t="s">
        <v>91</v>
      </c>
      <c r="F15" s="1" t="s">
        <v>91</v>
      </c>
    </row>
    <row r="16" spans="1:6" ht="14.25" x14ac:dyDescent="0.45">
      <c r="A16" s="1">
        <v>6</v>
      </c>
      <c r="B16" s="1">
        <v>683</v>
      </c>
      <c r="C16" s="2">
        <v>23</v>
      </c>
      <c r="D16" s="1">
        <v>3</v>
      </c>
      <c r="E16" s="1" t="s">
        <v>92</v>
      </c>
      <c r="F16" s="1" t="s">
        <v>102</v>
      </c>
    </row>
    <row r="17" spans="1:6" ht="14.25" x14ac:dyDescent="0.45">
      <c r="A17" s="1">
        <v>9</v>
      </c>
      <c r="B17" s="1">
        <v>683</v>
      </c>
      <c r="C17" s="2">
        <v>23</v>
      </c>
      <c r="D17" s="1">
        <v>3</v>
      </c>
      <c r="E17" s="1" t="s">
        <v>92</v>
      </c>
      <c r="F17" s="1" t="s">
        <v>96</v>
      </c>
    </row>
    <row r="18" spans="1:6" ht="14.25" x14ac:dyDescent="0.45">
      <c r="A18" s="1">
        <v>6</v>
      </c>
      <c r="B18" s="1">
        <v>683</v>
      </c>
      <c r="C18" s="2">
        <v>23</v>
      </c>
      <c r="D18" s="1">
        <v>3</v>
      </c>
      <c r="E18" s="1" t="s">
        <v>92</v>
      </c>
      <c r="F18" s="1" t="s">
        <v>102</v>
      </c>
    </row>
    <row r="19" spans="1:6" ht="14.25" x14ac:dyDescent="0.45">
      <c r="A19" s="1">
        <v>13</v>
      </c>
      <c r="B19" s="1">
        <v>47</v>
      </c>
      <c r="C19" s="2">
        <v>25</v>
      </c>
      <c r="D19" s="1">
        <v>8</v>
      </c>
      <c r="E19" s="1" t="s">
        <v>93</v>
      </c>
      <c r="F19" s="1" t="s">
        <v>93</v>
      </c>
    </row>
    <row r="20" spans="1:6" ht="14.25" x14ac:dyDescent="0.45">
      <c r="A20" s="1">
        <v>5</v>
      </c>
      <c r="B20" s="1">
        <v>643</v>
      </c>
      <c r="C20" s="2">
        <v>26</v>
      </c>
      <c r="D20" s="1">
        <v>8</v>
      </c>
      <c r="E20" s="1" t="s">
        <v>100</v>
      </c>
      <c r="F20" s="1" t="s">
        <v>100</v>
      </c>
    </row>
    <row r="21" spans="1:6" ht="14.25" x14ac:dyDescent="0.45">
      <c r="A21" s="1">
        <v>78</v>
      </c>
      <c r="B21" s="1">
        <v>545</v>
      </c>
      <c r="C21" s="2">
        <v>27</v>
      </c>
      <c r="D21" s="1">
        <v>6</v>
      </c>
      <c r="E21" s="1" t="s">
        <v>102</v>
      </c>
      <c r="F21" s="1">
        <v>-1</v>
      </c>
    </row>
    <row r="22" spans="1:6" ht="14.25" x14ac:dyDescent="0.45">
      <c r="A22" s="1">
        <v>46</v>
      </c>
      <c r="B22" s="1">
        <v>527</v>
      </c>
      <c r="C22" s="2">
        <v>28</v>
      </c>
      <c r="D22" s="1">
        <v>8</v>
      </c>
      <c r="E22" s="1" t="s">
        <v>103</v>
      </c>
      <c r="F22" s="1" t="s">
        <v>103</v>
      </c>
    </row>
    <row r="23" spans="1:6" ht="14.25" x14ac:dyDescent="0.45">
      <c r="A23" s="1">
        <v>31</v>
      </c>
      <c r="B23" s="1">
        <v>135</v>
      </c>
      <c r="C23" s="2">
        <v>29</v>
      </c>
      <c r="D23" s="1">
        <v>1</v>
      </c>
      <c r="E23" s="1" t="s">
        <v>96</v>
      </c>
      <c r="F23" s="1" t="s">
        <v>91</v>
      </c>
    </row>
    <row r="24" spans="1:6" ht="14.25" x14ac:dyDescent="0.45">
      <c r="A24" s="1">
        <v>65</v>
      </c>
      <c r="B24" s="1">
        <v>353</v>
      </c>
      <c r="C24" s="2">
        <v>30</v>
      </c>
      <c r="D24" s="1">
        <v>6</v>
      </c>
      <c r="E24" s="1" t="s">
        <v>105</v>
      </c>
      <c r="F24" s="1" t="s">
        <v>92</v>
      </c>
    </row>
    <row r="25" spans="1:6" ht="14.25" x14ac:dyDescent="0.45">
      <c r="A25" s="1">
        <v>10</v>
      </c>
      <c r="B25" s="1">
        <v>18</v>
      </c>
      <c r="C25" s="2">
        <v>31</v>
      </c>
      <c r="D25" s="1">
        <v>6</v>
      </c>
      <c r="E25" s="1" t="s">
        <v>91</v>
      </c>
      <c r="F25" s="1" t="s">
        <v>91</v>
      </c>
    </row>
    <row r="26" spans="1:6" ht="14.25" x14ac:dyDescent="0.45">
      <c r="A26" s="1">
        <v>19</v>
      </c>
      <c r="B26" s="1">
        <v>203</v>
      </c>
      <c r="C26" s="2">
        <v>32</v>
      </c>
      <c r="D26" s="1">
        <v>1</v>
      </c>
      <c r="E26" s="1" t="s">
        <v>104</v>
      </c>
      <c r="F26" s="1" t="s">
        <v>94</v>
      </c>
    </row>
    <row r="27" spans="1:6" ht="14.25" x14ac:dyDescent="0.45">
      <c r="A27" s="1">
        <v>12</v>
      </c>
      <c r="B27" s="1">
        <v>178</v>
      </c>
      <c r="C27" s="2">
        <v>33</v>
      </c>
      <c r="D27" s="1">
        <v>2</v>
      </c>
      <c r="E27" s="1" t="s">
        <v>93</v>
      </c>
      <c r="F27" s="1" t="s">
        <v>90</v>
      </c>
    </row>
    <row r="28" spans="1:6" ht="14.25" x14ac:dyDescent="0.45">
      <c r="A28" s="1">
        <v>25</v>
      </c>
      <c r="B28" s="1">
        <v>178</v>
      </c>
      <c r="C28" s="2">
        <v>34</v>
      </c>
      <c r="D28" s="1">
        <v>4</v>
      </c>
      <c r="E28" s="1" t="s">
        <v>101</v>
      </c>
      <c r="F28" s="1" t="s">
        <v>93</v>
      </c>
    </row>
    <row r="29" spans="1:6" ht="14.25" x14ac:dyDescent="0.45">
      <c r="A29" s="1">
        <v>4</v>
      </c>
      <c r="B29" s="1">
        <v>371</v>
      </c>
      <c r="C29" s="2">
        <v>35</v>
      </c>
      <c r="D29" s="1">
        <v>3</v>
      </c>
      <c r="E29" s="1" t="s">
        <v>94</v>
      </c>
      <c r="F29" s="1" t="s">
        <v>95</v>
      </c>
    </row>
    <row r="30" spans="1:6" ht="14.25" x14ac:dyDescent="0.45">
      <c r="A30" s="1">
        <v>73</v>
      </c>
      <c r="B30" s="1">
        <v>182</v>
      </c>
      <c r="C30" s="2">
        <v>36</v>
      </c>
      <c r="D30" s="1">
        <v>6</v>
      </c>
      <c r="E30" s="1" t="s">
        <v>103</v>
      </c>
      <c r="F30" s="1">
        <v>-1</v>
      </c>
    </row>
    <row r="31" spans="1:6" ht="14.25" x14ac:dyDescent="0.45">
      <c r="A31" s="1">
        <v>83</v>
      </c>
      <c r="B31" s="1">
        <v>494</v>
      </c>
      <c r="C31" s="2">
        <v>37</v>
      </c>
      <c r="D31" s="1">
        <v>6</v>
      </c>
      <c r="E31" s="1" t="s">
        <v>107</v>
      </c>
      <c r="F31" s="1">
        <v>-1</v>
      </c>
    </row>
    <row r="32" spans="1:6" ht="14.25" x14ac:dyDescent="0.45">
      <c r="A32" s="1">
        <v>83</v>
      </c>
      <c r="B32" s="1">
        <v>396</v>
      </c>
      <c r="C32" s="2">
        <v>38</v>
      </c>
      <c r="D32" s="1">
        <v>6</v>
      </c>
      <c r="E32" s="1" t="s">
        <v>106</v>
      </c>
      <c r="F32" s="1">
        <v>-1</v>
      </c>
    </row>
    <row r="33" spans="1:6" ht="14.25" x14ac:dyDescent="0.45">
      <c r="A33" s="1">
        <v>69</v>
      </c>
      <c r="B33" s="1">
        <v>396</v>
      </c>
      <c r="C33" s="2">
        <v>39</v>
      </c>
      <c r="D33" s="1">
        <v>6</v>
      </c>
      <c r="E33" s="1" t="s">
        <v>99</v>
      </c>
      <c r="F33" s="1" t="s">
        <v>98</v>
      </c>
    </row>
    <row r="34" spans="1:6" ht="14.25" x14ac:dyDescent="0.45">
      <c r="A34" s="1">
        <v>75</v>
      </c>
      <c r="B34" s="1">
        <v>154</v>
      </c>
      <c r="C34" s="2">
        <v>40</v>
      </c>
      <c r="D34" s="1">
        <v>6</v>
      </c>
      <c r="E34" s="1" t="s">
        <v>98</v>
      </c>
      <c r="F34" s="1">
        <v>-1</v>
      </c>
    </row>
    <row r="35" spans="1:6" ht="14.25" x14ac:dyDescent="0.45">
      <c r="A35" s="1">
        <v>10</v>
      </c>
      <c r="B35" s="1">
        <v>91</v>
      </c>
      <c r="C35" s="2">
        <v>41</v>
      </c>
      <c r="D35" s="1">
        <v>8</v>
      </c>
      <c r="E35" s="1" t="s">
        <v>91</v>
      </c>
      <c r="F35" s="1" t="s">
        <v>91</v>
      </c>
    </row>
    <row r="36" spans="1:6" ht="14.25" x14ac:dyDescent="0.45">
      <c r="A36" s="1">
        <v>87</v>
      </c>
      <c r="B36" s="1">
        <v>418</v>
      </c>
      <c r="C36" s="2">
        <v>43</v>
      </c>
      <c r="D36" s="1">
        <v>6</v>
      </c>
      <c r="E36" s="1" t="s">
        <v>90</v>
      </c>
      <c r="F36" s="1">
        <v>-1</v>
      </c>
    </row>
    <row r="37" spans="1:6" ht="14.25" x14ac:dyDescent="0.45">
      <c r="A37" s="1">
        <v>81</v>
      </c>
      <c r="B37" s="1">
        <v>397</v>
      </c>
      <c r="C37" s="2">
        <v>46</v>
      </c>
      <c r="D37" s="1">
        <v>6</v>
      </c>
      <c r="E37" s="1" t="s">
        <v>103</v>
      </c>
      <c r="F37" s="1">
        <v>-1</v>
      </c>
    </row>
    <row r="38" spans="1:6" ht="14.25" x14ac:dyDescent="0.45">
      <c r="A38" s="1">
        <v>34</v>
      </c>
      <c r="B38" s="1">
        <v>293</v>
      </c>
      <c r="C38" s="2">
        <v>47</v>
      </c>
      <c r="D38" s="1">
        <v>8</v>
      </c>
      <c r="E38" s="1" t="s">
        <v>101</v>
      </c>
      <c r="F38" s="1" t="s">
        <v>101</v>
      </c>
    </row>
    <row r="39" spans="1:6" ht="14.25" x14ac:dyDescent="0.45">
      <c r="A39" s="1">
        <v>84</v>
      </c>
      <c r="B39" s="1">
        <v>301</v>
      </c>
      <c r="C39" s="2">
        <v>48</v>
      </c>
      <c r="D39" s="1">
        <v>6</v>
      </c>
      <c r="E39" s="1" t="s">
        <v>108</v>
      </c>
      <c r="F39" s="1">
        <v>-1</v>
      </c>
    </row>
    <row r="40" spans="1:6" ht="14.25" x14ac:dyDescent="0.45">
      <c r="A40" s="1">
        <v>84</v>
      </c>
      <c r="B40" s="1">
        <v>301</v>
      </c>
      <c r="C40" s="2">
        <v>48</v>
      </c>
      <c r="D40" s="1">
        <v>6</v>
      </c>
      <c r="E40" s="1" t="s">
        <v>108</v>
      </c>
      <c r="F40" s="1">
        <v>-1</v>
      </c>
    </row>
    <row r="41" spans="1:6" ht="14.25" x14ac:dyDescent="0.45">
      <c r="A41" s="1">
        <v>95</v>
      </c>
      <c r="B41" s="1">
        <v>273</v>
      </c>
      <c r="C41" s="2">
        <v>49</v>
      </c>
      <c r="D41" s="1">
        <v>6</v>
      </c>
      <c r="E41" s="1" t="s">
        <v>91</v>
      </c>
      <c r="F41" s="1" t="s">
        <v>100</v>
      </c>
    </row>
    <row r="42" spans="1:6" ht="14.25" x14ac:dyDescent="0.45">
      <c r="A42" s="1">
        <v>11</v>
      </c>
      <c r="B42" s="1">
        <v>23</v>
      </c>
      <c r="C42" s="2">
        <v>50</v>
      </c>
      <c r="D42" s="1">
        <v>8</v>
      </c>
      <c r="E42" s="1" t="s">
        <v>92</v>
      </c>
      <c r="F42" s="1" t="s">
        <v>92</v>
      </c>
    </row>
    <row r="43" spans="1:6" ht="14.25" x14ac:dyDescent="0.45">
      <c r="A43" s="1">
        <v>75</v>
      </c>
      <c r="B43" s="1">
        <v>201</v>
      </c>
      <c r="C43" s="2">
        <v>51</v>
      </c>
      <c r="D43" s="1">
        <v>6</v>
      </c>
      <c r="E43" s="1" t="s">
        <v>93</v>
      </c>
      <c r="F43" s="1">
        <v>-1</v>
      </c>
    </row>
    <row r="44" spans="1:6" ht="14.25" x14ac:dyDescent="0.45">
      <c r="A44" s="1">
        <v>50</v>
      </c>
      <c r="B44" s="1">
        <v>227</v>
      </c>
      <c r="C44" s="2">
        <v>52</v>
      </c>
      <c r="D44" s="1">
        <v>6</v>
      </c>
      <c r="E44" s="1" t="s">
        <v>95</v>
      </c>
      <c r="F44" s="1" t="s">
        <v>92</v>
      </c>
    </row>
    <row r="45" spans="1:6" ht="14.25" x14ac:dyDescent="0.45">
      <c r="A45" s="1">
        <v>62</v>
      </c>
      <c r="B45" s="1">
        <v>323</v>
      </c>
      <c r="C45" s="2">
        <v>53</v>
      </c>
      <c r="D45" s="1">
        <v>6</v>
      </c>
      <c r="E45" s="1" t="s">
        <v>100</v>
      </c>
      <c r="F45" s="1" t="s">
        <v>105</v>
      </c>
    </row>
    <row r="46" spans="1:6" ht="14.25" x14ac:dyDescent="0.45">
      <c r="A46" s="1">
        <v>75</v>
      </c>
      <c r="B46" s="1">
        <v>179</v>
      </c>
      <c r="C46" s="2">
        <v>54</v>
      </c>
      <c r="D46" s="1">
        <v>6</v>
      </c>
      <c r="E46" s="1" t="s">
        <v>102</v>
      </c>
      <c r="F46" s="1">
        <v>-1</v>
      </c>
    </row>
    <row r="47" spans="1:6" ht="14.25" x14ac:dyDescent="0.45">
      <c r="A47" s="1">
        <v>75</v>
      </c>
      <c r="B47" s="1">
        <v>232</v>
      </c>
      <c r="C47" s="2">
        <v>55</v>
      </c>
      <c r="D47" s="1">
        <v>6</v>
      </c>
      <c r="E47" s="1" t="s">
        <v>107</v>
      </c>
      <c r="F47" s="1">
        <v>-1</v>
      </c>
    </row>
    <row r="48" spans="1:6" ht="14.25" x14ac:dyDescent="0.45">
      <c r="A48" s="1">
        <v>75</v>
      </c>
      <c r="B48" s="1">
        <v>214</v>
      </c>
      <c r="C48" s="2">
        <v>56</v>
      </c>
      <c r="D48" s="1">
        <v>6</v>
      </c>
      <c r="E48" s="1" t="s">
        <v>106</v>
      </c>
      <c r="F48" s="1">
        <v>-1</v>
      </c>
    </row>
    <row r="49" spans="1:6" x14ac:dyDescent="0.3">
      <c r="A49" s="1">
        <v>66</v>
      </c>
      <c r="B49" s="1">
        <v>310</v>
      </c>
      <c r="C49" s="2">
        <v>57</v>
      </c>
      <c r="D49" s="1">
        <v>6</v>
      </c>
      <c r="E49" s="1" t="s">
        <v>99</v>
      </c>
      <c r="F49" s="1" t="s">
        <v>93</v>
      </c>
    </row>
    <row r="50" spans="1:6" x14ac:dyDescent="0.3">
      <c r="A50" s="1">
        <v>69</v>
      </c>
      <c r="B50" s="1">
        <v>399</v>
      </c>
      <c r="C50" s="2">
        <v>58</v>
      </c>
      <c r="D50" s="1">
        <v>6</v>
      </c>
      <c r="E50" s="1" t="s">
        <v>98</v>
      </c>
      <c r="F50" s="1" t="s">
        <v>98</v>
      </c>
    </row>
    <row r="51" spans="1:6" x14ac:dyDescent="0.3">
      <c r="A51" s="1">
        <v>60</v>
      </c>
      <c r="B51" s="1">
        <v>311</v>
      </c>
      <c r="C51" s="2">
        <v>59</v>
      </c>
      <c r="D51" s="1">
        <v>6</v>
      </c>
      <c r="E51" s="1" t="s">
        <v>101</v>
      </c>
      <c r="F51" s="1" t="s">
        <v>97</v>
      </c>
    </row>
    <row r="52" spans="1:6" x14ac:dyDescent="0.3">
      <c r="A52" s="1">
        <v>75</v>
      </c>
      <c r="B52" s="1">
        <v>148</v>
      </c>
      <c r="C52" s="2">
        <v>60</v>
      </c>
      <c r="D52" s="1">
        <v>6</v>
      </c>
      <c r="E52" s="1" t="s">
        <v>97</v>
      </c>
      <c r="F52" s="1">
        <v>-1</v>
      </c>
    </row>
    <row r="53" spans="1:6" x14ac:dyDescent="0.3">
      <c r="A53" s="1">
        <v>66</v>
      </c>
      <c r="B53" s="1">
        <v>314</v>
      </c>
      <c r="C53" s="2">
        <v>61</v>
      </c>
      <c r="D53" s="1">
        <v>6</v>
      </c>
      <c r="E53" s="1" t="s">
        <v>96</v>
      </c>
      <c r="F53" s="1" t="s">
        <v>93</v>
      </c>
    </row>
    <row r="54" spans="1:6" x14ac:dyDescent="0.3">
      <c r="A54" s="1">
        <v>75</v>
      </c>
      <c r="B54" s="1">
        <v>206</v>
      </c>
      <c r="C54" s="2">
        <v>62</v>
      </c>
      <c r="D54" s="1">
        <v>6</v>
      </c>
      <c r="E54" s="1" t="s">
        <v>105</v>
      </c>
      <c r="F54" s="1">
        <v>-1</v>
      </c>
    </row>
    <row r="55" spans="1:6" x14ac:dyDescent="0.3">
      <c r="A55" s="1">
        <v>50</v>
      </c>
      <c r="B55" s="1">
        <v>182</v>
      </c>
      <c r="C55" s="2">
        <v>63</v>
      </c>
      <c r="D55" s="1">
        <v>6</v>
      </c>
      <c r="E55" s="1" t="s">
        <v>91</v>
      </c>
      <c r="F55" s="1" t="s">
        <v>92</v>
      </c>
    </row>
    <row r="56" spans="1:6" x14ac:dyDescent="0.3">
      <c r="A56" s="1">
        <v>73</v>
      </c>
      <c r="B56" s="1">
        <v>283</v>
      </c>
      <c r="C56" s="2">
        <v>64</v>
      </c>
      <c r="D56" s="1">
        <v>6</v>
      </c>
      <c r="E56" s="1" t="s">
        <v>92</v>
      </c>
      <c r="F56" s="1">
        <v>-1</v>
      </c>
    </row>
    <row r="57" spans="1:6" x14ac:dyDescent="0.3">
      <c r="A57" s="1">
        <v>75</v>
      </c>
      <c r="B57" s="1">
        <v>242</v>
      </c>
      <c r="C57" s="2">
        <v>65</v>
      </c>
      <c r="D57" s="1">
        <v>6</v>
      </c>
      <c r="E57" s="1" t="s">
        <v>92</v>
      </c>
      <c r="F57" s="1">
        <v>-1</v>
      </c>
    </row>
    <row r="58" spans="1:6" x14ac:dyDescent="0.3">
      <c r="A58" s="1">
        <v>75</v>
      </c>
      <c r="B58" s="1">
        <v>185</v>
      </c>
      <c r="C58" s="2">
        <v>66</v>
      </c>
      <c r="D58" s="1">
        <v>6</v>
      </c>
      <c r="E58" s="1" t="s">
        <v>93</v>
      </c>
      <c r="F58" s="1">
        <v>-1</v>
      </c>
    </row>
    <row r="59" spans="1:6" x14ac:dyDescent="0.3">
      <c r="A59" s="1">
        <v>75</v>
      </c>
      <c r="B59" s="1">
        <v>164</v>
      </c>
      <c r="C59" s="2">
        <v>67</v>
      </c>
      <c r="D59" s="1">
        <v>6</v>
      </c>
      <c r="E59" s="1" t="s">
        <v>99</v>
      </c>
      <c r="F59" s="1">
        <v>-1</v>
      </c>
    </row>
    <row r="60" spans="1:6" x14ac:dyDescent="0.3">
      <c r="A60" s="1">
        <v>73</v>
      </c>
      <c r="B60" s="1">
        <v>254</v>
      </c>
      <c r="C60" s="2">
        <v>68</v>
      </c>
      <c r="D60" s="1">
        <v>6</v>
      </c>
      <c r="E60" s="1" t="s">
        <v>98</v>
      </c>
      <c r="F60" s="1">
        <v>-1</v>
      </c>
    </row>
    <row r="61" spans="1:6" x14ac:dyDescent="0.3">
      <c r="A61" s="1">
        <v>74</v>
      </c>
      <c r="B61" s="1">
        <v>261</v>
      </c>
      <c r="C61" s="2">
        <v>69</v>
      </c>
      <c r="D61" s="1">
        <v>6</v>
      </c>
      <c r="E61" s="1" t="s">
        <v>98</v>
      </c>
      <c r="F61" s="1">
        <v>-1</v>
      </c>
    </row>
    <row r="62" spans="1:6" x14ac:dyDescent="0.3">
      <c r="A62" s="1">
        <v>73</v>
      </c>
      <c r="B62" s="1">
        <v>301</v>
      </c>
      <c r="C62" s="2">
        <v>70</v>
      </c>
      <c r="D62" s="1">
        <v>6</v>
      </c>
      <c r="E62" s="1" t="s">
        <v>101</v>
      </c>
      <c r="F62" s="1">
        <v>-1</v>
      </c>
    </row>
    <row r="63" spans="1:6" x14ac:dyDescent="0.3">
      <c r="A63" s="1">
        <v>66</v>
      </c>
      <c r="B63" s="1">
        <v>281</v>
      </c>
      <c r="C63" s="2">
        <v>71</v>
      </c>
      <c r="D63" s="1">
        <v>6</v>
      </c>
      <c r="E63" s="1" t="s">
        <v>94</v>
      </c>
      <c r="F63" s="1" t="s">
        <v>93</v>
      </c>
    </row>
    <row r="64" spans="1:6" x14ac:dyDescent="0.3">
      <c r="A64" s="1">
        <v>79</v>
      </c>
      <c r="B64" s="1">
        <v>332</v>
      </c>
      <c r="C64" s="2">
        <v>72</v>
      </c>
      <c r="D64" s="1">
        <v>6</v>
      </c>
      <c r="E64" s="1">
        <v>-1</v>
      </c>
      <c r="F64" s="1">
        <v>-1</v>
      </c>
    </row>
    <row r="65" spans="1:6" x14ac:dyDescent="0.3">
      <c r="A65" s="1">
        <v>10</v>
      </c>
      <c r="B65" s="1">
        <v>90</v>
      </c>
      <c r="C65" s="2">
        <v>73</v>
      </c>
      <c r="D65" s="1">
        <v>6</v>
      </c>
      <c r="E65" s="1">
        <v>-1</v>
      </c>
      <c r="F65" s="1" t="s">
        <v>91</v>
      </c>
    </row>
    <row r="66" spans="1:6" x14ac:dyDescent="0.3">
      <c r="A66" s="1">
        <v>50</v>
      </c>
      <c r="B66" s="1">
        <v>109</v>
      </c>
      <c r="C66" s="2">
        <v>74</v>
      </c>
      <c r="D66" s="1">
        <v>6</v>
      </c>
      <c r="E66" s="1">
        <v>-1</v>
      </c>
      <c r="F66" s="1" t="s">
        <v>92</v>
      </c>
    </row>
    <row r="67" spans="1:6" x14ac:dyDescent="0.3">
      <c r="A67" s="1">
        <v>12</v>
      </c>
      <c r="B67" s="1">
        <v>16</v>
      </c>
      <c r="C67" s="2">
        <v>75</v>
      </c>
      <c r="D67" s="1">
        <v>6</v>
      </c>
      <c r="E67" s="1">
        <v>-1</v>
      </c>
      <c r="F67" s="1" t="s">
        <v>90</v>
      </c>
    </row>
    <row r="68" spans="1:6" x14ac:dyDescent="0.3">
      <c r="A68" s="1">
        <v>54</v>
      </c>
      <c r="B68" s="1">
        <v>323</v>
      </c>
      <c r="C68" s="2">
        <v>76</v>
      </c>
      <c r="D68" s="1">
        <v>6</v>
      </c>
      <c r="E68" s="1">
        <v>-1</v>
      </c>
      <c r="F68" s="1" t="s">
        <v>102</v>
      </c>
    </row>
    <row r="69" spans="1:6" x14ac:dyDescent="0.3">
      <c r="A69" s="1">
        <v>84</v>
      </c>
      <c r="B69" s="1">
        <v>248</v>
      </c>
      <c r="C69" s="2">
        <v>77</v>
      </c>
      <c r="D69" s="1">
        <v>6</v>
      </c>
      <c r="E69" s="1">
        <v>-1</v>
      </c>
      <c r="F69" s="1">
        <v>-1</v>
      </c>
    </row>
    <row r="70" spans="1:6" x14ac:dyDescent="0.3">
      <c r="A70" s="1">
        <v>73</v>
      </c>
      <c r="B70" s="1">
        <v>307</v>
      </c>
      <c r="C70" s="2">
        <v>78</v>
      </c>
      <c r="D70" s="1">
        <v>6</v>
      </c>
      <c r="E70" s="1">
        <v>-1</v>
      </c>
      <c r="F70" s="1">
        <v>-1</v>
      </c>
    </row>
    <row r="71" spans="1:6" x14ac:dyDescent="0.3">
      <c r="A71" s="1">
        <v>73</v>
      </c>
      <c r="B71" s="1">
        <v>202</v>
      </c>
      <c r="C71" s="2">
        <v>79</v>
      </c>
      <c r="D71" s="1">
        <v>6</v>
      </c>
      <c r="E71" s="1">
        <v>-1</v>
      </c>
      <c r="F71" s="1">
        <v>-1</v>
      </c>
    </row>
    <row r="72" spans="1:6" x14ac:dyDescent="0.3">
      <c r="A72" s="1">
        <v>12</v>
      </c>
      <c r="B72" s="1">
        <v>112</v>
      </c>
      <c r="C72" s="2">
        <v>80</v>
      </c>
      <c r="D72" s="1">
        <v>6</v>
      </c>
      <c r="E72" s="1">
        <v>-1</v>
      </c>
      <c r="F72" s="1" t="s">
        <v>90</v>
      </c>
    </row>
    <row r="73" spans="1:6" x14ac:dyDescent="0.3">
      <c r="A73" s="1">
        <v>73</v>
      </c>
      <c r="B73" s="1">
        <v>255</v>
      </c>
      <c r="C73" s="2">
        <v>81</v>
      </c>
      <c r="D73" s="1">
        <v>6</v>
      </c>
      <c r="E73" s="1">
        <v>-1</v>
      </c>
      <c r="F73" s="1">
        <v>-1</v>
      </c>
    </row>
    <row r="74" spans="1:6" x14ac:dyDescent="0.3">
      <c r="A74" s="1">
        <v>74</v>
      </c>
      <c r="B74" s="1">
        <v>322</v>
      </c>
      <c r="C74" s="2">
        <v>82</v>
      </c>
      <c r="D74" s="1">
        <v>6</v>
      </c>
      <c r="E74" s="1">
        <v>-1</v>
      </c>
      <c r="F74" s="1">
        <v>-1</v>
      </c>
    </row>
    <row r="75" spans="1:6" x14ac:dyDescent="0.3">
      <c r="A75" s="1">
        <v>74</v>
      </c>
      <c r="B75" s="1">
        <v>253</v>
      </c>
      <c r="C75" s="2">
        <v>83</v>
      </c>
      <c r="D75" s="1">
        <v>6</v>
      </c>
      <c r="E75" s="1">
        <v>-1</v>
      </c>
      <c r="F75" s="1">
        <v>-1</v>
      </c>
    </row>
    <row r="76" spans="1:6" x14ac:dyDescent="0.3">
      <c r="A76" s="1">
        <v>50</v>
      </c>
      <c r="B76" s="1">
        <v>175</v>
      </c>
      <c r="C76" s="2">
        <v>84</v>
      </c>
      <c r="D76" s="1">
        <v>6</v>
      </c>
      <c r="E76" s="1">
        <v>-1</v>
      </c>
      <c r="F76" s="1" t="s">
        <v>92</v>
      </c>
    </row>
    <row r="77" spans="1:6" x14ac:dyDescent="0.3">
      <c r="A77" s="1">
        <v>84</v>
      </c>
      <c r="B77" s="1">
        <v>303</v>
      </c>
      <c r="C77" s="2">
        <v>85</v>
      </c>
      <c r="D77" s="1">
        <v>6</v>
      </c>
      <c r="E77" s="1">
        <v>-1</v>
      </c>
      <c r="F77" s="1">
        <v>-1</v>
      </c>
    </row>
    <row r="78" spans="1:6" x14ac:dyDescent="0.3">
      <c r="A78" s="1">
        <v>60</v>
      </c>
      <c r="B78" s="1">
        <v>268</v>
      </c>
      <c r="C78" s="2">
        <v>86</v>
      </c>
      <c r="D78" s="1">
        <v>6</v>
      </c>
      <c r="E78" s="1">
        <v>-1</v>
      </c>
      <c r="F78" s="1" t="s">
        <v>97</v>
      </c>
    </row>
    <row r="79" spans="1:6" x14ac:dyDescent="0.3">
      <c r="A79" s="1">
        <v>80</v>
      </c>
      <c r="B79" s="1">
        <v>248</v>
      </c>
      <c r="C79" s="2">
        <v>87</v>
      </c>
      <c r="D79" s="1">
        <v>6</v>
      </c>
      <c r="E79" s="1">
        <v>-1</v>
      </c>
      <c r="F79" s="1">
        <v>-1</v>
      </c>
    </row>
    <row r="80" spans="1:6" x14ac:dyDescent="0.3">
      <c r="A80" s="1">
        <v>80</v>
      </c>
      <c r="B80" s="1">
        <v>211</v>
      </c>
      <c r="C80" s="2">
        <v>88</v>
      </c>
      <c r="D80" s="1">
        <v>6</v>
      </c>
      <c r="E80" s="1">
        <v>-1</v>
      </c>
      <c r="F80" s="1">
        <v>-1</v>
      </c>
    </row>
    <row r="81" spans="1:6" x14ac:dyDescent="0.3">
      <c r="A81" s="1">
        <v>68</v>
      </c>
      <c r="B81" s="1">
        <v>349</v>
      </c>
      <c r="C81" s="2">
        <v>89</v>
      </c>
      <c r="D81" s="1">
        <v>6</v>
      </c>
      <c r="E81" s="1">
        <v>-1</v>
      </c>
      <c r="F81" s="1" t="s">
        <v>98</v>
      </c>
    </row>
    <row r="82" spans="1:6" x14ac:dyDescent="0.3">
      <c r="A82" s="1">
        <v>57</v>
      </c>
      <c r="B82" s="1">
        <v>426</v>
      </c>
      <c r="C82" s="2">
        <v>90</v>
      </c>
      <c r="D82" s="1">
        <v>6</v>
      </c>
      <c r="E82" s="1" t="s">
        <v>108</v>
      </c>
      <c r="F82" s="1" t="s">
        <v>99</v>
      </c>
    </row>
    <row r="83" spans="1:6" x14ac:dyDescent="0.3">
      <c r="A83" s="1">
        <v>21</v>
      </c>
      <c r="B83" s="1">
        <v>524</v>
      </c>
      <c r="C83" s="2">
        <v>91</v>
      </c>
      <c r="D83" s="1">
        <v>8</v>
      </c>
      <c r="E83" s="1" t="s">
        <v>105</v>
      </c>
      <c r="F83" s="1" t="s">
        <v>105</v>
      </c>
    </row>
    <row r="84" spans="1:6" x14ac:dyDescent="0.3">
      <c r="A84" s="1">
        <v>67</v>
      </c>
      <c r="B84" s="1">
        <v>252</v>
      </c>
      <c r="C84" s="2">
        <v>92</v>
      </c>
      <c r="D84" s="1">
        <v>7</v>
      </c>
      <c r="E84" s="1" t="s">
        <v>92</v>
      </c>
      <c r="F84" s="1" t="s">
        <v>99</v>
      </c>
    </row>
    <row r="85" spans="1:6" x14ac:dyDescent="0.3">
      <c r="A85" s="1">
        <v>36</v>
      </c>
      <c r="B85" s="1">
        <v>419</v>
      </c>
      <c r="C85" s="2">
        <v>93</v>
      </c>
      <c r="D85" s="1">
        <v>7</v>
      </c>
      <c r="E85" s="1" t="s">
        <v>104</v>
      </c>
      <c r="F85" s="1" t="s">
        <v>103</v>
      </c>
    </row>
    <row r="86" spans="1:6" x14ac:dyDescent="0.3">
      <c r="A86" s="1">
        <v>4</v>
      </c>
      <c r="B86" s="1">
        <v>366</v>
      </c>
      <c r="C86" s="2">
        <v>94</v>
      </c>
      <c r="D86" s="1">
        <v>8</v>
      </c>
      <c r="E86" s="1" t="s">
        <v>95</v>
      </c>
      <c r="F86" s="1" t="s">
        <v>95</v>
      </c>
    </row>
    <row r="87" spans="1:6" x14ac:dyDescent="0.3">
      <c r="A87" s="1">
        <v>31</v>
      </c>
      <c r="B87" s="1">
        <v>164</v>
      </c>
      <c r="C87" s="2">
        <v>95</v>
      </c>
      <c r="D87" s="1">
        <v>7</v>
      </c>
      <c r="E87" s="1" t="s">
        <v>100</v>
      </c>
      <c r="F87" s="1" t="s">
        <v>91</v>
      </c>
    </row>
    <row r="88" spans="1:6" x14ac:dyDescent="0.3">
      <c r="A88" s="1">
        <v>95</v>
      </c>
      <c r="B88" s="1">
        <v>281</v>
      </c>
      <c r="C88" s="2">
        <v>96</v>
      </c>
      <c r="D88" s="1">
        <v>7</v>
      </c>
      <c r="E88" s="1" t="s">
        <v>102</v>
      </c>
      <c r="F88" s="1" t="s">
        <v>100</v>
      </c>
    </row>
    <row r="89" spans="1:6" x14ac:dyDescent="0.3">
      <c r="A89" s="1">
        <v>52</v>
      </c>
      <c r="B89" s="1">
        <v>451</v>
      </c>
      <c r="C89" s="2">
        <v>97</v>
      </c>
      <c r="D89" s="1">
        <v>7</v>
      </c>
      <c r="E89" s="1" t="s">
        <v>103</v>
      </c>
      <c r="F89" s="1" t="s">
        <v>95</v>
      </c>
    </row>
    <row r="90" spans="1:6" x14ac:dyDescent="0.3">
      <c r="A90" s="1">
        <v>69</v>
      </c>
      <c r="B90" s="1">
        <v>372</v>
      </c>
      <c r="C90" s="2">
        <v>98</v>
      </c>
      <c r="D90" s="1">
        <v>6</v>
      </c>
      <c r="E90" s="1" t="s">
        <v>97</v>
      </c>
      <c r="F90" s="1" t="s">
        <v>98</v>
      </c>
    </row>
  </sheetData>
  <sortState ref="A2:F91">
    <sortCondition ref="C2:C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70" sqref="B70:D74"/>
    </sheetView>
  </sheetViews>
  <sheetFormatPr defaultRowHeight="14.4" x14ac:dyDescent="0.3"/>
  <cols>
    <col min="1" max="6" width="9.109375" style="1"/>
    <col min="8" max="8" width="9.109375" style="1"/>
    <col min="13" max="13" width="9.109375" style="1"/>
  </cols>
  <sheetData>
    <row r="1" spans="1:13" ht="14.25" x14ac:dyDescent="0.45">
      <c r="A1" s="1" t="s">
        <v>111</v>
      </c>
      <c r="B1" s="2" t="s">
        <v>88</v>
      </c>
      <c r="C1" s="11" t="s">
        <v>109</v>
      </c>
      <c r="D1" s="1" t="s">
        <v>113</v>
      </c>
      <c r="E1" s="1" t="s">
        <v>110</v>
      </c>
      <c r="F1" s="1" t="s">
        <v>112</v>
      </c>
    </row>
    <row r="2" spans="1:13" ht="14.25" x14ac:dyDescent="0.45">
      <c r="A2" s="1">
        <v>34</v>
      </c>
      <c r="B2" s="2">
        <v>396</v>
      </c>
      <c r="C2" s="11">
        <v>1</v>
      </c>
      <c r="D2" s="1">
        <v>0</v>
      </c>
      <c r="E2" s="1" t="s">
        <v>104</v>
      </c>
      <c r="F2" s="1" t="s">
        <v>101</v>
      </c>
      <c r="I2" s="1" t="s">
        <v>232</v>
      </c>
      <c r="J2" s="1" t="s">
        <v>233</v>
      </c>
      <c r="K2" s="1" t="s">
        <v>236</v>
      </c>
      <c r="L2" s="1" t="s">
        <v>202</v>
      </c>
      <c r="M2" s="1" t="s">
        <v>234</v>
      </c>
    </row>
    <row r="3" spans="1:13" ht="14.25" x14ac:dyDescent="0.45">
      <c r="A3" s="1">
        <v>11</v>
      </c>
      <c r="B3" s="2">
        <v>62</v>
      </c>
      <c r="C3" s="11">
        <v>19</v>
      </c>
      <c r="D3" s="1">
        <v>1</v>
      </c>
      <c r="E3" s="1" t="s">
        <v>94</v>
      </c>
      <c r="F3" s="1" t="s">
        <v>92</v>
      </c>
      <c r="H3" s="1" t="s">
        <v>213</v>
      </c>
      <c r="I3" s="1">
        <v>1</v>
      </c>
      <c r="J3" s="18">
        <v>1</v>
      </c>
      <c r="K3" s="19">
        <v>1</v>
      </c>
      <c r="L3" s="1">
        <v>396</v>
      </c>
      <c r="M3" s="1" t="s">
        <v>235</v>
      </c>
    </row>
    <row r="4" spans="1:13" ht="14.25" x14ac:dyDescent="0.45">
      <c r="A4" s="1">
        <v>31</v>
      </c>
      <c r="B4" s="2">
        <v>135</v>
      </c>
      <c r="C4" s="11">
        <v>29</v>
      </c>
      <c r="D4" s="1">
        <v>1</v>
      </c>
      <c r="E4" s="1" t="s">
        <v>96</v>
      </c>
      <c r="F4" s="1" t="s">
        <v>91</v>
      </c>
      <c r="H4" s="1" t="s">
        <v>214</v>
      </c>
      <c r="I4" s="1">
        <v>3</v>
      </c>
      <c r="J4" s="18">
        <v>0.3</v>
      </c>
      <c r="K4" s="19">
        <v>1</v>
      </c>
      <c r="L4" s="1">
        <v>62</v>
      </c>
      <c r="M4" s="1">
        <v>62</v>
      </c>
    </row>
    <row r="5" spans="1:13" ht="14.25" x14ac:dyDescent="0.45">
      <c r="A5" s="1">
        <v>19</v>
      </c>
      <c r="B5" s="2">
        <v>203</v>
      </c>
      <c r="C5" s="11">
        <v>32</v>
      </c>
      <c r="D5" s="1">
        <v>1</v>
      </c>
      <c r="E5" s="1" t="s">
        <v>104</v>
      </c>
      <c r="F5" s="1" t="s">
        <v>94</v>
      </c>
      <c r="I5" s="1"/>
      <c r="J5" s="18">
        <v>0.6</v>
      </c>
      <c r="K5" s="19">
        <v>2</v>
      </c>
      <c r="L5" s="1">
        <v>135</v>
      </c>
      <c r="M5" s="1">
        <v>67</v>
      </c>
    </row>
    <row r="6" spans="1:13" ht="14.25" x14ac:dyDescent="0.45">
      <c r="A6" s="1">
        <v>12</v>
      </c>
      <c r="B6" s="2">
        <v>178</v>
      </c>
      <c r="C6" s="11">
        <v>33</v>
      </c>
      <c r="D6" s="1">
        <v>2</v>
      </c>
      <c r="E6" s="1" t="s">
        <v>93</v>
      </c>
      <c r="F6" s="1" t="s">
        <v>90</v>
      </c>
      <c r="I6" s="1"/>
      <c r="J6" s="18">
        <v>0.9</v>
      </c>
      <c r="K6" s="19">
        <v>3</v>
      </c>
      <c r="L6" s="1">
        <v>203</v>
      </c>
      <c r="M6" s="1">
        <v>68</v>
      </c>
    </row>
    <row r="7" spans="1:13" ht="14.25" x14ac:dyDescent="0.45">
      <c r="A7" s="1">
        <v>33</v>
      </c>
      <c r="B7" s="2">
        <v>274</v>
      </c>
      <c r="C7" s="11">
        <v>7</v>
      </c>
      <c r="D7" s="1">
        <v>2</v>
      </c>
      <c r="E7" s="1" t="s">
        <v>103</v>
      </c>
      <c r="F7" s="1" t="s">
        <v>93</v>
      </c>
      <c r="H7" s="1" t="s">
        <v>87</v>
      </c>
      <c r="I7" s="1">
        <v>2</v>
      </c>
      <c r="J7" s="18">
        <v>0.5</v>
      </c>
      <c r="K7" s="19">
        <v>1</v>
      </c>
      <c r="L7" s="1">
        <v>178</v>
      </c>
    </row>
    <row r="8" spans="1:13" ht="14.25" x14ac:dyDescent="0.45">
      <c r="A8" s="1">
        <v>11</v>
      </c>
      <c r="B8" s="2">
        <v>180</v>
      </c>
      <c r="C8" s="11">
        <v>16</v>
      </c>
      <c r="D8" s="1">
        <v>3</v>
      </c>
      <c r="E8" s="1" t="s">
        <v>97</v>
      </c>
      <c r="F8" s="1" t="s">
        <v>92</v>
      </c>
      <c r="I8" s="1"/>
      <c r="J8" s="18"/>
      <c r="K8" s="19">
        <v>2</v>
      </c>
      <c r="L8" s="1">
        <v>274</v>
      </c>
    </row>
    <row r="9" spans="1:13" ht="14.25" x14ac:dyDescent="0.45">
      <c r="A9" s="1">
        <v>4</v>
      </c>
      <c r="B9" s="2">
        <v>371</v>
      </c>
      <c r="C9" s="11">
        <v>3</v>
      </c>
      <c r="D9" s="1">
        <v>3</v>
      </c>
      <c r="E9" s="1" t="s">
        <v>93</v>
      </c>
      <c r="F9" s="1" t="s">
        <v>95</v>
      </c>
      <c r="I9" s="1"/>
      <c r="J9" s="18"/>
      <c r="K9" s="19"/>
      <c r="L9" s="1"/>
    </row>
    <row r="10" spans="1:13" ht="14.25" x14ac:dyDescent="0.45">
      <c r="A10" s="1">
        <v>4</v>
      </c>
      <c r="B10" s="2">
        <v>371</v>
      </c>
      <c r="C10" s="11">
        <v>35</v>
      </c>
      <c r="D10" s="1">
        <v>3</v>
      </c>
      <c r="E10" s="1" t="s">
        <v>94</v>
      </c>
      <c r="F10" s="1" t="s">
        <v>95</v>
      </c>
      <c r="I10" s="1"/>
      <c r="J10" s="18"/>
      <c r="K10" s="19"/>
      <c r="L10" s="1"/>
    </row>
    <row r="11" spans="1:13" ht="14.25" x14ac:dyDescent="0.45">
      <c r="A11" s="1">
        <v>5</v>
      </c>
      <c r="B11" s="2">
        <v>539</v>
      </c>
      <c r="C11" s="11">
        <v>2</v>
      </c>
      <c r="D11" s="1">
        <v>3</v>
      </c>
      <c r="E11" s="1" t="s">
        <v>108</v>
      </c>
      <c r="F11" s="1" t="s">
        <v>100</v>
      </c>
      <c r="H11" s="1" t="s">
        <v>215</v>
      </c>
      <c r="I11" s="1">
        <v>5</v>
      </c>
      <c r="J11" s="18">
        <v>0.2</v>
      </c>
      <c r="K11" s="19"/>
      <c r="L11" s="1">
        <v>180</v>
      </c>
      <c r="M11" s="1">
        <v>90</v>
      </c>
    </row>
    <row r="12" spans="1:13" ht="14.25" x14ac:dyDescent="0.45">
      <c r="A12" s="1">
        <v>6</v>
      </c>
      <c r="B12" s="2">
        <v>683</v>
      </c>
      <c r="C12" s="11">
        <v>23</v>
      </c>
      <c r="D12" s="1">
        <v>3</v>
      </c>
      <c r="E12" s="1" t="s">
        <v>92</v>
      </c>
      <c r="F12" s="1" t="s">
        <v>102</v>
      </c>
      <c r="I12" s="1"/>
      <c r="J12" s="18">
        <v>0.4</v>
      </c>
      <c r="K12" s="19"/>
      <c r="L12" s="1">
        <v>371</v>
      </c>
      <c r="M12" s="1">
        <v>93</v>
      </c>
    </row>
    <row r="13" spans="1:13" ht="14.25" x14ac:dyDescent="0.45">
      <c r="A13" s="1">
        <v>25</v>
      </c>
      <c r="B13" s="2">
        <v>178</v>
      </c>
      <c r="C13" s="11">
        <v>34</v>
      </c>
      <c r="D13" s="1">
        <v>4</v>
      </c>
      <c r="E13" s="1" t="s">
        <v>101</v>
      </c>
      <c r="F13" s="1" t="s">
        <v>93</v>
      </c>
      <c r="I13" s="1"/>
      <c r="J13" s="18">
        <v>0.6</v>
      </c>
      <c r="K13" s="19"/>
      <c r="L13" s="1">
        <v>539</v>
      </c>
      <c r="M13" s="1">
        <v>90</v>
      </c>
    </row>
    <row r="14" spans="1:13" ht="14.25" x14ac:dyDescent="0.45">
      <c r="A14" s="1">
        <v>29</v>
      </c>
      <c r="B14" s="2">
        <v>346</v>
      </c>
      <c r="C14" s="11">
        <v>21</v>
      </c>
      <c r="D14" s="1">
        <v>4</v>
      </c>
      <c r="E14" s="1" t="s">
        <v>105</v>
      </c>
      <c r="F14" s="1" t="s">
        <v>96</v>
      </c>
      <c r="H14" s="1" t="s">
        <v>216</v>
      </c>
      <c r="I14" s="1"/>
      <c r="J14" s="1"/>
      <c r="K14" s="19"/>
      <c r="L14" s="1"/>
    </row>
    <row r="15" spans="1:13" ht="14.25" x14ac:dyDescent="0.45">
      <c r="A15" s="1">
        <v>12</v>
      </c>
      <c r="B15" s="2">
        <v>16</v>
      </c>
      <c r="C15" s="11">
        <v>75</v>
      </c>
      <c r="D15" s="1">
        <v>6</v>
      </c>
      <c r="E15" s="1">
        <v>-1</v>
      </c>
      <c r="F15" s="1" t="s">
        <v>90</v>
      </c>
      <c r="G15" s="1">
        <v>1</v>
      </c>
      <c r="I15" s="1"/>
      <c r="J15" s="1"/>
      <c r="K15" s="19"/>
      <c r="L15" s="1"/>
    </row>
    <row r="16" spans="1:13" ht="14.25" x14ac:dyDescent="0.45">
      <c r="A16" s="1">
        <v>10</v>
      </c>
      <c r="B16" s="2">
        <v>18</v>
      </c>
      <c r="C16" s="11">
        <v>31</v>
      </c>
      <c r="D16" s="1">
        <v>6</v>
      </c>
      <c r="E16" s="1" t="s">
        <v>91</v>
      </c>
      <c r="F16" s="1" t="s">
        <v>91</v>
      </c>
      <c r="G16" s="1">
        <v>2</v>
      </c>
      <c r="I16" s="1"/>
      <c r="J16" s="1"/>
      <c r="K16" s="19"/>
      <c r="L16" s="1"/>
    </row>
    <row r="17" spans="1:12" ht="14.25" x14ac:dyDescent="0.45">
      <c r="A17" s="1">
        <v>10</v>
      </c>
      <c r="B17" s="2">
        <v>90</v>
      </c>
      <c r="C17" s="11">
        <v>73</v>
      </c>
      <c r="D17" s="1">
        <v>6</v>
      </c>
      <c r="E17" s="1">
        <v>-1</v>
      </c>
      <c r="F17" s="1" t="s">
        <v>91</v>
      </c>
      <c r="G17" s="1">
        <v>3</v>
      </c>
      <c r="I17" s="1"/>
      <c r="J17" s="1"/>
      <c r="K17" s="19"/>
      <c r="L17" s="1"/>
    </row>
    <row r="18" spans="1:12" ht="14.25" x14ac:dyDescent="0.45">
      <c r="A18" s="1">
        <v>50</v>
      </c>
      <c r="B18" s="2">
        <v>109</v>
      </c>
      <c r="C18" s="11">
        <v>74</v>
      </c>
      <c r="D18" s="1">
        <v>6</v>
      </c>
      <c r="E18" s="1">
        <v>-1</v>
      </c>
      <c r="F18" s="1" t="s">
        <v>92</v>
      </c>
      <c r="G18" s="1">
        <v>4</v>
      </c>
      <c r="H18" s="17" t="s">
        <v>237</v>
      </c>
      <c r="I18" s="1"/>
      <c r="J18" s="1"/>
      <c r="K18" s="19"/>
      <c r="L18" s="1"/>
    </row>
    <row r="19" spans="1:12" ht="14.25" x14ac:dyDescent="0.45">
      <c r="A19" s="1">
        <v>12</v>
      </c>
      <c r="B19" s="2">
        <v>112</v>
      </c>
      <c r="C19" s="11">
        <v>80</v>
      </c>
      <c r="D19" s="1">
        <v>6</v>
      </c>
      <c r="E19" s="1">
        <v>-1</v>
      </c>
      <c r="F19" s="1" t="s">
        <v>90</v>
      </c>
      <c r="G19" s="1">
        <v>5</v>
      </c>
      <c r="H19" s="17" t="s">
        <v>238</v>
      </c>
      <c r="I19" s="1"/>
      <c r="J19" s="1"/>
      <c r="K19" s="19"/>
      <c r="L19" s="1"/>
    </row>
    <row r="20" spans="1:12" ht="14.25" x14ac:dyDescent="0.45">
      <c r="A20" s="1">
        <v>75</v>
      </c>
      <c r="B20" s="2">
        <v>148</v>
      </c>
      <c r="C20" s="11">
        <v>60</v>
      </c>
      <c r="D20" s="1">
        <v>6</v>
      </c>
      <c r="E20" s="1" t="s">
        <v>97</v>
      </c>
      <c r="F20" s="1">
        <v>-1</v>
      </c>
      <c r="G20" s="1">
        <v>6</v>
      </c>
      <c r="H20" s="17" t="s">
        <v>239</v>
      </c>
      <c r="I20" s="1"/>
      <c r="J20" s="1"/>
      <c r="K20" s="19"/>
      <c r="L20" s="1"/>
    </row>
    <row r="21" spans="1:12" ht="14.25" x14ac:dyDescent="0.45">
      <c r="A21" s="1">
        <v>75</v>
      </c>
      <c r="B21" s="2">
        <v>154</v>
      </c>
      <c r="C21" s="11">
        <v>40</v>
      </c>
      <c r="D21" s="1">
        <v>6</v>
      </c>
      <c r="E21" s="1" t="s">
        <v>98</v>
      </c>
      <c r="F21" s="1">
        <v>-1</v>
      </c>
      <c r="G21" s="1">
        <v>7</v>
      </c>
      <c r="H21" s="17" t="s">
        <v>240</v>
      </c>
      <c r="I21" s="1"/>
      <c r="J21" s="1"/>
      <c r="K21" s="19"/>
      <c r="L21" s="1"/>
    </row>
    <row r="22" spans="1:12" ht="14.25" x14ac:dyDescent="0.45">
      <c r="A22" s="1">
        <v>75</v>
      </c>
      <c r="B22" s="2">
        <v>164</v>
      </c>
      <c r="C22" s="11">
        <v>67</v>
      </c>
      <c r="D22" s="1">
        <v>6</v>
      </c>
      <c r="E22" s="1" t="s">
        <v>99</v>
      </c>
      <c r="F22" s="1">
        <v>-1</v>
      </c>
      <c r="G22" s="1">
        <v>8</v>
      </c>
      <c r="H22" s="17" t="s">
        <v>241</v>
      </c>
      <c r="I22" s="1"/>
      <c r="J22" s="1"/>
      <c r="K22" s="1"/>
      <c r="L22" s="1"/>
    </row>
    <row r="23" spans="1:12" ht="14.25" x14ac:dyDescent="0.45">
      <c r="A23" s="1">
        <v>50</v>
      </c>
      <c r="B23" s="2">
        <v>175</v>
      </c>
      <c r="C23" s="11">
        <v>84</v>
      </c>
      <c r="D23" s="1">
        <v>6</v>
      </c>
      <c r="E23" s="1">
        <v>-1</v>
      </c>
      <c r="F23" s="1" t="s">
        <v>92</v>
      </c>
      <c r="G23" s="1">
        <v>9</v>
      </c>
      <c r="H23" s="17" t="s">
        <v>242</v>
      </c>
      <c r="I23" s="1"/>
      <c r="J23" s="1"/>
      <c r="K23" s="1"/>
      <c r="L23" s="1"/>
    </row>
    <row r="24" spans="1:12" ht="14.25" x14ac:dyDescent="0.45">
      <c r="A24" s="1">
        <v>75</v>
      </c>
      <c r="B24" s="2">
        <v>179</v>
      </c>
      <c r="C24" s="11">
        <v>54</v>
      </c>
      <c r="D24" s="1">
        <v>6</v>
      </c>
      <c r="E24" s="1" t="s">
        <v>102</v>
      </c>
      <c r="F24" s="1">
        <v>-1</v>
      </c>
      <c r="G24" s="1">
        <v>10</v>
      </c>
      <c r="I24" s="1"/>
      <c r="J24" s="1"/>
      <c r="K24" s="1"/>
      <c r="L24" s="1"/>
    </row>
    <row r="25" spans="1:12" ht="14.25" x14ac:dyDescent="0.45">
      <c r="A25" s="1">
        <v>73</v>
      </c>
      <c r="B25" s="2">
        <v>182</v>
      </c>
      <c r="C25" s="11">
        <v>36</v>
      </c>
      <c r="D25" s="1">
        <v>6</v>
      </c>
      <c r="E25" s="1" t="s">
        <v>103</v>
      </c>
      <c r="F25" s="1">
        <v>-1</v>
      </c>
      <c r="G25" s="1">
        <v>11</v>
      </c>
      <c r="H25" s="1" t="s">
        <v>243</v>
      </c>
      <c r="I25" s="1"/>
      <c r="J25" s="1"/>
      <c r="K25" s="1"/>
      <c r="L25" s="1"/>
    </row>
    <row r="26" spans="1:12" ht="14.25" x14ac:dyDescent="0.45">
      <c r="A26" s="1">
        <v>50</v>
      </c>
      <c r="B26" s="2">
        <v>182</v>
      </c>
      <c r="C26" s="11">
        <v>63</v>
      </c>
      <c r="D26" s="1">
        <v>6</v>
      </c>
      <c r="E26" s="1" t="s">
        <v>91</v>
      </c>
      <c r="F26" s="1" t="s">
        <v>92</v>
      </c>
      <c r="G26" s="1">
        <v>12</v>
      </c>
      <c r="I26" s="1"/>
      <c r="J26" s="1"/>
      <c r="K26" s="1"/>
      <c r="L26" s="1"/>
    </row>
    <row r="27" spans="1:12" ht="14.25" x14ac:dyDescent="0.45">
      <c r="A27" s="1">
        <v>75</v>
      </c>
      <c r="B27" s="2">
        <v>185</v>
      </c>
      <c r="C27" s="11">
        <v>66</v>
      </c>
      <c r="D27" s="1">
        <v>6</v>
      </c>
      <c r="E27" s="1" t="s">
        <v>93</v>
      </c>
      <c r="F27" s="1">
        <v>-1</v>
      </c>
      <c r="G27" s="1">
        <v>13</v>
      </c>
      <c r="I27" s="1"/>
      <c r="J27" s="1"/>
      <c r="K27" s="1"/>
      <c r="L27" s="1"/>
    </row>
    <row r="28" spans="1:12" ht="14.25" x14ac:dyDescent="0.45">
      <c r="A28" s="1">
        <v>75</v>
      </c>
      <c r="B28" s="2">
        <v>201</v>
      </c>
      <c r="C28" s="11">
        <v>51</v>
      </c>
      <c r="D28" s="1">
        <v>6</v>
      </c>
      <c r="E28" s="1" t="s">
        <v>93</v>
      </c>
      <c r="F28" s="1">
        <v>-1</v>
      </c>
      <c r="G28" s="1">
        <v>14</v>
      </c>
      <c r="I28" s="1"/>
      <c r="J28" s="1"/>
      <c r="K28" s="1"/>
      <c r="L28" s="1"/>
    </row>
    <row r="29" spans="1:12" ht="14.25" x14ac:dyDescent="0.45">
      <c r="A29" s="1">
        <v>73</v>
      </c>
      <c r="B29" s="2">
        <v>202</v>
      </c>
      <c r="C29" s="11">
        <v>79</v>
      </c>
      <c r="D29" s="1">
        <v>6</v>
      </c>
      <c r="E29" s="1">
        <v>-1</v>
      </c>
      <c r="F29" s="1">
        <v>-1</v>
      </c>
      <c r="G29" s="1">
        <v>15</v>
      </c>
      <c r="I29" s="1"/>
      <c r="J29" s="1"/>
      <c r="K29" s="1"/>
      <c r="L29" s="1"/>
    </row>
    <row r="30" spans="1:12" ht="14.25" x14ac:dyDescent="0.45">
      <c r="A30" s="1">
        <v>75</v>
      </c>
      <c r="B30" s="2">
        <v>206</v>
      </c>
      <c r="C30" s="11">
        <v>62</v>
      </c>
      <c r="D30" s="1">
        <v>6</v>
      </c>
      <c r="E30" s="1" t="s">
        <v>105</v>
      </c>
      <c r="F30" s="1">
        <v>-1</v>
      </c>
      <c r="G30" s="1">
        <v>16</v>
      </c>
      <c r="H30" s="1" t="s">
        <v>218</v>
      </c>
      <c r="I30" s="1"/>
      <c r="J30" s="1"/>
      <c r="K30" s="1"/>
      <c r="L30" s="1"/>
    </row>
    <row r="31" spans="1:12" ht="14.25" x14ac:dyDescent="0.45">
      <c r="A31" s="1">
        <v>80</v>
      </c>
      <c r="B31" s="2">
        <v>211</v>
      </c>
      <c r="C31" s="11">
        <v>88</v>
      </c>
      <c r="D31" s="1">
        <v>6</v>
      </c>
      <c r="E31" s="1">
        <v>-1</v>
      </c>
      <c r="F31" s="1">
        <v>-1</v>
      </c>
      <c r="G31" s="1">
        <v>17</v>
      </c>
      <c r="H31" s="20" t="s">
        <v>245</v>
      </c>
      <c r="I31" s="1"/>
      <c r="J31" s="1" t="s">
        <v>88</v>
      </c>
      <c r="K31" s="1" t="s">
        <v>246</v>
      </c>
      <c r="L31" s="1"/>
    </row>
    <row r="32" spans="1:12" ht="14.25" x14ac:dyDescent="0.45">
      <c r="A32" s="1">
        <v>75</v>
      </c>
      <c r="B32" s="2">
        <v>214</v>
      </c>
      <c r="C32" s="11">
        <v>56</v>
      </c>
      <c r="D32" s="1">
        <v>6</v>
      </c>
      <c r="E32" s="1" t="s">
        <v>106</v>
      </c>
      <c r="F32" s="1">
        <v>-1</v>
      </c>
      <c r="G32" s="1">
        <v>18</v>
      </c>
      <c r="H32" s="18">
        <v>0.1</v>
      </c>
      <c r="I32" s="1">
        <v>6</v>
      </c>
      <c r="J32" s="1">
        <v>148</v>
      </c>
      <c r="K32" s="21">
        <f>J32/I32</f>
        <v>24.666666666666668</v>
      </c>
      <c r="L32" s="1"/>
    </row>
    <row r="33" spans="1:12" ht="14.25" x14ac:dyDescent="0.45">
      <c r="A33" s="1">
        <v>50</v>
      </c>
      <c r="B33" s="2">
        <v>227</v>
      </c>
      <c r="C33" s="11">
        <v>52</v>
      </c>
      <c r="D33" s="1">
        <v>6</v>
      </c>
      <c r="E33" s="1" t="s">
        <v>95</v>
      </c>
      <c r="F33" s="1" t="s">
        <v>92</v>
      </c>
      <c r="G33" s="1">
        <v>19</v>
      </c>
      <c r="H33" s="18">
        <v>0.2</v>
      </c>
      <c r="I33" s="1">
        <v>11</v>
      </c>
      <c r="J33" s="1">
        <v>182</v>
      </c>
      <c r="K33" s="21">
        <f t="shared" ref="K33:K36" si="0">J33/I33</f>
        <v>16.545454545454547</v>
      </c>
      <c r="L33" s="1"/>
    </row>
    <row r="34" spans="1:12" ht="14.25" x14ac:dyDescent="0.45">
      <c r="A34" s="1">
        <v>75</v>
      </c>
      <c r="B34" s="2">
        <v>232</v>
      </c>
      <c r="C34" s="11">
        <v>55</v>
      </c>
      <c r="D34" s="1">
        <v>6</v>
      </c>
      <c r="E34" s="1" t="s">
        <v>107</v>
      </c>
      <c r="F34" s="1">
        <v>-1</v>
      </c>
      <c r="G34" s="1">
        <v>20</v>
      </c>
      <c r="H34" s="18">
        <v>0.3</v>
      </c>
      <c r="I34" s="1">
        <v>17</v>
      </c>
      <c r="J34" s="1">
        <v>214</v>
      </c>
      <c r="K34" s="21">
        <f t="shared" si="0"/>
        <v>12.588235294117647</v>
      </c>
      <c r="L34" s="1"/>
    </row>
    <row r="35" spans="1:12" ht="14.25" x14ac:dyDescent="0.45">
      <c r="A35" s="1">
        <v>75</v>
      </c>
      <c r="B35" s="2">
        <v>242</v>
      </c>
      <c r="C35" s="11">
        <v>65</v>
      </c>
      <c r="D35" s="1">
        <v>6</v>
      </c>
      <c r="E35" s="1" t="s">
        <v>92</v>
      </c>
      <c r="F35" s="1">
        <v>-1</v>
      </c>
      <c r="G35" s="1">
        <v>21</v>
      </c>
      <c r="H35" s="18">
        <v>0.4</v>
      </c>
      <c r="I35" s="1">
        <v>22</v>
      </c>
      <c r="J35" s="1">
        <v>253</v>
      </c>
      <c r="K35" s="21">
        <f t="shared" si="0"/>
        <v>11.5</v>
      </c>
      <c r="L35" s="1"/>
    </row>
    <row r="36" spans="1:12" ht="14.25" x14ac:dyDescent="0.45">
      <c r="A36" s="1">
        <v>84</v>
      </c>
      <c r="B36" s="2">
        <v>248</v>
      </c>
      <c r="C36" s="11">
        <v>77</v>
      </c>
      <c r="D36" s="1">
        <v>6</v>
      </c>
      <c r="E36" s="1">
        <v>-1</v>
      </c>
      <c r="F36" s="1">
        <v>-1</v>
      </c>
      <c r="G36" s="1">
        <v>22</v>
      </c>
      <c r="H36" s="18">
        <v>0.5</v>
      </c>
      <c r="I36" s="1">
        <v>28</v>
      </c>
      <c r="J36" s="1">
        <v>268</v>
      </c>
      <c r="K36" s="21">
        <f t="shared" si="0"/>
        <v>9.5714285714285712</v>
      </c>
    </row>
    <row r="37" spans="1:12" ht="14.25" x14ac:dyDescent="0.45">
      <c r="A37" s="1">
        <v>80</v>
      </c>
      <c r="B37" s="2">
        <v>248</v>
      </c>
      <c r="C37" s="11">
        <v>87</v>
      </c>
      <c r="D37" s="1">
        <v>6</v>
      </c>
      <c r="E37" s="1">
        <v>-1</v>
      </c>
      <c r="F37" s="1">
        <v>-1</v>
      </c>
      <c r="G37" s="1">
        <v>23</v>
      </c>
    </row>
    <row r="38" spans="1:12" ht="14.25" x14ac:dyDescent="0.45">
      <c r="A38" s="1">
        <v>74</v>
      </c>
      <c r="B38" s="2">
        <v>253</v>
      </c>
      <c r="C38" s="11">
        <v>83</v>
      </c>
      <c r="D38" s="1">
        <v>6</v>
      </c>
      <c r="E38" s="1">
        <v>-1</v>
      </c>
      <c r="F38" s="1">
        <v>-1</v>
      </c>
      <c r="G38" s="1">
        <v>24</v>
      </c>
    </row>
    <row r="39" spans="1:12" ht="14.25" x14ac:dyDescent="0.45">
      <c r="A39" s="1">
        <v>73</v>
      </c>
      <c r="B39" s="2">
        <v>254</v>
      </c>
      <c r="C39" s="11">
        <v>68</v>
      </c>
      <c r="D39" s="1">
        <v>6</v>
      </c>
      <c r="E39" s="1" t="s">
        <v>98</v>
      </c>
      <c r="F39" s="1">
        <v>-1</v>
      </c>
      <c r="G39" s="1">
        <v>25</v>
      </c>
    </row>
    <row r="40" spans="1:12" ht="14.25" x14ac:dyDescent="0.45">
      <c r="A40" s="1">
        <v>73</v>
      </c>
      <c r="B40" s="2">
        <v>255</v>
      </c>
      <c r="C40" s="11">
        <v>81</v>
      </c>
      <c r="D40" s="1">
        <v>6</v>
      </c>
      <c r="E40" s="1">
        <v>-1</v>
      </c>
      <c r="F40" s="1">
        <v>-1</v>
      </c>
      <c r="G40" s="1">
        <v>26</v>
      </c>
    </row>
    <row r="41" spans="1:12" ht="14.25" x14ac:dyDescent="0.45">
      <c r="A41" s="1">
        <v>74</v>
      </c>
      <c r="B41" s="2">
        <v>261</v>
      </c>
      <c r="C41" s="11">
        <v>69</v>
      </c>
      <c r="D41" s="1">
        <v>6</v>
      </c>
      <c r="E41" s="1" t="s">
        <v>98</v>
      </c>
      <c r="F41" s="1">
        <v>-1</v>
      </c>
      <c r="G41" s="1">
        <v>27</v>
      </c>
    </row>
    <row r="42" spans="1:12" ht="14.25" x14ac:dyDescent="0.45">
      <c r="A42" s="1">
        <v>60</v>
      </c>
      <c r="B42" s="2">
        <v>268</v>
      </c>
      <c r="C42" s="11">
        <v>86</v>
      </c>
      <c r="D42" s="1">
        <v>6</v>
      </c>
      <c r="E42" s="1">
        <v>-1</v>
      </c>
      <c r="F42" s="1" t="s">
        <v>97</v>
      </c>
      <c r="G42" s="1">
        <v>28</v>
      </c>
    </row>
    <row r="43" spans="1:12" ht="14.25" x14ac:dyDescent="0.45">
      <c r="A43" s="1">
        <v>95</v>
      </c>
      <c r="B43" s="2">
        <v>273</v>
      </c>
      <c r="C43" s="11">
        <v>49</v>
      </c>
      <c r="D43" s="1">
        <v>6</v>
      </c>
      <c r="E43" s="1" t="s">
        <v>91</v>
      </c>
      <c r="F43" s="1" t="s">
        <v>100</v>
      </c>
      <c r="G43" s="1">
        <v>29</v>
      </c>
    </row>
    <row r="44" spans="1:12" ht="14.25" x14ac:dyDescent="0.45">
      <c r="A44" s="1">
        <v>66</v>
      </c>
      <c r="B44" s="2">
        <v>281</v>
      </c>
      <c r="C44" s="11">
        <v>71</v>
      </c>
      <c r="D44" s="1">
        <v>6</v>
      </c>
      <c r="E44" s="1" t="s">
        <v>94</v>
      </c>
      <c r="F44" s="1" t="s">
        <v>93</v>
      </c>
      <c r="G44" s="1">
        <v>30</v>
      </c>
    </row>
    <row r="45" spans="1:12" ht="14.25" x14ac:dyDescent="0.45">
      <c r="A45" s="1">
        <v>73</v>
      </c>
      <c r="B45" s="2">
        <v>283</v>
      </c>
      <c r="C45" s="11">
        <v>64</v>
      </c>
      <c r="D45" s="1">
        <v>6</v>
      </c>
      <c r="E45" s="1" t="s">
        <v>92</v>
      </c>
      <c r="F45" s="1">
        <v>-1</v>
      </c>
      <c r="G45" s="1">
        <v>31</v>
      </c>
    </row>
    <row r="46" spans="1:12" ht="14.25" x14ac:dyDescent="0.45">
      <c r="A46" s="1">
        <v>84</v>
      </c>
      <c r="B46" s="2">
        <v>301</v>
      </c>
      <c r="C46" s="11">
        <v>48</v>
      </c>
      <c r="D46" s="1">
        <v>6</v>
      </c>
      <c r="E46" s="1" t="s">
        <v>108</v>
      </c>
      <c r="F46" s="1">
        <v>-1</v>
      </c>
      <c r="G46" s="1">
        <v>32</v>
      </c>
    </row>
    <row r="47" spans="1:12" ht="14.25" x14ac:dyDescent="0.45">
      <c r="A47" s="1">
        <v>84</v>
      </c>
      <c r="B47" s="2">
        <v>301</v>
      </c>
      <c r="C47" s="11">
        <v>48</v>
      </c>
      <c r="D47" s="1">
        <v>6</v>
      </c>
      <c r="E47" s="1" t="s">
        <v>108</v>
      </c>
      <c r="F47" s="1">
        <v>-1</v>
      </c>
      <c r="G47" s="1">
        <v>33</v>
      </c>
    </row>
    <row r="48" spans="1:12" ht="14.25" x14ac:dyDescent="0.45">
      <c r="A48" s="1">
        <v>73</v>
      </c>
      <c r="B48" s="2">
        <v>301</v>
      </c>
      <c r="C48" s="11">
        <v>70</v>
      </c>
      <c r="D48" s="1">
        <v>6</v>
      </c>
      <c r="E48" s="1" t="s">
        <v>101</v>
      </c>
      <c r="F48" s="1">
        <v>-1</v>
      </c>
      <c r="G48" s="1">
        <v>34</v>
      </c>
    </row>
    <row r="49" spans="1:7" x14ac:dyDescent="0.3">
      <c r="A49" s="1">
        <v>84</v>
      </c>
      <c r="B49" s="2">
        <v>303</v>
      </c>
      <c r="C49" s="11">
        <v>85</v>
      </c>
      <c r="D49" s="1">
        <v>6</v>
      </c>
      <c r="E49" s="1">
        <v>-1</v>
      </c>
      <c r="F49" s="1">
        <v>-1</v>
      </c>
      <c r="G49" s="1">
        <v>35</v>
      </c>
    </row>
    <row r="50" spans="1:7" x14ac:dyDescent="0.3">
      <c r="A50" s="1">
        <v>73</v>
      </c>
      <c r="B50" s="2">
        <v>307</v>
      </c>
      <c r="C50" s="11">
        <v>78</v>
      </c>
      <c r="D50" s="1">
        <v>6</v>
      </c>
      <c r="E50" s="1">
        <v>-1</v>
      </c>
      <c r="F50" s="1">
        <v>-1</v>
      </c>
      <c r="G50" s="1">
        <v>36</v>
      </c>
    </row>
    <row r="51" spans="1:7" x14ac:dyDescent="0.3">
      <c r="A51" s="1">
        <v>66</v>
      </c>
      <c r="B51" s="2">
        <v>310</v>
      </c>
      <c r="C51" s="11">
        <v>57</v>
      </c>
      <c r="D51" s="1">
        <v>6</v>
      </c>
      <c r="E51" s="1" t="s">
        <v>99</v>
      </c>
      <c r="F51" s="1" t="s">
        <v>93</v>
      </c>
      <c r="G51" s="1">
        <v>37</v>
      </c>
    </row>
    <row r="52" spans="1:7" x14ac:dyDescent="0.3">
      <c r="A52" s="1">
        <v>60</v>
      </c>
      <c r="B52" s="2">
        <v>311</v>
      </c>
      <c r="C52" s="11">
        <v>59</v>
      </c>
      <c r="D52" s="1">
        <v>6</v>
      </c>
      <c r="E52" s="1" t="s">
        <v>101</v>
      </c>
      <c r="F52" s="1" t="s">
        <v>97</v>
      </c>
      <c r="G52" s="1">
        <v>38</v>
      </c>
    </row>
    <row r="53" spans="1:7" x14ac:dyDescent="0.3">
      <c r="A53" s="1">
        <v>66</v>
      </c>
      <c r="B53" s="2">
        <v>314</v>
      </c>
      <c r="C53" s="11">
        <v>61</v>
      </c>
      <c r="D53" s="1">
        <v>6</v>
      </c>
      <c r="E53" s="1" t="s">
        <v>96</v>
      </c>
      <c r="F53" s="1" t="s">
        <v>93</v>
      </c>
      <c r="G53" s="1">
        <v>39</v>
      </c>
    </row>
    <row r="54" spans="1:7" x14ac:dyDescent="0.3">
      <c r="A54" s="1">
        <v>74</v>
      </c>
      <c r="B54" s="2">
        <v>322</v>
      </c>
      <c r="C54" s="11">
        <v>82</v>
      </c>
      <c r="D54" s="1">
        <v>6</v>
      </c>
      <c r="E54" s="1">
        <v>-1</v>
      </c>
      <c r="F54" s="1">
        <v>-1</v>
      </c>
      <c r="G54" s="1">
        <v>40</v>
      </c>
    </row>
    <row r="55" spans="1:7" x14ac:dyDescent="0.3">
      <c r="A55" s="1">
        <v>62</v>
      </c>
      <c r="B55" s="2">
        <v>323</v>
      </c>
      <c r="C55" s="11">
        <v>53</v>
      </c>
      <c r="D55" s="1">
        <v>6</v>
      </c>
      <c r="E55" s="1" t="s">
        <v>100</v>
      </c>
      <c r="F55" s="1" t="s">
        <v>105</v>
      </c>
      <c r="G55" s="1">
        <v>41</v>
      </c>
    </row>
    <row r="56" spans="1:7" x14ac:dyDescent="0.3">
      <c r="A56" s="1">
        <v>54</v>
      </c>
      <c r="B56" s="2">
        <v>323</v>
      </c>
      <c r="C56" s="11">
        <v>76</v>
      </c>
      <c r="D56" s="1">
        <v>6</v>
      </c>
      <c r="E56" s="1">
        <v>-1</v>
      </c>
      <c r="F56" s="1" t="s">
        <v>102</v>
      </c>
      <c r="G56" s="1">
        <v>42</v>
      </c>
    </row>
    <row r="57" spans="1:7" x14ac:dyDescent="0.3">
      <c r="A57" s="1">
        <v>79</v>
      </c>
      <c r="B57" s="2">
        <v>332</v>
      </c>
      <c r="C57" s="11">
        <v>72</v>
      </c>
      <c r="D57" s="1">
        <v>6</v>
      </c>
      <c r="E57" s="1">
        <v>-1</v>
      </c>
      <c r="F57" s="1">
        <v>-1</v>
      </c>
      <c r="G57" s="1">
        <v>43</v>
      </c>
    </row>
    <row r="58" spans="1:7" x14ac:dyDescent="0.3">
      <c r="A58" s="1">
        <v>68</v>
      </c>
      <c r="B58" s="2">
        <v>349</v>
      </c>
      <c r="C58" s="11">
        <v>89</v>
      </c>
      <c r="D58" s="1">
        <v>6</v>
      </c>
      <c r="E58" s="1">
        <v>-1</v>
      </c>
      <c r="F58" s="1" t="s">
        <v>98</v>
      </c>
      <c r="G58" s="1">
        <v>44</v>
      </c>
    </row>
    <row r="59" spans="1:7" x14ac:dyDescent="0.3">
      <c r="A59" s="1">
        <v>65</v>
      </c>
      <c r="B59" s="2">
        <v>353</v>
      </c>
      <c r="C59" s="11">
        <v>30</v>
      </c>
      <c r="D59" s="1">
        <v>6</v>
      </c>
      <c r="E59" s="1" t="s">
        <v>105</v>
      </c>
      <c r="F59" s="1" t="s">
        <v>92</v>
      </c>
      <c r="G59" s="1">
        <v>45</v>
      </c>
    </row>
    <row r="60" spans="1:7" x14ac:dyDescent="0.3">
      <c r="A60" s="1">
        <v>69</v>
      </c>
      <c r="B60" s="2">
        <v>372</v>
      </c>
      <c r="C60" s="11">
        <v>98</v>
      </c>
      <c r="D60" s="1">
        <v>6</v>
      </c>
      <c r="E60" s="1" t="s">
        <v>97</v>
      </c>
      <c r="F60" s="1" t="s">
        <v>98</v>
      </c>
      <c r="G60" s="1">
        <v>46</v>
      </c>
    </row>
    <row r="61" spans="1:7" x14ac:dyDescent="0.3">
      <c r="A61" s="1">
        <v>83</v>
      </c>
      <c r="B61" s="2">
        <v>396</v>
      </c>
      <c r="C61" s="11">
        <v>38</v>
      </c>
      <c r="D61" s="1">
        <v>6</v>
      </c>
      <c r="E61" s="1" t="s">
        <v>106</v>
      </c>
      <c r="F61" s="1">
        <v>-1</v>
      </c>
      <c r="G61" s="1">
        <v>47</v>
      </c>
    </row>
    <row r="62" spans="1:7" x14ac:dyDescent="0.3">
      <c r="A62" s="1">
        <v>69</v>
      </c>
      <c r="B62" s="2">
        <v>396</v>
      </c>
      <c r="C62" s="11">
        <v>39</v>
      </c>
      <c r="D62" s="1">
        <v>6</v>
      </c>
      <c r="E62" s="1" t="s">
        <v>99</v>
      </c>
      <c r="F62" s="1" t="s">
        <v>98</v>
      </c>
      <c r="G62" s="1">
        <v>48</v>
      </c>
    </row>
    <row r="63" spans="1:7" x14ac:dyDescent="0.3">
      <c r="A63" s="1">
        <v>81</v>
      </c>
      <c r="B63" s="2">
        <v>397</v>
      </c>
      <c r="C63" s="11">
        <v>46</v>
      </c>
      <c r="D63" s="1">
        <v>6</v>
      </c>
      <c r="E63" s="1" t="s">
        <v>103</v>
      </c>
      <c r="F63" s="1">
        <v>-1</v>
      </c>
      <c r="G63" s="1">
        <v>49</v>
      </c>
    </row>
    <row r="64" spans="1:7" x14ac:dyDescent="0.3">
      <c r="A64" s="1">
        <v>69</v>
      </c>
      <c r="B64" s="2">
        <v>399</v>
      </c>
      <c r="C64" s="11">
        <v>58</v>
      </c>
      <c r="D64" s="1">
        <v>6</v>
      </c>
      <c r="E64" s="1" t="s">
        <v>98</v>
      </c>
      <c r="F64" s="1" t="s">
        <v>98</v>
      </c>
      <c r="G64" s="1">
        <v>50</v>
      </c>
    </row>
    <row r="65" spans="1:7" x14ac:dyDescent="0.3">
      <c r="A65" s="1">
        <v>87</v>
      </c>
      <c r="B65" s="2">
        <v>418</v>
      </c>
      <c r="C65" s="11">
        <v>43</v>
      </c>
      <c r="D65" s="1">
        <v>6</v>
      </c>
      <c r="E65" s="1" t="s">
        <v>90</v>
      </c>
      <c r="F65" s="1">
        <v>-1</v>
      </c>
      <c r="G65" s="1">
        <v>51</v>
      </c>
    </row>
    <row r="66" spans="1:7" x14ac:dyDescent="0.3">
      <c r="A66" s="1">
        <v>56</v>
      </c>
      <c r="B66" s="2">
        <v>425</v>
      </c>
      <c r="C66" s="11">
        <v>6</v>
      </c>
      <c r="D66" s="1">
        <v>6</v>
      </c>
      <c r="E66" s="1" t="s">
        <v>102</v>
      </c>
      <c r="F66" s="1" t="s">
        <v>106</v>
      </c>
      <c r="G66" s="1">
        <v>52</v>
      </c>
    </row>
    <row r="67" spans="1:7" x14ac:dyDescent="0.3">
      <c r="A67" s="1">
        <v>57</v>
      </c>
      <c r="B67" s="2">
        <v>426</v>
      </c>
      <c r="C67" s="11">
        <v>90</v>
      </c>
      <c r="D67" s="1">
        <v>6</v>
      </c>
      <c r="E67" s="1" t="s">
        <v>108</v>
      </c>
      <c r="F67" s="1" t="s">
        <v>99</v>
      </c>
      <c r="G67" s="1">
        <v>53</v>
      </c>
    </row>
    <row r="68" spans="1:7" x14ac:dyDescent="0.3">
      <c r="A68" s="1">
        <v>83</v>
      </c>
      <c r="B68" s="2">
        <v>494</v>
      </c>
      <c r="C68" s="11">
        <v>37</v>
      </c>
      <c r="D68" s="1">
        <v>6</v>
      </c>
      <c r="E68" s="1" t="s">
        <v>107</v>
      </c>
      <c r="F68" s="1">
        <v>-1</v>
      </c>
      <c r="G68" s="1">
        <v>54</v>
      </c>
    </row>
    <row r="69" spans="1:7" x14ac:dyDescent="0.3">
      <c r="A69" s="1">
        <v>78</v>
      </c>
      <c r="B69" s="2">
        <v>545</v>
      </c>
      <c r="C69" s="11">
        <v>27</v>
      </c>
      <c r="D69" s="1">
        <v>6</v>
      </c>
      <c r="E69" s="1" t="s">
        <v>102</v>
      </c>
      <c r="F69" s="1">
        <v>-1</v>
      </c>
      <c r="G69" s="1">
        <v>55</v>
      </c>
    </row>
    <row r="70" spans="1:7" x14ac:dyDescent="0.3">
      <c r="A70" s="1">
        <v>31</v>
      </c>
      <c r="B70" s="2">
        <v>164</v>
      </c>
      <c r="C70" s="11">
        <v>95</v>
      </c>
      <c r="D70" s="1">
        <v>7</v>
      </c>
      <c r="E70" s="1" t="s">
        <v>100</v>
      </c>
      <c r="F70" s="1" t="s">
        <v>91</v>
      </c>
    </row>
    <row r="71" spans="1:7" x14ac:dyDescent="0.3">
      <c r="A71" s="1">
        <v>67</v>
      </c>
      <c r="B71" s="2">
        <v>252</v>
      </c>
      <c r="C71" s="11">
        <v>92</v>
      </c>
      <c r="D71" s="1">
        <v>7</v>
      </c>
      <c r="E71" s="1" t="s">
        <v>92</v>
      </c>
      <c r="F71" s="1" t="s">
        <v>99</v>
      </c>
    </row>
    <row r="72" spans="1:7" x14ac:dyDescent="0.3">
      <c r="A72" s="1">
        <v>95</v>
      </c>
      <c r="B72" s="2">
        <v>281</v>
      </c>
      <c r="C72" s="11">
        <v>96</v>
      </c>
      <c r="D72" s="1">
        <v>7</v>
      </c>
      <c r="E72" s="1" t="s">
        <v>102</v>
      </c>
      <c r="F72" s="1" t="s">
        <v>100</v>
      </c>
    </row>
    <row r="73" spans="1:7" x14ac:dyDescent="0.3">
      <c r="A73" s="1">
        <v>36</v>
      </c>
      <c r="B73" s="2">
        <v>419</v>
      </c>
      <c r="C73" s="11">
        <v>93</v>
      </c>
      <c r="D73" s="1">
        <v>7</v>
      </c>
      <c r="E73" s="1" t="s">
        <v>104</v>
      </c>
      <c r="F73" s="1" t="s">
        <v>103</v>
      </c>
    </row>
    <row r="74" spans="1:7" x14ac:dyDescent="0.3">
      <c r="A74" s="1">
        <v>52</v>
      </c>
      <c r="B74" s="2">
        <v>451</v>
      </c>
      <c r="C74" s="11">
        <v>97</v>
      </c>
      <c r="D74" s="1">
        <v>7</v>
      </c>
      <c r="E74" s="1" t="s">
        <v>103</v>
      </c>
      <c r="F74" s="1" t="s">
        <v>95</v>
      </c>
    </row>
    <row r="75" spans="1:7" x14ac:dyDescent="0.3">
      <c r="A75" s="1">
        <v>11</v>
      </c>
      <c r="B75" s="2">
        <v>23</v>
      </c>
      <c r="C75" s="11">
        <v>50</v>
      </c>
      <c r="D75" s="1">
        <v>8</v>
      </c>
      <c r="E75" s="1" t="s">
        <v>92</v>
      </c>
      <c r="F75" s="1" t="s">
        <v>92</v>
      </c>
    </row>
    <row r="76" spans="1:7" x14ac:dyDescent="0.3">
      <c r="A76" s="1">
        <v>13</v>
      </c>
      <c r="B76" s="2">
        <v>47</v>
      </c>
      <c r="C76" s="11">
        <v>25</v>
      </c>
      <c r="D76" s="1">
        <v>8</v>
      </c>
      <c r="E76" s="1" t="s">
        <v>93</v>
      </c>
      <c r="F76" s="1" t="s">
        <v>93</v>
      </c>
    </row>
    <row r="77" spans="1:7" x14ac:dyDescent="0.3">
      <c r="A77" s="1">
        <v>10</v>
      </c>
      <c r="B77" s="2">
        <v>91</v>
      </c>
      <c r="C77" s="11">
        <v>41</v>
      </c>
      <c r="D77" s="1">
        <v>8</v>
      </c>
      <c r="E77" s="1" t="s">
        <v>91</v>
      </c>
      <c r="F77" s="1" t="s">
        <v>91</v>
      </c>
    </row>
    <row r="78" spans="1:7" x14ac:dyDescent="0.3">
      <c r="A78" s="1">
        <v>14</v>
      </c>
      <c r="B78" s="2">
        <v>93</v>
      </c>
      <c r="C78" s="11">
        <v>4</v>
      </c>
      <c r="D78" s="1">
        <v>8</v>
      </c>
      <c r="E78" s="1" t="s">
        <v>95</v>
      </c>
      <c r="F78" s="1" t="s">
        <v>95</v>
      </c>
    </row>
    <row r="79" spans="1:7" x14ac:dyDescent="0.3">
      <c r="A79" s="1">
        <v>10</v>
      </c>
      <c r="B79" s="2">
        <v>150</v>
      </c>
      <c r="C79" s="11">
        <v>22</v>
      </c>
      <c r="D79" s="1">
        <v>8</v>
      </c>
      <c r="E79" s="1" t="s">
        <v>91</v>
      </c>
      <c r="F79" s="1" t="s">
        <v>91</v>
      </c>
    </row>
    <row r="80" spans="1:7" x14ac:dyDescent="0.3">
      <c r="A80" s="1">
        <v>4</v>
      </c>
      <c r="B80" s="2">
        <v>211</v>
      </c>
      <c r="C80" s="11">
        <v>15</v>
      </c>
      <c r="D80" s="1">
        <v>8</v>
      </c>
      <c r="E80" s="1" t="s">
        <v>95</v>
      </c>
      <c r="F80" s="1" t="s">
        <v>95</v>
      </c>
    </row>
    <row r="81" spans="1:6" x14ac:dyDescent="0.3">
      <c r="A81" s="1">
        <v>34</v>
      </c>
      <c r="B81" s="2">
        <v>293</v>
      </c>
      <c r="C81" s="11">
        <v>47</v>
      </c>
      <c r="D81" s="1">
        <v>8</v>
      </c>
      <c r="E81" s="1" t="s">
        <v>101</v>
      </c>
      <c r="F81" s="1" t="s">
        <v>101</v>
      </c>
    </row>
    <row r="82" spans="1:6" x14ac:dyDescent="0.3">
      <c r="A82" s="1">
        <v>4</v>
      </c>
      <c r="B82" s="2">
        <v>366</v>
      </c>
      <c r="C82" s="11">
        <v>94</v>
      </c>
      <c r="D82" s="1">
        <v>8</v>
      </c>
      <c r="E82" s="1" t="s">
        <v>95</v>
      </c>
      <c r="F82" s="1" t="s">
        <v>95</v>
      </c>
    </row>
    <row r="83" spans="1:6" x14ac:dyDescent="0.3">
      <c r="A83" s="1">
        <v>53</v>
      </c>
      <c r="B83" s="2">
        <v>437</v>
      </c>
      <c r="C83" s="11">
        <v>5</v>
      </c>
      <c r="D83" s="1">
        <v>8</v>
      </c>
      <c r="E83" s="1" t="s">
        <v>100</v>
      </c>
      <c r="F83" s="1" t="s">
        <v>100</v>
      </c>
    </row>
    <row r="84" spans="1:6" x14ac:dyDescent="0.3">
      <c r="A84" s="1">
        <v>21</v>
      </c>
      <c r="B84" s="2">
        <v>524</v>
      </c>
      <c r="C84" s="11">
        <v>91</v>
      </c>
      <c r="D84" s="1">
        <v>8</v>
      </c>
      <c r="E84" s="1" t="s">
        <v>105</v>
      </c>
      <c r="F84" s="1" t="s">
        <v>105</v>
      </c>
    </row>
    <row r="85" spans="1:6" x14ac:dyDescent="0.3">
      <c r="A85" s="1">
        <v>46</v>
      </c>
      <c r="B85" s="2">
        <v>527</v>
      </c>
      <c r="C85" s="11">
        <v>28</v>
      </c>
      <c r="D85" s="1">
        <v>8</v>
      </c>
      <c r="E85" s="1" t="s">
        <v>103</v>
      </c>
      <c r="F85" s="1" t="s">
        <v>103</v>
      </c>
    </row>
    <row r="86" spans="1:6" x14ac:dyDescent="0.3">
      <c r="A86" s="1">
        <v>61</v>
      </c>
      <c r="B86" s="2">
        <v>546</v>
      </c>
      <c r="C86" s="11">
        <v>9</v>
      </c>
      <c r="D86" s="1">
        <v>8</v>
      </c>
      <c r="E86" s="1" t="s">
        <v>96</v>
      </c>
      <c r="F86" s="1" t="s">
        <v>96</v>
      </c>
    </row>
    <row r="87" spans="1:6" x14ac:dyDescent="0.3">
      <c r="A87" s="1">
        <v>5</v>
      </c>
      <c r="B87" s="2">
        <v>643</v>
      </c>
      <c r="C87" s="11">
        <v>26</v>
      </c>
      <c r="D87" s="1">
        <v>8</v>
      </c>
      <c r="E87" s="1" t="s">
        <v>100</v>
      </c>
      <c r="F87" s="1" t="s">
        <v>100</v>
      </c>
    </row>
    <row r="88" spans="1:6" x14ac:dyDescent="0.3">
      <c r="A88" s="1">
        <v>9</v>
      </c>
      <c r="B88" s="2">
        <v>646</v>
      </c>
      <c r="C88" s="11">
        <v>18</v>
      </c>
      <c r="D88" s="1">
        <v>8</v>
      </c>
      <c r="E88" s="1" t="s">
        <v>96</v>
      </c>
      <c r="F88" s="1" t="s">
        <v>96</v>
      </c>
    </row>
  </sheetData>
  <sortState ref="A2:F88">
    <sortCondition ref="D2:D88"/>
    <sortCondition ref="B2:B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4.4" x14ac:dyDescent="0.3"/>
  <sheetData>
    <row r="1" spans="1:1" x14ac:dyDescent="0.45">
      <c r="A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console.log</vt:lpstr>
      <vt:lpstr>charts</vt:lpstr>
      <vt:lpstr>infBY</vt:lpstr>
      <vt:lpstr>gen</vt:lpstr>
      <vt:lpstr>agent</vt:lpstr>
      <vt:lpstr>by U</vt:lpstr>
      <vt:lpstr>U0</vt:lpstr>
      <vt:lpstr>U1</vt:lpstr>
      <vt:lpstr>U2</vt:lpstr>
      <vt:lpstr>U3</vt:lpstr>
      <vt:lpstr>U4</vt:lpstr>
      <vt:lpstr>U5</vt:lpstr>
      <vt:lpstr>U6</vt:lpstr>
      <vt:lpstr>U7</vt:lpstr>
      <vt:lpstr>U8</vt:lpstr>
      <vt:lpstr>U-counts</vt:lpstr>
      <vt:lpstr>% increases</vt:lpstr>
      <vt:lpstr>theta</vt:lpstr>
      <vt:lpstr>Expanded</vt:lpstr>
      <vt:lpstr>byVictim</vt:lpstr>
      <vt:lpstr>byUniv</vt:lpstr>
      <vt:lpstr>byBiter</vt:lpstr>
      <vt:lpstr>byFam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</cp:lastModifiedBy>
  <dcterms:created xsi:type="dcterms:W3CDTF">2020-10-17T16:59:19Z</dcterms:created>
  <dcterms:modified xsi:type="dcterms:W3CDTF">2021-02-06T21:01:45Z</dcterms:modified>
</cp:coreProperties>
</file>