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2" windowWidth="26376" windowHeight="14832" firstSheet="6" activeTab="17"/>
  </bookViews>
  <sheets>
    <sheet name="console.log" sheetId="1" r:id="rId1"/>
    <sheet name="charts" sheetId="2" r:id="rId2"/>
    <sheet name="infBY" sheetId="12" r:id="rId3"/>
    <sheet name="gen" sheetId="13" r:id="rId4"/>
    <sheet name="agent" sheetId="14" r:id="rId5"/>
    <sheet name="by U" sheetId="17" r:id="rId6"/>
    <sheet name="U0" sheetId="3" r:id="rId7"/>
    <sheet name="U1" sheetId="4" r:id="rId8"/>
    <sheet name="U2" sheetId="5" r:id="rId9"/>
    <sheet name="U3" sheetId="6" r:id="rId10"/>
    <sheet name="U4" sheetId="7" r:id="rId11"/>
    <sheet name="U5" sheetId="8" r:id="rId12"/>
    <sheet name="U6" sheetId="9" r:id="rId13"/>
    <sheet name="U7" sheetId="10" r:id="rId14"/>
    <sheet name="U8" sheetId="11" r:id="rId15"/>
    <sheet name="U-counts" sheetId="15" r:id="rId16"/>
    <sheet name="% increases" sheetId="16" r:id="rId17"/>
    <sheet name="theta" sheetId="18" r:id="rId18"/>
  </sheets>
  <calcPr calcId="145621"/>
  <fileRecoveryPr repairLoad="1"/>
</workbook>
</file>

<file path=xl/calcChain.xml><?xml version="1.0" encoding="utf-8"?>
<calcChain xmlns="http://schemas.openxmlformats.org/spreadsheetml/2006/main">
  <c r="J83" i="12" l="1"/>
  <c r="M80" i="12"/>
  <c r="N87" i="12"/>
  <c r="J80" i="12"/>
  <c r="M79" i="12" s="1"/>
  <c r="N90" i="12" s="1"/>
  <c r="J79" i="12"/>
  <c r="J81" i="12" s="1"/>
  <c r="O32" i="12"/>
  <c r="O17" i="12"/>
  <c r="O2" i="12"/>
  <c r="K32" i="18"/>
  <c r="K31" i="18"/>
  <c r="K30" i="18"/>
  <c r="K29" i="18"/>
  <c r="K28" i="18"/>
  <c r="K25" i="18"/>
  <c r="K24" i="18"/>
  <c r="K21" i="18"/>
  <c r="K20" i="18"/>
  <c r="K19" i="18"/>
  <c r="K18" i="18"/>
  <c r="K17" i="18"/>
  <c r="K13" i="18"/>
  <c r="K12" i="18"/>
  <c r="K6" i="18"/>
  <c r="K5" i="18"/>
  <c r="K4" i="18"/>
  <c r="I51" i="18"/>
  <c r="I50" i="18"/>
  <c r="I49" i="18"/>
  <c r="I48" i="18"/>
  <c r="I47" i="18"/>
  <c r="L56" i="18"/>
  <c r="L55" i="18"/>
  <c r="L54" i="18"/>
  <c r="L53" i="18"/>
  <c r="L52" i="18"/>
  <c r="L51" i="18"/>
  <c r="L50" i="18"/>
  <c r="L49" i="18"/>
  <c r="L48" i="18"/>
  <c r="L47" i="18"/>
  <c r="E35" i="18"/>
  <c r="E34" i="18"/>
  <c r="E33" i="18"/>
  <c r="E32" i="18"/>
  <c r="E31" i="18"/>
  <c r="E9" i="18"/>
  <c r="E8" i="18"/>
  <c r="E7" i="18"/>
  <c r="E6" i="18"/>
  <c r="E5" i="18"/>
  <c r="K36" i="17"/>
  <c r="K35" i="17"/>
  <c r="K34" i="17"/>
  <c r="K33" i="17"/>
  <c r="K32" i="17"/>
  <c r="J7" i="13"/>
  <c r="J6" i="13"/>
  <c r="J5" i="13"/>
  <c r="J4" i="13"/>
  <c r="J3" i="13"/>
  <c r="R82" i="12"/>
  <c r="R79" i="12"/>
  <c r="R65" i="12"/>
  <c r="R62" i="12"/>
  <c r="R44" i="12"/>
  <c r="R41" i="12"/>
  <c r="O51" i="12"/>
  <c r="R29" i="12"/>
  <c r="O30" i="12"/>
  <c r="R26" i="12"/>
  <c r="R14" i="12"/>
  <c r="R11" i="12"/>
  <c r="O15" i="12" l="1"/>
</calcChain>
</file>

<file path=xl/sharedStrings.xml><?xml version="1.0" encoding="utf-8"?>
<sst xmlns="http://schemas.openxmlformats.org/spreadsheetml/2006/main" count="961" uniqueCount="268">
  <si>
    <t>simulation.js:1990 6I j:famKey 31:F02 infected by blue i:famKey 10:F02 at gen 18 in Univ6</t>
  </si>
  <si>
    <t>simulation.js:1990 7I j:famKey 50:F03 infected by red i:famKey 11:F03 at gen 23 in Univ8</t>
  </si>
  <si>
    <t>simulation.js:1990 8I j:famKey 25:F06 infected by red i:famKey 13:F06 at gen 47 in Univ8</t>
  </si>
  <si>
    <t>simulation.js:1990 9I j:famKey 19:F18 infected by red i:famKey 11:F03 at gen 62 in Univ1</t>
  </si>
  <si>
    <t>simulation.js:2006 10I i:famKey 73:-1 infected by red j:famKey 10:F02 at gen 90 in U6</t>
  </si>
  <si>
    <t>simulation.js:2006 10I i:famKey 41:F02 infected by red j:famKey 10:F02 at gen 91 in U8</t>
  </si>
  <si>
    <t>simulation.js:2006 12I i:famKey 4:F07 infected by red j:famKey 14:F07 at gen 93 in U8</t>
  </si>
  <si>
    <t>simulation.js:2006 13I i:famKey 74:-1 infected by blue j:famKey 50:F03 at gen 109 in U6</t>
  </si>
  <si>
    <t>simulation.js:2006 14I i:famKey 80:-1 infected by red j:famKey 12:F04 at gen 112 in U6</t>
  </si>
  <si>
    <t>simulation.js:2006 15I i:famKey 29:F17 infected by blue j:famKey 31:F02 at gen 135 in U1</t>
  </si>
  <si>
    <t>simulation.js:1990 16I j:famKey 60:F16 infected by red i:famKey 75:-1 at gen 148 in Univ6</t>
  </si>
  <si>
    <t>simulation.js:2006 17I i:famKey 22:F02 infected by red j:famKey 10:F02 at gen 150 in U8</t>
  </si>
  <si>
    <t>simulation.js:1990 18I j:famKey 40:F14 infected by red i:famKey 75:-1 at gen 154 in Univ6</t>
  </si>
  <si>
    <t>simulation.js:1990 19I j:famKey 67:F13 infected by red i:famKey 75:-1 at gen 164 in Univ6</t>
  </si>
  <si>
    <t>simulation.js:2006 19I i:famKey 95:F08 infected by red j:famKey 31:F02 at gen 164 in U7</t>
  </si>
  <si>
    <t>simulation.js:2006 21I i:famKey 84:-1 infected by red j:famKey 50:F03 at gen 175 in U6</t>
  </si>
  <si>
    <t>simulation.js:1990 22I j:famKey 33:F06 infected by red i:famKey 12:F04 at gen 178 in Univ2</t>
  </si>
  <si>
    <t>simulation.js:1990 22I j:famKey 34:F15 infected by red i:famKey 25:F06 at gen 178 in Univ4</t>
  </si>
  <si>
    <t>simulation.js:1990 22I j:famKey 54:F09 infected by red i:famKey 75:-1 at gen 179 in Univ6</t>
  </si>
  <si>
    <t>simulation.js:1990 24I j:famKey 16:F16 infected by red i:famKey 11:F03 at gen 180 in Univ3</t>
  </si>
  <si>
    <t>simulation.js:1990 26I j:famKey 36:F10 infected by blue i:famKey 73:-1 at gen 182 in Univ6</t>
  </si>
  <si>
    <t>simulation.js:1990 26I j:famKey 63:F02 infected by red i:famKey 50:F03 at gen 182 in Univ6</t>
  </si>
  <si>
    <t>simulation.js:1990 28I j:famKey 66:F06 infected by red i:famKey 75:-1 at gen 185 in Univ6</t>
  </si>
  <si>
    <t>simulation.js:1990 29I j:famKey 51:F06 infected by red i:famKey 75:-1 at gen 201 in Univ6</t>
  </si>
  <si>
    <t>simulation.js:1990 29I j:famKey 79:-1 infected by blue i:famKey 73:-1 at gen 202 in Univ6</t>
  </si>
  <si>
    <t>simulation.js:1990 30I j:famKey 32:F05 infected by red i:famKey 19:F18 at gen 203 in Univ1</t>
  </si>
  <si>
    <t>simulation.js:2006 32I i:famKey 62:F01 infected by red j:famKey 75:-1 at gen 206 in U6</t>
  </si>
  <si>
    <t>simulation.js:1990 33I j:famKey 88:-1 infected by blue i:famKey 80:-1 at gen 211 in Univ6</t>
  </si>
  <si>
    <t>simulation.js:1990 33I j:famKey 15:F07 infected by red i:famKey 4:F07 at gen 211 in Univ8</t>
  </si>
  <si>
    <t>simulation.js:1990 35I j:famKey 56:F12 infected by red i:famKey 75:-1 at gen 214 in Univ6</t>
  </si>
  <si>
    <t>simulation.js:1990 36I j:famKey 52:F07 infected by red i:famKey 50:F03 at gen 227 in Univ6</t>
  </si>
  <si>
    <t>simulation.js:1990 37I j:famKey 55:F11 infected by red i:famKey 75:-1 at gen 232 in Univ6</t>
  </si>
  <si>
    <t>simulation.js:1990 38I j:famKey 65:F03 infected by red i:famKey 75:-1 at gen 242 in Univ6</t>
  </si>
  <si>
    <t>simulation.js:2006 39I i:famKey 77:-1 infected by blue j:famKey 84:-1 at gen 248 in U6</t>
  </si>
  <si>
    <t>2simulation.js:1990 39I j:famKey 87:-1 infected by red i:famKey 80:-1 at gen 248 in Univ6</t>
  </si>
  <si>
    <t>simulation.js:2006 41I i:famKey 92:F03 infected by blue j:famKey 67:F13 at gen 252 in U7</t>
  </si>
  <si>
    <t>simulation.js:1990 41I j:famKey 83:-1 infected by red i:famKey 74:-1 at gen 253 in Univ6</t>
  </si>
  <si>
    <t>simulation.js:1990 42I j:famKey 68:F14 infected by red i:famKey 73:-1 at gen 254 in Univ6</t>
  </si>
  <si>
    <t>simulation.js:1990 43I j:famKey 81:-1 infected by red i:famKey 73:-1 at gen 255 in Univ6</t>
  </si>
  <si>
    <t>simulation.js:2006 45I i:famKey 69:F14 infected by red j:famKey 74:-1 at gen 261 in U6</t>
  </si>
  <si>
    <t>simulation.js:2006 46I i:famKey 86:-1 infected by blue j:famKey 60:F16 at gen 268 in U6</t>
  </si>
  <si>
    <t>simulation.js:2006 47I i:famKey 49:F02 infected by blue j:famKey 95:F08 at gen 273 in U6</t>
  </si>
  <si>
    <t>simulation.js:2006 47I i:famKey 7:F10 infected by blue j:famKey 33:F06 at gen 274 in U2</t>
  </si>
  <si>
    <t>simulation.js:2006 49I i:famKey 71:F18 infected by blue j:famKey 66:F06 at gen 281 in U6</t>
  </si>
  <si>
    <t>simulation.js:1990 49I j:famKey 96:F09 infected by blue i:famKey 95:F08 at gen 281 in Univ7</t>
  </si>
  <si>
    <t>simulation.js:1990 51I j:famKey 64:F03 infected by red i:famKey 73:-1 at gen 283 in Univ6</t>
  </si>
  <si>
    <t>simulation.js:2006 52I i:famKey 47:F15 infected by blue j:famKey 34:F15 at gen 293 in U8</t>
  </si>
  <si>
    <t>simulation.js:1990 53I j:famKey 48:F00 infected by red i:famKey 84:-1 at gen 301 in Univ6</t>
  </si>
  <si>
    <t>simulation.js:2006 53I i:famKey 70:F15 infected by red j:famKey 73:-1 at gen 301 in U6</t>
  </si>
  <si>
    <t>simulation.js:1990 55I j:famKey 85:-1 infected by red i:famKey 84:-1 at gen 303 in Univ6</t>
  </si>
  <si>
    <t>simulation.js:1990 56I j:famKey 78:-1 infected by red i:famKey 73:-1 at gen 307 in Univ6</t>
  </si>
  <si>
    <t>simulation.js:1990 57I j:famKey 57:F13 infected by red i:famKey 66:F06 at gen 310 in Univ6</t>
  </si>
  <si>
    <t>simulation.js:2006 57I i:famKey 59:F15 infected by red j:famKey 60:F16 at gen 311 in U6</t>
  </si>
  <si>
    <t>simulation.js:1990 59I j:famKey 61:F17 infected by red i:famKey 66:F06 at gen 314 in Univ6</t>
  </si>
  <si>
    <t>simulation.js:1990 60I j:famKey 82:-1 infected by red i:famKey 74:-1 at gen 322 in Univ6</t>
  </si>
  <si>
    <t>simulation.js:2006 60I i:famKey 76:-1 infected by red j:famKey 54:F09 at gen 323 in U6</t>
  </si>
  <si>
    <t>simulation.js:1990 60I j:famKey 53:F08 infected by blue i:famKey 62:F01 at gen 323 in Univ6</t>
  </si>
  <si>
    <t>simulation.js:2006 63I i:famKey 72:-1 infected by red j:famKey 79:-1 at gen 332 in U6</t>
  </si>
  <si>
    <t>2simulation.js:2006 64I i:famKey 21:F01 infected by red j:famKey 29:F17 at gen 346 in U4</t>
  </si>
  <si>
    <t>simulation.js:2006 65I i:famKey 89:-1 infected by blue j:famKey 68:F14 at gen 349 in U6</t>
  </si>
  <si>
    <t>simulation.js:1990 66I j:famKey 30:F01 infected by blue i:famKey 65:F03 at gen 353 in Univ6</t>
  </si>
  <si>
    <t>simulation.js:1990 67I j:famKey 94:F07 infected by red i:famKey 4:F07 at gen 366 in Univ8</t>
  </si>
  <si>
    <t>simulation.js:2006 68I i:famKey 3:F06 infected by red j:famKey 4:F07 at gen 371 in U3</t>
  </si>
  <si>
    <t>simulation.js:1990 68I j:famKey 35:F18 infected by red i:famKey 4:F07 at gen 371 in Univ3</t>
  </si>
  <si>
    <t>simulation.js:1990 68I j:famKey 98:F16 infected by blue i:famKey 69:F14 at gen 372 in Univ6</t>
  </si>
  <si>
    <t>simulation.js:2006 71I i:famKey 1:F05 infected by red j:famKey 34:F15 at gen 396 in U0</t>
  </si>
  <si>
    <t>simulation.js:1990 71I j:famKey 39:F13 infected by red i:famKey 69:F14 at gen 396 in Univ6</t>
  </si>
  <si>
    <t>simulation.js:1990 71I j:famKey 38:F12 infected by red i:famKey 83:-1 at gen 396 in Univ6</t>
  </si>
  <si>
    <t>simulation.js:1990 71I j:famKey 46:F10 infected by red i:famKey 81:-1 at gen 397 in Univ6</t>
  </si>
  <si>
    <t>simulation.js:1990 75I j:famKey 58:F14 infected by red i:famKey 69:F14 at gen 399 in Univ6</t>
  </si>
  <si>
    <t>simulation.js:1990 76I j:famKey 43:F04 infected by red i:famKey 87:-1 at gen 418 in Univ6</t>
  </si>
  <si>
    <t>simulation.js:2006 76I i:famKey 93:F05 infected by red j:famKey 36:F10 at gen 419 in U7</t>
  </si>
  <si>
    <t>simulation.js:1990 78I j:famKey 6:F09 infected by red i:famKey 56:F12 at gen 425 in Univ6</t>
  </si>
  <si>
    <t>simulation.js:1990 78I j:famKey 90:F00 infected by blue i:famKey 57:F13 at gen 426 in Univ6</t>
  </si>
  <si>
    <t>simulation.js:2006 80I i:famKey 5:F08 infected by blue j:famKey 53:F08 at gen 437 in U8</t>
  </si>
  <si>
    <t>simulation.js:2006 81I i:famKey 97:F10 infected by red j:famKey 52:F07 at gen 451 in U7</t>
  </si>
  <si>
    <t>simulation.js:1990 82I j:famKey 37:F11 infected by red i:famKey 83:-1 at gen 494 in Univ6</t>
  </si>
  <si>
    <t>simulation.js:1990 83I j:famKey 91:F01 infected by red i:famKey 21:F01 at gen 524 in Univ8</t>
  </si>
  <si>
    <t>simulation.js:1990 84I j:famKey 28:F10 infected by red i:famKey 46:F10 at gen 527 in Univ8</t>
  </si>
  <si>
    <t>simulation.js:2006 85I i:famKey 2:F00 infected by blue j:famKey 5:F08 at gen 539 in U3</t>
  </si>
  <si>
    <t>simulation.js:1990 86I j:famKey 27:F09 infected by red i:famKey 78:-1 at gen 545 in Univ6</t>
  </si>
  <si>
    <t>simulation.js:2006 86I i:famKey 9:F17 infected by red j:famKey 61:F17 at gen 546 in U8</t>
  </si>
  <si>
    <t>simulation.js:2006 88I i:famKey 26:F08 infected by red j:famKey 5:F08 at gen 643 in U8</t>
  </si>
  <si>
    <t>simulation.js:1990 89I j:famKey 18:F17 infected by blue i:famKey 9:F17 at gen 646 in Univ8</t>
  </si>
  <si>
    <t>simulation.js:1990 90I j:famKey 23:F03 infected by red i:famKey 6:F09 at gen 683 in Univ3</t>
  </si>
  <si>
    <t>simulation.js:1990 90I j:famKey 23:F03 infected by red i:famKey 9:F17 at gen 683 in Univ3</t>
  </si>
  <si>
    <t>simulation.js:1990 5I i:famKey 75:-1 infected by red j:famKey 12:F04 at gen 16 in U6</t>
  </si>
  <si>
    <t>U2</t>
  </si>
  <si>
    <t>gen</t>
  </si>
  <si>
    <t>MVp=100 inf=5 10-14 Umf=10 survive=9 R0=1.0</t>
  </si>
  <si>
    <t>F04</t>
  </si>
  <si>
    <t>F02</t>
  </si>
  <si>
    <t>F03</t>
  </si>
  <si>
    <t>F06</t>
  </si>
  <si>
    <t>F18</t>
  </si>
  <si>
    <t>F07</t>
  </si>
  <si>
    <t>F17</t>
  </si>
  <si>
    <t>F16</t>
  </si>
  <si>
    <t>F14</t>
  </si>
  <si>
    <t>F13</t>
  </si>
  <si>
    <t>F08</t>
  </si>
  <si>
    <t>F15</t>
  </si>
  <si>
    <t>F09</t>
  </si>
  <si>
    <t>F10</t>
  </si>
  <si>
    <t>F05</t>
  </si>
  <si>
    <t>F01</t>
  </si>
  <si>
    <t>F12</t>
  </si>
  <si>
    <t>F11</t>
  </si>
  <si>
    <t>F00</t>
  </si>
  <si>
    <t>Agent</t>
  </si>
  <si>
    <t>F1</t>
  </si>
  <si>
    <t>inf BY</t>
  </si>
  <si>
    <t>F2</t>
  </si>
  <si>
    <t xml:space="preserve"> @U</t>
  </si>
  <si>
    <t>18.31.6</t>
  </si>
  <si>
    <t>91.41.8</t>
  </si>
  <si>
    <t>90.73.6</t>
  </si>
  <si>
    <t>150.22.8</t>
  </si>
  <si>
    <t>135.29.1</t>
  </si>
  <si>
    <t>164.95.7</t>
  </si>
  <si>
    <t>182.36.6</t>
  </si>
  <si>
    <t>202.79.6</t>
  </si>
  <si>
    <t>254.68.6</t>
  </si>
  <si>
    <t>255.81.6</t>
  </si>
  <si>
    <t>283.64.6</t>
  </si>
  <si>
    <t>301.70.6</t>
  </si>
  <si>
    <t>307.78.6</t>
  </si>
  <si>
    <t>346.21.4</t>
  </si>
  <si>
    <t>273.49.6</t>
  </si>
  <si>
    <t>281.96.7</t>
  </si>
  <si>
    <t>419.93.7</t>
  </si>
  <si>
    <t>332.72.6</t>
  </si>
  <si>
    <t>349.89.6</t>
  </si>
  <si>
    <t>397.46.6</t>
  </si>
  <si>
    <t>545.27.6</t>
  </si>
  <si>
    <t>524.91.8</t>
  </si>
  <si>
    <t>527.28.8</t>
  </si>
  <si>
    <t>23.50.8</t>
  </si>
  <si>
    <t>62.19.1</t>
  </si>
  <si>
    <t>180.16.3</t>
  </si>
  <si>
    <t>109.74.6</t>
  </si>
  <si>
    <t>175.84.6</t>
  </si>
  <si>
    <t>182.63.6</t>
  </si>
  <si>
    <t>227.52.6</t>
  </si>
  <si>
    <t>203.32.1</t>
  </si>
  <si>
    <t>253.83.6</t>
  </si>
  <si>
    <t>261.69.6</t>
  </si>
  <si>
    <t>322.82.6</t>
  </si>
  <si>
    <t>248.77.6</t>
  </si>
  <si>
    <t>301.48.6</t>
  </si>
  <si>
    <t>303.85.6</t>
  </si>
  <si>
    <t>451.97.7</t>
  </si>
  <si>
    <t>396.38.6</t>
  </si>
  <si>
    <t>494.37.6</t>
  </si>
  <si>
    <t>372.98.6</t>
  </si>
  <si>
    <t>396.39.6</t>
  </si>
  <si>
    <t>399.58.6</t>
  </si>
  <si>
    <t>16.75.6</t>
  </si>
  <si>
    <t>112.80.6</t>
  </si>
  <si>
    <t>178.33.2</t>
  </si>
  <si>
    <t>148.60.6</t>
  </si>
  <si>
    <t>154.40.6</t>
  </si>
  <si>
    <t>164.67.6</t>
  </si>
  <si>
    <t>179.54.6</t>
  </si>
  <si>
    <t>185.66.6</t>
  </si>
  <si>
    <t>201.51.6</t>
  </si>
  <si>
    <t>206.62.6</t>
  </si>
  <si>
    <t>214.56.6</t>
  </si>
  <si>
    <t>232.55.6</t>
  </si>
  <si>
    <t>242.65.6</t>
  </si>
  <si>
    <t>211.88.6</t>
  </si>
  <si>
    <t>248.87.6</t>
  </si>
  <si>
    <t>268.86.6</t>
  </si>
  <si>
    <t>311.59.6</t>
  </si>
  <si>
    <t>252.92.7</t>
  </si>
  <si>
    <t>323.76.6</t>
  </si>
  <si>
    <t>281.71.6</t>
  </si>
  <si>
    <t>310.57.6</t>
  </si>
  <si>
    <t>314.61.6</t>
  </si>
  <si>
    <t>323.53.6</t>
  </si>
  <si>
    <t>425.6.6</t>
  </si>
  <si>
    <t>353.30.6</t>
  </si>
  <si>
    <t>418.43.6</t>
  </si>
  <si>
    <t>426.90.6</t>
  </si>
  <si>
    <t>437.5.8</t>
  </si>
  <si>
    <t>683.23.3</t>
  </si>
  <si>
    <t>546.9.8</t>
  </si>
  <si>
    <t>646.18.8</t>
  </si>
  <si>
    <t>539.2.3</t>
  </si>
  <si>
    <t>643.26.8</t>
  </si>
  <si>
    <t>47.25.8</t>
  </si>
  <si>
    <t>178.34.4</t>
  </si>
  <si>
    <t>293.47.8</t>
  </si>
  <si>
    <t>396.1.0</t>
  </si>
  <si>
    <t>93.4.8</t>
  </si>
  <si>
    <t>211.15.8</t>
  </si>
  <si>
    <t>366.94.8</t>
  </si>
  <si>
    <t>271.3.3</t>
  </si>
  <si>
    <t>371.35.3</t>
  </si>
  <si>
    <t>274.7.2</t>
  </si>
  <si>
    <t>Leafs</t>
  </si>
  <si>
    <t>Av Depth</t>
  </si>
  <si>
    <t>Gen</t>
  </si>
  <si>
    <t>New Inf</t>
  </si>
  <si>
    <t xml:space="preserve">T/E  </t>
  </si>
  <si>
    <t>=</t>
  </si>
  <si>
    <t>Q</t>
  </si>
  <si>
    <t>((Leafs/AvD)/Gen) * New Infections * 100</t>
  </si>
  <si>
    <t xml:space="preserve">((Nodes/AvD)/Gen)*1000 </t>
  </si>
  <si>
    <t>Nodes</t>
  </si>
  <si>
    <t>AvD</t>
  </si>
  <si>
    <t>GEN</t>
  </si>
  <si>
    <t>Theta (Risk/HR)</t>
  </si>
  <si>
    <t>U0</t>
  </si>
  <si>
    <t>U1</t>
  </si>
  <si>
    <t>U3</t>
  </si>
  <si>
    <t>U4</t>
  </si>
  <si>
    <t>U5</t>
  </si>
  <si>
    <t>U6</t>
  </si>
  <si>
    <t>U7</t>
  </si>
  <si>
    <t>U8</t>
  </si>
  <si>
    <t>LTC</t>
  </si>
  <si>
    <t>Bar</t>
  </si>
  <si>
    <t>HOME</t>
  </si>
  <si>
    <t>Teacher</t>
  </si>
  <si>
    <t>Lounge</t>
  </si>
  <si>
    <t>Lab/Project</t>
  </si>
  <si>
    <t>Lunch</t>
  </si>
  <si>
    <t>Playground</t>
  </si>
  <si>
    <t>Class 2</t>
  </si>
  <si>
    <t>Class 1</t>
  </si>
  <si>
    <t>Infected</t>
  </si>
  <si>
    <t>Infections</t>
  </si>
  <si>
    <t>%</t>
  </si>
  <si>
    <t>Theta</t>
  </si>
  <si>
    <t>n/a</t>
  </si>
  <si>
    <t>#inf</t>
  </si>
  <si>
    <t>Consider U2</t>
  </si>
  <si>
    <t xml:space="preserve">if it takes 178 generations to reach 50% of infections, </t>
  </si>
  <si>
    <t>what does it take to reach 10% of infections?</t>
  </si>
  <si>
    <t>should be 1/5th of 178</t>
  </si>
  <si>
    <t>but that is 1/5 of 1 infection</t>
  </si>
  <si>
    <t xml:space="preserve">thereofre theta per infection is </t>
  </si>
  <si>
    <t xml:space="preserve">theta - takes </t>
  </si>
  <si>
    <t>LunchRoom</t>
  </si>
  <si>
    <t>55 infections</t>
  </si>
  <si>
    <t>theta</t>
  </si>
  <si>
    <t>OVERALL</t>
  </si>
  <si>
    <t>Overall</t>
  </si>
  <si>
    <t>Theta-10%</t>
  </si>
  <si>
    <t>Theta-20%</t>
  </si>
  <si>
    <t>Theta-30%</t>
  </si>
  <si>
    <t>Theta-40%</t>
  </si>
  <si>
    <t>Theta-50%</t>
  </si>
  <si>
    <t>theta-2</t>
  </si>
  <si>
    <t>theta-3</t>
  </si>
  <si>
    <t>theta-4</t>
  </si>
  <si>
    <t>theta-5</t>
  </si>
  <si>
    <t>theta-k</t>
  </si>
  <si>
    <t>no.</t>
  </si>
  <si>
    <t>rounded</t>
  </si>
  <si>
    <t>Theta-%</t>
  </si>
  <si>
    <t>theta-1</t>
  </si>
  <si>
    <t xml:space="preserve">Total leafs </t>
  </si>
  <si>
    <t>Total depth</t>
  </si>
  <si>
    <t>Tree AvD</t>
  </si>
  <si>
    <t>Tot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</si>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</sst>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4" borderId="0" xfId="0" applyFill="1"/>
    <xf numFmtId="0" fontId="0" fillId="0" borderId="0" xfId="0" applyFill="1"/>
    <xf numFmtId="0" fontId="0" fillId="4" borderId="0" xfId="0" applyFill="1" applyAlignment="1">
      <alignment horizontal="center"/>
    </xf>
    <xf numFmtId="0" fontId="0" fillId="3" borderId="0" xfId="0" applyFill="1"/>
    <xf numFmtId="0" fontId="0" fillId="2" borderId="0" xfId="0" applyFill="1"/>
    <xf numFmtId="0" fontId="0" fillId="5" borderId="0" xfId="0" applyFill="1"/>
    <xf numFmtId="0" fontId="0" fillId="5" borderId="0" xfId="0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3" borderId="0" xfId="0" applyFill="1" applyAlignment="1">
      <alignment horizontal="right"/>
    </xf>
    <xf numFmtId="2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2" fontId="0" fillId="0" borderId="11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4" xfId="0" applyBorder="1"/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" fontId="0" fillId="0" borderId="17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2" borderId="20" xfId="0" applyFill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0" borderId="2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gen!$J$2</c:f>
              <c:strCache>
                <c:ptCount val="1"/>
                <c:pt idx="0">
                  <c:v>Theta (Risk/HR)</c:v>
                </c:pt>
              </c:strCache>
            </c:strRef>
          </c:tx>
          <c:marker>
            <c:symbol val="none"/>
          </c:marker>
          <c:val>
            <c:numRef>
              <c:f>gen!$J$3:$J$7</c:f>
              <c:numCache>
                <c:formatCode>0.00</c:formatCode>
                <c:ptCount val="5"/>
                <c:pt idx="0">
                  <c:v>11.2</c:v>
                </c:pt>
                <c:pt idx="1">
                  <c:v>8.9499999999999993</c:v>
                </c:pt>
                <c:pt idx="2">
                  <c:v>7.0333333333333332</c:v>
                </c:pt>
                <c:pt idx="3">
                  <c:v>6.375</c:v>
                </c:pt>
                <c:pt idx="4">
                  <c:v>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140544"/>
        <c:axId val="336142336"/>
      </c:lineChart>
      <c:catAx>
        <c:axId val="336140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36142336"/>
        <c:crosses val="autoZero"/>
        <c:auto val="1"/>
        <c:lblAlgn val="ctr"/>
        <c:lblOffset val="100"/>
        <c:noMultiLvlLbl val="0"/>
      </c:catAx>
      <c:valAx>
        <c:axId val="33614233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361405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7.png"/><Relationship Id="rId1" Type="http://schemas.openxmlformats.org/officeDocument/2006/relationships/image" Target="../media/image16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pn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6.png"/><Relationship Id="rId3" Type="http://schemas.openxmlformats.org/officeDocument/2006/relationships/image" Target="../media/image6.png"/><Relationship Id="rId7" Type="http://schemas.openxmlformats.org/officeDocument/2006/relationships/image" Target="../media/image14.png"/><Relationship Id="rId2" Type="http://schemas.openxmlformats.org/officeDocument/2006/relationships/image" Target="../media/image4.png"/><Relationship Id="rId1" Type="http://schemas.openxmlformats.org/officeDocument/2006/relationships/image" Target="../media/image2.png"/><Relationship Id="rId6" Type="http://schemas.openxmlformats.org/officeDocument/2006/relationships/image" Target="../media/image12.png"/><Relationship Id="rId5" Type="http://schemas.openxmlformats.org/officeDocument/2006/relationships/image" Target="../media/image10.png"/><Relationship Id="rId4" Type="http://schemas.openxmlformats.org/officeDocument/2006/relationships/image" Target="../media/image8.png"/><Relationship Id="rId9" Type="http://schemas.openxmlformats.org/officeDocument/2006/relationships/image" Target="../media/image18.pn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7.png"/><Relationship Id="rId7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3.png"/><Relationship Id="rId6" Type="http://schemas.openxmlformats.org/officeDocument/2006/relationships/image" Target="../media/image13.png"/><Relationship Id="rId5" Type="http://schemas.openxmlformats.org/officeDocument/2006/relationships/image" Target="../media/image11.png"/><Relationship Id="rId4" Type="http://schemas.openxmlformats.org/officeDocument/2006/relationships/image" Target="../media/image9.png"/><Relationship Id="rId9" Type="http://schemas.openxmlformats.org/officeDocument/2006/relationships/image" Target="../media/image1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3.png"/><Relationship Id="rId1" Type="http://schemas.openxmlformats.org/officeDocument/2006/relationships/image" Target="../media/image12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png"/><Relationship Id="rId1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20</xdr:col>
      <xdr:colOff>277898</xdr:colOff>
      <xdr:row>49</xdr:row>
      <xdr:rowOff>100013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542925"/>
          <a:ext cx="12584198" cy="842486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16</xdr:col>
      <xdr:colOff>238016</xdr:colOff>
      <xdr:row>15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9953516" cy="2495550"/>
        </a:xfrm>
        <a:prstGeom prst="rect">
          <a:avLst/>
        </a:prstGeom>
      </xdr:spPr>
    </xdr:pic>
    <xdr:clientData/>
  </xdr:twoCellAnchor>
  <xdr:twoCellAnchor editAs="oneCell">
    <xdr:from>
      <xdr:col>0</xdr:col>
      <xdr:colOff>614362</xdr:colOff>
      <xdr:row>26</xdr:row>
      <xdr:rowOff>61912</xdr:rowOff>
    </xdr:from>
    <xdr:to>
      <xdr:col>13</xdr:col>
      <xdr:colOff>391908</xdr:colOff>
      <xdr:row>46</xdr:row>
      <xdr:rowOff>95250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14362" y="4767262"/>
          <a:ext cx="8197646" cy="365283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85731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95256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1915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</xdr:colOff>
      <xdr:row>2</xdr:row>
      <xdr:rowOff>0</xdr:rowOff>
    </xdr:from>
    <xdr:to>
      <xdr:col>6</xdr:col>
      <xdr:colOff>642939</xdr:colOff>
      <xdr:row>6</xdr:row>
      <xdr:rowOff>91564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401" y="361950"/>
          <a:ext cx="3233738" cy="81546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7</xdr:col>
      <xdr:colOff>47649</xdr:colOff>
      <xdr:row>12</xdr:row>
      <xdr:rowOff>85731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18097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7</xdr:col>
      <xdr:colOff>47649</xdr:colOff>
      <xdr:row>18</xdr:row>
      <xdr:rowOff>85731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289560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20</xdr:row>
      <xdr:rowOff>0</xdr:rowOff>
    </xdr:from>
    <xdr:to>
      <xdr:col>7</xdr:col>
      <xdr:colOff>47649</xdr:colOff>
      <xdr:row>24</xdr:row>
      <xdr:rowOff>104781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3981450"/>
          <a:ext cx="3286149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26</xdr:row>
      <xdr:rowOff>0</xdr:rowOff>
    </xdr:from>
    <xdr:to>
      <xdr:col>7</xdr:col>
      <xdr:colOff>47649</xdr:colOff>
      <xdr:row>30</xdr:row>
      <xdr:rowOff>76206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" y="5067300"/>
          <a:ext cx="3286149" cy="8001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32</xdr:row>
      <xdr:rowOff>0</xdr:rowOff>
    </xdr:from>
    <xdr:to>
      <xdr:col>7</xdr:col>
      <xdr:colOff>57174</xdr:colOff>
      <xdr:row>36</xdr:row>
      <xdr:rowOff>104781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" y="5791200"/>
          <a:ext cx="3295674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38</xdr:row>
      <xdr:rowOff>0</xdr:rowOff>
    </xdr:from>
    <xdr:to>
      <xdr:col>7</xdr:col>
      <xdr:colOff>38124</xdr:colOff>
      <xdr:row>42</xdr:row>
      <xdr:rowOff>104781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" y="6877050"/>
          <a:ext cx="3276624" cy="82868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44</xdr:row>
      <xdr:rowOff>0</xdr:rowOff>
    </xdr:from>
    <xdr:to>
      <xdr:col>7</xdr:col>
      <xdr:colOff>66699</xdr:colOff>
      <xdr:row>48</xdr:row>
      <xdr:rowOff>104781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7962900"/>
          <a:ext cx="3305199" cy="82868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2</xdr:col>
      <xdr:colOff>0</xdr:colOff>
      <xdr:row>50</xdr:row>
      <xdr:rowOff>0</xdr:rowOff>
    </xdr:from>
    <xdr:to>
      <xdr:col>7</xdr:col>
      <xdr:colOff>47649</xdr:colOff>
      <xdr:row>54</xdr:row>
      <xdr:rowOff>85731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5400" y="9048750"/>
          <a:ext cx="3286149" cy="80963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23814</xdr:colOff>
      <xdr:row>1</xdr:row>
      <xdr:rowOff>9525</xdr:rowOff>
    </xdr:from>
    <xdr:to>
      <xdr:col>5</xdr:col>
      <xdr:colOff>4763</xdr:colOff>
      <xdr:row>5</xdr:row>
      <xdr:rowOff>138554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9" y="190500"/>
          <a:ext cx="1924049" cy="852929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4</xdr:col>
      <xdr:colOff>561989</xdr:colOff>
      <xdr:row>11</xdr:row>
      <xdr:rowOff>114306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95400" y="2533650"/>
          <a:ext cx="1857389" cy="83820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4</xdr:col>
      <xdr:colOff>552464</xdr:colOff>
      <xdr:row>17</xdr:row>
      <xdr:rowOff>104781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5400" y="3619500"/>
          <a:ext cx="1847864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4</xdr:col>
      <xdr:colOff>561989</xdr:colOff>
      <xdr:row>23</xdr:row>
      <xdr:rowOff>104781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95400" y="4705350"/>
          <a:ext cx="1857389" cy="82868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25</xdr:row>
      <xdr:rowOff>0</xdr:rowOff>
    </xdr:from>
    <xdr:to>
      <xdr:col>4</xdr:col>
      <xdr:colOff>561989</xdr:colOff>
      <xdr:row>29</xdr:row>
      <xdr:rowOff>123831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95400" y="5791200"/>
          <a:ext cx="1857389" cy="8477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31</xdr:row>
      <xdr:rowOff>0</xdr:rowOff>
    </xdr:from>
    <xdr:to>
      <xdr:col>4</xdr:col>
      <xdr:colOff>571514</xdr:colOff>
      <xdr:row>35</xdr:row>
      <xdr:rowOff>95256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95400" y="6877050"/>
          <a:ext cx="1866914" cy="8191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37</xdr:row>
      <xdr:rowOff>0</xdr:rowOff>
    </xdr:from>
    <xdr:to>
      <xdr:col>4</xdr:col>
      <xdr:colOff>542938</xdr:colOff>
      <xdr:row>41</xdr:row>
      <xdr:rowOff>85731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295400" y="7962900"/>
          <a:ext cx="1838338" cy="809631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43</xdr:row>
      <xdr:rowOff>0</xdr:rowOff>
    </xdr:from>
    <xdr:to>
      <xdr:col>4</xdr:col>
      <xdr:colOff>542938</xdr:colOff>
      <xdr:row>47</xdr:row>
      <xdr:rowOff>95256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295400" y="9048750"/>
          <a:ext cx="1838338" cy="81915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49</xdr:row>
      <xdr:rowOff>0</xdr:rowOff>
    </xdr:from>
    <xdr:to>
      <xdr:col>4</xdr:col>
      <xdr:colOff>561989</xdr:colOff>
      <xdr:row>53</xdr:row>
      <xdr:rowOff>95256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295400" y="10134600"/>
          <a:ext cx="1857389" cy="819156"/>
        </a:xfrm>
        <a:prstGeom prst="rect">
          <a:avLst/>
        </a:prstGeom>
      </xdr:spPr>
    </xdr:pic>
    <xdr:clientData/>
  </xdr:twoCellAnchor>
  <xdr:twoCellAnchor>
    <xdr:from>
      <xdr:col>2</xdr:col>
      <xdr:colOff>500063</xdr:colOff>
      <xdr:row>1</xdr:row>
      <xdr:rowOff>19051</xdr:rowOff>
    </xdr:from>
    <xdr:to>
      <xdr:col>2</xdr:col>
      <xdr:colOff>500063</xdr:colOff>
      <xdr:row>54</xdr:row>
      <xdr:rowOff>104775</xdr:rowOff>
    </xdr:to>
    <xdr:cxnSp macro="">
      <xdr:nvCxnSpPr>
        <xdr:cNvPr id="12" name="Straight Connector 11"/>
        <xdr:cNvCxnSpPr/>
      </xdr:nvCxnSpPr>
      <xdr:spPr>
        <a:xfrm flipV="1">
          <a:off x="1900238" y="200026"/>
          <a:ext cx="0" cy="75056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7</xdr:col>
      <xdr:colOff>23814</xdr:colOff>
      <xdr:row>1</xdr:row>
      <xdr:rowOff>9525</xdr:rowOff>
    </xdr:from>
    <xdr:to>
      <xdr:col>10</xdr:col>
      <xdr:colOff>4763</xdr:colOff>
      <xdr:row>5</xdr:row>
      <xdr:rowOff>138554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3989" y="190500"/>
          <a:ext cx="1924049" cy="852929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7</xdr:row>
      <xdr:rowOff>0</xdr:rowOff>
    </xdr:from>
    <xdr:to>
      <xdr:col>9</xdr:col>
      <xdr:colOff>561989</xdr:colOff>
      <xdr:row>11</xdr:row>
      <xdr:rowOff>104781</xdr:rowOff>
    </xdr:to>
    <xdr:pic>
      <xdr:nvPicPr>
        <xdr:cNvPr id="18" name="Picture 1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00175" y="3438525"/>
          <a:ext cx="1857389" cy="82868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13</xdr:row>
      <xdr:rowOff>0</xdr:rowOff>
    </xdr:from>
    <xdr:to>
      <xdr:col>9</xdr:col>
      <xdr:colOff>561989</xdr:colOff>
      <xdr:row>17</xdr:row>
      <xdr:rowOff>123831</xdr:rowOff>
    </xdr:to>
    <xdr:pic>
      <xdr:nvPicPr>
        <xdr:cNvPr id="19" name="Picture 18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00175" y="4524375"/>
          <a:ext cx="1857389" cy="8477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19</xdr:row>
      <xdr:rowOff>0</xdr:rowOff>
    </xdr:from>
    <xdr:to>
      <xdr:col>9</xdr:col>
      <xdr:colOff>571514</xdr:colOff>
      <xdr:row>23</xdr:row>
      <xdr:rowOff>95256</xdr:rowOff>
    </xdr:to>
    <xdr:pic>
      <xdr:nvPicPr>
        <xdr:cNvPr id="20" name="Picture 19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00175" y="5610225"/>
          <a:ext cx="1866914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25</xdr:row>
      <xdr:rowOff>0</xdr:rowOff>
    </xdr:from>
    <xdr:to>
      <xdr:col>9</xdr:col>
      <xdr:colOff>542938</xdr:colOff>
      <xdr:row>29</xdr:row>
      <xdr:rowOff>85731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400175" y="6696075"/>
          <a:ext cx="1838338" cy="809631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31</xdr:row>
      <xdr:rowOff>0</xdr:rowOff>
    </xdr:from>
    <xdr:to>
      <xdr:col>9</xdr:col>
      <xdr:colOff>542938</xdr:colOff>
      <xdr:row>35</xdr:row>
      <xdr:rowOff>95256</xdr:rowOff>
    </xdr:to>
    <xdr:pic>
      <xdr:nvPicPr>
        <xdr:cNvPr id="22" name="Picture 21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400175" y="7781925"/>
          <a:ext cx="1838338" cy="819156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37</xdr:row>
      <xdr:rowOff>0</xdr:rowOff>
    </xdr:from>
    <xdr:to>
      <xdr:col>9</xdr:col>
      <xdr:colOff>561989</xdr:colOff>
      <xdr:row>41</xdr:row>
      <xdr:rowOff>95256</xdr:rowOff>
    </xdr:to>
    <xdr:pic>
      <xdr:nvPicPr>
        <xdr:cNvPr id="23" name="Picture 22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400175" y="8867775"/>
          <a:ext cx="1857389" cy="819156"/>
        </a:xfrm>
        <a:prstGeom prst="rect">
          <a:avLst/>
        </a:prstGeom>
      </xdr:spPr>
    </xdr:pic>
    <xdr:clientData/>
  </xdr:twoCellAnchor>
  <xdr:twoCellAnchor>
    <xdr:from>
      <xdr:col>7</xdr:col>
      <xdr:colOff>500063</xdr:colOff>
      <xdr:row>1</xdr:row>
      <xdr:rowOff>19051</xdr:rowOff>
    </xdr:from>
    <xdr:to>
      <xdr:col>7</xdr:col>
      <xdr:colOff>500063</xdr:colOff>
      <xdr:row>42</xdr:row>
      <xdr:rowOff>104775</xdr:rowOff>
    </xdr:to>
    <xdr:cxnSp macro="">
      <xdr:nvCxnSpPr>
        <xdr:cNvPr id="24" name="Straight Connector 23"/>
        <xdr:cNvCxnSpPr/>
      </xdr:nvCxnSpPr>
      <xdr:spPr>
        <a:xfrm flipV="1">
          <a:off x="1900238" y="200026"/>
          <a:ext cx="0" cy="9677399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264318</xdr:colOff>
      <xdr:row>36</xdr:row>
      <xdr:rowOff>176212</xdr:rowOff>
    </xdr:from>
    <xdr:to>
      <xdr:col>13</xdr:col>
      <xdr:colOff>302418</xdr:colOff>
      <xdr:row>52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628649</xdr:colOff>
      <xdr:row>2</xdr:row>
      <xdr:rowOff>169132</xdr:rowOff>
    </xdr:from>
    <xdr:to>
      <xdr:col>8</xdr:col>
      <xdr:colOff>23812</xdr:colOff>
      <xdr:row>9</xdr:row>
      <xdr:rowOff>56447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49" y="531082"/>
          <a:ext cx="4576763" cy="11541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8</xdr:col>
      <xdr:colOff>42863</xdr:colOff>
      <xdr:row>28</xdr:row>
      <xdr:rowOff>38149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3076575"/>
          <a:ext cx="4576763" cy="20288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147637</xdr:rowOff>
    </xdr:from>
    <xdr:to>
      <xdr:col>18</xdr:col>
      <xdr:colOff>442071</xdr:colOff>
      <xdr:row>19</xdr:row>
      <xdr:rowOff>52387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9587"/>
          <a:ext cx="12100671" cy="29813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25</xdr:row>
      <xdr:rowOff>180974</xdr:rowOff>
    </xdr:from>
    <xdr:to>
      <xdr:col>13</xdr:col>
      <xdr:colOff>171450</xdr:colOff>
      <xdr:row>45</xdr:row>
      <xdr:rowOff>180777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0" y="4705349"/>
          <a:ext cx="8020050" cy="361930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85731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963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3</xdr:col>
      <xdr:colOff>552464</xdr:colOff>
      <xdr:row>14</xdr:row>
      <xdr:rowOff>104781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809750"/>
          <a:ext cx="1847864" cy="828681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14288</xdr:colOff>
      <xdr:row>1</xdr:row>
      <xdr:rowOff>176212</xdr:rowOff>
    </xdr:from>
    <xdr:to>
      <xdr:col>7</xdr:col>
      <xdr:colOff>295275</xdr:colOff>
      <xdr:row>7</xdr:row>
      <xdr:rowOff>141218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8" y="357187"/>
          <a:ext cx="4167187" cy="105085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104781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28681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47649</xdr:colOff>
      <xdr:row>6</xdr:row>
      <xdr:rowOff>76206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86149" cy="80010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561989</xdr:colOff>
      <xdr:row>15</xdr:row>
      <xdr:rowOff>123831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57389" cy="84773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57174</xdr:colOff>
      <xdr:row>6</xdr:row>
      <xdr:rowOff>104781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95674" cy="828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571514</xdr:colOff>
      <xdr:row>15</xdr:row>
      <xdr:rowOff>95256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66914" cy="81915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6</xdr:col>
      <xdr:colOff>38124</xdr:colOff>
      <xdr:row>6</xdr:row>
      <xdr:rowOff>104781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361950"/>
          <a:ext cx="3276624" cy="828681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</xdr:row>
      <xdr:rowOff>0</xdr:rowOff>
    </xdr:from>
    <xdr:to>
      <xdr:col>3</xdr:col>
      <xdr:colOff>542938</xdr:colOff>
      <xdr:row>15</xdr:row>
      <xdr:rowOff>85731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7700" y="1990725"/>
          <a:ext cx="1838338" cy="809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90"/>
  <sheetViews>
    <sheetView workbookViewId="0">
      <selection activeCell="A2" sqref="A1:XFD1048576"/>
    </sheetView>
  </sheetViews>
  <sheetFormatPr defaultRowHeight="14.4" x14ac:dyDescent="0.3"/>
  <sheetData>
    <row r="1" spans="1:1" x14ac:dyDescent="0.3">
      <c r="A1" t="s">
        <v>89</v>
      </c>
    </row>
    <row r="2" spans="1:1" x14ac:dyDescent="0.3">
      <c r="A2" t="s">
        <v>86</v>
      </c>
    </row>
    <row r="3" spans="1:1" x14ac:dyDescent="0.3">
      <c r="A3" t="s">
        <v>0</v>
      </c>
    </row>
    <row r="4" spans="1:1" x14ac:dyDescent="0.3">
      <c r="A4" t="s">
        <v>1</v>
      </c>
    </row>
    <row r="5" spans="1:1" x14ac:dyDescent="0.3">
      <c r="A5" t="s">
        <v>2</v>
      </c>
    </row>
    <row r="6" spans="1:1" x14ac:dyDescent="0.3">
      <c r="A6" t="s">
        <v>3</v>
      </c>
    </row>
    <row r="7" spans="1:1" x14ac:dyDescent="0.3">
      <c r="A7" t="s">
        <v>4</v>
      </c>
    </row>
    <row r="8" spans="1:1" x14ac:dyDescent="0.3">
      <c r="A8" t="s">
        <v>5</v>
      </c>
    </row>
    <row r="9" spans="1:1" x14ac:dyDescent="0.3">
      <c r="A9" t="s">
        <v>6</v>
      </c>
    </row>
    <row r="10" spans="1:1" x14ac:dyDescent="0.3">
      <c r="A10" t="s">
        <v>7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  <row r="34" spans="1:1" x14ac:dyDescent="0.3">
      <c r="A34" t="s">
        <v>31</v>
      </c>
    </row>
    <row r="35" spans="1:1" x14ac:dyDescent="0.3">
      <c r="A35" t="s">
        <v>32</v>
      </c>
    </row>
    <row r="36" spans="1:1" x14ac:dyDescent="0.3">
      <c r="A36" t="s">
        <v>33</v>
      </c>
    </row>
    <row r="37" spans="1:1" x14ac:dyDescent="0.3">
      <c r="A37" t="s">
        <v>34</v>
      </c>
    </row>
    <row r="38" spans="1:1" x14ac:dyDescent="0.3">
      <c r="A38" t="s">
        <v>35</v>
      </c>
    </row>
    <row r="39" spans="1:1" x14ac:dyDescent="0.3">
      <c r="A39" t="s">
        <v>36</v>
      </c>
    </row>
    <row r="40" spans="1:1" x14ac:dyDescent="0.3">
      <c r="A40" t="s">
        <v>37</v>
      </c>
    </row>
    <row r="41" spans="1:1" x14ac:dyDescent="0.3">
      <c r="A41" t="s">
        <v>38</v>
      </c>
    </row>
    <row r="42" spans="1:1" x14ac:dyDescent="0.3">
      <c r="A42" t="s">
        <v>39</v>
      </c>
    </row>
    <row r="43" spans="1:1" x14ac:dyDescent="0.3">
      <c r="A43" t="s">
        <v>40</v>
      </c>
    </row>
    <row r="44" spans="1:1" x14ac:dyDescent="0.3">
      <c r="A44" t="s">
        <v>41</v>
      </c>
    </row>
    <row r="45" spans="1:1" x14ac:dyDescent="0.3">
      <c r="A45" t="s">
        <v>42</v>
      </c>
    </row>
    <row r="46" spans="1:1" x14ac:dyDescent="0.3">
      <c r="A46" t="s">
        <v>43</v>
      </c>
    </row>
    <row r="47" spans="1:1" x14ac:dyDescent="0.3">
      <c r="A47" t="s">
        <v>44</v>
      </c>
    </row>
    <row r="48" spans="1:1" x14ac:dyDescent="0.3">
      <c r="A48" t="s">
        <v>45</v>
      </c>
    </row>
    <row r="49" spans="1:1" x14ac:dyDescent="0.3">
      <c r="A49" t="s">
        <v>46</v>
      </c>
    </row>
    <row r="50" spans="1:1" x14ac:dyDescent="0.3">
      <c r="A50" t="s">
        <v>47</v>
      </c>
    </row>
    <row r="51" spans="1:1" x14ac:dyDescent="0.3">
      <c r="A51" t="s">
        <v>48</v>
      </c>
    </row>
    <row r="52" spans="1:1" x14ac:dyDescent="0.3">
      <c r="A52" t="s">
        <v>47</v>
      </c>
    </row>
    <row r="53" spans="1:1" x14ac:dyDescent="0.3">
      <c r="A53" t="s">
        <v>49</v>
      </c>
    </row>
    <row r="54" spans="1:1" x14ac:dyDescent="0.3">
      <c r="A54" t="s">
        <v>50</v>
      </c>
    </row>
    <row r="55" spans="1:1" x14ac:dyDescent="0.3">
      <c r="A55" t="s">
        <v>51</v>
      </c>
    </row>
    <row r="56" spans="1:1" x14ac:dyDescent="0.3">
      <c r="A56" t="s">
        <v>52</v>
      </c>
    </row>
    <row r="57" spans="1:1" x14ac:dyDescent="0.3">
      <c r="A57" t="s">
        <v>53</v>
      </c>
    </row>
    <row r="58" spans="1:1" x14ac:dyDescent="0.3">
      <c r="A58" t="s">
        <v>54</v>
      </c>
    </row>
    <row r="59" spans="1:1" x14ac:dyDescent="0.3">
      <c r="A59" t="s">
        <v>55</v>
      </c>
    </row>
    <row r="60" spans="1:1" x14ac:dyDescent="0.3">
      <c r="A60" t="s">
        <v>56</v>
      </c>
    </row>
    <row r="61" spans="1:1" x14ac:dyDescent="0.3">
      <c r="A61" t="s">
        <v>57</v>
      </c>
    </row>
    <row r="62" spans="1:1" x14ac:dyDescent="0.3">
      <c r="A62" t="s">
        <v>58</v>
      </c>
    </row>
    <row r="63" spans="1:1" x14ac:dyDescent="0.3">
      <c r="A63" t="s">
        <v>59</v>
      </c>
    </row>
    <row r="64" spans="1:1" x14ac:dyDescent="0.3">
      <c r="A64" t="s">
        <v>60</v>
      </c>
    </row>
    <row r="65" spans="1:1" x14ac:dyDescent="0.3">
      <c r="A65" t="s">
        <v>61</v>
      </c>
    </row>
    <row r="66" spans="1:1" x14ac:dyDescent="0.3">
      <c r="A66" t="s">
        <v>62</v>
      </c>
    </row>
    <row r="67" spans="1:1" x14ac:dyDescent="0.3">
      <c r="A67" t="s">
        <v>63</v>
      </c>
    </row>
    <row r="68" spans="1:1" x14ac:dyDescent="0.3">
      <c r="A68" t="s">
        <v>64</v>
      </c>
    </row>
    <row r="69" spans="1:1" x14ac:dyDescent="0.3">
      <c r="A69" t="s">
        <v>65</v>
      </c>
    </row>
    <row r="70" spans="1:1" x14ac:dyDescent="0.3">
      <c r="A70" t="s">
        <v>66</v>
      </c>
    </row>
    <row r="71" spans="1:1" x14ac:dyDescent="0.3">
      <c r="A71" t="s">
        <v>67</v>
      </c>
    </row>
    <row r="72" spans="1:1" x14ac:dyDescent="0.3">
      <c r="A72" t="s">
        <v>68</v>
      </c>
    </row>
    <row r="73" spans="1:1" x14ac:dyDescent="0.3">
      <c r="A73" t="s">
        <v>69</v>
      </c>
    </row>
    <row r="74" spans="1:1" x14ac:dyDescent="0.3">
      <c r="A74" t="s">
        <v>70</v>
      </c>
    </row>
    <row r="75" spans="1:1" x14ac:dyDescent="0.3">
      <c r="A75" t="s">
        <v>71</v>
      </c>
    </row>
    <row r="76" spans="1:1" x14ac:dyDescent="0.3">
      <c r="A76" t="s">
        <v>72</v>
      </c>
    </row>
    <row r="77" spans="1:1" x14ac:dyDescent="0.3">
      <c r="A77" t="s">
        <v>73</v>
      </c>
    </row>
    <row r="78" spans="1:1" x14ac:dyDescent="0.3">
      <c r="A78" t="s">
        <v>74</v>
      </c>
    </row>
    <row r="79" spans="1:1" x14ac:dyDescent="0.3">
      <c r="A79" t="s">
        <v>75</v>
      </c>
    </row>
    <row r="80" spans="1:1" x14ac:dyDescent="0.3">
      <c r="A80" t="s">
        <v>76</v>
      </c>
    </row>
    <row r="81" spans="1:1" x14ac:dyDescent="0.3">
      <c r="A81" t="s">
        <v>77</v>
      </c>
    </row>
    <row r="82" spans="1:1" x14ac:dyDescent="0.3">
      <c r="A82" t="s">
        <v>78</v>
      </c>
    </row>
    <row r="83" spans="1:1" x14ac:dyDescent="0.3">
      <c r="A83" t="s">
        <v>79</v>
      </c>
    </row>
    <row r="84" spans="1:1" x14ac:dyDescent="0.3">
      <c r="A84" t="s">
        <v>80</v>
      </c>
    </row>
    <row r="85" spans="1:1" x14ac:dyDescent="0.3">
      <c r="A85" t="s">
        <v>81</v>
      </c>
    </row>
    <row r="86" spans="1:1" x14ac:dyDescent="0.3">
      <c r="A86" t="s">
        <v>82</v>
      </c>
    </row>
    <row r="87" spans="1:1" x14ac:dyDescent="0.3">
      <c r="A87" t="s">
        <v>83</v>
      </c>
    </row>
    <row r="88" spans="1:1" x14ac:dyDescent="0.3">
      <c r="A88" t="s">
        <v>84</v>
      </c>
    </row>
    <row r="89" spans="1:1" x14ac:dyDescent="0.3">
      <c r="A89" t="s">
        <v>85</v>
      </c>
    </row>
    <row r="90" spans="1:1" x14ac:dyDescent="0.3">
      <c r="A90" t="s">
        <v>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2" sqref="B1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B52"/>
  <sheetViews>
    <sheetView workbookViewId="0">
      <selection activeCell="H56" sqref="C39:H56"/>
    </sheetView>
  </sheetViews>
  <sheetFormatPr defaultRowHeight="14.4" x14ac:dyDescent="0.3"/>
  <cols>
    <col min="2" max="2" width="10.5546875" customWidth="1"/>
  </cols>
  <sheetData>
    <row r="3" spans="2:2" x14ac:dyDescent="0.3">
      <c r="B3" t="s">
        <v>213</v>
      </c>
    </row>
    <row r="4" spans="2:2" x14ac:dyDescent="0.3">
      <c r="B4" t="s">
        <v>230</v>
      </c>
    </row>
    <row r="9" spans="2:2" x14ac:dyDescent="0.3">
      <c r="B9" t="s">
        <v>214</v>
      </c>
    </row>
    <row r="10" spans="2:2" x14ac:dyDescent="0.3">
      <c r="B10" t="s">
        <v>226</v>
      </c>
    </row>
    <row r="15" spans="2:2" x14ac:dyDescent="0.3">
      <c r="B15" t="s">
        <v>87</v>
      </c>
    </row>
    <row r="16" spans="2:2" x14ac:dyDescent="0.3">
      <c r="B16" t="s">
        <v>227</v>
      </c>
    </row>
    <row r="21" spans="2:2" x14ac:dyDescent="0.3">
      <c r="B21" t="s">
        <v>215</v>
      </c>
    </row>
    <row r="22" spans="2:2" x14ac:dyDescent="0.3">
      <c r="B22" t="s">
        <v>228</v>
      </c>
    </row>
    <row r="27" spans="2:2" x14ac:dyDescent="0.3">
      <c r="B27" t="s">
        <v>216</v>
      </c>
    </row>
    <row r="28" spans="2:2" x14ac:dyDescent="0.3">
      <c r="B28" t="s">
        <v>229</v>
      </c>
    </row>
    <row r="33" spans="2:2" x14ac:dyDescent="0.3">
      <c r="B33" t="s">
        <v>217</v>
      </c>
    </row>
    <row r="34" spans="2:2" x14ac:dyDescent="0.3">
      <c r="B34" t="s">
        <v>224</v>
      </c>
    </row>
    <row r="35" spans="2:2" x14ac:dyDescent="0.3">
      <c r="B35" t="s">
        <v>225</v>
      </c>
    </row>
    <row r="39" spans="2:2" x14ac:dyDescent="0.3">
      <c r="B39" t="s">
        <v>218</v>
      </c>
    </row>
    <row r="40" spans="2:2" x14ac:dyDescent="0.3">
      <c r="B40" t="s">
        <v>221</v>
      </c>
    </row>
    <row r="45" spans="2:2" x14ac:dyDescent="0.3">
      <c r="B45" t="s">
        <v>219</v>
      </c>
    </row>
    <row r="46" spans="2:2" x14ac:dyDescent="0.3">
      <c r="B46" t="s">
        <v>222</v>
      </c>
    </row>
    <row r="51" spans="2:2" x14ac:dyDescent="0.3">
      <c r="B51" t="s">
        <v>220</v>
      </c>
    </row>
    <row r="52" spans="2:2" x14ac:dyDescent="0.3">
      <c r="B52" t="s">
        <v>223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51"/>
  <sheetViews>
    <sheetView workbookViewId="0">
      <selection activeCell="G25" sqref="G25:J42"/>
    </sheetView>
  </sheetViews>
  <sheetFormatPr defaultRowHeight="14.4" x14ac:dyDescent="0.3"/>
  <cols>
    <col min="2" max="2" width="10.5546875" customWidth="1"/>
    <col min="7" max="7" width="10.5546875" customWidth="1"/>
  </cols>
  <sheetData>
    <row r="3" spans="2:7" x14ac:dyDescent="0.3">
      <c r="B3" t="s">
        <v>213</v>
      </c>
      <c r="G3" t="s">
        <v>213</v>
      </c>
    </row>
    <row r="4" spans="2:7" x14ac:dyDescent="0.3">
      <c r="B4" t="s">
        <v>230</v>
      </c>
      <c r="G4" t="s">
        <v>230</v>
      </c>
    </row>
    <row r="8" spans="2:7" x14ac:dyDescent="0.3">
      <c r="B8" t="s">
        <v>214</v>
      </c>
      <c r="G8" t="s">
        <v>215</v>
      </c>
    </row>
    <row r="9" spans="2:7" x14ac:dyDescent="0.3">
      <c r="B9" t="s">
        <v>226</v>
      </c>
      <c r="G9" t="s">
        <v>244</v>
      </c>
    </row>
    <row r="14" spans="2:7" x14ac:dyDescent="0.3">
      <c r="B14" t="s">
        <v>87</v>
      </c>
      <c r="G14" t="s">
        <v>216</v>
      </c>
    </row>
    <row r="15" spans="2:7" x14ac:dyDescent="0.3">
      <c r="B15" t="s">
        <v>228</v>
      </c>
      <c r="G15" t="s">
        <v>229</v>
      </c>
    </row>
    <row r="20" spans="2:7" x14ac:dyDescent="0.3">
      <c r="B20" t="s">
        <v>215</v>
      </c>
      <c r="G20" t="s">
        <v>217</v>
      </c>
    </row>
    <row r="21" spans="2:7" x14ac:dyDescent="0.3">
      <c r="B21" t="s">
        <v>244</v>
      </c>
      <c r="G21" t="s">
        <v>224</v>
      </c>
    </row>
    <row r="22" spans="2:7" x14ac:dyDescent="0.3">
      <c r="G22" t="s">
        <v>225</v>
      </c>
    </row>
    <row r="26" spans="2:7" x14ac:dyDescent="0.3">
      <c r="B26" t="s">
        <v>216</v>
      </c>
      <c r="G26" t="s">
        <v>218</v>
      </c>
    </row>
    <row r="27" spans="2:7" x14ac:dyDescent="0.3">
      <c r="B27" t="s">
        <v>229</v>
      </c>
      <c r="G27" t="s">
        <v>221</v>
      </c>
    </row>
    <row r="32" spans="2:7" x14ac:dyDescent="0.3">
      <c r="B32" t="s">
        <v>217</v>
      </c>
      <c r="G32" t="s">
        <v>219</v>
      </c>
    </row>
    <row r="33" spans="2:7" x14ac:dyDescent="0.3">
      <c r="B33" t="s">
        <v>224</v>
      </c>
      <c r="G33" t="s">
        <v>222</v>
      </c>
    </row>
    <row r="34" spans="2:7" x14ac:dyDescent="0.3">
      <c r="B34" t="s">
        <v>225</v>
      </c>
    </row>
    <row r="38" spans="2:7" x14ac:dyDescent="0.3">
      <c r="B38" t="s">
        <v>218</v>
      </c>
      <c r="G38" t="s">
        <v>220</v>
      </c>
    </row>
    <row r="39" spans="2:7" x14ac:dyDescent="0.3">
      <c r="B39" t="s">
        <v>221</v>
      </c>
      <c r="G39" t="s">
        <v>223</v>
      </c>
    </row>
    <row r="44" spans="2:7" x14ac:dyDescent="0.3">
      <c r="B44" t="s">
        <v>219</v>
      </c>
    </row>
    <row r="45" spans="2:7" x14ac:dyDescent="0.3">
      <c r="B45" t="s">
        <v>222</v>
      </c>
    </row>
    <row r="50" spans="2:2" x14ac:dyDescent="0.3">
      <c r="B50" t="s">
        <v>220</v>
      </c>
    </row>
    <row r="51" spans="2:2" x14ac:dyDescent="0.3">
      <c r="B51" t="s">
        <v>223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76"/>
  <sheetViews>
    <sheetView tabSelected="1" topLeftCell="C1" workbookViewId="0">
      <selection activeCell="C65" sqref="C65:M76"/>
    </sheetView>
  </sheetViews>
  <sheetFormatPr defaultRowHeight="14.4" x14ac:dyDescent="0.3"/>
  <sheetData>
    <row r="3" spans="2:11" x14ac:dyDescent="0.3">
      <c r="B3" t="s">
        <v>247</v>
      </c>
      <c r="H3" t="s">
        <v>214</v>
      </c>
      <c r="K3" t="s">
        <v>258</v>
      </c>
    </row>
    <row r="4" spans="2:11" x14ac:dyDescent="0.3">
      <c r="C4" s="1" t="s">
        <v>231</v>
      </c>
      <c r="D4" s="1" t="s">
        <v>211</v>
      </c>
      <c r="E4" t="s">
        <v>212</v>
      </c>
      <c r="H4" s="2">
        <v>62</v>
      </c>
      <c r="I4" s="12">
        <v>19</v>
      </c>
      <c r="J4" s="1">
        <v>1</v>
      </c>
      <c r="K4" s="17">
        <f>H4/J4</f>
        <v>62</v>
      </c>
    </row>
    <row r="5" spans="2:11" x14ac:dyDescent="0.3">
      <c r="C5" s="19">
        <v>0.1</v>
      </c>
      <c r="D5" s="1">
        <v>112</v>
      </c>
      <c r="E5" s="17">
        <f>D5/10</f>
        <v>11.2</v>
      </c>
      <c r="H5" s="2">
        <v>135</v>
      </c>
      <c r="I5" s="12">
        <v>29</v>
      </c>
      <c r="J5" s="1">
        <v>2</v>
      </c>
      <c r="K5" s="17">
        <f t="shared" ref="K5:K6" si="0">H5/J5</f>
        <v>67.5</v>
      </c>
    </row>
    <row r="6" spans="2:11" x14ac:dyDescent="0.3">
      <c r="C6" s="19">
        <v>0.2</v>
      </c>
      <c r="D6" s="1">
        <v>179</v>
      </c>
      <c r="E6" s="17">
        <f>D6/20</f>
        <v>8.9499999999999993</v>
      </c>
      <c r="H6" s="2">
        <v>203</v>
      </c>
      <c r="I6" s="12">
        <v>32</v>
      </c>
      <c r="J6" s="1">
        <v>3</v>
      </c>
      <c r="K6" s="17">
        <f t="shared" si="0"/>
        <v>67.666666666666671</v>
      </c>
    </row>
    <row r="7" spans="2:11" x14ac:dyDescent="0.3">
      <c r="C7" s="19">
        <v>0.3</v>
      </c>
      <c r="D7" s="1">
        <v>211</v>
      </c>
      <c r="E7" s="17">
        <f>D7/30</f>
        <v>7.0333333333333332</v>
      </c>
    </row>
    <row r="8" spans="2:11" x14ac:dyDescent="0.3">
      <c r="C8" s="19">
        <v>0.4</v>
      </c>
      <c r="D8" s="1">
        <v>255</v>
      </c>
      <c r="E8" s="17">
        <f>D8/40</f>
        <v>6.375</v>
      </c>
    </row>
    <row r="9" spans="2:11" x14ac:dyDescent="0.3">
      <c r="C9" s="19">
        <v>0.5</v>
      </c>
      <c r="D9" s="1">
        <v>301</v>
      </c>
      <c r="E9" s="17">
        <f>D9/50</f>
        <v>6.02</v>
      </c>
    </row>
    <row r="11" spans="2:11" x14ac:dyDescent="0.3">
      <c r="H11" t="s">
        <v>87</v>
      </c>
    </row>
    <row r="12" spans="2:11" x14ac:dyDescent="0.3">
      <c r="B12" s="1"/>
      <c r="C12" s="1"/>
      <c r="D12" s="1"/>
      <c r="E12" s="1"/>
      <c r="F12" s="1"/>
      <c r="G12" s="1"/>
      <c r="H12" s="2">
        <v>178</v>
      </c>
      <c r="I12" s="12">
        <v>33</v>
      </c>
      <c r="J12" s="1">
        <v>1</v>
      </c>
      <c r="K12" s="17">
        <f t="shared" ref="K12:K13" si="1">H12/J12</f>
        <v>178</v>
      </c>
    </row>
    <row r="13" spans="2:11" x14ac:dyDescent="0.3">
      <c r="B13" s="1"/>
      <c r="C13" s="1"/>
      <c r="D13" s="19"/>
      <c r="E13" s="20"/>
      <c r="F13" s="1"/>
      <c r="G13" s="1"/>
      <c r="H13" s="2">
        <v>274</v>
      </c>
      <c r="I13" s="12">
        <v>7</v>
      </c>
      <c r="J13" s="1">
        <v>2</v>
      </c>
      <c r="K13" s="17">
        <f t="shared" si="1"/>
        <v>137</v>
      </c>
    </row>
    <row r="14" spans="2:11" x14ac:dyDescent="0.3">
      <c r="B14" s="1"/>
      <c r="C14" s="1"/>
      <c r="D14" s="19"/>
      <c r="E14" s="20"/>
      <c r="F14" s="1"/>
      <c r="G14" s="1"/>
    </row>
    <row r="15" spans="2:11" x14ac:dyDescent="0.3">
      <c r="B15" s="1"/>
      <c r="C15" s="1"/>
      <c r="D15" s="19"/>
      <c r="E15" s="20"/>
      <c r="F15" s="1"/>
      <c r="G15" s="1"/>
    </row>
    <row r="16" spans="2:11" x14ac:dyDescent="0.3">
      <c r="B16" s="1"/>
      <c r="C16" s="1"/>
      <c r="D16" s="19"/>
      <c r="E16" s="20"/>
      <c r="F16" s="1"/>
      <c r="G16" s="1"/>
      <c r="H16" t="s">
        <v>215</v>
      </c>
    </row>
    <row r="17" spans="2:12" x14ac:dyDescent="0.3">
      <c r="B17" s="1"/>
      <c r="C17" s="1"/>
      <c r="D17" s="19"/>
      <c r="E17" s="20"/>
      <c r="F17" s="1"/>
      <c r="G17" s="1"/>
      <c r="H17" s="2">
        <v>180</v>
      </c>
      <c r="I17" s="12">
        <v>16</v>
      </c>
      <c r="J17" s="1">
        <v>1</v>
      </c>
      <c r="K17" s="17">
        <f t="shared" ref="K17:K21" si="2">H17/J17</f>
        <v>180</v>
      </c>
      <c r="L17" s="1"/>
    </row>
    <row r="18" spans="2:12" x14ac:dyDescent="0.3">
      <c r="B18" s="1"/>
      <c r="C18" s="1"/>
      <c r="D18" s="19"/>
      <c r="E18" s="20"/>
      <c r="F18" s="1"/>
      <c r="G18" s="1"/>
      <c r="H18" s="2">
        <v>371</v>
      </c>
      <c r="I18" s="12">
        <v>3</v>
      </c>
      <c r="J18" s="1">
        <v>2</v>
      </c>
      <c r="K18" s="17">
        <f t="shared" si="2"/>
        <v>185.5</v>
      </c>
      <c r="L18" s="1"/>
    </row>
    <row r="19" spans="2:12" x14ac:dyDescent="0.3">
      <c r="B19" s="1"/>
      <c r="C19" s="1"/>
      <c r="D19" s="19"/>
      <c r="E19" s="20"/>
      <c r="F19" s="1"/>
      <c r="G19" s="1"/>
      <c r="H19" s="2">
        <v>371</v>
      </c>
      <c r="I19" s="12">
        <v>35</v>
      </c>
      <c r="J19" s="1">
        <v>3</v>
      </c>
      <c r="K19" s="17">
        <f t="shared" si="2"/>
        <v>123.66666666666667</v>
      </c>
      <c r="L19" s="1"/>
    </row>
    <row r="20" spans="2:12" x14ac:dyDescent="0.3">
      <c r="B20" s="1"/>
      <c r="C20" s="1"/>
      <c r="D20" s="19"/>
      <c r="E20" s="20"/>
      <c r="F20" s="1"/>
      <c r="G20" s="1"/>
      <c r="H20" s="2">
        <v>539</v>
      </c>
      <c r="I20" s="12">
        <v>2</v>
      </c>
      <c r="J20" s="1">
        <v>4</v>
      </c>
      <c r="K20" s="17">
        <f t="shared" si="2"/>
        <v>134.75</v>
      </c>
      <c r="L20" s="1"/>
    </row>
    <row r="21" spans="2:12" x14ac:dyDescent="0.3">
      <c r="B21" s="1"/>
      <c r="C21" s="1"/>
      <c r="D21" s="19"/>
      <c r="E21" s="20"/>
      <c r="F21" s="1"/>
      <c r="G21" s="1"/>
      <c r="H21" s="2">
        <v>683</v>
      </c>
      <c r="I21" s="12">
        <v>23</v>
      </c>
      <c r="J21" s="1">
        <v>5</v>
      </c>
      <c r="K21" s="17">
        <f t="shared" si="2"/>
        <v>136.6</v>
      </c>
      <c r="L21" s="1"/>
    </row>
    <row r="22" spans="2:12" x14ac:dyDescent="0.3">
      <c r="B22" s="1"/>
      <c r="C22" s="1"/>
      <c r="D22" s="19"/>
      <c r="E22" s="20"/>
      <c r="F22" s="1"/>
      <c r="G22" s="1"/>
    </row>
    <row r="23" spans="2:12" x14ac:dyDescent="0.3">
      <c r="B23" s="1"/>
      <c r="C23" s="1"/>
      <c r="D23" s="19"/>
      <c r="E23" s="20"/>
      <c r="F23" s="1"/>
      <c r="G23" s="1"/>
      <c r="H23" t="s">
        <v>216</v>
      </c>
    </row>
    <row r="24" spans="2:12" x14ac:dyDescent="0.3">
      <c r="B24" s="1"/>
      <c r="C24" s="1"/>
      <c r="D24" s="1"/>
      <c r="E24" s="20"/>
      <c r="F24" s="1"/>
      <c r="G24" s="1"/>
      <c r="H24" s="2">
        <v>178</v>
      </c>
      <c r="I24" s="12">
        <v>34</v>
      </c>
      <c r="J24" s="1">
        <v>1</v>
      </c>
      <c r="K24" s="17">
        <f t="shared" ref="K24:K25" si="3">H24/J24</f>
        <v>178</v>
      </c>
    </row>
    <row r="25" spans="2:12" x14ac:dyDescent="0.3">
      <c r="H25" s="2">
        <v>346</v>
      </c>
      <c r="I25" s="12">
        <v>21</v>
      </c>
      <c r="J25" s="1">
        <v>2</v>
      </c>
      <c r="K25" s="17">
        <f t="shared" si="3"/>
        <v>173</v>
      </c>
    </row>
    <row r="27" spans="2:12" x14ac:dyDescent="0.3">
      <c r="H27" t="s">
        <v>219</v>
      </c>
    </row>
    <row r="28" spans="2:12" x14ac:dyDescent="0.3">
      <c r="H28" s="2">
        <v>164</v>
      </c>
      <c r="I28" s="12">
        <v>95</v>
      </c>
      <c r="J28" s="1">
        <v>1</v>
      </c>
      <c r="K28" s="17">
        <f t="shared" ref="K28:K32" si="4">H28/J28</f>
        <v>164</v>
      </c>
    </row>
    <row r="29" spans="2:12" x14ac:dyDescent="0.3">
      <c r="B29" s="1" t="s">
        <v>218</v>
      </c>
      <c r="C29" s="1"/>
      <c r="D29" s="1"/>
      <c r="E29" s="1"/>
      <c r="H29" s="2">
        <v>252</v>
      </c>
      <c r="I29" s="12">
        <v>92</v>
      </c>
      <c r="J29" s="1">
        <v>2</v>
      </c>
      <c r="K29" s="17">
        <f t="shared" si="4"/>
        <v>126</v>
      </c>
    </row>
    <row r="30" spans="2:12" x14ac:dyDescent="0.3">
      <c r="B30" s="21" t="s">
        <v>245</v>
      </c>
      <c r="C30" s="1"/>
      <c r="D30" s="1" t="s">
        <v>88</v>
      </c>
      <c r="E30" s="1" t="s">
        <v>246</v>
      </c>
      <c r="H30" s="2">
        <v>281</v>
      </c>
      <c r="I30" s="12">
        <v>96</v>
      </c>
      <c r="J30" s="1">
        <v>3</v>
      </c>
      <c r="K30" s="17">
        <f t="shared" si="4"/>
        <v>93.666666666666671</v>
      </c>
    </row>
    <row r="31" spans="2:12" x14ac:dyDescent="0.3">
      <c r="B31" s="19">
        <v>0.1</v>
      </c>
      <c r="C31" s="1">
        <v>6</v>
      </c>
      <c r="D31" s="1">
        <v>148</v>
      </c>
      <c r="E31" s="22">
        <f>D31/C31</f>
        <v>24.666666666666668</v>
      </c>
      <c r="H31" s="2">
        <v>419</v>
      </c>
      <c r="I31" s="12">
        <v>93</v>
      </c>
      <c r="J31" s="1">
        <v>4</v>
      </c>
      <c r="K31" s="17">
        <f t="shared" si="4"/>
        <v>104.75</v>
      </c>
    </row>
    <row r="32" spans="2:12" x14ac:dyDescent="0.3">
      <c r="B32" s="19">
        <v>0.2</v>
      </c>
      <c r="C32" s="1">
        <v>11</v>
      </c>
      <c r="D32" s="1">
        <v>182</v>
      </c>
      <c r="E32" s="22">
        <f t="shared" ref="E32:E35" si="5">D32/C32</f>
        <v>16.545454545454547</v>
      </c>
      <c r="H32" s="2">
        <v>451</v>
      </c>
      <c r="I32" s="12">
        <v>97</v>
      </c>
      <c r="J32" s="1">
        <v>5</v>
      </c>
      <c r="K32" s="17">
        <f t="shared" si="4"/>
        <v>90.2</v>
      </c>
    </row>
    <row r="33" spans="2:12" x14ac:dyDescent="0.3">
      <c r="B33" s="19">
        <v>0.3</v>
      </c>
      <c r="C33" s="1">
        <v>17</v>
      </c>
      <c r="D33" s="1">
        <v>214</v>
      </c>
      <c r="E33" s="22">
        <f t="shared" si="5"/>
        <v>12.588235294117647</v>
      </c>
    </row>
    <row r="34" spans="2:12" x14ac:dyDescent="0.3">
      <c r="B34" s="19">
        <v>0.4</v>
      </c>
      <c r="C34" s="1">
        <v>22</v>
      </c>
      <c r="D34" s="1">
        <v>253</v>
      </c>
      <c r="E34" s="22">
        <f t="shared" si="5"/>
        <v>11.5</v>
      </c>
    </row>
    <row r="35" spans="2:12" x14ac:dyDescent="0.3">
      <c r="B35" s="19">
        <v>0.5</v>
      </c>
      <c r="C35" s="1">
        <v>28</v>
      </c>
      <c r="D35" s="1">
        <v>268</v>
      </c>
      <c r="E35" s="22">
        <f t="shared" si="5"/>
        <v>9.5714285714285712</v>
      </c>
    </row>
    <row r="36" spans="2:12" x14ac:dyDescent="0.3">
      <c r="B36" s="1"/>
    </row>
    <row r="39" spans="2:12" x14ac:dyDescent="0.3">
      <c r="B39" s="1"/>
      <c r="C39" s="1"/>
      <c r="D39" s="12"/>
      <c r="E39" s="1"/>
      <c r="F39" s="1"/>
      <c r="G39" s="1"/>
    </row>
    <row r="40" spans="2:12" x14ac:dyDescent="0.3">
      <c r="B40" s="1"/>
      <c r="C40" s="1"/>
      <c r="D40" s="12"/>
      <c r="E40" s="1"/>
      <c r="F40" s="1"/>
      <c r="G40" s="1"/>
    </row>
    <row r="41" spans="2:12" x14ac:dyDescent="0.3">
      <c r="B41" s="1"/>
      <c r="C41" s="1"/>
      <c r="D41" s="12"/>
      <c r="E41" s="1"/>
      <c r="F41" s="1"/>
      <c r="G41" s="1"/>
    </row>
    <row r="42" spans="2:12" x14ac:dyDescent="0.3">
      <c r="B42" s="1"/>
      <c r="C42" s="1"/>
      <c r="D42" s="12"/>
      <c r="E42" s="1"/>
      <c r="F42" s="1"/>
      <c r="G42" s="1"/>
    </row>
    <row r="43" spans="2:12" x14ac:dyDescent="0.3">
      <c r="B43" s="1"/>
      <c r="C43" s="1"/>
      <c r="D43" s="12"/>
      <c r="E43" s="1"/>
      <c r="F43" s="1"/>
      <c r="G43" s="1"/>
    </row>
    <row r="46" spans="2:12" x14ac:dyDescent="0.3">
      <c r="B46" t="s">
        <v>220</v>
      </c>
      <c r="F46" s="1" t="s">
        <v>259</v>
      </c>
      <c r="G46" s="1" t="s">
        <v>260</v>
      </c>
      <c r="H46" t="s">
        <v>88</v>
      </c>
      <c r="I46" t="s">
        <v>261</v>
      </c>
      <c r="L46" t="s">
        <v>258</v>
      </c>
    </row>
    <row r="47" spans="2:12" x14ac:dyDescent="0.3">
      <c r="B47" s="2">
        <v>23</v>
      </c>
      <c r="C47" s="12">
        <v>50</v>
      </c>
      <c r="D47" s="1">
        <v>8</v>
      </c>
      <c r="E47" s="19">
        <v>0.1</v>
      </c>
      <c r="F47" s="1">
        <v>1.4</v>
      </c>
      <c r="G47" s="1">
        <v>1</v>
      </c>
      <c r="H47" s="1">
        <v>23</v>
      </c>
      <c r="I47" s="1">
        <f>H47/G47</f>
        <v>23</v>
      </c>
      <c r="J47" s="1"/>
      <c r="K47" s="1">
        <v>1</v>
      </c>
      <c r="L47" s="17">
        <f t="shared" ref="L47:L56" si="6">B47/K47</f>
        <v>23</v>
      </c>
    </row>
    <row r="48" spans="2:12" x14ac:dyDescent="0.3">
      <c r="B48" s="2">
        <v>47</v>
      </c>
      <c r="C48" s="12">
        <v>25</v>
      </c>
      <c r="D48" s="1">
        <v>8</v>
      </c>
      <c r="E48" s="19">
        <v>0.2</v>
      </c>
      <c r="F48" s="1">
        <v>2.8</v>
      </c>
      <c r="G48" s="1">
        <v>3</v>
      </c>
      <c r="H48" s="1">
        <v>91</v>
      </c>
      <c r="I48" s="23">
        <f t="shared" ref="I48:I51" si="7">H48/G48</f>
        <v>30.333333333333332</v>
      </c>
      <c r="J48" s="1"/>
      <c r="K48" s="1">
        <v>2</v>
      </c>
      <c r="L48" s="17">
        <f t="shared" si="6"/>
        <v>23.5</v>
      </c>
    </row>
    <row r="49" spans="2:12" x14ac:dyDescent="0.3">
      <c r="B49" s="2">
        <v>91</v>
      </c>
      <c r="C49" s="12">
        <v>41</v>
      </c>
      <c r="D49" s="1">
        <v>8</v>
      </c>
      <c r="E49" s="19">
        <v>0.3</v>
      </c>
      <c r="F49" s="1">
        <v>4.2</v>
      </c>
      <c r="G49" s="1">
        <v>4</v>
      </c>
      <c r="H49" s="1">
        <v>93</v>
      </c>
      <c r="I49" s="23">
        <f t="shared" si="7"/>
        <v>23.25</v>
      </c>
      <c r="J49" s="1"/>
      <c r="K49" s="1">
        <v>3</v>
      </c>
      <c r="L49" s="17">
        <f t="shared" si="6"/>
        <v>30.333333333333332</v>
      </c>
    </row>
    <row r="50" spans="2:12" x14ac:dyDescent="0.3">
      <c r="B50" s="2">
        <v>93</v>
      </c>
      <c r="C50" s="12">
        <v>4</v>
      </c>
      <c r="D50" s="1">
        <v>8</v>
      </c>
      <c r="E50" s="19">
        <v>0.4</v>
      </c>
      <c r="F50" s="1">
        <v>5.6</v>
      </c>
      <c r="G50" s="1">
        <v>6</v>
      </c>
      <c r="H50" s="1">
        <v>211</v>
      </c>
      <c r="I50" s="23">
        <f t="shared" si="7"/>
        <v>35.166666666666664</v>
      </c>
      <c r="J50" s="1"/>
      <c r="K50" s="1">
        <v>4</v>
      </c>
      <c r="L50" s="17">
        <f t="shared" si="6"/>
        <v>23.25</v>
      </c>
    </row>
    <row r="51" spans="2:12" x14ac:dyDescent="0.3">
      <c r="B51" s="2">
        <v>150</v>
      </c>
      <c r="C51" s="12">
        <v>22</v>
      </c>
      <c r="D51" s="1">
        <v>8</v>
      </c>
      <c r="E51" s="19">
        <v>0.5</v>
      </c>
      <c r="F51" s="1">
        <v>7</v>
      </c>
      <c r="G51" s="1">
        <v>7</v>
      </c>
      <c r="H51" s="1">
        <v>293</v>
      </c>
      <c r="I51" s="23">
        <f t="shared" si="7"/>
        <v>41.857142857142854</v>
      </c>
      <c r="J51" s="1"/>
      <c r="K51" s="1">
        <v>5</v>
      </c>
      <c r="L51" s="17">
        <f t="shared" si="6"/>
        <v>30</v>
      </c>
    </row>
    <row r="52" spans="2:12" x14ac:dyDescent="0.3">
      <c r="B52" s="2">
        <v>211</v>
      </c>
      <c r="C52" s="12">
        <v>15</v>
      </c>
      <c r="D52" s="1">
        <v>8</v>
      </c>
      <c r="E52" s="1"/>
      <c r="F52" s="1"/>
      <c r="G52" s="1"/>
      <c r="H52" s="1"/>
      <c r="I52" s="1"/>
      <c r="J52" s="1"/>
      <c r="K52" s="1">
        <v>6</v>
      </c>
      <c r="L52" s="17">
        <f t="shared" si="6"/>
        <v>35.166666666666664</v>
      </c>
    </row>
    <row r="53" spans="2:12" x14ac:dyDescent="0.3">
      <c r="B53" s="2">
        <v>293</v>
      </c>
      <c r="C53" s="12">
        <v>47</v>
      </c>
      <c r="D53" s="1">
        <v>8</v>
      </c>
      <c r="E53" s="1"/>
      <c r="F53" s="1"/>
      <c r="G53" s="1"/>
      <c r="H53" s="1"/>
      <c r="I53" s="1"/>
      <c r="J53" s="1"/>
      <c r="K53" s="1">
        <v>7</v>
      </c>
      <c r="L53" s="17">
        <f t="shared" si="6"/>
        <v>41.857142857142854</v>
      </c>
    </row>
    <row r="54" spans="2:12" x14ac:dyDescent="0.3">
      <c r="B54" s="2">
        <v>366</v>
      </c>
      <c r="C54" s="12">
        <v>94</v>
      </c>
      <c r="D54" s="1">
        <v>8</v>
      </c>
      <c r="E54" s="1"/>
      <c r="F54" s="1"/>
      <c r="G54" s="1"/>
      <c r="H54" s="1"/>
      <c r="I54" s="1"/>
      <c r="J54" s="1"/>
      <c r="K54" s="1">
        <v>8</v>
      </c>
      <c r="L54" s="17">
        <f t="shared" si="6"/>
        <v>45.75</v>
      </c>
    </row>
    <row r="55" spans="2:12" x14ac:dyDescent="0.3">
      <c r="B55" s="2">
        <v>437</v>
      </c>
      <c r="C55" s="12">
        <v>5</v>
      </c>
      <c r="D55" s="1">
        <v>8</v>
      </c>
      <c r="E55" s="1"/>
      <c r="F55" s="1"/>
      <c r="G55" s="1"/>
      <c r="H55" s="1"/>
      <c r="I55" s="1"/>
      <c r="J55" s="1"/>
      <c r="K55" s="1">
        <v>9</v>
      </c>
      <c r="L55" s="17">
        <f t="shared" si="6"/>
        <v>48.555555555555557</v>
      </c>
    </row>
    <row r="56" spans="2:12" x14ac:dyDescent="0.3">
      <c r="B56" s="2">
        <v>524</v>
      </c>
      <c r="C56" s="12">
        <v>91</v>
      </c>
      <c r="D56" s="1">
        <v>8</v>
      </c>
      <c r="E56" s="1"/>
      <c r="F56" s="1"/>
      <c r="G56" s="1"/>
      <c r="H56" s="1"/>
      <c r="I56" s="1"/>
      <c r="J56" s="1"/>
      <c r="K56" s="1">
        <v>10</v>
      </c>
      <c r="L56" s="17">
        <f t="shared" si="6"/>
        <v>52.4</v>
      </c>
    </row>
    <row r="57" spans="2:12" x14ac:dyDescent="0.3">
      <c r="B57" s="2">
        <v>527</v>
      </c>
      <c r="C57" s="12">
        <v>28</v>
      </c>
      <c r="D57" s="1">
        <v>8</v>
      </c>
      <c r="E57" s="1"/>
      <c r="F57" s="1"/>
      <c r="G57" s="1"/>
      <c r="H57" s="1"/>
      <c r="I57" s="1"/>
      <c r="J57" s="1"/>
      <c r="K57" s="1">
        <v>11</v>
      </c>
    </row>
    <row r="58" spans="2:12" x14ac:dyDescent="0.3">
      <c r="B58" s="2">
        <v>546</v>
      </c>
      <c r="C58" s="12">
        <v>9</v>
      </c>
      <c r="D58" s="1">
        <v>8</v>
      </c>
      <c r="E58" s="1"/>
      <c r="F58" s="1"/>
      <c r="G58" s="1"/>
      <c r="H58" s="1"/>
      <c r="I58" s="1"/>
      <c r="J58" s="1"/>
      <c r="K58" s="1">
        <v>12</v>
      </c>
    </row>
    <row r="59" spans="2:12" x14ac:dyDescent="0.3">
      <c r="B59" s="2">
        <v>643</v>
      </c>
      <c r="C59" s="12">
        <v>26</v>
      </c>
      <c r="D59" s="1">
        <v>8</v>
      </c>
      <c r="E59" s="1"/>
      <c r="F59" s="1"/>
      <c r="G59" s="1"/>
      <c r="H59" s="1"/>
      <c r="I59" s="1"/>
      <c r="J59" s="1"/>
      <c r="K59" s="1">
        <v>13</v>
      </c>
    </row>
    <row r="60" spans="2:12" x14ac:dyDescent="0.3">
      <c r="B60" s="2">
        <v>646</v>
      </c>
      <c r="C60" s="12">
        <v>18</v>
      </c>
      <c r="D60" s="1">
        <v>8</v>
      </c>
      <c r="E60" s="1"/>
      <c r="F60" s="1"/>
      <c r="G60" s="1"/>
      <c r="H60" s="1"/>
      <c r="I60" s="1"/>
      <c r="J60" s="1"/>
      <c r="K60" s="1">
        <v>14</v>
      </c>
    </row>
    <row r="64" spans="2:12" ht="15" thickBot="1" x14ac:dyDescent="0.35"/>
    <row r="65" spans="3:14" x14ac:dyDescent="0.3">
      <c r="C65" s="25"/>
      <c r="D65" s="26" t="s">
        <v>248</v>
      </c>
      <c r="E65" s="27" t="s">
        <v>213</v>
      </c>
      <c r="F65" s="27" t="s">
        <v>214</v>
      </c>
      <c r="G65" s="27" t="s">
        <v>87</v>
      </c>
      <c r="H65" s="27" t="s">
        <v>215</v>
      </c>
      <c r="I65" s="27" t="s">
        <v>216</v>
      </c>
      <c r="J65" s="27" t="s">
        <v>217</v>
      </c>
      <c r="K65" s="27" t="s">
        <v>218</v>
      </c>
      <c r="L65" s="27" t="s">
        <v>219</v>
      </c>
      <c r="M65" s="28" t="s">
        <v>220</v>
      </c>
    </row>
    <row r="66" spans="3:14" x14ac:dyDescent="0.3">
      <c r="C66" s="29" t="s">
        <v>249</v>
      </c>
      <c r="D66" s="35">
        <v>11.2</v>
      </c>
      <c r="E66" s="30"/>
      <c r="F66" s="30"/>
      <c r="G66" s="30"/>
      <c r="H66" s="30"/>
      <c r="I66" s="30"/>
      <c r="J66" s="30"/>
      <c r="K66" s="35">
        <v>24.666666666666668</v>
      </c>
      <c r="L66" s="30"/>
      <c r="M66" s="44">
        <v>23</v>
      </c>
      <c r="N66" s="23"/>
    </row>
    <row r="67" spans="3:14" x14ac:dyDescent="0.3">
      <c r="C67" s="29" t="s">
        <v>250</v>
      </c>
      <c r="D67" s="36">
        <v>8.9499999999999993</v>
      </c>
      <c r="E67" s="30"/>
      <c r="F67" s="30"/>
      <c r="G67" s="30"/>
      <c r="H67" s="30"/>
      <c r="I67" s="30"/>
      <c r="J67" s="30"/>
      <c r="K67" s="36">
        <v>16.545454545454547</v>
      </c>
      <c r="L67" s="30"/>
      <c r="M67" s="36">
        <v>30.333333333333332</v>
      </c>
      <c r="N67" s="23"/>
    </row>
    <row r="68" spans="3:14" x14ac:dyDescent="0.3">
      <c r="C68" s="29" t="s">
        <v>251</v>
      </c>
      <c r="D68" s="36">
        <v>7.0333333333333332</v>
      </c>
      <c r="E68" s="30"/>
      <c r="F68" s="30"/>
      <c r="G68" s="30"/>
      <c r="H68" s="30"/>
      <c r="I68" s="30"/>
      <c r="J68" s="30"/>
      <c r="K68" s="36">
        <v>12.588235294117647</v>
      </c>
      <c r="L68" s="30"/>
      <c r="M68" s="36">
        <v>23.25</v>
      </c>
      <c r="N68" s="23"/>
    </row>
    <row r="69" spans="3:14" x14ac:dyDescent="0.3">
      <c r="C69" s="29" t="s">
        <v>252</v>
      </c>
      <c r="D69" s="36">
        <v>6.375</v>
      </c>
      <c r="E69" s="30"/>
      <c r="F69" s="30"/>
      <c r="G69" s="30"/>
      <c r="H69" s="30"/>
      <c r="I69" s="30"/>
      <c r="J69" s="30"/>
      <c r="K69" s="36">
        <v>11.5</v>
      </c>
      <c r="L69" s="30"/>
      <c r="M69" s="36">
        <v>35.166666666666664</v>
      </c>
      <c r="N69" s="23"/>
    </row>
    <row r="70" spans="3:14" ht="15" thickBot="1" x14ac:dyDescent="0.35">
      <c r="C70" s="32" t="s">
        <v>253</v>
      </c>
      <c r="D70" s="43">
        <v>6.02</v>
      </c>
      <c r="E70" s="33"/>
      <c r="F70" s="33"/>
      <c r="G70" s="33"/>
      <c r="H70" s="33"/>
      <c r="I70" s="33"/>
      <c r="J70" s="33"/>
      <c r="K70" s="43">
        <v>9.5714285714285712</v>
      </c>
      <c r="L70" s="33"/>
      <c r="M70" s="43">
        <v>41.857142857142854</v>
      </c>
      <c r="N70" s="23"/>
    </row>
    <row r="71" spans="3:14" x14ac:dyDescent="0.3">
      <c r="C71" s="38"/>
      <c r="D71" s="30"/>
      <c r="E71" s="30"/>
      <c r="F71" s="30"/>
      <c r="G71" s="30"/>
      <c r="H71" s="30"/>
      <c r="I71" s="30"/>
      <c r="J71" s="30"/>
      <c r="K71" s="30"/>
      <c r="L71" s="30"/>
      <c r="M71" s="31"/>
      <c r="N71" s="1"/>
    </row>
    <row r="72" spans="3:14" x14ac:dyDescent="0.3">
      <c r="C72" s="29" t="s">
        <v>262</v>
      </c>
      <c r="D72" s="24"/>
      <c r="E72" s="37">
        <v>396</v>
      </c>
      <c r="F72" s="37">
        <v>62</v>
      </c>
      <c r="G72" s="37">
        <v>178</v>
      </c>
      <c r="H72" s="37">
        <v>180</v>
      </c>
      <c r="I72" s="37">
        <v>178</v>
      </c>
      <c r="J72" s="37" t="s">
        <v>235</v>
      </c>
      <c r="K72" s="37"/>
      <c r="L72" s="37">
        <v>164</v>
      </c>
      <c r="M72" s="39"/>
      <c r="N72" s="1"/>
    </row>
    <row r="73" spans="3:14" x14ac:dyDescent="0.3">
      <c r="C73" s="29" t="s">
        <v>254</v>
      </c>
      <c r="D73" s="24"/>
      <c r="E73" s="37"/>
      <c r="F73" s="37">
        <v>67.5</v>
      </c>
      <c r="G73" s="37">
        <v>137</v>
      </c>
      <c r="H73" s="37">
        <v>185.5</v>
      </c>
      <c r="I73" s="37">
        <v>173</v>
      </c>
      <c r="J73" s="37"/>
      <c r="K73" s="37"/>
      <c r="L73" s="37">
        <v>126</v>
      </c>
      <c r="M73" s="39"/>
      <c r="N73" s="1"/>
    </row>
    <row r="74" spans="3:14" x14ac:dyDescent="0.3">
      <c r="C74" s="29" t="s">
        <v>255</v>
      </c>
      <c r="D74" s="24"/>
      <c r="E74" s="37"/>
      <c r="F74" s="37">
        <v>67.666666666666671</v>
      </c>
      <c r="G74" s="37"/>
      <c r="H74" s="37">
        <v>123.66666666666667</v>
      </c>
      <c r="I74" s="37"/>
      <c r="J74" s="37"/>
      <c r="K74" s="37"/>
      <c r="L74" s="37">
        <v>93.666666666666671</v>
      </c>
      <c r="M74" s="39"/>
      <c r="N74" s="1"/>
    </row>
    <row r="75" spans="3:14" x14ac:dyDescent="0.3">
      <c r="C75" s="29" t="s">
        <v>256</v>
      </c>
      <c r="D75" s="24"/>
      <c r="E75" s="37"/>
      <c r="F75" s="37"/>
      <c r="G75" s="37"/>
      <c r="H75" s="37">
        <v>134.75</v>
      </c>
      <c r="I75" s="37"/>
      <c r="J75" s="37"/>
      <c r="K75" s="37"/>
      <c r="L75" s="37">
        <v>104.75</v>
      </c>
      <c r="M75" s="39"/>
      <c r="N75" s="1"/>
    </row>
    <row r="76" spans="3:14" ht="15" thickBot="1" x14ac:dyDescent="0.35">
      <c r="C76" s="32" t="s">
        <v>257</v>
      </c>
      <c r="D76" s="40"/>
      <c r="E76" s="41"/>
      <c r="F76" s="41"/>
      <c r="G76" s="41"/>
      <c r="H76" s="41">
        <v>136.6</v>
      </c>
      <c r="I76" s="41"/>
      <c r="J76" s="41"/>
      <c r="K76" s="41"/>
      <c r="L76" s="41">
        <v>90.2</v>
      </c>
      <c r="M76" s="42"/>
      <c r="N7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90"/>
  <sheetViews>
    <sheetView topLeftCell="D22" workbookViewId="0">
      <selection activeCell="O33" sqref="O33:S51"/>
    </sheetView>
  </sheetViews>
  <sheetFormatPr defaultRowHeight="14.4" x14ac:dyDescent="0.3"/>
  <cols>
    <col min="1" max="4" width="9.109375" style="1"/>
    <col min="5" max="6" width="0" style="1" hidden="1" customWidth="1"/>
    <col min="7" max="7" width="3.44140625" customWidth="1"/>
    <col min="8" max="8" width="3.44140625" style="4" customWidth="1"/>
    <col min="9" max="9" width="9.109375" style="1"/>
  </cols>
  <sheetData>
    <row r="1" spans="1:18" x14ac:dyDescent="0.3">
      <c r="A1" s="2" t="s">
        <v>111</v>
      </c>
      <c r="B1" s="1" t="s">
        <v>88</v>
      </c>
      <c r="C1" s="1" t="s">
        <v>109</v>
      </c>
      <c r="D1" s="1" t="s">
        <v>113</v>
      </c>
      <c r="E1" s="1" t="s">
        <v>110</v>
      </c>
      <c r="F1" s="1" t="s">
        <v>112</v>
      </c>
    </row>
    <row r="2" spans="1:18" x14ac:dyDescent="0.3">
      <c r="A2" s="2">
        <v>4</v>
      </c>
      <c r="B2" s="1">
        <v>211</v>
      </c>
      <c r="C2" s="1">
        <v>15</v>
      </c>
      <c r="D2" s="1">
        <v>8</v>
      </c>
      <c r="E2" s="1" t="s">
        <v>95</v>
      </c>
      <c r="F2" s="1" t="s">
        <v>95</v>
      </c>
      <c r="G2" s="13"/>
      <c r="O2">
        <f>SUM(O4:O14)</f>
        <v>28</v>
      </c>
    </row>
    <row r="3" spans="1:18" x14ac:dyDescent="0.3">
      <c r="A3" s="2">
        <v>4</v>
      </c>
      <c r="B3" s="1">
        <v>366</v>
      </c>
      <c r="C3" s="1">
        <v>94</v>
      </c>
      <c r="D3" s="1">
        <v>8</v>
      </c>
      <c r="E3" s="1" t="s">
        <v>95</v>
      </c>
      <c r="F3" s="1" t="s">
        <v>95</v>
      </c>
      <c r="G3" s="13"/>
      <c r="I3" s="5">
        <v>10</v>
      </c>
      <c r="J3" t="s">
        <v>114</v>
      </c>
      <c r="K3" s="1" t="s">
        <v>118</v>
      </c>
      <c r="L3" t="s">
        <v>127</v>
      </c>
      <c r="M3" s="5" t="s">
        <v>135</v>
      </c>
      <c r="N3" s="12"/>
      <c r="O3">
        <v>4</v>
      </c>
      <c r="P3" t="s">
        <v>200</v>
      </c>
      <c r="Q3">
        <v>12</v>
      </c>
    </row>
    <row r="4" spans="1:18" x14ac:dyDescent="0.3">
      <c r="A4" s="2">
        <v>4</v>
      </c>
      <c r="B4" s="1">
        <v>371</v>
      </c>
      <c r="C4" s="1">
        <v>3</v>
      </c>
      <c r="D4" s="1">
        <v>3</v>
      </c>
      <c r="E4" s="1" t="s">
        <v>93</v>
      </c>
      <c r="F4" s="1" t="s">
        <v>95</v>
      </c>
      <c r="G4" s="13"/>
      <c r="I4" s="5">
        <v>10</v>
      </c>
      <c r="J4" t="s">
        <v>114</v>
      </c>
      <c r="K4" s="1" t="s">
        <v>119</v>
      </c>
      <c r="L4" s="3" t="s">
        <v>128</v>
      </c>
      <c r="N4" s="4"/>
      <c r="O4">
        <v>3</v>
      </c>
      <c r="P4" t="s">
        <v>201</v>
      </c>
      <c r="Q4">
        <v>2.67</v>
      </c>
    </row>
    <row r="5" spans="1:18" x14ac:dyDescent="0.3">
      <c r="A5" s="2">
        <v>4</v>
      </c>
      <c r="B5" s="1">
        <v>371</v>
      </c>
      <c r="C5" s="1">
        <v>35</v>
      </c>
      <c r="D5" s="1">
        <v>3</v>
      </c>
      <c r="E5" s="1" t="s">
        <v>94</v>
      </c>
      <c r="F5" s="1" t="s">
        <v>95</v>
      </c>
      <c r="G5" s="13"/>
      <c r="I5" s="5">
        <v>10</v>
      </c>
      <c r="J5" t="s">
        <v>114</v>
      </c>
      <c r="K5" s="1" t="s">
        <v>119</v>
      </c>
      <c r="L5" s="3" t="s">
        <v>129</v>
      </c>
      <c r="N5" s="4"/>
      <c r="O5">
        <v>3</v>
      </c>
      <c r="P5" t="s">
        <v>202</v>
      </c>
      <c r="Q5">
        <v>545</v>
      </c>
    </row>
    <row r="6" spans="1:18" x14ac:dyDescent="0.3">
      <c r="A6" s="2">
        <v>5</v>
      </c>
      <c r="B6" s="1">
        <v>539</v>
      </c>
      <c r="C6" s="1">
        <v>2</v>
      </c>
      <c r="D6" s="1">
        <v>3</v>
      </c>
      <c r="E6" s="1" t="s">
        <v>108</v>
      </c>
      <c r="F6" s="1" t="s">
        <v>100</v>
      </c>
      <c r="G6" s="8"/>
      <c r="I6" s="5">
        <v>10</v>
      </c>
      <c r="J6" t="s">
        <v>116</v>
      </c>
      <c r="K6" s="1" t="s">
        <v>120</v>
      </c>
      <c r="L6" s="3" t="s">
        <v>130</v>
      </c>
      <c r="N6" s="4"/>
      <c r="O6">
        <v>3</v>
      </c>
      <c r="P6" t="s">
        <v>209</v>
      </c>
      <c r="Q6">
        <v>24</v>
      </c>
    </row>
    <row r="7" spans="1:18" x14ac:dyDescent="0.3">
      <c r="A7" s="2">
        <v>5</v>
      </c>
      <c r="B7" s="1">
        <v>643</v>
      </c>
      <c r="C7" s="1">
        <v>26</v>
      </c>
      <c r="D7" s="1">
        <v>8</v>
      </c>
      <c r="E7" s="1" t="s">
        <v>100</v>
      </c>
      <c r="F7" s="1" t="s">
        <v>100</v>
      </c>
      <c r="G7" s="8"/>
      <c r="I7" s="5">
        <v>10</v>
      </c>
      <c r="J7" t="s">
        <v>116</v>
      </c>
      <c r="K7" s="1" t="s">
        <v>121</v>
      </c>
      <c r="L7" s="3" t="s">
        <v>131</v>
      </c>
      <c r="N7" s="4"/>
      <c r="O7">
        <v>3</v>
      </c>
      <c r="P7" t="s">
        <v>203</v>
      </c>
      <c r="Q7">
        <v>23</v>
      </c>
    </row>
    <row r="8" spans="1:18" x14ac:dyDescent="0.3">
      <c r="A8" s="2">
        <v>6</v>
      </c>
      <c r="B8" s="1">
        <v>683</v>
      </c>
      <c r="C8" s="1">
        <v>23</v>
      </c>
      <c r="D8" s="1">
        <v>3</v>
      </c>
      <c r="E8" s="1" t="s">
        <v>92</v>
      </c>
      <c r="F8" s="1" t="s">
        <v>102</v>
      </c>
      <c r="G8" s="8"/>
      <c r="I8" s="5">
        <v>10</v>
      </c>
      <c r="J8" t="s">
        <v>116</v>
      </c>
      <c r="K8" s="1" t="s">
        <v>122</v>
      </c>
      <c r="L8" s="3" t="s">
        <v>132</v>
      </c>
      <c r="N8" s="4"/>
      <c r="O8">
        <v>3</v>
      </c>
    </row>
    <row r="9" spans="1:18" x14ac:dyDescent="0.3">
      <c r="A9" s="2">
        <v>6</v>
      </c>
      <c r="B9" s="1">
        <v>683</v>
      </c>
      <c r="C9" s="1">
        <v>23</v>
      </c>
      <c r="D9" s="1">
        <v>3</v>
      </c>
      <c r="E9" s="1" t="s">
        <v>92</v>
      </c>
      <c r="F9" s="1" t="s">
        <v>102</v>
      </c>
      <c r="G9" s="8"/>
      <c r="I9" s="5">
        <v>10</v>
      </c>
      <c r="J9" t="s">
        <v>116</v>
      </c>
      <c r="K9" s="1" t="s">
        <v>123</v>
      </c>
      <c r="L9" t="s">
        <v>133</v>
      </c>
      <c r="M9" s="5" t="s">
        <v>136</v>
      </c>
      <c r="N9" s="12"/>
      <c r="O9">
        <v>4</v>
      </c>
    </row>
    <row r="10" spans="1:18" x14ac:dyDescent="0.3">
      <c r="A10" s="2">
        <v>9</v>
      </c>
      <c r="B10" s="1">
        <v>646</v>
      </c>
      <c r="C10" s="1">
        <v>18</v>
      </c>
      <c r="D10" s="1">
        <v>8</v>
      </c>
      <c r="E10" s="1" t="s">
        <v>96</v>
      </c>
      <c r="F10" s="1" t="s">
        <v>96</v>
      </c>
      <c r="G10" s="8"/>
      <c r="I10" s="5">
        <v>10</v>
      </c>
      <c r="J10" t="s">
        <v>116</v>
      </c>
      <c r="K10" s="5" t="s">
        <v>124</v>
      </c>
      <c r="O10">
        <v>2</v>
      </c>
      <c r="P10" t="s">
        <v>204</v>
      </c>
      <c r="Q10" t="s">
        <v>205</v>
      </c>
      <c r="R10" t="s">
        <v>208</v>
      </c>
    </row>
    <row r="11" spans="1:18" x14ac:dyDescent="0.3">
      <c r="A11" s="2">
        <v>9</v>
      </c>
      <c r="B11" s="1">
        <v>683</v>
      </c>
      <c r="C11" s="1">
        <v>23</v>
      </c>
      <c r="D11" s="1">
        <v>3</v>
      </c>
      <c r="E11" s="1" t="s">
        <v>92</v>
      </c>
      <c r="F11" s="1" t="s">
        <v>96</v>
      </c>
      <c r="G11" s="8"/>
      <c r="I11" s="5">
        <v>10</v>
      </c>
      <c r="J11" t="s">
        <v>116</v>
      </c>
      <c r="K11" s="5" t="s">
        <v>125</v>
      </c>
      <c r="O11">
        <v>2</v>
      </c>
      <c r="R11">
        <f>(Q6/Q4)/Q5*1000</f>
        <v>16.493145036594164</v>
      </c>
    </row>
    <row r="12" spans="1:18" x14ac:dyDescent="0.3">
      <c r="A12" s="2">
        <v>10</v>
      </c>
      <c r="B12" s="1">
        <v>18</v>
      </c>
      <c r="C12" s="1">
        <v>31</v>
      </c>
      <c r="D12" s="1">
        <v>6</v>
      </c>
      <c r="E12" s="1" t="s">
        <v>91</v>
      </c>
      <c r="F12" s="1" t="s">
        <v>91</v>
      </c>
      <c r="G12" s="3"/>
      <c r="I12" s="5">
        <v>10</v>
      </c>
      <c r="J12" t="s">
        <v>116</v>
      </c>
      <c r="K12" s="1" t="s">
        <v>126</v>
      </c>
      <c r="L12" s="3" t="s">
        <v>134</v>
      </c>
      <c r="O12">
        <v>3</v>
      </c>
    </row>
    <row r="13" spans="1:18" x14ac:dyDescent="0.3">
      <c r="A13" s="2">
        <v>10</v>
      </c>
      <c r="B13" s="1">
        <v>90</v>
      </c>
      <c r="C13" s="1">
        <v>73</v>
      </c>
      <c r="D13" s="1">
        <v>6</v>
      </c>
      <c r="E13" s="1">
        <v>-1</v>
      </c>
      <c r="F13" s="1" t="s">
        <v>91</v>
      </c>
      <c r="G13" s="3"/>
      <c r="I13" s="5">
        <v>10</v>
      </c>
      <c r="J13" s="3" t="s">
        <v>115</v>
      </c>
      <c r="O13">
        <v>1</v>
      </c>
      <c r="P13" t="s">
        <v>206</v>
      </c>
      <c r="Q13" t="s">
        <v>205</v>
      </c>
      <c r="R13" t="s">
        <v>207</v>
      </c>
    </row>
    <row r="14" spans="1:18" x14ac:dyDescent="0.3">
      <c r="A14" s="2">
        <v>10</v>
      </c>
      <c r="B14" s="1">
        <v>91</v>
      </c>
      <c r="C14" s="1">
        <v>41</v>
      </c>
      <c r="D14" s="1">
        <v>8</v>
      </c>
      <c r="E14" s="1" t="s">
        <v>91</v>
      </c>
      <c r="F14" s="1" t="s">
        <v>91</v>
      </c>
      <c r="G14" s="3"/>
      <c r="I14" s="5">
        <v>10</v>
      </c>
      <c r="J14" s="3" t="s">
        <v>117</v>
      </c>
      <c r="O14">
        <v>1</v>
      </c>
      <c r="R14">
        <f>(Q3/Q4)/Q5*Q7*100</f>
        <v>18.967116792083292</v>
      </c>
    </row>
    <row r="15" spans="1:18" x14ac:dyDescent="0.3">
      <c r="A15" s="2">
        <v>10</v>
      </c>
      <c r="B15" s="1">
        <v>150</v>
      </c>
      <c r="C15" s="1">
        <v>22</v>
      </c>
      <c r="D15" s="1">
        <v>8</v>
      </c>
      <c r="E15" s="1" t="s">
        <v>91</v>
      </c>
      <c r="F15" s="1" t="s">
        <v>91</v>
      </c>
      <c r="G15" s="3"/>
      <c r="I15" s="1">
        <v>1</v>
      </c>
      <c r="J15">
        <v>4</v>
      </c>
      <c r="K15">
        <v>9</v>
      </c>
      <c r="L15">
        <v>8</v>
      </c>
      <c r="M15">
        <v>2</v>
      </c>
      <c r="O15" s="6">
        <f>AVERAGE(O3:O14)</f>
        <v>2.6666666666666665</v>
      </c>
    </row>
    <row r="16" spans="1:18" x14ac:dyDescent="0.3">
      <c r="A16" s="2">
        <v>11</v>
      </c>
      <c r="B16" s="1">
        <v>23</v>
      </c>
      <c r="C16" s="1">
        <v>50</v>
      </c>
      <c r="D16" s="1">
        <v>8</v>
      </c>
      <c r="E16" s="1" t="s">
        <v>92</v>
      </c>
      <c r="F16" s="1" t="s">
        <v>92</v>
      </c>
      <c r="G16" s="7"/>
      <c r="O16" s="16" t="s">
        <v>210</v>
      </c>
    </row>
    <row r="17" spans="1:18" x14ac:dyDescent="0.3">
      <c r="A17" s="2">
        <v>11</v>
      </c>
      <c r="B17" s="1">
        <v>62</v>
      </c>
      <c r="C17" s="1">
        <v>19</v>
      </c>
      <c r="D17" s="1">
        <v>1</v>
      </c>
      <c r="E17" s="1" t="s">
        <v>94</v>
      </c>
      <c r="F17" s="1" t="s">
        <v>92</v>
      </c>
      <c r="G17" s="7"/>
      <c r="O17">
        <f>SUM(O18:O29)</f>
        <v>35</v>
      </c>
    </row>
    <row r="18" spans="1:18" x14ac:dyDescent="0.3">
      <c r="A18" s="2">
        <v>11</v>
      </c>
      <c r="B18" s="1">
        <v>180</v>
      </c>
      <c r="C18" s="1">
        <v>16</v>
      </c>
      <c r="D18" s="1">
        <v>3</v>
      </c>
      <c r="E18" s="1" t="s">
        <v>97</v>
      </c>
      <c r="F18" s="1" t="s">
        <v>92</v>
      </c>
      <c r="G18" s="7"/>
      <c r="I18" s="2">
        <v>11</v>
      </c>
      <c r="J18" t="s">
        <v>137</v>
      </c>
      <c r="K18" t="s">
        <v>140</v>
      </c>
      <c r="L18" t="s">
        <v>145</v>
      </c>
      <c r="M18" s="7" t="s">
        <v>152</v>
      </c>
      <c r="O18">
        <v>4</v>
      </c>
      <c r="P18" t="s">
        <v>200</v>
      </c>
      <c r="Q18">
        <v>12</v>
      </c>
    </row>
    <row r="19" spans="1:18" x14ac:dyDescent="0.3">
      <c r="A19" s="2">
        <v>12</v>
      </c>
      <c r="B19" s="1">
        <v>16</v>
      </c>
      <c r="C19" s="1">
        <v>75</v>
      </c>
      <c r="D19" s="1">
        <v>6</v>
      </c>
      <c r="E19" s="1">
        <v>-1</v>
      </c>
      <c r="F19" s="1" t="s">
        <v>90</v>
      </c>
      <c r="G19" s="8"/>
      <c r="I19" s="2">
        <v>11</v>
      </c>
      <c r="J19" t="s">
        <v>137</v>
      </c>
      <c r="K19" t="s">
        <v>140</v>
      </c>
      <c r="L19" t="s">
        <v>145</v>
      </c>
      <c r="M19" s="7" t="s">
        <v>153</v>
      </c>
      <c r="O19">
        <v>4</v>
      </c>
      <c r="P19" t="s">
        <v>201</v>
      </c>
      <c r="Q19">
        <v>2.92</v>
      </c>
    </row>
    <row r="20" spans="1:18" x14ac:dyDescent="0.3">
      <c r="A20" s="2">
        <v>12</v>
      </c>
      <c r="B20" s="1">
        <v>112</v>
      </c>
      <c r="C20" s="1">
        <v>80</v>
      </c>
      <c r="D20" s="1">
        <v>6</v>
      </c>
      <c r="E20" s="1">
        <v>-1</v>
      </c>
      <c r="F20" s="1" t="s">
        <v>90</v>
      </c>
      <c r="G20" s="8"/>
      <c r="I20" s="2">
        <v>11</v>
      </c>
      <c r="J20" t="s">
        <v>137</v>
      </c>
      <c r="K20" t="s">
        <v>140</v>
      </c>
      <c r="L20" t="s">
        <v>146</v>
      </c>
      <c r="M20" s="7" t="s">
        <v>154</v>
      </c>
      <c r="O20">
        <v>4</v>
      </c>
      <c r="P20" t="s">
        <v>202</v>
      </c>
      <c r="Q20">
        <v>494</v>
      </c>
    </row>
    <row r="21" spans="1:18" x14ac:dyDescent="0.3">
      <c r="A21" s="2">
        <v>12</v>
      </c>
      <c r="B21" s="1">
        <v>178</v>
      </c>
      <c r="C21" s="1">
        <v>33</v>
      </c>
      <c r="D21" s="1">
        <v>2</v>
      </c>
      <c r="E21" s="1" t="s">
        <v>93</v>
      </c>
      <c r="F21" s="1" t="s">
        <v>90</v>
      </c>
      <c r="G21" s="8"/>
      <c r="I21" s="2">
        <v>11</v>
      </c>
      <c r="J21" t="s">
        <v>137</v>
      </c>
      <c r="K21" t="s">
        <v>140</v>
      </c>
      <c r="L21" t="s">
        <v>146</v>
      </c>
      <c r="M21" s="7" t="s">
        <v>155</v>
      </c>
      <c r="O21">
        <v>4</v>
      </c>
      <c r="P21" t="s">
        <v>209</v>
      </c>
      <c r="Q21">
        <v>21</v>
      </c>
    </row>
    <row r="22" spans="1:18" x14ac:dyDescent="0.3">
      <c r="A22" s="2">
        <v>13</v>
      </c>
      <c r="B22" s="1">
        <v>47</v>
      </c>
      <c r="C22" s="1">
        <v>25</v>
      </c>
      <c r="D22" s="1">
        <v>8</v>
      </c>
      <c r="E22" s="1" t="s">
        <v>93</v>
      </c>
      <c r="F22" s="1" t="s">
        <v>93</v>
      </c>
      <c r="G22" s="10"/>
      <c r="I22" s="2">
        <v>11</v>
      </c>
      <c r="J22" t="s">
        <v>137</v>
      </c>
      <c r="K22" t="s">
        <v>140</v>
      </c>
      <c r="L22" t="s">
        <v>147</v>
      </c>
      <c r="M22" s="7" t="s">
        <v>156</v>
      </c>
      <c r="O22">
        <v>4</v>
      </c>
      <c r="P22" t="s">
        <v>203</v>
      </c>
      <c r="Q22">
        <v>20</v>
      </c>
    </row>
    <row r="23" spans="1:18" x14ac:dyDescent="0.3">
      <c r="A23" s="2">
        <v>14</v>
      </c>
      <c r="B23" s="1">
        <v>93</v>
      </c>
      <c r="C23" s="1">
        <v>4</v>
      </c>
      <c r="D23" s="1">
        <v>8</v>
      </c>
      <c r="E23" s="1" t="s">
        <v>95</v>
      </c>
      <c r="F23" s="1" t="s">
        <v>95</v>
      </c>
      <c r="G23" s="13"/>
      <c r="I23" s="2">
        <v>11</v>
      </c>
      <c r="J23" t="s">
        <v>137</v>
      </c>
      <c r="K23" t="s">
        <v>141</v>
      </c>
      <c r="L23" s="7" t="s">
        <v>148</v>
      </c>
      <c r="O23">
        <v>3</v>
      </c>
    </row>
    <row r="24" spans="1:18" x14ac:dyDescent="0.3">
      <c r="A24" s="2">
        <v>19</v>
      </c>
      <c r="B24" s="1">
        <v>203</v>
      </c>
      <c r="C24" s="1">
        <v>32</v>
      </c>
      <c r="D24" s="1">
        <v>1</v>
      </c>
      <c r="E24" s="1" t="s">
        <v>104</v>
      </c>
      <c r="F24" s="1" t="s">
        <v>94</v>
      </c>
      <c r="G24" s="10"/>
      <c r="I24" s="2">
        <v>11</v>
      </c>
      <c r="J24" t="s">
        <v>137</v>
      </c>
      <c r="K24" t="s">
        <v>141</v>
      </c>
      <c r="L24" s="7" t="s">
        <v>149</v>
      </c>
      <c r="O24">
        <v>3</v>
      </c>
    </row>
    <row r="25" spans="1:18" x14ac:dyDescent="0.3">
      <c r="A25" s="2">
        <v>21</v>
      </c>
      <c r="B25" s="1">
        <v>524</v>
      </c>
      <c r="C25" s="1">
        <v>91</v>
      </c>
      <c r="D25" s="1">
        <v>8</v>
      </c>
      <c r="E25" s="1" t="s">
        <v>105</v>
      </c>
      <c r="F25" s="1" t="s">
        <v>105</v>
      </c>
      <c r="G25" s="3"/>
      <c r="I25" s="2">
        <v>11</v>
      </c>
      <c r="J25" t="s">
        <v>137</v>
      </c>
      <c r="K25" t="s">
        <v>141</v>
      </c>
      <c r="L25" s="7" t="s">
        <v>150</v>
      </c>
      <c r="O25">
        <v>2</v>
      </c>
      <c r="P25" t="s">
        <v>204</v>
      </c>
      <c r="Q25" t="s">
        <v>205</v>
      </c>
      <c r="R25" t="s">
        <v>208</v>
      </c>
    </row>
    <row r="26" spans="1:18" x14ac:dyDescent="0.3">
      <c r="A26" s="2">
        <v>25</v>
      </c>
      <c r="B26" s="1">
        <v>178</v>
      </c>
      <c r="C26" s="1">
        <v>34</v>
      </c>
      <c r="D26" s="1">
        <v>4</v>
      </c>
      <c r="E26" s="1" t="s">
        <v>101</v>
      </c>
      <c r="F26" s="1" t="s">
        <v>93</v>
      </c>
      <c r="G26" s="10"/>
      <c r="I26" s="2">
        <v>11</v>
      </c>
      <c r="J26" s="7" t="s">
        <v>137</v>
      </c>
      <c r="K26" s="7" t="s">
        <v>142</v>
      </c>
      <c r="L26" s="4"/>
      <c r="O26">
        <v>3</v>
      </c>
      <c r="R26">
        <f>(Q21/Q19)/Q20*1000</f>
        <v>14.558260773112972</v>
      </c>
    </row>
    <row r="27" spans="1:18" x14ac:dyDescent="0.3">
      <c r="A27" s="2">
        <v>29</v>
      </c>
      <c r="B27" s="1">
        <v>346</v>
      </c>
      <c r="C27" s="1">
        <v>21</v>
      </c>
      <c r="D27" s="1">
        <v>4</v>
      </c>
      <c r="E27" s="1" t="s">
        <v>105</v>
      </c>
      <c r="F27" s="1" t="s">
        <v>96</v>
      </c>
      <c r="G27" s="3"/>
      <c r="I27" s="2">
        <v>11</v>
      </c>
      <c r="J27" t="s">
        <v>137</v>
      </c>
      <c r="K27" t="s">
        <v>143</v>
      </c>
      <c r="L27" s="7" t="s">
        <v>151</v>
      </c>
      <c r="O27">
        <v>2</v>
      </c>
    </row>
    <row r="28" spans="1:18" x14ac:dyDescent="0.3">
      <c r="A28" s="2">
        <v>31</v>
      </c>
      <c r="B28" s="1">
        <v>135</v>
      </c>
      <c r="C28" s="1">
        <v>29</v>
      </c>
      <c r="D28" s="1">
        <v>1</v>
      </c>
      <c r="E28" s="1" t="s">
        <v>96</v>
      </c>
      <c r="F28" s="1" t="s">
        <v>91</v>
      </c>
      <c r="G28" s="3"/>
      <c r="I28" s="2">
        <v>11</v>
      </c>
      <c r="J28" t="s">
        <v>138</v>
      </c>
      <c r="K28" s="7" t="s">
        <v>144</v>
      </c>
      <c r="O28">
        <v>1</v>
      </c>
      <c r="P28" t="s">
        <v>206</v>
      </c>
      <c r="Q28" t="s">
        <v>205</v>
      </c>
      <c r="R28" t="s">
        <v>207</v>
      </c>
    </row>
    <row r="29" spans="1:18" x14ac:dyDescent="0.3">
      <c r="A29" s="2">
        <v>31</v>
      </c>
      <c r="B29" s="1">
        <v>164</v>
      </c>
      <c r="C29" s="1">
        <v>95</v>
      </c>
      <c r="D29" s="1">
        <v>7</v>
      </c>
      <c r="E29" s="1" t="s">
        <v>100</v>
      </c>
      <c r="F29" s="1" t="s">
        <v>91</v>
      </c>
      <c r="G29" s="3"/>
      <c r="I29" s="2">
        <v>11</v>
      </c>
      <c r="J29" s="7" t="s">
        <v>139</v>
      </c>
      <c r="O29" s="6">
        <v>1</v>
      </c>
      <c r="R29">
        <f>(Q18/Q19)/Q20*Q22*100</f>
        <v>16.63801231212911</v>
      </c>
    </row>
    <row r="30" spans="1:18" x14ac:dyDescent="0.3">
      <c r="A30" s="2">
        <v>33</v>
      </c>
      <c r="B30" s="1">
        <v>274</v>
      </c>
      <c r="C30" s="1">
        <v>7</v>
      </c>
      <c r="D30" s="1">
        <v>2</v>
      </c>
      <c r="E30" s="1" t="s">
        <v>103</v>
      </c>
      <c r="F30" s="1" t="s">
        <v>93</v>
      </c>
      <c r="G30" s="14"/>
      <c r="I30" s="12">
        <v>1</v>
      </c>
      <c r="J30" s="4">
        <v>3</v>
      </c>
      <c r="K30">
        <v>5</v>
      </c>
      <c r="L30">
        <v>7</v>
      </c>
      <c r="M30">
        <v>5</v>
      </c>
      <c r="O30" s="6">
        <f>AVERAGE(O18:O29)</f>
        <v>2.9166666666666665</v>
      </c>
    </row>
    <row r="31" spans="1:18" x14ac:dyDescent="0.3">
      <c r="A31" s="2">
        <v>34</v>
      </c>
      <c r="B31" s="1">
        <v>293</v>
      </c>
      <c r="C31" s="1">
        <v>47</v>
      </c>
      <c r="D31" s="1">
        <v>8</v>
      </c>
      <c r="E31" s="1" t="s">
        <v>101</v>
      </c>
      <c r="F31" s="1" t="s">
        <v>101</v>
      </c>
      <c r="G31" s="10"/>
    </row>
    <row r="32" spans="1:18" x14ac:dyDescent="0.3">
      <c r="A32" s="2">
        <v>34</v>
      </c>
      <c r="B32" s="1">
        <v>396</v>
      </c>
      <c r="C32" s="1">
        <v>1</v>
      </c>
      <c r="D32" s="1">
        <v>0</v>
      </c>
      <c r="E32" s="1" t="s">
        <v>104</v>
      </c>
      <c r="F32" s="1" t="s">
        <v>101</v>
      </c>
      <c r="G32" s="10"/>
      <c r="O32">
        <f>SUM(O33:O50)</f>
        <v>59</v>
      </c>
    </row>
    <row r="33" spans="1:18" x14ac:dyDescent="0.3">
      <c r="A33" s="2">
        <v>36</v>
      </c>
      <c r="B33" s="1">
        <v>419</v>
      </c>
      <c r="C33" s="1">
        <v>93</v>
      </c>
      <c r="D33" s="1">
        <v>7</v>
      </c>
      <c r="E33" s="1" t="s">
        <v>104</v>
      </c>
      <c r="F33" s="1" t="s">
        <v>103</v>
      </c>
      <c r="G33" s="3"/>
      <c r="H33" s="4">
        <v>1</v>
      </c>
      <c r="I33" s="9">
        <v>12</v>
      </c>
      <c r="J33" t="s">
        <v>157</v>
      </c>
      <c r="K33" t="s">
        <v>160</v>
      </c>
      <c r="L33" s="8" t="s">
        <v>172</v>
      </c>
      <c r="O33">
        <v>3</v>
      </c>
      <c r="P33" t="s">
        <v>200</v>
      </c>
      <c r="Q33">
        <v>18</v>
      </c>
    </row>
    <row r="34" spans="1:18" x14ac:dyDescent="0.3">
      <c r="A34" s="2">
        <v>46</v>
      </c>
      <c r="B34" s="1">
        <v>527</v>
      </c>
      <c r="C34" s="1">
        <v>28</v>
      </c>
      <c r="D34" s="1">
        <v>8</v>
      </c>
      <c r="E34" s="1" t="s">
        <v>103</v>
      </c>
      <c r="F34" s="1" t="s">
        <v>103</v>
      </c>
      <c r="G34" s="3"/>
      <c r="H34" s="4">
        <v>2</v>
      </c>
      <c r="I34" s="9">
        <v>12</v>
      </c>
      <c r="J34" t="s">
        <v>157</v>
      </c>
      <c r="K34" t="s">
        <v>160</v>
      </c>
      <c r="L34" s="8" t="s">
        <v>173</v>
      </c>
      <c r="O34">
        <v>3</v>
      </c>
      <c r="P34" t="s">
        <v>201</v>
      </c>
      <c r="Q34">
        <v>3.28</v>
      </c>
    </row>
    <row r="35" spans="1:18" x14ac:dyDescent="0.3">
      <c r="A35" s="2">
        <v>50</v>
      </c>
      <c r="B35" s="1">
        <v>109</v>
      </c>
      <c r="C35" s="1">
        <v>74</v>
      </c>
      <c r="D35" s="1">
        <v>6</v>
      </c>
      <c r="E35" s="1">
        <v>-1</v>
      </c>
      <c r="F35" s="1" t="s">
        <v>92</v>
      </c>
      <c r="G35" s="7"/>
      <c r="H35" s="4">
        <v>3</v>
      </c>
      <c r="I35" s="9">
        <v>12</v>
      </c>
      <c r="J35" t="s">
        <v>157</v>
      </c>
      <c r="K35" s="8" t="s">
        <v>161</v>
      </c>
      <c r="O35">
        <v>2</v>
      </c>
      <c r="P35" t="s">
        <v>202</v>
      </c>
      <c r="Q35">
        <v>683</v>
      </c>
    </row>
    <row r="36" spans="1:18" x14ac:dyDescent="0.3">
      <c r="A36" s="2">
        <v>50</v>
      </c>
      <c r="B36" s="1">
        <v>175</v>
      </c>
      <c r="C36" s="1">
        <v>84</v>
      </c>
      <c r="D36" s="1">
        <v>6</v>
      </c>
      <c r="E36" s="1">
        <v>-1</v>
      </c>
      <c r="F36" s="1" t="s">
        <v>92</v>
      </c>
      <c r="G36" s="7"/>
      <c r="H36" s="4">
        <v>4</v>
      </c>
      <c r="I36" s="9">
        <v>12</v>
      </c>
      <c r="J36" t="s">
        <v>157</v>
      </c>
      <c r="K36" t="s">
        <v>162</v>
      </c>
      <c r="L36" s="8" t="s">
        <v>174</v>
      </c>
      <c r="O36">
        <v>3</v>
      </c>
      <c r="P36" t="s">
        <v>209</v>
      </c>
      <c r="Q36">
        <v>36</v>
      </c>
    </row>
    <row r="37" spans="1:18" x14ac:dyDescent="0.3">
      <c r="A37" s="2">
        <v>50</v>
      </c>
      <c r="B37" s="1">
        <v>182</v>
      </c>
      <c r="C37" s="1">
        <v>63</v>
      </c>
      <c r="D37" s="1">
        <v>6</v>
      </c>
      <c r="E37" s="1" t="s">
        <v>91</v>
      </c>
      <c r="F37" s="1" t="s">
        <v>92</v>
      </c>
      <c r="G37" s="7"/>
      <c r="H37" s="4">
        <v>5</v>
      </c>
      <c r="I37" s="9">
        <v>12</v>
      </c>
      <c r="J37" t="s">
        <v>157</v>
      </c>
      <c r="K37" t="s">
        <v>163</v>
      </c>
      <c r="L37" s="8" t="s">
        <v>175</v>
      </c>
      <c r="O37">
        <v>3</v>
      </c>
      <c r="P37" t="s">
        <v>203</v>
      </c>
      <c r="Q37">
        <v>35</v>
      </c>
    </row>
    <row r="38" spans="1:18" x14ac:dyDescent="0.3">
      <c r="A38" s="2">
        <v>50</v>
      </c>
      <c r="B38" s="1">
        <v>227</v>
      </c>
      <c r="C38" s="1">
        <v>52</v>
      </c>
      <c r="D38" s="1">
        <v>6</v>
      </c>
      <c r="E38" s="1" t="s">
        <v>95</v>
      </c>
      <c r="F38" s="1" t="s">
        <v>92</v>
      </c>
      <c r="G38" s="7"/>
      <c r="H38" s="4">
        <v>6</v>
      </c>
      <c r="I38" s="9">
        <v>12</v>
      </c>
      <c r="J38" t="s">
        <v>157</v>
      </c>
      <c r="K38" t="s">
        <v>164</v>
      </c>
      <c r="L38" s="8" t="s">
        <v>176</v>
      </c>
      <c r="O38">
        <v>3</v>
      </c>
    </row>
    <row r="39" spans="1:18" x14ac:dyDescent="0.3">
      <c r="A39" s="2">
        <v>52</v>
      </c>
      <c r="B39" s="1">
        <v>451</v>
      </c>
      <c r="C39" s="1">
        <v>97</v>
      </c>
      <c r="D39" s="1">
        <v>7</v>
      </c>
      <c r="E39" s="1" t="s">
        <v>103</v>
      </c>
      <c r="F39" s="1" t="s">
        <v>95</v>
      </c>
      <c r="G39" s="7"/>
      <c r="H39" s="4">
        <v>7</v>
      </c>
      <c r="I39" s="9">
        <v>12</v>
      </c>
      <c r="J39" t="s">
        <v>157</v>
      </c>
      <c r="K39" t="s">
        <v>164</v>
      </c>
      <c r="L39" t="s">
        <v>177</v>
      </c>
      <c r="M39" s="8" t="s">
        <v>183</v>
      </c>
      <c r="O39">
        <v>4</v>
      </c>
    </row>
    <row r="40" spans="1:18" x14ac:dyDescent="0.3">
      <c r="A40" s="2">
        <v>53</v>
      </c>
      <c r="B40" s="1">
        <v>437</v>
      </c>
      <c r="C40" s="1">
        <v>5</v>
      </c>
      <c r="D40" s="1">
        <v>8</v>
      </c>
      <c r="E40" s="1" t="s">
        <v>100</v>
      </c>
      <c r="F40" s="1" t="s">
        <v>100</v>
      </c>
      <c r="G40" s="8"/>
      <c r="H40" s="4">
        <v>8</v>
      </c>
      <c r="I40" s="9">
        <v>12</v>
      </c>
      <c r="J40" t="s">
        <v>157</v>
      </c>
      <c r="K40" t="s">
        <v>164</v>
      </c>
      <c r="L40" t="s">
        <v>178</v>
      </c>
      <c r="M40" t="s">
        <v>186</v>
      </c>
      <c r="N40" s="8" t="s">
        <v>187</v>
      </c>
      <c r="O40">
        <v>5</v>
      </c>
      <c r="P40" t="s">
        <v>204</v>
      </c>
      <c r="Q40" t="s">
        <v>205</v>
      </c>
      <c r="R40" t="s">
        <v>208</v>
      </c>
    </row>
    <row r="41" spans="1:18" x14ac:dyDescent="0.3">
      <c r="A41" s="2">
        <v>54</v>
      </c>
      <c r="B41" s="1">
        <v>323</v>
      </c>
      <c r="C41" s="1">
        <v>76</v>
      </c>
      <c r="D41" s="1">
        <v>6</v>
      </c>
      <c r="E41" s="1">
        <v>-1</v>
      </c>
      <c r="F41" s="1" t="s">
        <v>102</v>
      </c>
      <c r="G41" s="8"/>
      <c r="H41" s="4">
        <v>9</v>
      </c>
      <c r="I41" s="9">
        <v>12</v>
      </c>
      <c r="J41" t="s">
        <v>157</v>
      </c>
      <c r="K41" t="s">
        <v>164</v>
      </c>
      <c r="L41" t="s">
        <v>178</v>
      </c>
      <c r="M41" t="s">
        <v>186</v>
      </c>
      <c r="N41" s="8" t="s">
        <v>185</v>
      </c>
      <c r="O41">
        <v>5</v>
      </c>
      <c r="R41">
        <f>(Q36/Q34)/Q35*1000</f>
        <v>16.069706817126736</v>
      </c>
    </row>
    <row r="42" spans="1:18" x14ac:dyDescent="0.3">
      <c r="A42" s="2">
        <v>56</v>
      </c>
      <c r="B42" s="1">
        <v>425</v>
      </c>
      <c r="C42" s="1">
        <v>6</v>
      </c>
      <c r="D42" s="1">
        <v>6</v>
      </c>
      <c r="E42" s="1" t="s">
        <v>102</v>
      </c>
      <c r="F42" s="1" t="s">
        <v>106</v>
      </c>
      <c r="G42" s="8"/>
      <c r="H42" s="4">
        <v>10</v>
      </c>
      <c r="I42" s="9">
        <v>12</v>
      </c>
      <c r="J42" t="s">
        <v>157</v>
      </c>
      <c r="K42" s="8" t="s">
        <v>165</v>
      </c>
      <c r="O42">
        <v>2</v>
      </c>
    </row>
    <row r="43" spans="1:18" x14ac:dyDescent="0.3">
      <c r="A43" s="2">
        <v>57</v>
      </c>
      <c r="B43" s="1">
        <v>426</v>
      </c>
      <c r="C43" s="1">
        <v>90</v>
      </c>
      <c r="D43" s="1">
        <v>6</v>
      </c>
      <c r="E43" s="1" t="s">
        <v>108</v>
      </c>
      <c r="F43" s="1" t="s">
        <v>99</v>
      </c>
      <c r="G43" s="8"/>
      <c r="H43" s="4">
        <v>11</v>
      </c>
      <c r="I43" s="9">
        <v>12</v>
      </c>
      <c r="J43" t="s">
        <v>157</v>
      </c>
      <c r="K43" t="s">
        <v>166</v>
      </c>
      <c r="L43" t="s">
        <v>179</v>
      </c>
      <c r="M43" t="s">
        <v>184</v>
      </c>
      <c r="N43" s="8" t="s">
        <v>188</v>
      </c>
      <c r="O43">
        <v>5</v>
      </c>
      <c r="P43" t="s">
        <v>206</v>
      </c>
      <c r="Q43" t="s">
        <v>205</v>
      </c>
      <c r="R43" t="s">
        <v>207</v>
      </c>
    </row>
    <row r="44" spans="1:18" x14ac:dyDescent="0.3">
      <c r="A44" s="2">
        <v>60</v>
      </c>
      <c r="B44" s="1">
        <v>268</v>
      </c>
      <c r="C44" s="1">
        <v>86</v>
      </c>
      <c r="D44" s="1">
        <v>6</v>
      </c>
      <c r="E44" s="1">
        <v>-1</v>
      </c>
      <c r="F44" s="1" t="s">
        <v>97</v>
      </c>
      <c r="G44" s="8"/>
      <c r="H44" s="4">
        <v>12</v>
      </c>
      <c r="I44" s="9">
        <v>12</v>
      </c>
      <c r="J44" t="s">
        <v>157</v>
      </c>
      <c r="K44" t="s">
        <v>166</v>
      </c>
      <c r="L44" t="s">
        <v>179</v>
      </c>
      <c r="M44" t="s">
        <v>184</v>
      </c>
      <c r="N44" s="8" t="s">
        <v>189</v>
      </c>
      <c r="O44">
        <v>5</v>
      </c>
      <c r="R44">
        <f>(Q33/Q34)/Q35*Q37*100</f>
        <v>28.121986929971794</v>
      </c>
    </row>
    <row r="45" spans="1:18" x14ac:dyDescent="0.3">
      <c r="A45" s="2">
        <v>60</v>
      </c>
      <c r="B45" s="1">
        <v>311</v>
      </c>
      <c r="C45" s="1">
        <v>59</v>
      </c>
      <c r="D45" s="1">
        <v>6</v>
      </c>
      <c r="E45" s="1" t="s">
        <v>101</v>
      </c>
      <c r="F45" s="1" t="s">
        <v>97</v>
      </c>
      <c r="G45" s="8"/>
      <c r="H45" s="4">
        <v>13</v>
      </c>
      <c r="I45" s="9">
        <v>12</v>
      </c>
      <c r="J45" t="s">
        <v>157</v>
      </c>
      <c r="K45" t="s">
        <v>167</v>
      </c>
      <c r="L45" t="s">
        <v>180</v>
      </c>
      <c r="M45" s="8" t="s">
        <v>185</v>
      </c>
      <c r="O45">
        <v>4</v>
      </c>
    </row>
    <row r="46" spans="1:18" x14ac:dyDescent="0.3">
      <c r="A46" s="2">
        <v>61</v>
      </c>
      <c r="B46" s="1">
        <v>546</v>
      </c>
      <c r="C46" s="1">
        <v>9</v>
      </c>
      <c r="D46" s="1">
        <v>8</v>
      </c>
      <c r="E46" s="1" t="s">
        <v>96</v>
      </c>
      <c r="F46" s="1" t="s">
        <v>96</v>
      </c>
      <c r="G46" s="8"/>
      <c r="H46" s="4">
        <v>14</v>
      </c>
      <c r="I46" s="9">
        <v>12</v>
      </c>
      <c r="J46" t="s">
        <v>157</v>
      </c>
      <c r="K46" s="8" t="s">
        <v>168</v>
      </c>
      <c r="O46">
        <v>2</v>
      </c>
    </row>
    <row r="47" spans="1:18" x14ac:dyDescent="0.3">
      <c r="A47" s="2">
        <v>62</v>
      </c>
      <c r="B47" s="1">
        <v>323</v>
      </c>
      <c r="C47" s="1">
        <v>53</v>
      </c>
      <c r="D47" s="1">
        <v>6</v>
      </c>
      <c r="E47" s="1" t="s">
        <v>100</v>
      </c>
      <c r="F47" s="1" t="s">
        <v>105</v>
      </c>
      <c r="G47" s="8"/>
      <c r="H47" s="4">
        <v>15</v>
      </c>
      <c r="I47" s="9">
        <v>12</v>
      </c>
      <c r="J47" t="s">
        <v>157</v>
      </c>
      <c r="K47" t="s">
        <v>169</v>
      </c>
      <c r="L47" s="8" t="s">
        <v>181</v>
      </c>
      <c r="O47">
        <v>3</v>
      </c>
    </row>
    <row r="48" spans="1:18" x14ac:dyDescent="0.3">
      <c r="A48" s="2">
        <v>65</v>
      </c>
      <c r="B48" s="1">
        <v>353</v>
      </c>
      <c r="C48" s="1">
        <v>30</v>
      </c>
      <c r="D48" s="1">
        <v>6</v>
      </c>
      <c r="E48" s="1" t="s">
        <v>105</v>
      </c>
      <c r="F48" s="1" t="s">
        <v>92</v>
      </c>
      <c r="G48" s="8"/>
      <c r="H48" s="4">
        <v>16</v>
      </c>
      <c r="I48" s="9">
        <v>12</v>
      </c>
      <c r="J48" t="s">
        <v>158</v>
      </c>
      <c r="K48" s="8" t="s">
        <v>170</v>
      </c>
      <c r="O48">
        <v>2</v>
      </c>
    </row>
    <row r="49" spans="1:18" x14ac:dyDescent="0.3">
      <c r="A49" s="2">
        <v>66</v>
      </c>
      <c r="B49" s="1">
        <v>281</v>
      </c>
      <c r="C49" s="1">
        <v>71</v>
      </c>
      <c r="D49" s="1">
        <v>6</v>
      </c>
      <c r="E49" s="1" t="s">
        <v>94</v>
      </c>
      <c r="F49" s="1" t="s">
        <v>93</v>
      </c>
      <c r="G49" s="8"/>
      <c r="H49" s="4">
        <v>17</v>
      </c>
      <c r="I49" s="9">
        <v>12</v>
      </c>
      <c r="J49" t="s">
        <v>158</v>
      </c>
      <c r="K49" t="s">
        <v>171</v>
      </c>
      <c r="L49" s="8" t="s">
        <v>182</v>
      </c>
      <c r="O49">
        <v>3</v>
      </c>
    </row>
    <row r="50" spans="1:18" x14ac:dyDescent="0.3">
      <c r="A50" s="2">
        <v>66</v>
      </c>
      <c r="B50" s="1">
        <v>310</v>
      </c>
      <c r="C50" s="1">
        <v>57</v>
      </c>
      <c r="D50" s="1">
        <v>6</v>
      </c>
      <c r="E50" s="1" t="s">
        <v>99</v>
      </c>
      <c r="F50" s="1" t="s">
        <v>93</v>
      </c>
      <c r="G50" s="8"/>
      <c r="H50" s="4">
        <v>18</v>
      </c>
      <c r="I50" s="9">
        <v>12</v>
      </c>
      <c r="J50" s="4" t="s">
        <v>159</v>
      </c>
      <c r="K50" s="8" t="s">
        <v>199</v>
      </c>
      <c r="O50">
        <v>2</v>
      </c>
    </row>
    <row r="51" spans="1:18" x14ac:dyDescent="0.3">
      <c r="A51" s="2">
        <v>66</v>
      </c>
      <c r="B51" s="1">
        <v>314</v>
      </c>
      <c r="C51" s="1">
        <v>61</v>
      </c>
      <c r="D51" s="1">
        <v>6</v>
      </c>
      <c r="E51" s="1" t="s">
        <v>96</v>
      </c>
      <c r="F51" s="1" t="s">
        <v>93</v>
      </c>
      <c r="G51" s="8"/>
      <c r="I51" s="12">
        <v>1</v>
      </c>
      <c r="J51" s="4">
        <v>3</v>
      </c>
      <c r="K51">
        <v>13</v>
      </c>
      <c r="L51">
        <v>11</v>
      </c>
      <c r="M51">
        <v>4</v>
      </c>
      <c r="N51">
        <v>4</v>
      </c>
      <c r="O51">
        <f>AVERAGE(O33:O50)</f>
        <v>3.2777777777777777</v>
      </c>
    </row>
    <row r="52" spans="1:18" x14ac:dyDescent="0.3">
      <c r="A52" s="2">
        <v>67</v>
      </c>
      <c r="B52" s="1">
        <v>252</v>
      </c>
      <c r="C52" s="1">
        <v>92</v>
      </c>
      <c r="D52" s="1">
        <v>7</v>
      </c>
      <c r="E52" s="1" t="s">
        <v>92</v>
      </c>
      <c r="F52" s="1" t="s">
        <v>99</v>
      </c>
      <c r="G52" s="8"/>
    </row>
    <row r="53" spans="1:18" x14ac:dyDescent="0.3">
      <c r="A53" s="2">
        <v>68</v>
      </c>
      <c r="B53" s="1">
        <v>349</v>
      </c>
      <c r="C53" s="1">
        <v>89</v>
      </c>
      <c r="D53" s="1">
        <v>6</v>
      </c>
      <c r="E53" s="1">
        <v>-1</v>
      </c>
      <c r="F53" s="1" t="s">
        <v>98</v>
      </c>
      <c r="G53" s="3"/>
      <c r="M53">
        <v>6</v>
      </c>
    </row>
    <row r="54" spans="1:18" x14ac:dyDescent="0.3">
      <c r="A54" s="2">
        <v>69</v>
      </c>
      <c r="B54" s="1">
        <v>372</v>
      </c>
      <c r="C54" s="1">
        <v>98</v>
      </c>
      <c r="D54" s="1">
        <v>6</v>
      </c>
      <c r="E54" s="1" t="s">
        <v>97</v>
      </c>
      <c r="F54" s="1" t="s">
        <v>98</v>
      </c>
      <c r="G54" s="7"/>
      <c r="I54" s="11">
        <v>13</v>
      </c>
      <c r="J54" t="s">
        <v>190</v>
      </c>
      <c r="K54" t="s">
        <v>191</v>
      </c>
      <c r="L54" s="10" t="s">
        <v>192</v>
      </c>
      <c r="M54">
        <v>3</v>
      </c>
      <c r="O54">
        <v>3</v>
      </c>
      <c r="P54" t="s">
        <v>200</v>
      </c>
      <c r="Q54">
        <v>2</v>
      </c>
    </row>
    <row r="55" spans="1:18" x14ac:dyDescent="0.3">
      <c r="A55" s="2">
        <v>69</v>
      </c>
      <c r="B55" s="1">
        <v>396</v>
      </c>
      <c r="C55" s="1">
        <v>39</v>
      </c>
      <c r="D55" s="1">
        <v>6</v>
      </c>
      <c r="E55" s="1" t="s">
        <v>99</v>
      </c>
      <c r="F55" s="1" t="s">
        <v>98</v>
      </c>
      <c r="G55" s="7"/>
      <c r="I55" s="11">
        <v>13</v>
      </c>
      <c r="J55" t="s">
        <v>190</v>
      </c>
      <c r="K55" t="s">
        <v>191</v>
      </c>
      <c r="L55" s="10" t="s">
        <v>193</v>
      </c>
      <c r="M55">
        <v>3</v>
      </c>
      <c r="O55">
        <v>3</v>
      </c>
      <c r="P55" t="s">
        <v>201</v>
      </c>
      <c r="Q55">
        <v>3</v>
      </c>
    </row>
    <row r="56" spans="1:18" x14ac:dyDescent="0.3">
      <c r="A56" s="2">
        <v>69</v>
      </c>
      <c r="B56" s="1">
        <v>399</v>
      </c>
      <c r="C56" s="1">
        <v>58</v>
      </c>
      <c r="D56" s="1">
        <v>6</v>
      </c>
      <c r="E56" s="1" t="s">
        <v>98</v>
      </c>
      <c r="F56" s="1" t="s">
        <v>98</v>
      </c>
      <c r="G56" s="7"/>
      <c r="I56" s="1">
        <v>1</v>
      </c>
      <c r="J56">
        <v>1</v>
      </c>
      <c r="K56">
        <v>1</v>
      </c>
      <c r="L56">
        <v>2</v>
      </c>
      <c r="O56">
        <v>3</v>
      </c>
      <c r="P56" t="s">
        <v>202</v>
      </c>
      <c r="Q56">
        <v>396</v>
      </c>
    </row>
    <row r="57" spans="1:18" x14ac:dyDescent="0.3">
      <c r="A57" s="2">
        <v>73</v>
      </c>
      <c r="B57" s="1">
        <v>182</v>
      </c>
      <c r="C57" s="1">
        <v>36</v>
      </c>
      <c r="D57" s="1">
        <v>6</v>
      </c>
      <c r="E57" s="1" t="s">
        <v>103</v>
      </c>
      <c r="F57" s="1">
        <v>-1</v>
      </c>
      <c r="G57" s="3"/>
      <c r="P57" t="s">
        <v>209</v>
      </c>
      <c r="Q57">
        <v>5</v>
      </c>
    </row>
    <row r="58" spans="1:18" x14ac:dyDescent="0.3">
      <c r="A58" s="2">
        <v>73</v>
      </c>
      <c r="B58" s="1">
        <v>202</v>
      </c>
      <c r="C58" s="1">
        <v>79</v>
      </c>
      <c r="D58" s="1">
        <v>6</v>
      </c>
      <c r="E58" s="1">
        <v>-1</v>
      </c>
      <c r="F58" s="1">
        <v>-1</v>
      </c>
      <c r="G58" s="3"/>
      <c r="P58" t="s">
        <v>203</v>
      </c>
      <c r="Q58">
        <v>4</v>
      </c>
    </row>
    <row r="59" spans="1:18" x14ac:dyDescent="0.3">
      <c r="A59" s="2">
        <v>73</v>
      </c>
      <c r="B59" s="1">
        <v>254</v>
      </c>
      <c r="C59" s="1">
        <v>68</v>
      </c>
      <c r="D59" s="1">
        <v>6</v>
      </c>
      <c r="E59" s="1" t="s">
        <v>98</v>
      </c>
      <c r="F59" s="1">
        <v>-1</v>
      </c>
      <c r="G59" s="3"/>
    </row>
    <row r="60" spans="1:18" x14ac:dyDescent="0.3">
      <c r="A60" s="2">
        <v>73</v>
      </c>
      <c r="B60" s="1">
        <v>255</v>
      </c>
      <c r="C60" s="1">
        <v>81</v>
      </c>
      <c r="D60" s="1">
        <v>6</v>
      </c>
      <c r="E60" s="1">
        <v>-1</v>
      </c>
      <c r="F60" s="1">
        <v>-1</v>
      </c>
      <c r="G60" s="3"/>
    </row>
    <row r="61" spans="1:18" x14ac:dyDescent="0.3">
      <c r="A61" s="2">
        <v>73</v>
      </c>
      <c r="B61" s="1">
        <v>283</v>
      </c>
      <c r="C61" s="1">
        <v>64</v>
      </c>
      <c r="D61" s="1">
        <v>6</v>
      </c>
      <c r="E61" s="1" t="s">
        <v>92</v>
      </c>
      <c r="F61" s="1">
        <v>-1</v>
      </c>
      <c r="G61" s="3"/>
      <c r="P61" t="s">
        <v>204</v>
      </c>
      <c r="Q61" t="s">
        <v>205</v>
      </c>
      <c r="R61" t="s">
        <v>208</v>
      </c>
    </row>
    <row r="62" spans="1:18" x14ac:dyDescent="0.3">
      <c r="A62" s="2">
        <v>73</v>
      </c>
      <c r="B62" s="1">
        <v>301</v>
      </c>
      <c r="C62" s="1">
        <v>70</v>
      </c>
      <c r="D62" s="1">
        <v>6</v>
      </c>
      <c r="E62" s="1" t="s">
        <v>101</v>
      </c>
      <c r="F62" s="1">
        <v>-1</v>
      </c>
      <c r="G62" s="3"/>
      <c r="R62">
        <f>(Q57/Q55)/Q56*1000</f>
        <v>4.2087542087542085</v>
      </c>
    </row>
    <row r="63" spans="1:18" x14ac:dyDescent="0.3">
      <c r="A63" s="2">
        <v>73</v>
      </c>
      <c r="B63" s="1">
        <v>307</v>
      </c>
      <c r="C63" s="1">
        <v>78</v>
      </c>
      <c r="D63" s="1">
        <v>6</v>
      </c>
      <c r="E63" s="1">
        <v>-1</v>
      </c>
      <c r="F63" s="1">
        <v>-1</v>
      </c>
      <c r="G63" s="3"/>
    </row>
    <row r="64" spans="1:18" x14ac:dyDescent="0.3">
      <c r="A64" s="2">
        <v>74</v>
      </c>
      <c r="B64" s="1">
        <v>253</v>
      </c>
      <c r="C64" s="1">
        <v>83</v>
      </c>
      <c r="D64" s="1">
        <v>6</v>
      </c>
      <c r="E64" s="1">
        <v>-1</v>
      </c>
      <c r="F64" s="1">
        <v>-1</v>
      </c>
      <c r="G64" s="7"/>
      <c r="P64" t="s">
        <v>206</v>
      </c>
      <c r="Q64" t="s">
        <v>205</v>
      </c>
      <c r="R64" t="s">
        <v>207</v>
      </c>
    </row>
    <row r="65" spans="1:18" x14ac:dyDescent="0.3">
      <c r="A65" s="2">
        <v>74</v>
      </c>
      <c r="B65" s="1">
        <v>261</v>
      </c>
      <c r="C65" s="1">
        <v>69</v>
      </c>
      <c r="D65" s="1">
        <v>6</v>
      </c>
      <c r="E65" s="1" t="s">
        <v>98</v>
      </c>
      <c r="F65" s="1">
        <v>-1</v>
      </c>
      <c r="G65" s="7"/>
      <c r="R65">
        <f>(Q54/Q55)/Q56*Q58*100</f>
        <v>0.67340067340067333</v>
      </c>
    </row>
    <row r="66" spans="1:18" x14ac:dyDescent="0.3">
      <c r="A66" s="2">
        <v>74</v>
      </c>
      <c r="B66" s="1">
        <v>322</v>
      </c>
      <c r="C66" s="1">
        <v>82</v>
      </c>
      <c r="D66" s="1">
        <v>6</v>
      </c>
      <c r="E66" s="1">
        <v>-1</v>
      </c>
      <c r="F66" s="1">
        <v>-1</v>
      </c>
      <c r="G66" s="7"/>
    </row>
    <row r="67" spans="1:18" x14ac:dyDescent="0.3">
      <c r="A67" s="2">
        <v>75</v>
      </c>
      <c r="B67" s="1">
        <v>148</v>
      </c>
      <c r="C67" s="1">
        <v>60</v>
      </c>
      <c r="D67" s="1">
        <v>6</v>
      </c>
      <c r="E67" s="1" t="s">
        <v>97</v>
      </c>
      <c r="F67" s="1">
        <v>-1</v>
      </c>
      <c r="G67" s="8"/>
    </row>
    <row r="68" spans="1:18" x14ac:dyDescent="0.3">
      <c r="A68" s="2">
        <v>75</v>
      </c>
      <c r="B68" s="1">
        <v>154</v>
      </c>
      <c r="C68" s="1">
        <v>40</v>
      </c>
      <c r="D68" s="1">
        <v>6</v>
      </c>
      <c r="E68" s="1" t="s">
        <v>98</v>
      </c>
      <c r="F68" s="1">
        <v>-1</v>
      </c>
      <c r="G68" s="8"/>
    </row>
    <row r="69" spans="1:18" x14ac:dyDescent="0.3">
      <c r="A69" s="2">
        <v>75</v>
      </c>
      <c r="B69" s="1">
        <v>164</v>
      </c>
      <c r="C69" s="1">
        <v>67</v>
      </c>
      <c r="D69" s="1">
        <v>6</v>
      </c>
      <c r="E69" s="1" t="s">
        <v>99</v>
      </c>
      <c r="F69" s="1">
        <v>-1</v>
      </c>
      <c r="G69" s="8"/>
    </row>
    <row r="70" spans="1:18" x14ac:dyDescent="0.3">
      <c r="A70" s="2">
        <v>75</v>
      </c>
      <c r="B70" s="1">
        <v>179</v>
      </c>
      <c r="C70" s="1">
        <v>54</v>
      </c>
      <c r="D70" s="1">
        <v>6</v>
      </c>
      <c r="E70" s="1" t="s">
        <v>102</v>
      </c>
      <c r="F70" s="1">
        <v>-1</v>
      </c>
      <c r="G70" s="8"/>
      <c r="L70">
        <v>8</v>
      </c>
    </row>
    <row r="71" spans="1:18" x14ac:dyDescent="0.3">
      <c r="A71" s="2">
        <v>75</v>
      </c>
      <c r="B71" s="1">
        <v>185</v>
      </c>
      <c r="C71" s="1">
        <v>66</v>
      </c>
      <c r="D71" s="1">
        <v>6</v>
      </c>
      <c r="E71" s="1" t="s">
        <v>93</v>
      </c>
      <c r="F71" s="1">
        <v>-1</v>
      </c>
      <c r="G71" s="8"/>
      <c r="I71" s="15">
        <v>14</v>
      </c>
      <c r="J71" t="s">
        <v>194</v>
      </c>
      <c r="K71" s="13" t="s">
        <v>195</v>
      </c>
      <c r="L71">
        <v>2</v>
      </c>
      <c r="O71">
        <v>2</v>
      </c>
      <c r="P71" t="s">
        <v>200</v>
      </c>
      <c r="Q71">
        <v>4</v>
      </c>
    </row>
    <row r="72" spans="1:18" x14ac:dyDescent="0.3">
      <c r="A72" s="2">
        <v>75</v>
      </c>
      <c r="B72" s="1">
        <v>201</v>
      </c>
      <c r="C72" s="1">
        <v>51</v>
      </c>
      <c r="D72" s="1">
        <v>6</v>
      </c>
      <c r="E72" s="1" t="s">
        <v>93</v>
      </c>
      <c r="F72" s="1">
        <v>-1</v>
      </c>
      <c r="G72" s="8"/>
      <c r="I72" s="15">
        <v>14</v>
      </c>
      <c r="J72" t="s">
        <v>194</v>
      </c>
      <c r="K72" s="13" t="s">
        <v>196</v>
      </c>
      <c r="L72">
        <v>2</v>
      </c>
      <c r="O72">
        <v>2</v>
      </c>
      <c r="P72" t="s">
        <v>201</v>
      </c>
      <c r="Q72">
        <v>2</v>
      </c>
    </row>
    <row r="73" spans="1:18" x14ac:dyDescent="0.3">
      <c r="A73" s="2">
        <v>75</v>
      </c>
      <c r="B73" s="1">
        <v>206</v>
      </c>
      <c r="C73" s="1">
        <v>62</v>
      </c>
      <c r="D73" s="1">
        <v>6</v>
      </c>
      <c r="E73" s="1" t="s">
        <v>105</v>
      </c>
      <c r="F73" s="1">
        <v>-1</v>
      </c>
      <c r="G73" s="8"/>
      <c r="I73" s="15">
        <v>14</v>
      </c>
      <c r="J73" t="s">
        <v>194</v>
      </c>
      <c r="K73" s="13" t="s">
        <v>197</v>
      </c>
      <c r="L73">
        <v>2</v>
      </c>
      <c r="O73">
        <v>2</v>
      </c>
      <c r="P73" t="s">
        <v>202</v>
      </c>
      <c r="Q73">
        <v>371</v>
      </c>
    </row>
    <row r="74" spans="1:18" x14ac:dyDescent="0.3">
      <c r="A74" s="2">
        <v>75</v>
      </c>
      <c r="B74" s="1">
        <v>214</v>
      </c>
      <c r="C74" s="1">
        <v>56</v>
      </c>
      <c r="D74" s="1">
        <v>6</v>
      </c>
      <c r="E74" s="1" t="s">
        <v>106</v>
      </c>
      <c r="F74" s="1">
        <v>-1</v>
      </c>
      <c r="G74" s="8"/>
      <c r="I74" s="15">
        <v>14</v>
      </c>
      <c r="J74" t="s">
        <v>194</v>
      </c>
      <c r="K74" s="13" t="s">
        <v>198</v>
      </c>
      <c r="L74">
        <v>2</v>
      </c>
      <c r="O74">
        <v>2</v>
      </c>
      <c r="P74" t="s">
        <v>209</v>
      </c>
      <c r="Q74">
        <v>6</v>
      </c>
    </row>
    <row r="75" spans="1:18" x14ac:dyDescent="0.3">
      <c r="A75" s="2">
        <v>75</v>
      </c>
      <c r="B75" s="1">
        <v>232</v>
      </c>
      <c r="C75" s="1">
        <v>55</v>
      </c>
      <c r="D75" s="1">
        <v>6</v>
      </c>
      <c r="E75" s="1" t="s">
        <v>107</v>
      </c>
      <c r="F75" s="1">
        <v>-1</v>
      </c>
      <c r="G75" s="8"/>
      <c r="I75" s="1">
        <v>1</v>
      </c>
      <c r="J75">
        <v>1</v>
      </c>
      <c r="K75">
        <v>4</v>
      </c>
      <c r="P75" t="s">
        <v>203</v>
      </c>
      <c r="Q75">
        <v>5</v>
      </c>
    </row>
    <row r="76" spans="1:18" x14ac:dyDescent="0.3">
      <c r="A76" s="2">
        <v>75</v>
      </c>
      <c r="B76" s="1">
        <v>242</v>
      </c>
      <c r="C76" s="1">
        <v>65</v>
      </c>
      <c r="D76" s="1">
        <v>6</v>
      </c>
      <c r="E76" s="1" t="s">
        <v>92</v>
      </c>
      <c r="F76" s="1">
        <v>-1</v>
      </c>
      <c r="G76" s="8"/>
    </row>
    <row r="77" spans="1:18" x14ac:dyDescent="0.3">
      <c r="A77" s="2">
        <v>78</v>
      </c>
      <c r="B77" s="1">
        <v>545</v>
      </c>
      <c r="C77" s="1">
        <v>27</v>
      </c>
      <c r="D77" s="1">
        <v>6</v>
      </c>
      <c r="E77" s="1" t="s">
        <v>102</v>
      </c>
      <c r="F77" s="1">
        <v>-1</v>
      </c>
      <c r="G77" s="3"/>
    </row>
    <row r="78" spans="1:18" x14ac:dyDescent="0.3">
      <c r="A78" s="2">
        <v>79</v>
      </c>
      <c r="B78" s="1">
        <v>332</v>
      </c>
      <c r="C78" s="1">
        <v>72</v>
      </c>
      <c r="D78" s="1">
        <v>6</v>
      </c>
      <c r="E78" s="1">
        <v>-1</v>
      </c>
      <c r="F78" s="1">
        <v>-1</v>
      </c>
      <c r="G78" s="3"/>
      <c r="P78" t="s">
        <v>204</v>
      </c>
      <c r="Q78" t="s">
        <v>205</v>
      </c>
      <c r="R78" t="s">
        <v>208</v>
      </c>
    </row>
    <row r="79" spans="1:18" x14ac:dyDescent="0.3">
      <c r="A79" s="2">
        <v>80</v>
      </c>
      <c r="B79" s="1">
        <v>211</v>
      </c>
      <c r="C79" s="1">
        <v>88</v>
      </c>
      <c r="D79" s="1">
        <v>6</v>
      </c>
      <c r="E79" s="1">
        <v>-1</v>
      </c>
      <c r="F79" s="1">
        <v>-1</v>
      </c>
      <c r="G79" s="8"/>
      <c r="I79" s="1" t="s">
        <v>264</v>
      </c>
      <c r="J79">
        <f>L70+M53+O32+O17+O2</f>
        <v>136</v>
      </c>
      <c r="L79" t="s">
        <v>200</v>
      </c>
      <c r="M79">
        <f>J80</f>
        <v>48</v>
      </c>
      <c r="R79">
        <f>(Q74/Q72)/Q73*1000</f>
        <v>8.0862533692722369</v>
      </c>
    </row>
    <row r="80" spans="1:18" x14ac:dyDescent="0.3">
      <c r="A80" s="2">
        <v>80</v>
      </c>
      <c r="B80" s="1">
        <v>248</v>
      </c>
      <c r="C80" s="1">
        <v>87</v>
      </c>
      <c r="D80" s="1">
        <v>6</v>
      </c>
      <c r="E80" s="1">
        <v>-1</v>
      </c>
      <c r="F80" s="1">
        <v>-1</v>
      </c>
      <c r="G80" s="8"/>
      <c r="I80" s="1" t="s">
        <v>263</v>
      </c>
      <c r="J80">
        <f>4+2+H50+Q18+Q3</f>
        <v>48</v>
      </c>
      <c r="L80" t="s">
        <v>201</v>
      </c>
      <c r="M80">
        <f>J82</f>
        <v>3.83</v>
      </c>
    </row>
    <row r="81" spans="1:18" x14ac:dyDescent="0.3">
      <c r="A81" s="2">
        <v>81</v>
      </c>
      <c r="B81" s="1">
        <v>397</v>
      </c>
      <c r="C81" s="1">
        <v>46</v>
      </c>
      <c r="D81" s="1">
        <v>6</v>
      </c>
      <c r="E81" s="1" t="s">
        <v>103</v>
      </c>
      <c r="F81" s="1">
        <v>-1</v>
      </c>
      <c r="G81" s="3"/>
      <c r="I81" s="1" t="s">
        <v>201</v>
      </c>
      <c r="J81">
        <f>J79/J80</f>
        <v>2.8333333333333335</v>
      </c>
      <c r="L81" t="s">
        <v>202</v>
      </c>
      <c r="M81">
        <v>683</v>
      </c>
      <c r="P81" t="s">
        <v>206</v>
      </c>
      <c r="Q81" t="s">
        <v>205</v>
      </c>
      <c r="R81" t="s">
        <v>207</v>
      </c>
    </row>
    <row r="82" spans="1:18" x14ac:dyDescent="0.3">
      <c r="A82" s="2">
        <v>83</v>
      </c>
      <c r="B82" s="1">
        <v>396</v>
      </c>
      <c r="C82" s="1">
        <v>38</v>
      </c>
      <c r="D82" s="1">
        <v>6</v>
      </c>
      <c r="E82" s="1" t="s">
        <v>106</v>
      </c>
      <c r="F82" s="1">
        <v>-1</v>
      </c>
      <c r="G82" s="7"/>
      <c r="I82" s="1" t="s">
        <v>265</v>
      </c>
      <c r="J82">
        <v>3.83</v>
      </c>
      <c r="L82" t="s">
        <v>209</v>
      </c>
      <c r="M82">
        <v>6</v>
      </c>
      <c r="R82">
        <f>(Q71/Q72)/Q73*Q75*100</f>
        <v>2.6954177897574128</v>
      </c>
    </row>
    <row r="83" spans="1:18" x14ac:dyDescent="0.3">
      <c r="A83" s="2">
        <v>83</v>
      </c>
      <c r="B83" s="1">
        <v>494</v>
      </c>
      <c r="C83" s="1">
        <v>37</v>
      </c>
      <c r="D83" s="1">
        <v>6</v>
      </c>
      <c r="E83" s="1" t="s">
        <v>107</v>
      </c>
      <c r="F83" s="1">
        <v>-1</v>
      </c>
      <c r="G83" s="7"/>
      <c r="I83" s="1" t="s">
        <v>203</v>
      </c>
      <c r="J83">
        <f>Q75+Q58+Q37+Q22+Q7</f>
        <v>87</v>
      </c>
      <c r="L83" t="s">
        <v>203</v>
      </c>
      <c r="M83">
        <v>87</v>
      </c>
    </row>
    <row r="84" spans="1:18" x14ac:dyDescent="0.3">
      <c r="A84" s="2">
        <v>84</v>
      </c>
      <c r="B84" s="1">
        <v>248</v>
      </c>
      <c r="C84" s="1">
        <v>77</v>
      </c>
      <c r="D84" s="1">
        <v>6</v>
      </c>
      <c r="E84" s="1">
        <v>-1</v>
      </c>
      <c r="F84" s="1">
        <v>-1</v>
      </c>
      <c r="G84" s="7"/>
      <c r="I84" s="1" t="s">
        <v>266</v>
      </c>
    </row>
    <row r="85" spans="1:18" x14ac:dyDescent="0.3">
      <c r="A85" s="2">
        <v>84</v>
      </c>
      <c r="B85" s="1">
        <v>301</v>
      </c>
      <c r="C85" s="1">
        <v>48</v>
      </c>
      <c r="D85" s="1">
        <v>6</v>
      </c>
      <c r="E85" s="1" t="s">
        <v>108</v>
      </c>
      <c r="F85" s="1">
        <v>-1</v>
      </c>
      <c r="G85" s="7"/>
    </row>
    <row r="86" spans="1:18" x14ac:dyDescent="0.3">
      <c r="A86" s="2">
        <v>84</v>
      </c>
      <c r="B86" s="1">
        <v>301</v>
      </c>
      <c r="C86" s="1">
        <v>48</v>
      </c>
      <c r="D86" s="1">
        <v>6</v>
      </c>
      <c r="E86" s="1" t="s">
        <v>108</v>
      </c>
      <c r="F86" s="1">
        <v>-1</v>
      </c>
      <c r="L86" t="s">
        <v>204</v>
      </c>
      <c r="M86" t="s">
        <v>205</v>
      </c>
      <c r="N86" t="s">
        <v>208</v>
      </c>
    </row>
    <row r="87" spans="1:18" x14ac:dyDescent="0.3">
      <c r="A87" s="2">
        <v>84</v>
      </c>
      <c r="B87" s="1">
        <v>303</v>
      </c>
      <c r="C87" s="1">
        <v>85</v>
      </c>
      <c r="D87" s="1">
        <v>6</v>
      </c>
      <c r="E87" s="1">
        <v>-1</v>
      </c>
      <c r="F87" s="1">
        <v>-1</v>
      </c>
      <c r="G87" s="7"/>
      <c r="N87">
        <f>(M82/M80)/M81*1000</f>
        <v>2.2936744282060788</v>
      </c>
    </row>
    <row r="88" spans="1:18" x14ac:dyDescent="0.3">
      <c r="A88" s="2">
        <v>87</v>
      </c>
      <c r="B88" s="1">
        <v>418</v>
      </c>
      <c r="C88" s="1">
        <v>43</v>
      </c>
      <c r="D88" s="1">
        <v>6</v>
      </c>
      <c r="E88" s="1" t="s">
        <v>90</v>
      </c>
      <c r="F88" s="1">
        <v>-1</v>
      </c>
      <c r="G88" s="8"/>
    </row>
    <row r="89" spans="1:18" x14ac:dyDescent="0.3">
      <c r="A89" s="2">
        <v>95</v>
      </c>
      <c r="B89" s="1">
        <v>273</v>
      </c>
      <c r="C89" s="1">
        <v>49</v>
      </c>
      <c r="D89" s="1">
        <v>6</v>
      </c>
      <c r="E89" s="1" t="s">
        <v>91</v>
      </c>
      <c r="F89" s="1" t="s">
        <v>100</v>
      </c>
      <c r="G89" s="3"/>
      <c r="L89" t="s">
        <v>206</v>
      </c>
      <c r="M89" t="s">
        <v>205</v>
      </c>
      <c r="N89" t="s">
        <v>207</v>
      </c>
    </row>
    <row r="90" spans="1:18" x14ac:dyDescent="0.3">
      <c r="A90" s="2">
        <v>95</v>
      </c>
      <c r="B90" s="1">
        <v>281</v>
      </c>
      <c r="C90" s="1">
        <v>96</v>
      </c>
      <c r="D90" s="1">
        <v>7</v>
      </c>
      <c r="E90" s="1" t="s">
        <v>102</v>
      </c>
      <c r="F90" s="1" t="s">
        <v>100</v>
      </c>
      <c r="G90" s="3"/>
      <c r="N90">
        <f>(M79/M80)/M81*M83*100</f>
        <v>159.63974020314308</v>
      </c>
    </row>
  </sheetData>
  <sortState ref="A2:F91">
    <sortCondition ref="A2:A91"/>
    <sortCondition ref="B2:B91"/>
  </sortState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0"/>
  <sheetViews>
    <sheetView topLeftCell="A19" workbookViewId="0">
      <selection activeCell="I60" sqref="I60:L85"/>
    </sheetView>
  </sheetViews>
  <sheetFormatPr defaultRowHeight="14.4" x14ac:dyDescent="0.3"/>
  <cols>
    <col min="1" max="6" width="9.109375" style="1"/>
    <col min="9" max="9" width="9.109375" style="1"/>
  </cols>
  <sheetData>
    <row r="1" spans="1:10" x14ac:dyDescent="0.3">
      <c r="A1" s="1" t="s">
        <v>111</v>
      </c>
      <c r="B1" s="2" t="s">
        <v>88</v>
      </c>
      <c r="C1" s="1" t="s">
        <v>109</v>
      </c>
      <c r="D1" s="1" t="s">
        <v>113</v>
      </c>
      <c r="E1" s="1" t="s">
        <v>110</v>
      </c>
      <c r="F1" s="1" t="s">
        <v>112</v>
      </c>
    </row>
    <row r="2" spans="1:10" x14ac:dyDescent="0.3">
      <c r="A2" s="1">
        <v>12</v>
      </c>
      <c r="B2" s="2">
        <v>16</v>
      </c>
      <c r="C2" s="1">
        <v>75</v>
      </c>
      <c r="D2" s="1">
        <v>6</v>
      </c>
      <c r="E2" s="1">
        <v>-1</v>
      </c>
      <c r="F2" s="1" t="s">
        <v>90</v>
      </c>
      <c r="H2" s="1" t="s">
        <v>231</v>
      </c>
      <c r="I2" s="1" t="s">
        <v>211</v>
      </c>
      <c r="J2" t="s">
        <v>212</v>
      </c>
    </row>
    <row r="3" spans="1:10" x14ac:dyDescent="0.3">
      <c r="A3" s="1">
        <v>10</v>
      </c>
      <c r="B3" s="2">
        <v>18</v>
      </c>
      <c r="C3" s="1">
        <v>31</v>
      </c>
      <c r="D3" s="1">
        <v>6</v>
      </c>
      <c r="E3" s="1" t="s">
        <v>91</v>
      </c>
      <c r="F3" s="1" t="s">
        <v>91</v>
      </c>
      <c r="H3" s="19">
        <v>0.1</v>
      </c>
      <c r="I3" s="1">
        <v>112</v>
      </c>
      <c r="J3" s="17">
        <f>I3/10</f>
        <v>11.2</v>
      </c>
    </row>
    <row r="4" spans="1:10" x14ac:dyDescent="0.3">
      <c r="A4" s="1">
        <v>11</v>
      </c>
      <c r="B4" s="2">
        <v>23</v>
      </c>
      <c r="C4" s="1">
        <v>50</v>
      </c>
      <c r="D4" s="1">
        <v>8</v>
      </c>
      <c r="E4" s="1" t="s">
        <v>92</v>
      </c>
      <c r="F4" s="1" t="s">
        <v>92</v>
      </c>
      <c r="H4" s="19">
        <v>0.2</v>
      </c>
      <c r="I4" s="1">
        <v>179</v>
      </c>
      <c r="J4" s="17">
        <f>I4/20</f>
        <v>8.9499999999999993</v>
      </c>
    </row>
    <row r="5" spans="1:10" x14ac:dyDescent="0.3">
      <c r="A5" s="1">
        <v>13</v>
      </c>
      <c r="B5" s="2">
        <v>47</v>
      </c>
      <c r="C5" s="1">
        <v>25</v>
      </c>
      <c r="D5" s="1">
        <v>8</v>
      </c>
      <c r="E5" s="1" t="s">
        <v>93</v>
      </c>
      <c r="F5" s="1" t="s">
        <v>93</v>
      </c>
      <c r="H5" s="19">
        <v>0.3</v>
      </c>
      <c r="I5" s="1">
        <v>211</v>
      </c>
      <c r="J5" s="17">
        <f>I5/30</f>
        <v>7.0333333333333332</v>
      </c>
    </row>
    <row r="6" spans="1:10" x14ac:dyDescent="0.3">
      <c r="A6" s="1">
        <v>11</v>
      </c>
      <c r="B6" s="2">
        <v>62</v>
      </c>
      <c r="C6" s="1">
        <v>19</v>
      </c>
      <c r="D6" s="1">
        <v>1</v>
      </c>
      <c r="E6" s="1" t="s">
        <v>94</v>
      </c>
      <c r="F6" s="1" t="s">
        <v>92</v>
      </c>
      <c r="H6" s="19">
        <v>0.4</v>
      </c>
      <c r="I6" s="1">
        <v>255</v>
      </c>
      <c r="J6" s="17">
        <f>I6/40</f>
        <v>6.375</v>
      </c>
    </row>
    <row r="7" spans="1:10" x14ac:dyDescent="0.3">
      <c r="A7" s="1">
        <v>10</v>
      </c>
      <c r="B7" s="2">
        <v>90</v>
      </c>
      <c r="C7" s="1">
        <v>73</v>
      </c>
      <c r="D7" s="1">
        <v>6</v>
      </c>
      <c r="E7" s="1">
        <v>-1</v>
      </c>
      <c r="F7" s="1" t="s">
        <v>91</v>
      </c>
      <c r="H7" s="19">
        <v>0.5</v>
      </c>
      <c r="I7" s="1">
        <v>301</v>
      </c>
      <c r="J7" s="17">
        <f>I7/50</f>
        <v>6.02</v>
      </c>
    </row>
    <row r="8" spans="1:10" x14ac:dyDescent="0.3">
      <c r="A8" s="1">
        <v>10</v>
      </c>
      <c r="B8" s="2">
        <v>91</v>
      </c>
      <c r="C8" s="1">
        <v>41</v>
      </c>
      <c r="D8" s="1">
        <v>8</v>
      </c>
      <c r="E8" s="1" t="s">
        <v>91</v>
      </c>
      <c r="F8" s="1" t="s">
        <v>91</v>
      </c>
    </row>
    <row r="9" spans="1:10" x14ac:dyDescent="0.3">
      <c r="A9" s="1">
        <v>14</v>
      </c>
      <c r="B9" s="2">
        <v>93</v>
      </c>
      <c r="C9" s="1">
        <v>4</v>
      </c>
      <c r="D9" s="1">
        <v>8</v>
      </c>
      <c r="E9" s="1" t="s">
        <v>95</v>
      </c>
      <c r="F9" s="1" t="s">
        <v>95</v>
      </c>
    </row>
    <row r="10" spans="1:10" x14ac:dyDescent="0.3">
      <c r="A10" s="1">
        <v>50</v>
      </c>
      <c r="B10" s="2">
        <v>109</v>
      </c>
      <c r="C10" s="1">
        <v>74</v>
      </c>
      <c r="D10" s="1">
        <v>6</v>
      </c>
      <c r="E10" s="1">
        <v>-1</v>
      </c>
      <c r="F10" s="1" t="s">
        <v>92</v>
      </c>
    </row>
    <row r="11" spans="1:10" x14ac:dyDescent="0.3">
      <c r="A11" s="1">
        <v>12</v>
      </c>
      <c r="B11" s="2">
        <v>112</v>
      </c>
      <c r="C11" s="1">
        <v>80</v>
      </c>
      <c r="D11" s="1">
        <v>6</v>
      </c>
      <c r="E11" s="1">
        <v>-1</v>
      </c>
      <c r="F11" s="1" t="s">
        <v>90</v>
      </c>
    </row>
    <row r="12" spans="1:10" x14ac:dyDescent="0.3">
      <c r="A12" s="1">
        <v>31</v>
      </c>
      <c r="B12" s="2">
        <v>135</v>
      </c>
      <c r="C12" s="1">
        <v>29</v>
      </c>
      <c r="D12" s="1">
        <v>1</v>
      </c>
      <c r="E12" s="1" t="s">
        <v>96</v>
      </c>
      <c r="F12" s="1" t="s">
        <v>91</v>
      </c>
    </row>
    <row r="13" spans="1:10" x14ac:dyDescent="0.3">
      <c r="A13" s="1">
        <v>75</v>
      </c>
      <c r="B13" s="2">
        <v>148</v>
      </c>
      <c r="C13" s="1">
        <v>60</v>
      </c>
      <c r="D13" s="1">
        <v>6</v>
      </c>
      <c r="E13" s="1" t="s">
        <v>97</v>
      </c>
      <c r="F13" s="1">
        <v>-1</v>
      </c>
    </row>
    <row r="14" spans="1:10" x14ac:dyDescent="0.3">
      <c r="A14" s="1">
        <v>10</v>
      </c>
      <c r="B14" s="2">
        <v>150</v>
      </c>
      <c r="C14" s="1">
        <v>22</v>
      </c>
      <c r="D14" s="1">
        <v>8</v>
      </c>
      <c r="E14" s="1" t="s">
        <v>91</v>
      </c>
      <c r="F14" s="1" t="s">
        <v>91</v>
      </c>
    </row>
    <row r="15" spans="1:10" x14ac:dyDescent="0.3">
      <c r="A15" s="1">
        <v>75</v>
      </c>
      <c r="B15" s="2">
        <v>154</v>
      </c>
      <c r="C15" s="1">
        <v>40</v>
      </c>
      <c r="D15" s="1">
        <v>6</v>
      </c>
      <c r="E15" s="1" t="s">
        <v>98</v>
      </c>
      <c r="F15" s="1">
        <v>-1</v>
      </c>
    </row>
    <row r="16" spans="1:10" x14ac:dyDescent="0.3">
      <c r="A16" s="1">
        <v>31</v>
      </c>
      <c r="B16" s="2">
        <v>164</v>
      </c>
      <c r="C16" s="1">
        <v>95</v>
      </c>
      <c r="D16" s="1">
        <v>7</v>
      </c>
      <c r="E16" s="1" t="s">
        <v>100</v>
      </c>
      <c r="F16" s="1" t="s">
        <v>91</v>
      </c>
    </row>
    <row r="17" spans="1:6" x14ac:dyDescent="0.3">
      <c r="A17" s="1">
        <v>75</v>
      </c>
      <c r="B17" s="2">
        <v>164</v>
      </c>
      <c r="C17" s="1">
        <v>67</v>
      </c>
      <c r="D17" s="1">
        <v>6</v>
      </c>
      <c r="E17" s="1" t="s">
        <v>99</v>
      </c>
      <c r="F17" s="1">
        <v>-1</v>
      </c>
    </row>
    <row r="18" spans="1:6" x14ac:dyDescent="0.3">
      <c r="A18" s="1">
        <v>50</v>
      </c>
      <c r="B18" s="2">
        <v>175</v>
      </c>
      <c r="C18" s="1">
        <v>84</v>
      </c>
      <c r="D18" s="1">
        <v>6</v>
      </c>
      <c r="E18" s="1">
        <v>-1</v>
      </c>
      <c r="F18" s="1" t="s">
        <v>92</v>
      </c>
    </row>
    <row r="19" spans="1:6" x14ac:dyDescent="0.3">
      <c r="A19" s="1">
        <v>12</v>
      </c>
      <c r="B19" s="2">
        <v>178</v>
      </c>
      <c r="C19" s="1">
        <v>33</v>
      </c>
      <c r="D19" s="1">
        <v>2</v>
      </c>
      <c r="E19" s="1" t="s">
        <v>93</v>
      </c>
      <c r="F19" s="1" t="s">
        <v>90</v>
      </c>
    </row>
    <row r="20" spans="1:6" x14ac:dyDescent="0.3">
      <c r="A20" s="1">
        <v>25</v>
      </c>
      <c r="B20" s="2">
        <v>178</v>
      </c>
      <c r="C20" s="1">
        <v>34</v>
      </c>
      <c r="D20" s="1">
        <v>4</v>
      </c>
      <c r="E20" s="1" t="s">
        <v>101</v>
      </c>
      <c r="F20" s="1" t="s">
        <v>93</v>
      </c>
    </row>
    <row r="21" spans="1:6" x14ac:dyDescent="0.3">
      <c r="A21" s="1">
        <v>75</v>
      </c>
      <c r="B21" s="2">
        <v>179</v>
      </c>
      <c r="C21" s="1">
        <v>54</v>
      </c>
      <c r="D21" s="1">
        <v>6</v>
      </c>
      <c r="E21" s="1" t="s">
        <v>102</v>
      </c>
      <c r="F21" s="1">
        <v>-1</v>
      </c>
    </row>
    <row r="22" spans="1:6" x14ac:dyDescent="0.3">
      <c r="A22" s="1">
        <v>11</v>
      </c>
      <c r="B22" s="2">
        <v>180</v>
      </c>
      <c r="C22" s="1">
        <v>16</v>
      </c>
      <c r="D22" s="1">
        <v>3</v>
      </c>
      <c r="E22" s="1" t="s">
        <v>97</v>
      </c>
      <c r="F22" s="1" t="s">
        <v>92</v>
      </c>
    </row>
    <row r="23" spans="1:6" x14ac:dyDescent="0.3">
      <c r="A23" s="1">
        <v>50</v>
      </c>
      <c r="B23" s="2">
        <v>182</v>
      </c>
      <c r="C23" s="1">
        <v>63</v>
      </c>
      <c r="D23" s="1">
        <v>6</v>
      </c>
      <c r="E23" s="1" t="s">
        <v>91</v>
      </c>
      <c r="F23" s="1" t="s">
        <v>92</v>
      </c>
    </row>
    <row r="24" spans="1:6" x14ac:dyDescent="0.3">
      <c r="A24" s="1">
        <v>73</v>
      </c>
      <c r="B24" s="2">
        <v>182</v>
      </c>
      <c r="C24" s="1">
        <v>36</v>
      </c>
      <c r="D24" s="1">
        <v>6</v>
      </c>
      <c r="E24" s="1" t="s">
        <v>103</v>
      </c>
      <c r="F24" s="1">
        <v>-1</v>
      </c>
    </row>
    <row r="25" spans="1:6" x14ac:dyDescent="0.3">
      <c r="A25" s="1">
        <v>75</v>
      </c>
      <c r="B25" s="2">
        <v>185</v>
      </c>
      <c r="C25" s="1">
        <v>66</v>
      </c>
      <c r="D25" s="1">
        <v>6</v>
      </c>
      <c r="E25" s="1" t="s">
        <v>93</v>
      </c>
      <c r="F25" s="1">
        <v>-1</v>
      </c>
    </row>
    <row r="26" spans="1:6" x14ac:dyDescent="0.3">
      <c r="A26" s="1">
        <v>75</v>
      </c>
      <c r="B26" s="2">
        <v>201</v>
      </c>
      <c r="C26" s="1">
        <v>51</v>
      </c>
      <c r="D26" s="1">
        <v>6</v>
      </c>
      <c r="E26" s="1" t="s">
        <v>93</v>
      </c>
      <c r="F26" s="1">
        <v>-1</v>
      </c>
    </row>
    <row r="27" spans="1:6" x14ac:dyDescent="0.3">
      <c r="A27" s="1">
        <v>73</v>
      </c>
      <c r="B27" s="2">
        <v>202</v>
      </c>
      <c r="C27" s="1">
        <v>79</v>
      </c>
      <c r="D27" s="1">
        <v>6</v>
      </c>
      <c r="E27" s="1">
        <v>-1</v>
      </c>
      <c r="F27" s="1">
        <v>-1</v>
      </c>
    </row>
    <row r="28" spans="1:6" x14ac:dyDescent="0.3">
      <c r="A28" s="1">
        <v>19</v>
      </c>
      <c r="B28" s="2">
        <v>203</v>
      </c>
      <c r="C28" s="1">
        <v>32</v>
      </c>
      <c r="D28" s="1">
        <v>1</v>
      </c>
      <c r="E28" s="1" t="s">
        <v>104</v>
      </c>
      <c r="F28" s="1" t="s">
        <v>94</v>
      </c>
    </row>
    <row r="29" spans="1:6" x14ac:dyDescent="0.3">
      <c r="A29" s="1">
        <v>75</v>
      </c>
      <c r="B29" s="2">
        <v>206</v>
      </c>
      <c r="C29" s="1">
        <v>62</v>
      </c>
      <c r="D29" s="1">
        <v>6</v>
      </c>
      <c r="E29" s="1" t="s">
        <v>105</v>
      </c>
      <c r="F29" s="1">
        <v>-1</v>
      </c>
    </row>
    <row r="30" spans="1:6" x14ac:dyDescent="0.3">
      <c r="A30" s="1">
        <v>4</v>
      </c>
      <c r="B30" s="2">
        <v>211</v>
      </c>
      <c r="C30" s="1">
        <v>15</v>
      </c>
      <c r="D30" s="1">
        <v>8</v>
      </c>
      <c r="E30" s="1" t="s">
        <v>95</v>
      </c>
      <c r="F30" s="1" t="s">
        <v>95</v>
      </c>
    </row>
    <row r="31" spans="1:6" x14ac:dyDescent="0.3">
      <c r="A31" s="1">
        <v>80</v>
      </c>
      <c r="B31" s="2">
        <v>211</v>
      </c>
      <c r="C31" s="1">
        <v>88</v>
      </c>
      <c r="D31" s="1">
        <v>6</v>
      </c>
      <c r="E31" s="1">
        <v>-1</v>
      </c>
      <c r="F31" s="1">
        <v>-1</v>
      </c>
    </row>
    <row r="32" spans="1:6" x14ac:dyDescent="0.3">
      <c r="A32" s="1">
        <v>75</v>
      </c>
      <c r="B32" s="2">
        <v>214</v>
      </c>
      <c r="C32" s="1">
        <v>56</v>
      </c>
      <c r="D32" s="1">
        <v>6</v>
      </c>
      <c r="E32" s="1" t="s">
        <v>106</v>
      </c>
      <c r="F32" s="1">
        <v>-1</v>
      </c>
    </row>
    <row r="33" spans="1:6" x14ac:dyDescent="0.3">
      <c r="A33" s="1">
        <v>50</v>
      </c>
      <c r="B33" s="2">
        <v>227</v>
      </c>
      <c r="C33" s="1">
        <v>52</v>
      </c>
      <c r="D33" s="1">
        <v>6</v>
      </c>
      <c r="E33" s="1" t="s">
        <v>95</v>
      </c>
      <c r="F33" s="1" t="s">
        <v>92</v>
      </c>
    </row>
    <row r="34" spans="1:6" x14ac:dyDescent="0.3">
      <c r="A34" s="1">
        <v>75</v>
      </c>
      <c r="B34" s="2">
        <v>232</v>
      </c>
      <c r="C34" s="1">
        <v>55</v>
      </c>
      <c r="D34" s="1">
        <v>6</v>
      </c>
      <c r="E34" s="1" t="s">
        <v>107</v>
      </c>
      <c r="F34" s="1">
        <v>-1</v>
      </c>
    </row>
    <row r="35" spans="1:6" x14ac:dyDescent="0.3">
      <c r="A35" s="1">
        <v>75</v>
      </c>
      <c r="B35" s="2">
        <v>242</v>
      </c>
      <c r="C35" s="1">
        <v>65</v>
      </c>
      <c r="D35" s="1">
        <v>6</v>
      </c>
      <c r="E35" s="1" t="s">
        <v>92</v>
      </c>
      <c r="F35" s="1">
        <v>-1</v>
      </c>
    </row>
    <row r="36" spans="1:6" x14ac:dyDescent="0.3">
      <c r="A36" s="1">
        <v>80</v>
      </c>
      <c r="B36" s="2">
        <v>248</v>
      </c>
      <c r="C36" s="1">
        <v>87</v>
      </c>
      <c r="D36" s="1">
        <v>6</v>
      </c>
      <c r="E36" s="1">
        <v>-1</v>
      </c>
      <c r="F36" s="1">
        <v>-1</v>
      </c>
    </row>
    <row r="37" spans="1:6" x14ac:dyDescent="0.3">
      <c r="A37" s="1">
        <v>84</v>
      </c>
      <c r="B37" s="2">
        <v>248</v>
      </c>
      <c r="C37" s="1">
        <v>77</v>
      </c>
      <c r="D37" s="1">
        <v>6</v>
      </c>
      <c r="E37" s="1">
        <v>-1</v>
      </c>
      <c r="F37" s="1">
        <v>-1</v>
      </c>
    </row>
    <row r="38" spans="1:6" x14ac:dyDescent="0.3">
      <c r="A38" s="1">
        <v>67</v>
      </c>
      <c r="B38" s="2">
        <v>252</v>
      </c>
      <c r="C38" s="1">
        <v>92</v>
      </c>
      <c r="D38" s="1">
        <v>7</v>
      </c>
      <c r="E38" s="1" t="s">
        <v>92</v>
      </c>
      <c r="F38" s="1" t="s">
        <v>99</v>
      </c>
    </row>
    <row r="39" spans="1:6" x14ac:dyDescent="0.3">
      <c r="A39" s="1">
        <v>74</v>
      </c>
      <c r="B39" s="2">
        <v>253</v>
      </c>
      <c r="C39" s="1">
        <v>83</v>
      </c>
      <c r="D39" s="1">
        <v>6</v>
      </c>
      <c r="E39" s="1">
        <v>-1</v>
      </c>
      <c r="F39" s="1">
        <v>-1</v>
      </c>
    </row>
    <row r="40" spans="1:6" x14ac:dyDescent="0.3">
      <c r="A40" s="1">
        <v>73</v>
      </c>
      <c r="B40" s="2">
        <v>254</v>
      </c>
      <c r="C40" s="1">
        <v>68</v>
      </c>
      <c r="D40" s="1">
        <v>6</v>
      </c>
      <c r="E40" s="1" t="s">
        <v>98</v>
      </c>
      <c r="F40" s="1">
        <v>-1</v>
      </c>
    </row>
    <row r="41" spans="1:6" x14ac:dyDescent="0.3">
      <c r="A41" s="1">
        <v>73</v>
      </c>
      <c r="B41" s="2">
        <v>255</v>
      </c>
      <c r="C41" s="1">
        <v>81</v>
      </c>
      <c r="D41" s="1">
        <v>6</v>
      </c>
      <c r="E41" s="1">
        <v>-1</v>
      </c>
      <c r="F41" s="1">
        <v>-1</v>
      </c>
    </row>
    <row r="42" spans="1:6" x14ac:dyDescent="0.3">
      <c r="A42" s="1">
        <v>74</v>
      </c>
      <c r="B42" s="2">
        <v>261</v>
      </c>
      <c r="C42" s="1">
        <v>69</v>
      </c>
      <c r="D42" s="1">
        <v>6</v>
      </c>
      <c r="E42" s="1" t="s">
        <v>98</v>
      </c>
      <c r="F42" s="1">
        <v>-1</v>
      </c>
    </row>
    <row r="43" spans="1:6" x14ac:dyDescent="0.3">
      <c r="A43" s="1">
        <v>60</v>
      </c>
      <c r="B43" s="2">
        <v>268</v>
      </c>
      <c r="C43" s="1">
        <v>86</v>
      </c>
      <c r="D43" s="1">
        <v>6</v>
      </c>
      <c r="E43" s="1">
        <v>-1</v>
      </c>
      <c r="F43" s="1" t="s">
        <v>97</v>
      </c>
    </row>
    <row r="44" spans="1:6" x14ac:dyDescent="0.3">
      <c r="A44" s="1">
        <v>95</v>
      </c>
      <c r="B44" s="2">
        <v>273</v>
      </c>
      <c r="C44" s="1">
        <v>49</v>
      </c>
      <c r="D44" s="1">
        <v>6</v>
      </c>
      <c r="E44" s="1" t="s">
        <v>91</v>
      </c>
      <c r="F44" s="1" t="s">
        <v>100</v>
      </c>
    </row>
    <row r="45" spans="1:6" x14ac:dyDescent="0.3">
      <c r="A45" s="1">
        <v>33</v>
      </c>
      <c r="B45" s="2">
        <v>274</v>
      </c>
      <c r="C45" s="1">
        <v>7</v>
      </c>
      <c r="D45" s="1">
        <v>2</v>
      </c>
      <c r="E45" s="1" t="s">
        <v>103</v>
      </c>
      <c r="F45" s="1" t="s">
        <v>93</v>
      </c>
    </row>
    <row r="46" spans="1:6" x14ac:dyDescent="0.3">
      <c r="A46" s="1">
        <v>66</v>
      </c>
      <c r="B46" s="2">
        <v>281</v>
      </c>
      <c r="C46" s="1">
        <v>71</v>
      </c>
      <c r="D46" s="1">
        <v>6</v>
      </c>
      <c r="E46" s="1" t="s">
        <v>94</v>
      </c>
      <c r="F46" s="1" t="s">
        <v>93</v>
      </c>
    </row>
    <row r="47" spans="1:6" x14ac:dyDescent="0.3">
      <c r="A47" s="1">
        <v>95</v>
      </c>
      <c r="B47" s="2">
        <v>281</v>
      </c>
      <c r="C47" s="1">
        <v>96</v>
      </c>
      <c r="D47" s="1">
        <v>7</v>
      </c>
      <c r="E47" s="1" t="s">
        <v>102</v>
      </c>
      <c r="F47" s="1" t="s">
        <v>100</v>
      </c>
    </row>
    <row r="48" spans="1:6" x14ac:dyDescent="0.3">
      <c r="A48" s="1">
        <v>73</v>
      </c>
      <c r="B48" s="2">
        <v>283</v>
      </c>
      <c r="C48" s="1">
        <v>64</v>
      </c>
      <c r="D48" s="1">
        <v>6</v>
      </c>
      <c r="E48" s="1" t="s">
        <v>92</v>
      </c>
      <c r="F48" s="1">
        <v>-1</v>
      </c>
    </row>
    <row r="49" spans="1:12" x14ac:dyDescent="0.3">
      <c r="A49" s="1">
        <v>34</v>
      </c>
      <c r="B49" s="2">
        <v>293</v>
      </c>
      <c r="C49" s="1">
        <v>47</v>
      </c>
      <c r="D49" s="1">
        <v>8</v>
      </c>
      <c r="E49" s="1" t="s">
        <v>101</v>
      </c>
      <c r="F49" s="1" t="s">
        <v>101</v>
      </c>
    </row>
    <row r="50" spans="1:12" x14ac:dyDescent="0.3">
      <c r="A50" s="1">
        <v>73</v>
      </c>
      <c r="B50" s="2">
        <v>301</v>
      </c>
      <c r="C50" s="1">
        <v>70</v>
      </c>
      <c r="D50" s="1">
        <v>6</v>
      </c>
      <c r="E50" s="1" t="s">
        <v>101</v>
      </c>
      <c r="F50" s="1">
        <v>-1</v>
      </c>
    </row>
    <row r="51" spans="1:12" x14ac:dyDescent="0.3">
      <c r="A51" s="1">
        <v>84</v>
      </c>
      <c r="B51" s="2">
        <v>301</v>
      </c>
      <c r="C51" s="1">
        <v>48</v>
      </c>
      <c r="D51" s="1">
        <v>6</v>
      </c>
      <c r="E51" s="1" t="s">
        <v>108</v>
      </c>
      <c r="F51" s="1">
        <v>-1</v>
      </c>
    </row>
    <row r="52" spans="1:12" x14ac:dyDescent="0.3">
      <c r="A52" s="1">
        <v>84</v>
      </c>
      <c r="B52" s="2">
        <v>301</v>
      </c>
      <c r="C52" s="1">
        <v>48</v>
      </c>
      <c r="D52" s="1">
        <v>6</v>
      </c>
      <c r="E52" s="1" t="s">
        <v>108</v>
      </c>
      <c r="F52" s="1">
        <v>-1</v>
      </c>
    </row>
    <row r="53" spans="1:12" x14ac:dyDescent="0.3">
      <c r="A53" s="1">
        <v>84</v>
      </c>
      <c r="B53" s="2">
        <v>303</v>
      </c>
      <c r="C53" s="1">
        <v>85</v>
      </c>
      <c r="D53" s="1">
        <v>6</v>
      </c>
      <c r="E53" s="1">
        <v>-1</v>
      </c>
      <c r="F53" s="1">
        <v>-1</v>
      </c>
    </row>
    <row r="54" spans="1:12" x14ac:dyDescent="0.3">
      <c r="A54" s="1">
        <v>73</v>
      </c>
      <c r="B54" s="2">
        <v>307</v>
      </c>
      <c r="C54" s="1">
        <v>78</v>
      </c>
      <c r="D54" s="1">
        <v>6</v>
      </c>
      <c r="E54" s="1">
        <v>-1</v>
      </c>
      <c r="F54" s="1">
        <v>-1</v>
      </c>
    </row>
    <row r="55" spans="1:12" x14ac:dyDescent="0.3">
      <c r="A55" s="1">
        <v>66</v>
      </c>
      <c r="B55" s="2">
        <v>310</v>
      </c>
      <c r="C55" s="1">
        <v>57</v>
      </c>
      <c r="D55" s="1">
        <v>6</v>
      </c>
      <c r="E55" s="1" t="s">
        <v>99</v>
      </c>
      <c r="F55" s="1" t="s">
        <v>93</v>
      </c>
    </row>
    <row r="56" spans="1:12" x14ac:dyDescent="0.3">
      <c r="A56" s="1">
        <v>60</v>
      </c>
      <c r="B56" s="2">
        <v>311</v>
      </c>
      <c r="C56" s="1">
        <v>59</v>
      </c>
      <c r="D56" s="1">
        <v>6</v>
      </c>
      <c r="E56" s="1" t="s">
        <v>101</v>
      </c>
      <c r="F56" s="1" t="s">
        <v>97</v>
      </c>
    </row>
    <row r="57" spans="1:12" x14ac:dyDescent="0.3">
      <c r="A57" s="1">
        <v>66</v>
      </c>
      <c r="B57" s="2">
        <v>314</v>
      </c>
      <c r="C57" s="1">
        <v>61</v>
      </c>
      <c r="D57" s="1">
        <v>6</v>
      </c>
      <c r="E57" s="1" t="s">
        <v>96</v>
      </c>
      <c r="F57" s="1" t="s">
        <v>93</v>
      </c>
    </row>
    <row r="58" spans="1:12" x14ac:dyDescent="0.3">
      <c r="A58" s="1">
        <v>74</v>
      </c>
      <c r="B58" s="2">
        <v>322</v>
      </c>
      <c r="C58" s="1">
        <v>82</v>
      </c>
      <c r="D58" s="1">
        <v>6</v>
      </c>
      <c r="E58" s="1">
        <v>-1</v>
      </c>
      <c r="F58" s="1">
        <v>-1</v>
      </c>
    </row>
    <row r="59" spans="1:12" x14ac:dyDescent="0.3">
      <c r="A59" s="1">
        <v>54</v>
      </c>
      <c r="B59" s="2">
        <v>323</v>
      </c>
      <c r="C59" s="1">
        <v>76</v>
      </c>
      <c r="D59" s="1">
        <v>6</v>
      </c>
      <c r="E59" s="1">
        <v>-1</v>
      </c>
      <c r="F59" s="1" t="s">
        <v>102</v>
      </c>
    </row>
    <row r="60" spans="1:12" x14ac:dyDescent="0.3">
      <c r="A60" s="1">
        <v>62</v>
      </c>
      <c r="B60" s="2">
        <v>323</v>
      </c>
      <c r="C60" s="1">
        <v>53</v>
      </c>
      <c r="D60" s="1">
        <v>6</v>
      </c>
      <c r="E60" s="1" t="s">
        <v>100</v>
      </c>
      <c r="F60" s="1" t="s">
        <v>105</v>
      </c>
      <c r="I60" s="47" t="s">
        <v>267</v>
      </c>
      <c r="J60" s="48" t="s">
        <v>88</v>
      </c>
      <c r="K60" s="49" t="s">
        <v>109</v>
      </c>
      <c r="L60" s="50" t="s">
        <v>113</v>
      </c>
    </row>
    <row r="61" spans="1:12" x14ac:dyDescent="0.3">
      <c r="A61" s="1">
        <v>79</v>
      </c>
      <c r="B61" s="2">
        <v>332</v>
      </c>
      <c r="C61" s="1">
        <v>72</v>
      </c>
      <c r="D61" s="1">
        <v>6</v>
      </c>
      <c r="E61" s="1">
        <v>-1</v>
      </c>
      <c r="F61" s="1">
        <v>-1</v>
      </c>
      <c r="H61" s="1">
        <v>2</v>
      </c>
      <c r="I61" s="51">
        <v>1</v>
      </c>
      <c r="J61" s="52">
        <v>16</v>
      </c>
      <c r="K61" s="30">
        <v>75</v>
      </c>
      <c r="L61" s="53">
        <v>6</v>
      </c>
    </row>
    <row r="62" spans="1:12" x14ac:dyDescent="0.3">
      <c r="A62" s="1">
        <v>29</v>
      </c>
      <c r="B62" s="2">
        <v>346</v>
      </c>
      <c r="C62" s="1">
        <v>21</v>
      </c>
      <c r="D62" s="1">
        <v>4</v>
      </c>
      <c r="E62" s="1" t="s">
        <v>105</v>
      </c>
      <c r="F62" s="1" t="s">
        <v>96</v>
      </c>
      <c r="I62" s="51">
        <v>2</v>
      </c>
      <c r="J62" s="52">
        <v>18</v>
      </c>
      <c r="K62" s="30">
        <v>31</v>
      </c>
      <c r="L62" s="53">
        <v>6</v>
      </c>
    </row>
    <row r="63" spans="1:12" x14ac:dyDescent="0.3">
      <c r="A63" s="1">
        <v>68</v>
      </c>
      <c r="B63" s="2">
        <v>349</v>
      </c>
      <c r="C63" s="1">
        <v>89</v>
      </c>
      <c r="D63" s="1">
        <v>6</v>
      </c>
      <c r="E63" s="1">
        <v>-1</v>
      </c>
      <c r="F63" s="1" t="s">
        <v>98</v>
      </c>
      <c r="I63" s="51">
        <v>3</v>
      </c>
      <c r="J63" s="52">
        <v>23</v>
      </c>
      <c r="K63" s="30">
        <v>50</v>
      </c>
      <c r="L63" s="53">
        <v>8</v>
      </c>
    </row>
    <row r="64" spans="1:12" x14ac:dyDescent="0.3">
      <c r="A64" s="1">
        <v>65</v>
      </c>
      <c r="B64" s="2">
        <v>353</v>
      </c>
      <c r="C64" s="1">
        <v>30</v>
      </c>
      <c r="D64" s="1">
        <v>6</v>
      </c>
      <c r="E64" s="1" t="s">
        <v>105</v>
      </c>
      <c r="F64" s="1" t="s">
        <v>92</v>
      </c>
      <c r="I64" s="51">
        <v>4</v>
      </c>
      <c r="J64" s="52">
        <v>47</v>
      </c>
      <c r="K64" s="30">
        <v>25</v>
      </c>
      <c r="L64" s="53">
        <v>8</v>
      </c>
    </row>
    <row r="65" spans="1:12" x14ac:dyDescent="0.3">
      <c r="A65" s="1">
        <v>4</v>
      </c>
      <c r="B65" s="2">
        <v>366</v>
      </c>
      <c r="C65" s="1">
        <v>94</v>
      </c>
      <c r="D65" s="1">
        <v>8</v>
      </c>
      <c r="E65" s="1" t="s">
        <v>95</v>
      </c>
      <c r="F65" s="1" t="s">
        <v>95</v>
      </c>
      <c r="I65" s="51">
        <v>5</v>
      </c>
      <c r="J65" s="52">
        <v>62</v>
      </c>
      <c r="K65" s="30">
        <v>19</v>
      </c>
      <c r="L65" s="53">
        <v>1</v>
      </c>
    </row>
    <row r="66" spans="1:12" x14ac:dyDescent="0.3">
      <c r="A66" s="1">
        <v>4</v>
      </c>
      <c r="B66" s="2">
        <v>371</v>
      </c>
      <c r="C66" s="1">
        <v>3</v>
      </c>
      <c r="D66" s="1">
        <v>3</v>
      </c>
      <c r="E66" s="1" t="s">
        <v>93</v>
      </c>
      <c r="F66" s="1" t="s">
        <v>95</v>
      </c>
      <c r="I66" s="51">
        <v>6</v>
      </c>
      <c r="J66" s="52">
        <v>90</v>
      </c>
      <c r="K66" s="30">
        <v>73</v>
      </c>
      <c r="L66" s="53">
        <v>6</v>
      </c>
    </row>
    <row r="67" spans="1:12" x14ac:dyDescent="0.3">
      <c r="A67" s="1">
        <v>4</v>
      </c>
      <c r="B67" s="2">
        <v>371</v>
      </c>
      <c r="C67" s="1">
        <v>35</v>
      </c>
      <c r="D67" s="1">
        <v>3</v>
      </c>
      <c r="E67" s="1" t="s">
        <v>94</v>
      </c>
      <c r="F67" s="1" t="s">
        <v>95</v>
      </c>
      <c r="I67" s="51">
        <v>7</v>
      </c>
      <c r="J67" s="52">
        <v>91</v>
      </c>
      <c r="K67" s="30">
        <v>41</v>
      </c>
      <c r="L67" s="53">
        <v>8</v>
      </c>
    </row>
    <row r="68" spans="1:12" x14ac:dyDescent="0.3">
      <c r="A68" s="1">
        <v>69</v>
      </c>
      <c r="B68" s="2">
        <v>372</v>
      </c>
      <c r="C68" s="1">
        <v>98</v>
      </c>
      <c r="D68" s="1">
        <v>6</v>
      </c>
      <c r="E68" s="1" t="s">
        <v>97</v>
      </c>
      <c r="F68" s="1" t="s">
        <v>98</v>
      </c>
      <c r="I68" s="51">
        <v>8</v>
      </c>
      <c r="J68" s="52">
        <v>93</v>
      </c>
      <c r="K68" s="30">
        <v>4</v>
      </c>
      <c r="L68" s="53">
        <v>8</v>
      </c>
    </row>
    <row r="69" spans="1:12" ht="15" thickBot="1" x14ac:dyDescent="0.35">
      <c r="A69" s="1">
        <v>34</v>
      </c>
      <c r="B69" s="2">
        <v>396</v>
      </c>
      <c r="C69" s="1">
        <v>1</v>
      </c>
      <c r="D69" s="1">
        <v>0</v>
      </c>
      <c r="E69" s="1" t="s">
        <v>104</v>
      </c>
      <c r="F69" s="1" t="s">
        <v>101</v>
      </c>
      <c r="I69" s="51">
        <v>9</v>
      </c>
      <c r="J69" s="52">
        <v>109</v>
      </c>
      <c r="K69" s="30">
        <v>74</v>
      </c>
      <c r="L69" s="53">
        <v>6</v>
      </c>
    </row>
    <row r="70" spans="1:12" ht="15" thickBot="1" x14ac:dyDescent="0.35">
      <c r="A70" s="1">
        <v>69</v>
      </c>
      <c r="B70" s="2">
        <v>396</v>
      </c>
      <c r="C70" s="1">
        <v>39</v>
      </c>
      <c r="D70" s="1">
        <v>6</v>
      </c>
      <c r="E70" s="1" t="s">
        <v>99</v>
      </c>
      <c r="F70" s="1" t="s">
        <v>98</v>
      </c>
      <c r="I70" s="54">
        <v>10</v>
      </c>
      <c r="J70" s="45">
        <v>112</v>
      </c>
      <c r="K70" s="46">
        <v>80</v>
      </c>
      <c r="L70" s="55">
        <v>6</v>
      </c>
    </row>
    <row r="71" spans="1:12" x14ac:dyDescent="0.3">
      <c r="A71" s="1">
        <v>83</v>
      </c>
      <c r="B71" s="2">
        <v>396</v>
      </c>
      <c r="C71" s="1">
        <v>38</v>
      </c>
      <c r="D71" s="1">
        <v>6</v>
      </c>
      <c r="E71" s="1" t="s">
        <v>106</v>
      </c>
      <c r="F71" s="1">
        <v>-1</v>
      </c>
      <c r="I71" s="51">
        <v>11</v>
      </c>
      <c r="J71" s="52">
        <v>135</v>
      </c>
      <c r="K71" s="30">
        <v>29</v>
      </c>
      <c r="L71" s="53">
        <v>1</v>
      </c>
    </row>
    <row r="72" spans="1:12" x14ac:dyDescent="0.3">
      <c r="A72" s="1">
        <v>81</v>
      </c>
      <c r="B72" s="2">
        <v>397</v>
      </c>
      <c r="C72" s="1">
        <v>46</v>
      </c>
      <c r="D72" s="1">
        <v>6</v>
      </c>
      <c r="E72" s="1" t="s">
        <v>103</v>
      </c>
      <c r="F72" s="1">
        <v>-1</v>
      </c>
      <c r="I72" s="51">
        <v>12</v>
      </c>
      <c r="J72" s="52">
        <v>148</v>
      </c>
      <c r="K72" s="30">
        <v>60</v>
      </c>
      <c r="L72" s="53">
        <v>6</v>
      </c>
    </row>
    <row r="73" spans="1:12" x14ac:dyDescent="0.3">
      <c r="A73" s="1">
        <v>69</v>
      </c>
      <c r="B73" s="2">
        <v>399</v>
      </c>
      <c r="C73" s="1">
        <v>58</v>
      </c>
      <c r="D73" s="1">
        <v>6</v>
      </c>
      <c r="E73" s="1" t="s">
        <v>98</v>
      </c>
      <c r="F73" s="1" t="s">
        <v>98</v>
      </c>
      <c r="I73" s="51">
        <v>13</v>
      </c>
      <c r="J73" s="52">
        <v>150</v>
      </c>
      <c r="K73" s="30">
        <v>22</v>
      </c>
      <c r="L73" s="53">
        <v>8</v>
      </c>
    </row>
    <row r="74" spans="1:12" x14ac:dyDescent="0.3">
      <c r="A74" s="1">
        <v>87</v>
      </c>
      <c r="B74" s="2">
        <v>418</v>
      </c>
      <c r="C74" s="1">
        <v>43</v>
      </c>
      <c r="D74" s="1">
        <v>6</v>
      </c>
      <c r="E74" s="1" t="s">
        <v>90</v>
      </c>
      <c r="F74" s="1">
        <v>-1</v>
      </c>
      <c r="I74" s="51">
        <v>14</v>
      </c>
      <c r="J74" s="52">
        <v>154</v>
      </c>
      <c r="K74" s="30">
        <v>40</v>
      </c>
      <c r="L74" s="53">
        <v>6</v>
      </c>
    </row>
    <row r="75" spans="1:12" x14ac:dyDescent="0.3">
      <c r="A75" s="1">
        <v>36</v>
      </c>
      <c r="B75" s="2">
        <v>419</v>
      </c>
      <c r="C75" s="1">
        <v>93</v>
      </c>
      <c r="D75" s="1">
        <v>7</v>
      </c>
      <c r="E75" s="1" t="s">
        <v>104</v>
      </c>
      <c r="F75" s="1" t="s">
        <v>103</v>
      </c>
      <c r="I75" s="51">
        <v>15</v>
      </c>
      <c r="J75" s="52">
        <v>164</v>
      </c>
      <c r="K75" s="30">
        <v>95</v>
      </c>
      <c r="L75" s="53">
        <v>7</v>
      </c>
    </row>
    <row r="76" spans="1:12" x14ac:dyDescent="0.3">
      <c r="A76" s="1">
        <v>56</v>
      </c>
      <c r="B76" s="2">
        <v>425</v>
      </c>
      <c r="C76" s="1">
        <v>6</v>
      </c>
      <c r="D76" s="1">
        <v>6</v>
      </c>
      <c r="E76" s="1" t="s">
        <v>102</v>
      </c>
      <c r="F76" s="1" t="s">
        <v>106</v>
      </c>
      <c r="I76" s="51">
        <v>16</v>
      </c>
      <c r="J76" s="52">
        <v>164</v>
      </c>
      <c r="K76" s="30">
        <v>67</v>
      </c>
      <c r="L76" s="53">
        <v>6</v>
      </c>
    </row>
    <row r="77" spans="1:12" x14ac:dyDescent="0.3">
      <c r="A77" s="1">
        <v>57</v>
      </c>
      <c r="B77" s="2">
        <v>426</v>
      </c>
      <c r="C77" s="1">
        <v>90</v>
      </c>
      <c r="D77" s="1">
        <v>6</v>
      </c>
      <c r="E77" s="1" t="s">
        <v>108</v>
      </c>
      <c r="F77" s="1" t="s">
        <v>99</v>
      </c>
      <c r="I77" s="51">
        <v>17</v>
      </c>
      <c r="J77" s="52">
        <v>175</v>
      </c>
      <c r="K77" s="30">
        <v>84</v>
      </c>
      <c r="L77" s="53">
        <v>6</v>
      </c>
    </row>
    <row r="78" spans="1:12" x14ac:dyDescent="0.3">
      <c r="A78" s="1">
        <v>53</v>
      </c>
      <c r="B78" s="2">
        <v>437</v>
      </c>
      <c r="C78" s="1">
        <v>5</v>
      </c>
      <c r="D78" s="1">
        <v>8</v>
      </c>
      <c r="E78" s="1" t="s">
        <v>100</v>
      </c>
      <c r="F78" s="1" t="s">
        <v>100</v>
      </c>
      <c r="I78" s="51">
        <v>18</v>
      </c>
      <c r="J78" s="52">
        <v>178</v>
      </c>
      <c r="K78" s="30">
        <v>33</v>
      </c>
      <c r="L78" s="53">
        <v>2</v>
      </c>
    </row>
    <row r="79" spans="1:12" ht="15" thickBot="1" x14ac:dyDescent="0.35">
      <c r="A79" s="1">
        <v>52</v>
      </c>
      <c r="B79" s="2">
        <v>451</v>
      </c>
      <c r="C79" s="1">
        <v>97</v>
      </c>
      <c r="D79" s="1">
        <v>7</v>
      </c>
      <c r="E79" s="1" t="s">
        <v>103</v>
      </c>
      <c r="F79" s="1" t="s">
        <v>95</v>
      </c>
      <c r="I79" s="51">
        <v>19</v>
      </c>
      <c r="J79" s="52">
        <v>178</v>
      </c>
      <c r="K79" s="30">
        <v>34</v>
      </c>
      <c r="L79" s="53">
        <v>4</v>
      </c>
    </row>
    <row r="80" spans="1:12" ht="15" thickBot="1" x14ac:dyDescent="0.35">
      <c r="A80" s="1">
        <v>83</v>
      </c>
      <c r="B80" s="2">
        <v>494</v>
      </c>
      <c r="C80" s="1">
        <v>37</v>
      </c>
      <c r="D80" s="1">
        <v>6</v>
      </c>
      <c r="E80" s="1" t="s">
        <v>107</v>
      </c>
      <c r="F80" s="1">
        <v>-1</v>
      </c>
      <c r="I80" s="54">
        <v>20</v>
      </c>
      <c r="J80" s="45">
        <v>179</v>
      </c>
      <c r="K80" s="46">
        <v>54</v>
      </c>
      <c r="L80" s="55">
        <v>6</v>
      </c>
    </row>
    <row r="81" spans="1:12" x14ac:dyDescent="0.3">
      <c r="A81" s="1">
        <v>21</v>
      </c>
      <c r="B81" s="2">
        <v>524</v>
      </c>
      <c r="C81" s="1">
        <v>91</v>
      </c>
      <c r="D81" s="1">
        <v>8</v>
      </c>
      <c r="E81" s="1" t="s">
        <v>105</v>
      </c>
      <c r="F81" s="1" t="s">
        <v>105</v>
      </c>
      <c r="I81" s="51">
        <v>21</v>
      </c>
      <c r="J81" s="52">
        <v>180</v>
      </c>
      <c r="K81" s="30">
        <v>16</v>
      </c>
      <c r="L81" s="53">
        <v>3</v>
      </c>
    </row>
    <row r="82" spans="1:12" x14ac:dyDescent="0.3">
      <c r="A82" s="1">
        <v>46</v>
      </c>
      <c r="B82" s="2">
        <v>527</v>
      </c>
      <c r="C82" s="1">
        <v>28</v>
      </c>
      <c r="D82" s="1">
        <v>8</v>
      </c>
      <c r="E82" s="1" t="s">
        <v>103</v>
      </c>
      <c r="F82" s="1" t="s">
        <v>103</v>
      </c>
      <c r="I82" s="51">
        <v>22</v>
      </c>
      <c r="J82" s="52">
        <v>182</v>
      </c>
      <c r="K82" s="30">
        <v>63</v>
      </c>
      <c r="L82" s="53">
        <v>6</v>
      </c>
    </row>
    <row r="83" spans="1:12" x14ac:dyDescent="0.3">
      <c r="A83" s="1">
        <v>5</v>
      </c>
      <c r="B83" s="2">
        <v>539</v>
      </c>
      <c r="C83" s="1">
        <v>2</v>
      </c>
      <c r="D83" s="1">
        <v>3</v>
      </c>
      <c r="E83" s="1" t="s">
        <v>108</v>
      </c>
      <c r="F83" s="1" t="s">
        <v>100</v>
      </c>
      <c r="I83" s="51">
        <v>23</v>
      </c>
      <c r="J83" s="52">
        <v>182</v>
      </c>
      <c r="K83" s="30">
        <v>36</v>
      </c>
      <c r="L83" s="53">
        <v>6</v>
      </c>
    </row>
    <row r="84" spans="1:12" x14ac:dyDescent="0.3">
      <c r="A84" s="1">
        <v>78</v>
      </c>
      <c r="B84" s="2">
        <v>545</v>
      </c>
      <c r="C84" s="1">
        <v>27</v>
      </c>
      <c r="D84" s="1">
        <v>6</v>
      </c>
      <c r="E84" s="1" t="s">
        <v>102</v>
      </c>
      <c r="F84" s="1">
        <v>-1</v>
      </c>
      <c r="I84" s="51">
        <v>24</v>
      </c>
      <c r="J84" s="52">
        <v>185</v>
      </c>
      <c r="K84" s="30">
        <v>66</v>
      </c>
      <c r="L84" s="53">
        <v>6</v>
      </c>
    </row>
    <row r="85" spans="1:12" x14ac:dyDescent="0.3">
      <c r="A85" s="1">
        <v>61</v>
      </c>
      <c r="B85" s="2">
        <v>546</v>
      </c>
      <c r="C85" s="1">
        <v>9</v>
      </c>
      <c r="D85" s="1">
        <v>8</v>
      </c>
      <c r="E85" s="1" t="s">
        <v>96</v>
      </c>
      <c r="F85" s="1" t="s">
        <v>96</v>
      </c>
      <c r="I85" s="56">
        <v>25</v>
      </c>
      <c r="J85" s="57">
        <v>201</v>
      </c>
      <c r="K85" s="34">
        <v>51</v>
      </c>
      <c r="L85" s="58">
        <v>6</v>
      </c>
    </row>
    <row r="86" spans="1:12" x14ac:dyDescent="0.3">
      <c r="A86" s="1">
        <v>5</v>
      </c>
      <c r="B86" s="2">
        <v>643</v>
      </c>
      <c r="C86" s="1">
        <v>26</v>
      </c>
      <c r="D86" s="1">
        <v>8</v>
      </c>
      <c r="E86" s="1" t="s">
        <v>100</v>
      </c>
      <c r="F86" s="1" t="s">
        <v>100</v>
      </c>
    </row>
    <row r="87" spans="1:12" x14ac:dyDescent="0.3">
      <c r="A87" s="1">
        <v>9</v>
      </c>
      <c r="B87" s="2">
        <v>646</v>
      </c>
      <c r="C87" s="1">
        <v>18</v>
      </c>
      <c r="D87" s="1">
        <v>8</v>
      </c>
      <c r="E87" s="1" t="s">
        <v>96</v>
      </c>
      <c r="F87" s="1" t="s">
        <v>96</v>
      </c>
    </row>
    <row r="88" spans="1:12" x14ac:dyDescent="0.3">
      <c r="A88" s="1">
        <v>6</v>
      </c>
      <c r="B88" s="2">
        <v>683</v>
      </c>
      <c r="C88" s="1">
        <v>23</v>
      </c>
      <c r="D88" s="1">
        <v>3</v>
      </c>
      <c r="E88" s="1" t="s">
        <v>92</v>
      </c>
      <c r="F88" s="1" t="s">
        <v>102</v>
      </c>
    </row>
    <row r="89" spans="1:12" x14ac:dyDescent="0.3">
      <c r="A89" s="1">
        <v>6</v>
      </c>
      <c r="B89" s="2">
        <v>683</v>
      </c>
      <c r="C89" s="1">
        <v>23</v>
      </c>
      <c r="D89" s="1">
        <v>3</v>
      </c>
      <c r="E89" s="1" t="s">
        <v>92</v>
      </c>
      <c r="F89" s="1" t="s">
        <v>102</v>
      </c>
    </row>
    <row r="90" spans="1:12" x14ac:dyDescent="0.3">
      <c r="A90" s="1">
        <v>9</v>
      </c>
      <c r="B90" s="2">
        <v>683</v>
      </c>
      <c r="C90" s="1">
        <v>23</v>
      </c>
      <c r="D90" s="1">
        <v>3</v>
      </c>
      <c r="E90" s="1" t="s">
        <v>92</v>
      </c>
      <c r="F90" s="1" t="s">
        <v>96</v>
      </c>
    </row>
  </sheetData>
  <sortState ref="A2:F91">
    <sortCondition ref="B2:B91"/>
    <sortCondition ref="A2:A91"/>
  </sortState>
  <conditionalFormatting sqref="D2:D90">
    <cfRule type="colorScale" priority="2">
      <colorScale>
        <cfvo type="min"/>
        <cfvo type="max"/>
        <color rgb="FFFFEF9C"/>
        <color rgb="FF63BE7B"/>
      </colorScale>
    </cfRule>
  </conditionalFormatting>
  <conditionalFormatting sqref="L61:L8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"/>
  <sheetViews>
    <sheetView workbookViewId="0">
      <selection sqref="A1:XFD1048576"/>
    </sheetView>
  </sheetViews>
  <sheetFormatPr defaultRowHeight="14.4" x14ac:dyDescent="0.3"/>
  <cols>
    <col min="1" max="6" width="9.109375" style="1"/>
  </cols>
  <sheetData>
    <row r="1" spans="1:6" x14ac:dyDescent="0.3">
      <c r="A1" s="1" t="s">
        <v>111</v>
      </c>
      <c r="B1" s="1" t="s">
        <v>88</v>
      </c>
      <c r="C1" s="2" t="s">
        <v>109</v>
      </c>
      <c r="D1" s="1" t="s">
        <v>113</v>
      </c>
      <c r="E1" s="1" t="s">
        <v>110</v>
      </c>
      <c r="F1" s="1" t="s">
        <v>112</v>
      </c>
    </row>
    <row r="2" spans="1:6" x14ac:dyDescent="0.3">
      <c r="A2" s="1">
        <v>34</v>
      </c>
      <c r="B2" s="1">
        <v>396</v>
      </c>
      <c r="C2" s="2">
        <v>1</v>
      </c>
      <c r="D2" s="1">
        <v>0</v>
      </c>
      <c r="E2" s="1" t="s">
        <v>104</v>
      </c>
      <c r="F2" s="1" t="s">
        <v>101</v>
      </c>
    </row>
    <row r="3" spans="1:6" x14ac:dyDescent="0.3">
      <c r="A3" s="1">
        <v>5</v>
      </c>
      <c r="B3" s="1">
        <v>539</v>
      </c>
      <c r="C3" s="2">
        <v>2</v>
      </c>
      <c r="D3" s="1">
        <v>3</v>
      </c>
      <c r="E3" s="1" t="s">
        <v>108</v>
      </c>
      <c r="F3" s="1" t="s">
        <v>100</v>
      </c>
    </row>
    <row r="4" spans="1:6" x14ac:dyDescent="0.3">
      <c r="A4" s="1">
        <v>4</v>
      </c>
      <c r="B4" s="1">
        <v>371</v>
      </c>
      <c r="C4" s="2">
        <v>3</v>
      </c>
      <c r="D4" s="1">
        <v>3</v>
      </c>
      <c r="E4" s="1" t="s">
        <v>93</v>
      </c>
      <c r="F4" s="1" t="s">
        <v>95</v>
      </c>
    </row>
    <row r="5" spans="1:6" x14ac:dyDescent="0.3">
      <c r="A5" s="1">
        <v>14</v>
      </c>
      <c r="B5" s="1">
        <v>93</v>
      </c>
      <c r="C5" s="2">
        <v>4</v>
      </c>
      <c r="D5" s="1">
        <v>8</v>
      </c>
      <c r="E5" s="1" t="s">
        <v>95</v>
      </c>
      <c r="F5" s="1" t="s">
        <v>95</v>
      </c>
    </row>
    <row r="6" spans="1:6" x14ac:dyDescent="0.3">
      <c r="A6" s="1">
        <v>53</v>
      </c>
      <c r="B6" s="1">
        <v>437</v>
      </c>
      <c r="C6" s="2">
        <v>5</v>
      </c>
      <c r="D6" s="1">
        <v>8</v>
      </c>
      <c r="E6" s="1" t="s">
        <v>100</v>
      </c>
      <c r="F6" s="1" t="s">
        <v>100</v>
      </c>
    </row>
    <row r="7" spans="1:6" x14ac:dyDescent="0.3">
      <c r="A7" s="1">
        <v>56</v>
      </c>
      <c r="B7" s="1">
        <v>425</v>
      </c>
      <c r="C7" s="2">
        <v>6</v>
      </c>
      <c r="D7" s="1">
        <v>6</v>
      </c>
      <c r="E7" s="1" t="s">
        <v>102</v>
      </c>
      <c r="F7" s="1" t="s">
        <v>106</v>
      </c>
    </row>
    <row r="8" spans="1:6" x14ac:dyDescent="0.3">
      <c r="A8" s="1">
        <v>33</v>
      </c>
      <c r="B8" s="1">
        <v>274</v>
      </c>
      <c r="C8" s="2">
        <v>7</v>
      </c>
      <c r="D8" s="1">
        <v>2</v>
      </c>
      <c r="E8" s="1" t="s">
        <v>103</v>
      </c>
      <c r="F8" s="1" t="s">
        <v>93</v>
      </c>
    </row>
    <row r="9" spans="1:6" x14ac:dyDescent="0.3">
      <c r="A9" s="1">
        <v>61</v>
      </c>
      <c r="B9" s="1">
        <v>546</v>
      </c>
      <c r="C9" s="2">
        <v>9</v>
      </c>
      <c r="D9" s="1">
        <v>8</v>
      </c>
      <c r="E9" s="1" t="s">
        <v>96</v>
      </c>
      <c r="F9" s="1" t="s">
        <v>96</v>
      </c>
    </row>
    <row r="10" spans="1:6" x14ac:dyDescent="0.3">
      <c r="A10" s="1">
        <v>4</v>
      </c>
      <c r="B10" s="1">
        <v>211</v>
      </c>
      <c r="C10" s="2">
        <v>15</v>
      </c>
      <c r="D10" s="1">
        <v>8</v>
      </c>
      <c r="E10" s="1" t="s">
        <v>95</v>
      </c>
      <c r="F10" s="1" t="s">
        <v>95</v>
      </c>
    </row>
    <row r="11" spans="1:6" x14ac:dyDescent="0.3">
      <c r="A11" s="1">
        <v>11</v>
      </c>
      <c r="B11" s="1">
        <v>180</v>
      </c>
      <c r="C11" s="2">
        <v>16</v>
      </c>
      <c r="D11" s="1">
        <v>3</v>
      </c>
      <c r="E11" s="1" t="s">
        <v>97</v>
      </c>
      <c r="F11" s="1" t="s">
        <v>92</v>
      </c>
    </row>
    <row r="12" spans="1:6" x14ac:dyDescent="0.3">
      <c r="A12" s="1">
        <v>9</v>
      </c>
      <c r="B12" s="1">
        <v>646</v>
      </c>
      <c r="C12" s="2">
        <v>18</v>
      </c>
      <c r="D12" s="1">
        <v>8</v>
      </c>
      <c r="E12" s="1" t="s">
        <v>96</v>
      </c>
      <c r="F12" s="1" t="s">
        <v>96</v>
      </c>
    </row>
    <row r="13" spans="1:6" x14ac:dyDescent="0.3">
      <c r="A13" s="1">
        <v>11</v>
      </c>
      <c r="B13" s="1">
        <v>62</v>
      </c>
      <c r="C13" s="2">
        <v>19</v>
      </c>
      <c r="D13" s="1">
        <v>1</v>
      </c>
      <c r="E13" s="1" t="s">
        <v>94</v>
      </c>
      <c r="F13" s="1" t="s">
        <v>92</v>
      </c>
    </row>
    <row r="14" spans="1:6" x14ac:dyDescent="0.3">
      <c r="A14" s="1">
        <v>29</v>
      </c>
      <c r="B14" s="1">
        <v>346</v>
      </c>
      <c r="C14" s="2">
        <v>21</v>
      </c>
      <c r="D14" s="1">
        <v>4</v>
      </c>
      <c r="E14" s="1" t="s">
        <v>105</v>
      </c>
      <c r="F14" s="1" t="s">
        <v>96</v>
      </c>
    </row>
    <row r="15" spans="1:6" x14ac:dyDescent="0.3">
      <c r="A15" s="1">
        <v>10</v>
      </c>
      <c r="B15" s="1">
        <v>150</v>
      </c>
      <c r="C15" s="2">
        <v>22</v>
      </c>
      <c r="D15" s="1">
        <v>8</v>
      </c>
      <c r="E15" s="1" t="s">
        <v>91</v>
      </c>
      <c r="F15" s="1" t="s">
        <v>91</v>
      </c>
    </row>
    <row r="16" spans="1:6" x14ac:dyDescent="0.3">
      <c r="A16" s="1">
        <v>6</v>
      </c>
      <c r="B16" s="1">
        <v>683</v>
      </c>
      <c r="C16" s="2">
        <v>23</v>
      </c>
      <c r="D16" s="1">
        <v>3</v>
      </c>
      <c r="E16" s="1" t="s">
        <v>92</v>
      </c>
      <c r="F16" s="1" t="s">
        <v>102</v>
      </c>
    </row>
    <row r="17" spans="1:6" x14ac:dyDescent="0.3">
      <c r="A17" s="1">
        <v>9</v>
      </c>
      <c r="B17" s="1">
        <v>683</v>
      </c>
      <c r="C17" s="2">
        <v>23</v>
      </c>
      <c r="D17" s="1">
        <v>3</v>
      </c>
      <c r="E17" s="1" t="s">
        <v>92</v>
      </c>
      <c r="F17" s="1" t="s">
        <v>96</v>
      </c>
    </row>
    <row r="18" spans="1:6" x14ac:dyDescent="0.3">
      <c r="A18" s="1">
        <v>6</v>
      </c>
      <c r="B18" s="1">
        <v>683</v>
      </c>
      <c r="C18" s="2">
        <v>23</v>
      </c>
      <c r="D18" s="1">
        <v>3</v>
      </c>
      <c r="E18" s="1" t="s">
        <v>92</v>
      </c>
      <c r="F18" s="1" t="s">
        <v>102</v>
      </c>
    </row>
    <row r="19" spans="1:6" x14ac:dyDescent="0.3">
      <c r="A19" s="1">
        <v>13</v>
      </c>
      <c r="B19" s="1">
        <v>47</v>
      </c>
      <c r="C19" s="2">
        <v>25</v>
      </c>
      <c r="D19" s="1">
        <v>8</v>
      </c>
      <c r="E19" s="1" t="s">
        <v>93</v>
      </c>
      <c r="F19" s="1" t="s">
        <v>93</v>
      </c>
    </row>
    <row r="20" spans="1:6" x14ac:dyDescent="0.3">
      <c r="A20" s="1">
        <v>5</v>
      </c>
      <c r="B20" s="1">
        <v>643</v>
      </c>
      <c r="C20" s="2">
        <v>26</v>
      </c>
      <c r="D20" s="1">
        <v>8</v>
      </c>
      <c r="E20" s="1" t="s">
        <v>100</v>
      </c>
      <c r="F20" s="1" t="s">
        <v>100</v>
      </c>
    </row>
    <row r="21" spans="1:6" x14ac:dyDescent="0.3">
      <c r="A21" s="1">
        <v>78</v>
      </c>
      <c r="B21" s="1">
        <v>545</v>
      </c>
      <c r="C21" s="2">
        <v>27</v>
      </c>
      <c r="D21" s="1">
        <v>6</v>
      </c>
      <c r="E21" s="1" t="s">
        <v>102</v>
      </c>
      <c r="F21" s="1">
        <v>-1</v>
      </c>
    </row>
    <row r="22" spans="1:6" x14ac:dyDescent="0.3">
      <c r="A22" s="1">
        <v>46</v>
      </c>
      <c r="B22" s="1">
        <v>527</v>
      </c>
      <c r="C22" s="2">
        <v>28</v>
      </c>
      <c r="D22" s="1">
        <v>8</v>
      </c>
      <c r="E22" s="1" t="s">
        <v>103</v>
      </c>
      <c r="F22" s="1" t="s">
        <v>103</v>
      </c>
    </row>
    <row r="23" spans="1:6" x14ac:dyDescent="0.3">
      <c r="A23" s="1">
        <v>31</v>
      </c>
      <c r="B23" s="1">
        <v>135</v>
      </c>
      <c r="C23" s="2">
        <v>29</v>
      </c>
      <c r="D23" s="1">
        <v>1</v>
      </c>
      <c r="E23" s="1" t="s">
        <v>96</v>
      </c>
      <c r="F23" s="1" t="s">
        <v>91</v>
      </c>
    </row>
    <row r="24" spans="1:6" x14ac:dyDescent="0.3">
      <c r="A24" s="1">
        <v>65</v>
      </c>
      <c r="B24" s="1">
        <v>353</v>
      </c>
      <c r="C24" s="2">
        <v>30</v>
      </c>
      <c r="D24" s="1">
        <v>6</v>
      </c>
      <c r="E24" s="1" t="s">
        <v>105</v>
      </c>
      <c r="F24" s="1" t="s">
        <v>92</v>
      </c>
    </row>
    <row r="25" spans="1:6" x14ac:dyDescent="0.3">
      <c r="A25" s="1">
        <v>10</v>
      </c>
      <c r="B25" s="1">
        <v>18</v>
      </c>
      <c r="C25" s="2">
        <v>31</v>
      </c>
      <c r="D25" s="1">
        <v>6</v>
      </c>
      <c r="E25" s="1" t="s">
        <v>91</v>
      </c>
      <c r="F25" s="1" t="s">
        <v>91</v>
      </c>
    </row>
    <row r="26" spans="1:6" x14ac:dyDescent="0.3">
      <c r="A26" s="1">
        <v>19</v>
      </c>
      <c r="B26" s="1">
        <v>203</v>
      </c>
      <c r="C26" s="2">
        <v>32</v>
      </c>
      <c r="D26" s="1">
        <v>1</v>
      </c>
      <c r="E26" s="1" t="s">
        <v>104</v>
      </c>
      <c r="F26" s="1" t="s">
        <v>94</v>
      </c>
    </row>
    <row r="27" spans="1:6" x14ac:dyDescent="0.3">
      <c r="A27" s="1">
        <v>12</v>
      </c>
      <c r="B27" s="1">
        <v>178</v>
      </c>
      <c r="C27" s="2">
        <v>33</v>
      </c>
      <c r="D27" s="1">
        <v>2</v>
      </c>
      <c r="E27" s="1" t="s">
        <v>93</v>
      </c>
      <c r="F27" s="1" t="s">
        <v>90</v>
      </c>
    </row>
    <row r="28" spans="1:6" x14ac:dyDescent="0.3">
      <c r="A28" s="1">
        <v>25</v>
      </c>
      <c r="B28" s="1">
        <v>178</v>
      </c>
      <c r="C28" s="2">
        <v>34</v>
      </c>
      <c r="D28" s="1">
        <v>4</v>
      </c>
      <c r="E28" s="1" t="s">
        <v>101</v>
      </c>
      <c r="F28" s="1" t="s">
        <v>93</v>
      </c>
    </row>
    <row r="29" spans="1:6" x14ac:dyDescent="0.3">
      <c r="A29" s="1">
        <v>4</v>
      </c>
      <c r="B29" s="1">
        <v>371</v>
      </c>
      <c r="C29" s="2">
        <v>35</v>
      </c>
      <c r="D29" s="1">
        <v>3</v>
      </c>
      <c r="E29" s="1" t="s">
        <v>94</v>
      </c>
      <c r="F29" s="1" t="s">
        <v>95</v>
      </c>
    </row>
    <row r="30" spans="1:6" x14ac:dyDescent="0.3">
      <c r="A30" s="1">
        <v>73</v>
      </c>
      <c r="B30" s="1">
        <v>182</v>
      </c>
      <c r="C30" s="2">
        <v>36</v>
      </c>
      <c r="D30" s="1">
        <v>6</v>
      </c>
      <c r="E30" s="1" t="s">
        <v>103</v>
      </c>
      <c r="F30" s="1">
        <v>-1</v>
      </c>
    </row>
    <row r="31" spans="1:6" x14ac:dyDescent="0.3">
      <c r="A31" s="1">
        <v>83</v>
      </c>
      <c r="B31" s="1">
        <v>494</v>
      </c>
      <c r="C31" s="2">
        <v>37</v>
      </c>
      <c r="D31" s="1">
        <v>6</v>
      </c>
      <c r="E31" s="1" t="s">
        <v>107</v>
      </c>
      <c r="F31" s="1">
        <v>-1</v>
      </c>
    </row>
    <row r="32" spans="1:6" x14ac:dyDescent="0.3">
      <c r="A32" s="1">
        <v>83</v>
      </c>
      <c r="B32" s="1">
        <v>396</v>
      </c>
      <c r="C32" s="2">
        <v>38</v>
      </c>
      <c r="D32" s="1">
        <v>6</v>
      </c>
      <c r="E32" s="1" t="s">
        <v>106</v>
      </c>
      <c r="F32" s="1">
        <v>-1</v>
      </c>
    </row>
    <row r="33" spans="1:6" x14ac:dyDescent="0.3">
      <c r="A33" s="1">
        <v>69</v>
      </c>
      <c r="B33" s="1">
        <v>396</v>
      </c>
      <c r="C33" s="2">
        <v>39</v>
      </c>
      <c r="D33" s="1">
        <v>6</v>
      </c>
      <c r="E33" s="1" t="s">
        <v>99</v>
      </c>
      <c r="F33" s="1" t="s">
        <v>98</v>
      </c>
    </row>
    <row r="34" spans="1:6" x14ac:dyDescent="0.3">
      <c r="A34" s="1">
        <v>75</v>
      </c>
      <c r="B34" s="1">
        <v>154</v>
      </c>
      <c r="C34" s="2">
        <v>40</v>
      </c>
      <c r="D34" s="1">
        <v>6</v>
      </c>
      <c r="E34" s="1" t="s">
        <v>98</v>
      </c>
      <c r="F34" s="1">
        <v>-1</v>
      </c>
    </row>
    <row r="35" spans="1:6" x14ac:dyDescent="0.3">
      <c r="A35" s="1">
        <v>10</v>
      </c>
      <c r="B35" s="1">
        <v>91</v>
      </c>
      <c r="C35" s="2">
        <v>41</v>
      </c>
      <c r="D35" s="1">
        <v>8</v>
      </c>
      <c r="E35" s="1" t="s">
        <v>91</v>
      </c>
      <c r="F35" s="1" t="s">
        <v>91</v>
      </c>
    </row>
    <row r="36" spans="1:6" x14ac:dyDescent="0.3">
      <c r="A36" s="1">
        <v>87</v>
      </c>
      <c r="B36" s="1">
        <v>418</v>
      </c>
      <c r="C36" s="2">
        <v>43</v>
      </c>
      <c r="D36" s="1">
        <v>6</v>
      </c>
      <c r="E36" s="1" t="s">
        <v>90</v>
      </c>
      <c r="F36" s="1">
        <v>-1</v>
      </c>
    </row>
    <row r="37" spans="1:6" x14ac:dyDescent="0.3">
      <c r="A37" s="1">
        <v>81</v>
      </c>
      <c r="B37" s="1">
        <v>397</v>
      </c>
      <c r="C37" s="2">
        <v>46</v>
      </c>
      <c r="D37" s="1">
        <v>6</v>
      </c>
      <c r="E37" s="1" t="s">
        <v>103</v>
      </c>
      <c r="F37" s="1">
        <v>-1</v>
      </c>
    </row>
    <row r="38" spans="1:6" x14ac:dyDescent="0.3">
      <c r="A38" s="1">
        <v>34</v>
      </c>
      <c r="B38" s="1">
        <v>293</v>
      </c>
      <c r="C38" s="2">
        <v>47</v>
      </c>
      <c r="D38" s="1">
        <v>8</v>
      </c>
      <c r="E38" s="1" t="s">
        <v>101</v>
      </c>
      <c r="F38" s="1" t="s">
        <v>101</v>
      </c>
    </row>
    <row r="39" spans="1:6" x14ac:dyDescent="0.3">
      <c r="A39" s="1">
        <v>84</v>
      </c>
      <c r="B39" s="1">
        <v>301</v>
      </c>
      <c r="C39" s="2">
        <v>48</v>
      </c>
      <c r="D39" s="1">
        <v>6</v>
      </c>
      <c r="E39" s="1" t="s">
        <v>108</v>
      </c>
      <c r="F39" s="1">
        <v>-1</v>
      </c>
    </row>
    <row r="40" spans="1:6" x14ac:dyDescent="0.3">
      <c r="A40" s="1">
        <v>84</v>
      </c>
      <c r="B40" s="1">
        <v>301</v>
      </c>
      <c r="C40" s="2">
        <v>48</v>
      </c>
      <c r="D40" s="1">
        <v>6</v>
      </c>
      <c r="E40" s="1" t="s">
        <v>108</v>
      </c>
      <c r="F40" s="1">
        <v>-1</v>
      </c>
    </row>
    <row r="41" spans="1:6" x14ac:dyDescent="0.3">
      <c r="A41" s="1">
        <v>95</v>
      </c>
      <c r="B41" s="1">
        <v>273</v>
      </c>
      <c r="C41" s="2">
        <v>49</v>
      </c>
      <c r="D41" s="1">
        <v>6</v>
      </c>
      <c r="E41" s="1" t="s">
        <v>91</v>
      </c>
      <c r="F41" s="1" t="s">
        <v>100</v>
      </c>
    </row>
    <row r="42" spans="1:6" x14ac:dyDescent="0.3">
      <c r="A42" s="1">
        <v>11</v>
      </c>
      <c r="B42" s="1">
        <v>23</v>
      </c>
      <c r="C42" s="2">
        <v>50</v>
      </c>
      <c r="D42" s="1">
        <v>8</v>
      </c>
      <c r="E42" s="1" t="s">
        <v>92</v>
      </c>
      <c r="F42" s="1" t="s">
        <v>92</v>
      </c>
    </row>
    <row r="43" spans="1:6" x14ac:dyDescent="0.3">
      <c r="A43" s="1">
        <v>75</v>
      </c>
      <c r="B43" s="1">
        <v>201</v>
      </c>
      <c r="C43" s="2">
        <v>51</v>
      </c>
      <c r="D43" s="1">
        <v>6</v>
      </c>
      <c r="E43" s="1" t="s">
        <v>93</v>
      </c>
      <c r="F43" s="1">
        <v>-1</v>
      </c>
    </row>
    <row r="44" spans="1:6" x14ac:dyDescent="0.3">
      <c r="A44" s="1">
        <v>50</v>
      </c>
      <c r="B44" s="1">
        <v>227</v>
      </c>
      <c r="C44" s="2">
        <v>52</v>
      </c>
      <c r="D44" s="1">
        <v>6</v>
      </c>
      <c r="E44" s="1" t="s">
        <v>95</v>
      </c>
      <c r="F44" s="1" t="s">
        <v>92</v>
      </c>
    </row>
    <row r="45" spans="1:6" x14ac:dyDescent="0.3">
      <c r="A45" s="1">
        <v>62</v>
      </c>
      <c r="B45" s="1">
        <v>323</v>
      </c>
      <c r="C45" s="2">
        <v>53</v>
      </c>
      <c r="D45" s="1">
        <v>6</v>
      </c>
      <c r="E45" s="1" t="s">
        <v>100</v>
      </c>
      <c r="F45" s="1" t="s">
        <v>105</v>
      </c>
    </row>
    <row r="46" spans="1:6" x14ac:dyDescent="0.3">
      <c r="A46" s="1">
        <v>75</v>
      </c>
      <c r="B46" s="1">
        <v>179</v>
      </c>
      <c r="C46" s="2">
        <v>54</v>
      </c>
      <c r="D46" s="1">
        <v>6</v>
      </c>
      <c r="E46" s="1" t="s">
        <v>102</v>
      </c>
      <c r="F46" s="1">
        <v>-1</v>
      </c>
    </row>
    <row r="47" spans="1:6" x14ac:dyDescent="0.3">
      <c r="A47" s="1">
        <v>75</v>
      </c>
      <c r="B47" s="1">
        <v>232</v>
      </c>
      <c r="C47" s="2">
        <v>55</v>
      </c>
      <c r="D47" s="1">
        <v>6</v>
      </c>
      <c r="E47" s="1" t="s">
        <v>107</v>
      </c>
      <c r="F47" s="1">
        <v>-1</v>
      </c>
    </row>
    <row r="48" spans="1:6" x14ac:dyDescent="0.3">
      <c r="A48" s="1">
        <v>75</v>
      </c>
      <c r="B48" s="1">
        <v>214</v>
      </c>
      <c r="C48" s="2">
        <v>56</v>
      </c>
      <c r="D48" s="1">
        <v>6</v>
      </c>
      <c r="E48" s="1" t="s">
        <v>106</v>
      </c>
      <c r="F48" s="1">
        <v>-1</v>
      </c>
    </row>
    <row r="49" spans="1:6" x14ac:dyDescent="0.3">
      <c r="A49" s="1">
        <v>66</v>
      </c>
      <c r="B49" s="1">
        <v>310</v>
      </c>
      <c r="C49" s="2">
        <v>57</v>
      </c>
      <c r="D49" s="1">
        <v>6</v>
      </c>
      <c r="E49" s="1" t="s">
        <v>99</v>
      </c>
      <c r="F49" s="1" t="s">
        <v>93</v>
      </c>
    </row>
    <row r="50" spans="1:6" x14ac:dyDescent="0.3">
      <c r="A50" s="1">
        <v>69</v>
      </c>
      <c r="B50" s="1">
        <v>399</v>
      </c>
      <c r="C50" s="2">
        <v>58</v>
      </c>
      <c r="D50" s="1">
        <v>6</v>
      </c>
      <c r="E50" s="1" t="s">
        <v>98</v>
      </c>
      <c r="F50" s="1" t="s">
        <v>98</v>
      </c>
    </row>
    <row r="51" spans="1:6" x14ac:dyDescent="0.3">
      <c r="A51" s="1">
        <v>60</v>
      </c>
      <c r="B51" s="1">
        <v>311</v>
      </c>
      <c r="C51" s="2">
        <v>59</v>
      </c>
      <c r="D51" s="1">
        <v>6</v>
      </c>
      <c r="E51" s="1" t="s">
        <v>101</v>
      </c>
      <c r="F51" s="1" t="s">
        <v>97</v>
      </c>
    </row>
    <row r="52" spans="1:6" x14ac:dyDescent="0.3">
      <c r="A52" s="1">
        <v>75</v>
      </c>
      <c r="B52" s="1">
        <v>148</v>
      </c>
      <c r="C52" s="2">
        <v>60</v>
      </c>
      <c r="D52" s="1">
        <v>6</v>
      </c>
      <c r="E52" s="1" t="s">
        <v>97</v>
      </c>
      <c r="F52" s="1">
        <v>-1</v>
      </c>
    </row>
    <row r="53" spans="1:6" x14ac:dyDescent="0.3">
      <c r="A53" s="1">
        <v>66</v>
      </c>
      <c r="B53" s="1">
        <v>314</v>
      </c>
      <c r="C53" s="2">
        <v>61</v>
      </c>
      <c r="D53" s="1">
        <v>6</v>
      </c>
      <c r="E53" s="1" t="s">
        <v>96</v>
      </c>
      <c r="F53" s="1" t="s">
        <v>93</v>
      </c>
    </row>
    <row r="54" spans="1:6" x14ac:dyDescent="0.3">
      <c r="A54" s="1">
        <v>75</v>
      </c>
      <c r="B54" s="1">
        <v>206</v>
      </c>
      <c r="C54" s="2">
        <v>62</v>
      </c>
      <c r="D54" s="1">
        <v>6</v>
      </c>
      <c r="E54" s="1" t="s">
        <v>105</v>
      </c>
      <c r="F54" s="1">
        <v>-1</v>
      </c>
    </row>
    <row r="55" spans="1:6" x14ac:dyDescent="0.3">
      <c r="A55" s="1">
        <v>50</v>
      </c>
      <c r="B55" s="1">
        <v>182</v>
      </c>
      <c r="C55" s="2">
        <v>63</v>
      </c>
      <c r="D55" s="1">
        <v>6</v>
      </c>
      <c r="E55" s="1" t="s">
        <v>91</v>
      </c>
      <c r="F55" s="1" t="s">
        <v>92</v>
      </c>
    </row>
    <row r="56" spans="1:6" x14ac:dyDescent="0.3">
      <c r="A56" s="1">
        <v>73</v>
      </c>
      <c r="B56" s="1">
        <v>283</v>
      </c>
      <c r="C56" s="2">
        <v>64</v>
      </c>
      <c r="D56" s="1">
        <v>6</v>
      </c>
      <c r="E56" s="1" t="s">
        <v>92</v>
      </c>
      <c r="F56" s="1">
        <v>-1</v>
      </c>
    </row>
    <row r="57" spans="1:6" x14ac:dyDescent="0.3">
      <c r="A57" s="1">
        <v>75</v>
      </c>
      <c r="B57" s="1">
        <v>242</v>
      </c>
      <c r="C57" s="2">
        <v>65</v>
      </c>
      <c r="D57" s="1">
        <v>6</v>
      </c>
      <c r="E57" s="1" t="s">
        <v>92</v>
      </c>
      <c r="F57" s="1">
        <v>-1</v>
      </c>
    </row>
    <row r="58" spans="1:6" x14ac:dyDescent="0.3">
      <c r="A58" s="1">
        <v>75</v>
      </c>
      <c r="B58" s="1">
        <v>185</v>
      </c>
      <c r="C58" s="2">
        <v>66</v>
      </c>
      <c r="D58" s="1">
        <v>6</v>
      </c>
      <c r="E58" s="1" t="s">
        <v>93</v>
      </c>
      <c r="F58" s="1">
        <v>-1</v>
      </c>
    </row>
    <row r="59" spans="1:6" x14ac:dyDescent="0.3">
      <c r="A59" s="1">
        <v>75</v>
      </c>
      <c r="B59" s="1">
        <v>164</v>
      </c>
      <c r="C59" s="2">
        <v>67</v>
      </c>
      <c r="D59" s="1">
        <v>6</v>
      </c>
      <c r="E59" s="1" t="s">
        <v>99</v>
      </c>
      <c r="F59" s="1">
        <v>-1</v>
      </c>
    </row>
    <row r="60" spans="1:6" x14ac:dyDescent="0.3">
      <c r="A60" s="1">
        <v>73</v>
      </c>
      <c r="B60" s="1">
        <v>254</v>
      </c>
      <c r="C60" s="2">
        <v>68</v>
      </c>
      <c r="D60" s="1">
        <v>6</v>
      </c>
      <c r="E60" s="1" t="s">
        <v>98</v>
      </c>
      <c r="F60" s="1">
        <v>-1</v>
      </c>
    </row>
    <row r="61" spans="1:6" x14ac:dyDescent="0.3">
      <c r="A61" s="1">
        <v>74</v>
      </c>
      <c r="B61" s="1">
        <v>261</v>
      </c>
      <c r="C61" s="2">
        <v>69</v>
      </c>
      <c r="D61" s="1">
        <v>6</v>
      </c>
      <c r="E61" s="1" t="s">
        <v>98</v>
      </c>
      <c r="F61" s="1">
        <v>-1</v>
      </c>
    </row>
    <row r="62" spans="1:6" x14ac:dyDescent="0.3">
      <c r="A62" s="1">
        <v>73</v>
      </c>
      <c r="B62" s="1">
        <v>301</v>
      </c>
      <c r="C62" s="2">
        <v>70</v>
      </c>
      <c r="D62" s="1">
        <v>6</v>
      </c>
      <c r="E62" s="1" t="s">
        <v>101</v>
      </c>
      <c r="F62" s="1">
        <v>-1</v>
      </c>
    </row>
    <row r="63" spans="1:6" x14ac:dyDescent="0.3">
      <c r="A63" s="1">
        <v>66</v>
      </c>
      <c r="B63" s="1">
        <v>281</v>
      </c>
      <c r="C63" s="2">
        <v>71</v>
      </c>
      <c r="D63" s="1">
        <v>6</v>
      </c>
      <c r="E63" s="1" t="s">
        <v>94</v>
      </c>
      <c r="F63" s="1" t="s">
        <v>93</v>
      </c>
    </row>
    <row r="64" spans="1:6" x14ac:dyDescent="0.3">
      <c r="A64" s="1">
        <v>79</v>
      </c>
      <c r="B64" s="1">
        <v>332</v>
      </c>
      <c r="C64" s="2">
        <v>72</v>
      </c>
      <c r="D64" s="1">
        <v>6</v>
      </c>
      <c r="E64" s="1">
        <v>-1</v>
      </c>
      <c r="F64" s="1">
        <v>-1</v>
      </c>
    </row>
    <row r="65" spans="1:6" x14ac:dyDescent="0.3">
      <c r="A65" s="1">
        <v>10</v>
      </c>
      <c r="B65" s="1">
        <v>90</v>
      </c>
      <c r="C65" s="2">
        <v>73</v>
      </c>
      <c r="D65" s="1">
        <v>6</v>
      </c>
      <c r="E65" s="1">
        <v>-1</v>
      </c>
      <c r="F65" s="1" t="s">
        <v>91</v>
      </c>
    </row>
    <row r="66" spans="1:6" x14ac:dyDescent="0.3">
      <c r="A66" s="1">
        <v>50</v>
      </c>
      <c r="B66" s="1">
        <v>109</v>
      </c>
      <c r="C66" s="2">
        <v>74</v>
      </c>
      <c r="D66" s="1">
        <v>6</v>
      </c>
      <c r="E66" s="1">
        <v>-1</v>
      </c>
      <c r="F66" s="1" t="s">
        <v>92</v>
      </c>
    </row>
    <row r="67" spans="1:6" x14ac:dyDescent="0.3">
      <c r="A67" s="1">
        <v>12</v>
      </c>
      <c r="B67" s="1">
        <v>16</v>
      </c>
      <c r="C67" s="2">
        <v>75</v>
      </c>
      <c r="D67" s="1">
        <v>6</v>
      </c>
      <c r="E67" s="1">
        <v>-1</v>
      </c>
      <c r="F67" s="1" t="s">
        <v>90</v>
      </c>
    </row>
    <row r="68" spans="1:6" x14ac:dyDescent="0.3">
      <c r="A68" s="1">
        <v>54</v>
      </c>
      <c r="B68" s="1">
        <v>323</v>
      </c>
      <c r="C68" s="2">
        <v>76</v>
      </c>
      <c r="D68" s="1">
        <v>6</v>
      </c>
      <c r="E68" s="1">
        <v>-1</v>
      </c>
      <c r="F68" s="1" t="s">
        <v>102</v>
      </c>
    </row>
    <row r="69" spans="1:6" x14ac:dyDescent="0.3">
      <c r="A69" s="1">
        <v>84</v>
      </c>
      <c r="B69" s="1">
        <v>248</v>
      </c>
      <c r="C69" s="2">
        <v>77</v>
      </c>
      <c r="D69" s="1">
        <v>6</v>
      </c>
      <c r="E69" s="1">
        <v>-1</v>
      </c>
      <c r="F69" s="1">
        <v>-1</v>
      </c>
    </row>
    <row r="70" spans="1:6" x14ac:dyDescent="0.3">
      <c r="A70" s="1">
        <v>73</v>
      </c>
      <c r="B70" s="1">
        <v>307</v>
      </c>
      <c r="C70" s="2">
        <v>78</v>
      </c>
      <c r="D70" s="1">
        <v>6</v>
      </c>
      <c r="E70" s="1">
        <v>-1</v>
      </c>
      <c r="F70" s="1">
        <v>-1</v>
      </c>
    </row>
    <row r="71" spans="1:6" x14ac:dyDescent="0.3">
      <c r="A71" s="1">
        <v>73</v>
      </c>
      <c r="B71" s="1">
        <v>202</v>
      </c>
      <c r="C71" s="2">
        <v>79</v>
      </c>
      <c r="D71" s="1">
        <v>6</v>
      </c>
      <c r="E71" s="1">
        <v>-1</v>
      </c>
      <c r="F71" s="1">
        <v>-1</v>
      </c>
    </row>
    <row r="72" spans="1:6" x14ac:dyDescent="0.3">
      <c r="A72" s="1">
        <v>12</v>
      </c>
      <c r="B72" s="1">
        <v>112</v>
      </c>
      <c r="C72" s="2">
        <v>80</v>
      </c>
      <c r="D72" s="1">
        <v>6</v>
      </c>
      <c r="E72" s="1">
        <v>-1</v>
      </c>
      <c r="F72" s="1" t="s">
        <v>90</v>
      </c>
    </row>
    <row r="73" spans="1:6" x14ac:dyDescent="0.3">
      <c r="A73" s="1">
        <v>73</v>
      </c>
      <c r="B73" s="1">
        <v>255</v>
      </c>
      <c r="C73" s="2">
        <v>81</v>
      </c>
      <c r="D73" s="1">
        <v>6</v>
      </c>
      <c r="E73" s="1">
        <v>-1</v>
      </c>
      <c r="F73" s="1">
        <v>-1</v>
      </c>
    </row>
    <row r="74" spans="1:6" x14ac:dyDescent="0.3">
      <c r="A74" s="1">
        <v>74</v>
      </c>
      <c r="B74" s="1">
        <v>322</v>
      </c>
      <c r="C74" s="2">
        <v>82</v>
      </c>
      <c r="D74" s="1">
        <v>6</v>
      </c>
      <c r="E74" s="1">
        <v>-1</v>
      </c>
      <c r="F74" s="1">
        <v>-1</v>
      </c>
    </row>
    <row r="75" spans="1:6" x14ac:dyDescent="0.3">
      <c r="A75" s="1">
        <v>74</v>
      </c>
      <c r="B75" s="1">
        <v>253</v>
      </c>
      <c r="C75" s="2">
        <v>83</v>
      </c>
      <c r="D75" s="1">
        <v>6</v>
      </c>
      <c r="E75" s="1">
        <v>-1</v>
      </c>
      <c r="F75" s="1">
        <v>-1</v>
      </c>
    </row>
    <row r="76" spans="1:6" x14ac:dyDescent="0.3">
      <c r="A76" s="1">
        <v>50</v>
      </c>
      <c r="B76" s="1">
        <v>175</v>
      </c>
      <c r="C76" s="2">
        <v>84</v>
      </c>
      <c r="D76" s="1">
        <v>6</v>
      </c>
      <c r="E76" s="1">
        <v>-1</v>
      </c>
      <c r="F76" s="1" t="s">
        <v>92</v>
      </c>
    </row>
    <row r="77" spans="1:6" x14ac:dyDescent="0.3">
      <c r="A77" s="1">
        <v>84</v>
      </c>
      <c r="B77" s="1">
        <v>303</v>
      </c>
      <c r="C77" s="2">
        <v>85</v>
      </c>
      <c r="D77" s="1">
        <v>6</v>
      </c>
      <c r="E77" s="1">
        <v>-1</v>
      </c>
      <c r="F77" s="1">
        <v>-1</v>
      </c>
    </row>
    <row r="78" spans="1:6" x14ac:dyDescent="0.3">
      <c r="A78" s="1">
        <v>60</v>
      </c>
      <c r="B78" s="1">
        <v>268</v>
      </c>
      <c r="C78" s="2">
        <v>86</v>
      </c>
      <c r="D78" s="1">
        <v>6</v>
      </c>
      <c r="E78" s="1">
        <v>-1</v>
      </c>
      <c r="F78" s="1" t="s">
        <v>97</v>
      </c>
    </row>
    <row r="79" spans="1:6" x14ac:dyDescent="0.3">
      <c r="A79" s="1">
        <v>80</v>
      </c>
      <c r="B79" s="1">
        <v>248</v>
      </c>
      <c r="C79" s="2">
        <v>87</v>
      </c>
      <c r="D79" s="1">
        <v>6</v>
      </c>
      <c r="E79" s="1">
        <v>-1</v>
      </c>
      <c r="F79" s="1">
        <v>-1</v>
      </c>
    </row>
    <row r="80" spans="1:6" x14ac:dyDescent="0.3">
      <c r="A80" s="1">
        <v>80</v>
      </c>
      <c r="B80" s="1">
        <v>211</v>
      </c>
      <c r="C80" s="2">
        <v>88</v>
      </c>
      <c r="D80" s="1">
        <v>6</v>
      </c>
      <c r="E80" s="1">
        <v>-1</v>
      </c>
      <c r="F80" s="1">
        <v>-1</v>
      </c>
    </row>
    <row r="81" spans="1:6" x14ac:dyDescent="0.3">
      <c r="A81" s="1">
        <v>68</v>
      </c>
      <c r="B81" s="1">
        <v>349</v>
      </c>
      <c r="C81" s="2">
        <v>89</v>
      </c>
      <c r="D81" s="1">
        <v>6</v>
      </c>
      <c r="E81" s="1">
        <v>-1</v>
      </c>
      <c r="F81" s="1" t="s">
        <v>98</v>
      </c>
    </row>
    <row r="82" spans="1:6" x14ac:dyDescent="0.3">
      <c r="A82" s="1">
        <v>57</v>
      </c>
      <c r="B82" s="1">
        <v>426</v>
      </c>
      <c r="C82" s="2">
        <v>90</v>
      </c>
      <c r="D82" s="1">
        <v>6</v>
      </c>
      <c r="E82" s="1" t="s">
        <v>108</v>
      </c>
      <c r="F82" s="1" t="s">
        <v>99</v>
      </c>
    </row>
    <row r="83" spans="1:6" x14ac:dyDescent="0.3">
      <c r="A83" s="1">
        <v>21</v>
      </c>
      <c r="B83" s="1">
        <v>524</v>
      </c>
      <c r="C83" s="2">
        <v>91</v>
      </c>
      <c r="D83" s="1">
        <v>8</v>
      </c>
      <c r="E83" s="1" t="s">
        <v>105</v>
      </c>
      <c r="F83" s="1" t="s">
        <v>105</v>
      </c>
    </row>
    <row r="84" spans="1:6" x14ac:dyDescent="0.3">
      <c r="A84" s="1">
        <v>67</v>
      </c>
      <c r="B84" s="1">
        <v>252</v>
      </c>
      <c r="C84" s="2">
        <v>92</v>
      </c>
      <c r="D84" s="1">
        <v>7</v>
      </c>
      <c r="E84" s="1" t="s">
        <v>92</v>
      </c>
      <c r="F84" s="1" t="s">
        <v>99</v>
      </c>
    </row>
    <row r="85" spans="1:6" x14ac:dyDescent="0.3">
      <c r="A85" s="1">
        <v>36</v>
      </c>
      <c r="B85" s="1">
        <v>419</v>
      </c>
      <c r="C85" s="2">
        <v>93</v>
      </c>
      <c r="D85" s="1">
        <v>7</v>
      </c>
      <c r="E85" s="1" t="s">
        <v>104</v>
      </c>
      <c r="F85" s="1" t="s">
        <v>103</v>
      </c>
    </row>
    <row r="86" spans="1:6" x14ac:dyDescent="0.3">
      <c r="A86" s="1">
        <v>4</v>
      </c>
      <c r="B86" s="1">
        <v>366</v>
      </c>
      <c r="C86" s="2">
        <v>94</v>
      </c>
      <c r="D86" s="1">
        <v>8</v>
      </c>
      <c r="E86" s="1" t="s">
        <v>95</v>
      </c>
      <c r="F86" s="1" t="s">
        <v>95</v>
      </c>
    </row>
    <row r="87" spans="1:6" x14ac:dyDescent="0.3">
      <c r="A87" s="1">
        <v>31</v>
      </c>
      <c r="B87" s="1">
        <v>164</v>
      </c>
      <c r="C87" s="2">
        <v>95</v>
      </c>
      <c r="D87" s="1">
        <v>7</v>
      </c>
      <c r="E87" s="1" t="s">
        <v>100</v>
      </c>
      <c r="F87" s="1" t="s">
        <v>91</v>
      </c>
    </row>
    <row r="88" spans="1:6" x14ac:dyDescent="0.3">
      <c r="A88" s="1">
        <v>95</v>
      </c>
      <c r="B88" s="1">
        <v>281</v>
      </c>
      <c r="C88" s="2">
        <v>96</v>
      </c>
      <c r="D88" s="1">
        <v>7</v>
      </c>
      <c r="E88" s="1" t="s">
        <v>102</v>
      </c>
      <c r="F88" s="1" t="s">
        <v>100</v>
      </c>
    </row>
    <row r="89" spans="1:6" x14ac:dyDescent="0.3">
      <c r="A89" s="1">
        <v>52</v>
      </c>
      <c r="B89" s="1">
        <v>451</v>
      </c>
      <c r="C89" s="2">
        <v>97</v>
      </c>
      <c r="D89" s="1">
        <v>7</v>
      </c>
      <c r="E89" s="1" t="s">
        <v>103</v>
      </c>
      <c r="F89" s="1" t="s">
        <v>95</v>
      </c>
    </row>
    <row r="90" spans="1:6" x14ac:dyDescent="0.3">
      <c r="A90" s="1">
        <v>69</v>
      </c>
      <c r="B90" s="1">
        <v>372</v>
      </c>
      <c r="C90" s="2">
        <v>98</v>
      </c>
      <c r="D90" s="1">
        <v>6</v>
      </c>
      <c r="E90" s="1" t="s">
        <v>97</v>
      </c>
      <c r="F90" s="1" t="s">
        <v>98</v>
      </c>
    </row>
  </sheetData>
  <sortState ref="A2:F91">
    <sortCondition ref="C2:C9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8"/>
  <sheetViews>
    <sheetView workbookViewId="0">
      <selection activeCell="B70" sqref="B70:D74"/>
    </sheetView>
  </sheetViews>
  <sheetFormatPr defaultRowHeight="14.4" x14ac:dyDescent="0.3"/>
  <cols>
    <col min="1" max="6" width="9.109375" style="1"/>
    <col min="8" max="8" width="9.109375" style="1"/>
    <col min="13" max="13" width="9.109375" style="1"/>
  </cols>
  <sheetData>
    <row r="1" spans="1:13" x14ac:dyDescent="0.3">
      <c r="A1" s="1" t="s">
        <v>111</v>
      </c>
      <c r="B1" s="2" t="s">
        <v>88</v>
      </c>
      <c r="C1" s="12" t="s">
        <v>109</v>
      </c>
      <c r="D1" s="1" t="s">
        <v>113</v>
      </c>
      <c r="E1" s="1" t="s">
        <v>110</v>
      </c>
      <c r="F1" s="1" t="s">
        <v>112</v>
      </c>
    </row>
    <row r="2" spans="1:13" x14ac:dyDescent="0.3">
      <c r="A2" s="1">
        <v>34</v>
      </c>
      <c r="B2" s="2">
        <v>396</v>
      </c>
      <c r="C2" s="12">
        <v>1</v>
      </c>
      <c r="D2" s="1">
        <v>0</v>
      </c>
      <c r="E2" s="1" t="s">
        <v>104</v>
      </c>
      <c r="F2" s="1" t="s">
        <v>101</v>
      </c>
      <c r="I2" s="1" t="s">
        <v>232</v>
      </c>
      <c r="J2" s="1" t="s">
        <v>233</v>
      </c>
      <c r="K2" s="1" t="s">
        <v>236</v>
      </c>
      <c r="L2" s="1" t="s">
        <v>202</v>
      </c>
      <c r="M2" s="1" t="s">
        <v>234</v>
      </c>
    </row>
    <row r="3" spans="1:13" x14ac:dyDescent="0.3">
      <c r="A3" s="1">
        <v>11</v>
      </c>
      <c r="B3" s="2">
        <v>62</v>
      </c>
      <c r="C3" s="12">
        <v>19</v>
      </c>
      <c r="D3" s="1">
        <v>1</v>
      </c>
      <c r="E3" s="1" t="s">
        <v>94</v>
      </c>
      <c r="F3" s="1" t="s">
        <v>92</v>
      </c>
      <c r="H3" s="1" t="s">
        <v>213</v>
      </c>
      <c r="I3" s="1">
        <v>1</v>
      </c>
      <c r="J3" s="19">
        <v>1</v>
      </c>
      <c r="K3" s="20">
        <v>1</v>
      </c>
      <c r="L3" s="1">
        <v>396</v>
      </c>
      <c r="M3" s="1" t="s">
        <v>235</v>
      </c>
    </row>
    <row r="4" spans="1:13" x14ac:dyDescent="0.3">
      <c r="A4" s="1">
        <v>31</v>
      </c>
      <c r="B4" s="2">
        <v>135</v>
      </c>
      <c r="C4" s="12">
        <v>29</v>
      </c>
      <c r="D4" s="1">
        <v>1</v>
      </c>
      <c r="E4" s="1" t="s">
        <v>96</v>
      </c>
      <c r="F4" s="1" t="s">
        <v>91</v>
      </c>
      <c r="H4" s="1" t="s">
        <v>214</v>
      </c>
      <c r="I4" s="1">
        <v>3</v>
      </c>
      <c r="J4" s="19">
        <v>0.3</v>
      </c>
      <c r="K4" s="20">
        <v>1</v>
      </c>
      <c r="L4" s="1">
        <v>62</v>
      </c>
      <c r="M4" s="1">
        <v>62</v>
      </c>
    </row>
    <row r="5" spans="1:13" x14ac:dyDescent="0.3">
      <c r="A5" s="1">
        <v>19</v>
      </c>
      <c r="B5" s="2">
        <v>203</v>
      </c>
      <c r="C5" s="12">
        <v>32</v>
      </c>
      <c r="D5" s="1">
        <v>1</v>
      </c>
      <c r="E5" s="1" t="s">
        <v>104</v>
      </c>
      <c r="F5" s="1" t="s">
        <v>94</v>
      </c>
      <c r="I5" s="1"/>
      <c r="J5" s="19">
        <v>0.6</v>
      </c>
      <c r="K5" s="20">
        <v>2</v>
      </c>
      <c r="L5" s="1">
        <v>135</v>
      </c>
      <c r="M5" s="1">
        <v>67</v>
      </c>
    </row>
    <row r="6" spans="1:13" x14ac:dyDescent="0.3">
      <c r="A6" s="1">
        <v>12</v>
      </c>
      <c r="B6" s="2">
        <v>178</v>
      </c>
      <c r="C6" s="12">
        <v>33</v>
      </c>
      <c r="D6" s="1">
        <v>2</v>
      </c>
      <c r="E6" s="1" t="s">
        <v>93</v>
      </c>
      <c r="F6" s="1" t="s">
        <v>90</v>
      </c>
      <c r="I6" s="1"/>
      <c r="J6" s="19">
        <v>0.9</v>
      </c>
      <c r="K6" s="20">
        <v>3</v>
      </c>
      <c r="L6" s="1">
        <v>203</v>
      </c>
      <c r="M6" s="1">
        <v>68</v>
      </c>
    </row>
    <row r="7" spans="1:13" x14ac:dyDescent="0.3">
      <c r="A7" s="1">
        <v>33</v>
      </c>
      <c r="B7" s="2">
        <v>274</v>
      </c>
      <c r="C7" s="12">
        <v>7</v>
      </c>
      <c r="D7" s="1">
        <v>2</v>
      </c>
      <c r="E7" s="1" t="s">
        <v>103</v>
      </c>
      <c r="F7" s="1" t="s">
        <v>93</v>
      </c>
      <c r="H7" s="1" t="s">
        <v>87</v>
      </c>
      <c r="I7" s="1">
        <v>2</v>
      </c>
      <c r="J7" s="19">
        <v>0.5</v>
      </c>
      <c r="K7" s="20">
        <v>1</v>
      </c>
      <c r="L7" s="1">
        <v>178</v>
      </c>
    </row>
    <row r="8" spans="1:13" x14ac:dyDescent="0.3">
      <c r="A8" s="1">
        <v>11</v>
      </c>
      <c r="B8" s="2">
        <v>180</v>
      </c>
      <c r="C8" s="12">
        <v>16</v>
      </c>
      <c r="D8" s="1">
        <v>3</v>
      </c>
      <c r="E8" s="1" t="s">
        <v>97</v>
      </c>
      <c r="F8" s="1" t="s">
        <v>92</v>
      </c>
      <c r="I8" s="1"/>
      <c r="J8" s="19"/>
      <c r="K8" s="20">
        <v>2</v>
      </c>
      <c r="L8" s="1">
        <v>274</v>
      </c>
    </row>
    <row r="9" spans="1:13" x14ac:dyDescent="0.3">
      <c r="A9" s="1">
        <v>4</v>
      </c>
      <c r="B9" s="2">
        <v>371</v>
      </c>
      <c r="C9" s="12">
        <v>3</v>
      </c>
      <c r="D9" s="1">
        <v>3</v>
      </c>
      <c r="E9" s="1" t="s">
        <v>93</v>
      </c>
      <c r="F9" s="1" t="s">
        <v>95</v>
      </c>
      <c r="I9" s="1"/>
      <c r="J9" s="19"/>
      <c r="K9" s="20"/>
      <c r="L9" s="1"/>
    </row>
    <row r="10" spans="1:13" x14ac:dyDescent="0.3">
      <c r="A10" s="1">
        <v>4</v>
      </c>
      <c r="B10" s="2">
        <v>371</v>
      </c>
      <c r="C10" s="12">
        <v>35</v>
      </c>
      <c r="D10" s="1">
        <v>3</v>
      </c>
      <c r="E10" s="1" t="s">
        <v>94</v>
      </c>
      <c r="F10" s="1" t="s">
        <v>95</v>
      </c>
      <c r="I10" s="1"/>
      <c r="J10" s="19"/>
      <c r="K10" s="20"/>
      <c r="L10" s="1"/>
    </row>
    <row r="11" spans="1:13" x14ac:dyDescent="0.3">
      <c r="A11" s="1">
        <v>5</v>
      </c>
      <c r="B11" s="2">
        <v>539</v>
      </c>
      <c r="C11" s="12">
        <v>2</v>
      </c>
      <c r="D11" s="1">
        <v>3</v>
      </c>
      <c r="E11" s="1" t="s">
        <v>108</v>
      </c>
      <c r="F11" s="1" t="s">
        <v>100</v>
      </c>
      <c r="H11" s="1" t="s">
        <v>215</v>
      </c>
      <c r="I11" s="1">
        <v>5</v>
      </c>
      <c r="J11" s="19">
        <v>0.2</v>
      </c>
      <c r="K11" s="20"/>
      <c r="L11" s="1">
        <v>180</v>
      </c>
      <c r="M11" s="1">
        <v>90</v>
      </c>
    </row>
    <row r="12" spans="1:13" x14ac:dyDescent="0.3">
      <c r="A12" s="1">
        <v>6</v>
      </c>
      <c r="B12" s="2">
        <v>683</v>
      </c>
      <c r="C12" s="12">
        <v>23</v>
      </c>
      <c r="D12" s="1">
        <v>3</v>
      </c>
      <c r="E12" s="1" t="s">
        <v>92</v>
      </c>
      <c r="F12" s="1" t="s">
        <v>102</v>
      </c>
      <c r="I12" s="1"/>
      <c r="J12" s="19">
        <v>0.4</v>
      </c>
      <c r="K12" s="20"/>
      <c r="L12" s="1">
        <v>371</v>
      </c>
      <c r="M12" s="1">
        <v>93</v>
      </c>
    </row>
    <row r="13" spans="1:13" x14ac:dyDescent="0.3">
      <c r="A13" s="1">
        <v>25</v>
      </c>
      <c r="B13" s="2">
        <v>178</v>
      </c>
      <c r="C13" s="12">
        <v>34</v>
      </c>
      <c r="D13" s="1">
        <v>4</v>
      </c>
      <c r="E13" s="1" t="s">
        <v>101</v>
      </c>
      <c r="F13" s="1" t="s">
        <v>93</v>
      </c>
      <c r="I13" s="1"/>
      <c r="J13" s="19">
        <v>0.6</v>
      </c>
      <c r="K13" s="20"/>
      <c r="L13" s="1">
        <v>539</v>
      </c>
      <c r="M13" s="1">
        <v>90</v>
      </c>
    </row>
    <row r="14" spans="1:13" x14ac:dyDescent="0.3">
      <c r="A14" s="1">
        <v>29</v>
      </c>
      <c r="B14" s="2">
        <v>346</v>
      </c>
      <c r="C14" s="12">
        <v>21</v>
      </c>
      <c r="D14" s="1">
        <v>4</v>
      </c>
      <c r="E14" s="1" t="s">
        <v>105</v>
      </c>
      <c r="F14" s="1" t="s">
        <v>96</v>
      </c>
      <c r="H14" s="1" t="s">
        <v>216</v>
      </c>
      <c r="I14" s="1"/>
      <c r="J14" s="1"/>
      <c r="K14" s="20"/>
      <c r="L14" s="1"/>
    </row>
    <row r="15" spans="1:13" x14ac:dyDescent="0.3">
      <c r="A15" s="1">
        <v>12</v>
      </c>
      <c r="B15" s="2">
        <v>16</v>
      </c>
      <c r="C15" s="12">
        <v>75</v>
      </c>
      <c r="D15" s="1">
        <v>6</v>
      </c>
      <c r="E15" s="1">
        <v>-1</v>
      </c>
      <c r="F15" s="1" t="s">
        <v>90</v>
      </c>
      <c r="G15" s="1">
        <v>1</v>
      </c>
      <c r="I15" s="1"/>
      <c r="J15" s="1"/>
      <c r="K15" s="20"/>
      <c r="L15" s="1"/>
    </row>
    <row r="16" spans="1:13" x14ac:dyDescent="0.3">
      <c r="A16" s="1">
        <v>10</v>
      </c>
      <c r="B16" s="2">
        <v>18</v>
      </c>
      <c r="C16" s="12">
        <v>31</v>
      </c>
      <c r="D16" s="1">
        <v>6</v>
      </c>
      <c r="E16" s="1" t="s">
        <v>91</v>
      </c>
      <c r="F16" s="1" t="s">
        <v>91</v>
      </c>
      <c r="G16" s="1">
        <v>2</v>
      </c>
      <c r="I16" s="1"/>
      <c r="J16" s="1"/>
      <c r="K16" s="20"/>
      <c r="L16" s="1"/>
    </row>
    <row r="17" spans="1:12" x14ac:dyDescent="0.3">
      <c r="A17" s="1">
        <v>10</v>
      </c>
      <c r="B17" s="2">
        <v>90</v>
      </c>
      <c r="C17" s="12">
        <v>73</v>
      </c>
      <c r="D17" s="1">
        <v>6</v>
      </c>
      <c r="E17" s="1">
        <v>-1</v>
      </c>
      <c r="F17" s="1" t="s">
        <v>91</v>
      </c>
      <c r="G17" s="1">
        <v>3</v>
      </c>
      <c r="I17" s="1"/>
      <c r="J17" s="1"/>
      <c r="K17" s="20"/>
      <c r="L17" s="1"/>
    </row>
    <row r="18" spans="1:12" x14ac:dyDescent="0.3">
      <c r="A18" s="1">
        <v>50</v>
      </c>
      <c r="B18" s="2">
        <v>109</v>
      </c>
      <c r="C18" s="12">
        <v>74</v>
      </c>
      <c r="D18" s="1">
        <v>6</v>
      </c>
      <c r="E18" s="1">
        <v>-1</v>
      </c>
      <c r="F18" s="1" t="s">
        <v>92</v>
      </c>
      <c r="G18" s="1">
        <v>4</v>
      </c>
      <c r="H18" s="18" t="s">
        <v>237</v>
      </c>
      <c r="I18" s="1"/>
      <c r="J18" s="1"/>
      <c r="K18" s="20"/>
      <c r="L18" s="1"/>
    </row>
    <row r="19" spans="1:12" x14ac:dyDescent="0.3">
      <c r="A19" s="1">
        <v>12</v>
      </c>
      <c r="B19" s="2">
        <v>112</v>
      </c>
      <c r="C19" s="12">
        <v>80</v>
      </c>
      <c r="D19" s="1">
        <v>6</v>
      </c>
      <c r="E19" s="1">
        <v>-1</v>
      </c>
      <c r="F19" s="1" t="s">
        <v>90</v>
      </c>
      <c r="G19" s="1">
        <v>5</v>
      </c>
      <c r="H19" s="18" t="s">
        <v>238</v>
      </c>
      <c r="I19" s="1"/>
      <c r="J19" s="1"/>
      <c r="K19" s="20"/>
      <c r="L19" s="1"/>
    </row>
    <row r="20" spans="1:12" x14ac:dyDescent="0.3">
      <c r="A20" s="1">
        <v>75</v>
      </c>
      <c r="B20" s="2">
        <v>148</v>
      </c>
      <c r="C20" s="12">
        <v>60</v>
      </c>
      <c r="D20" s="1">
        <v>6</v>
      </c>
      <c r="E20" s="1" t="s">
        <v>97</v>
      </c>
      <c r="F20" s="1">
        <v>-1</v>
      </c>
      <c r="G20" s="1">
        <v>6</v>
      </c>
      <c r="H20" s="18" t="s">
        <v>239</v>
      </c>
      <c r="I20" s="1"/>
      <c r="J20" s="1"/>
      <c r="K20" s="20"/>
      <c r="L20" s="1"/>
    </row>
    <row r="21" spans="1:12" x14ac:dyDescent="0.3">
      <c r="A21" s="1">
        <v>75</v>
      </c>
      <c r="B21" s="2">
        <v>154</v>
      </c>
      <c r="C21" s="12">
        <v>40</v>
      </c>
      <c r="D21" s="1">
        <v>6</v>
      </c>
      <c r="E21" s="1" t="s">
        <v>98</v>
      </c>
      <c r="F21" s="1">
        <v>-1</v>
      </c>
      <c r="G21" s="1">
        <v>7</v>
      </c>
      <c r="H21" s="18" t="s">
        <v>240</v>
      </c>
      <c r="I21" s="1"/>
      <c r="J21" s="1"/>
      <c r="K21" s="20"/>
      <c r="L21" s="1"/>
    </row>
    <row r="22" spans="1:12" x14ac:dyDescent="0.3">
      <c r="A22" s="1">
        <v>75</v>
      </c>
      <c r="B22" s="2">
        <v>164</v>
      </c>
      <c r="C22" s="12">
        <v>67</v>
      </c>
      <c r="D22" s="1">
        <v>6</v>
      </c>
      <c r="E22" s="1" t="s">
        <v>99</v>
      </c>
      <c r="F22" s="1">
        <v>-1</v>
      </c>
      <c r="G22" s="1">
        <v>8</v>
      </c>
      <c r="H22" s="18" t="s">
        <v>241</v>
      </c>
      <c r="I22" s="1"/>
      <c r="J22" s="1"/>
      <c r="K22" s="1"/>
      <c r="L22" s="1"/>
    </row>
    <row r="23" spans="1:12" x14ac:dyDescent="0.3">
      <c r="A23" s="1">
        <v>50</v>
      </c>
      <c r="B23" s="2">
        <v>175</v>
      </c>
      <c r="C23" s="12">
        <v>84</v>
      </c>
      <c r="D23" s="1">
        <v>6</v>
      </c>
      <c r="E23" s="1">
        <v>-1</v>
      </c>
      <c r="F23" s="1" t="s">
        <v>92</v>
      </c>
      <c r="G23" s="1">
        <v>9</v>
      </c>
      <c r="H23" s="18" t="s">
        <v>242</v>
      </c>
      <c r="I23" s="1"/>
      <c r="J23" s="1"/>
      <c r="K23" s="1"/>
      <c r="L23" s="1"/>
    </row>
    <row r="24" spans="1:12" x14ac:dyDescent="0.3">
      <c r="A24" s="1">
        <v>75</v>
      </c>
      <c r="B24" s="2">
        <v>179</v>
      </c>
      <c r="C24" s="12">
        <v>54</v>
      </c>
      <c r="D24" s="1">
        <v>6</v>
      </c>
      <c r="E24" s="1" t="s">
        <v>102</v>
      </c>
      <c r="F24" s="1">
        <v>-1</v>
      </c>
      <c r="G24" s="1">
        <v>10</v>
      </c>
      <c r="I24" s="1"/>
      <c r="J24" s="1"/>
      <c r="K24" s="1"/>
      <c r="L24" s="1"/>
    </row>
    <row r="25" spans="1:12" x14ac:dyDescent="0.3">
      <c r="A25" s="1">
        <v>73</v>
      </c>
      <c r="B25" s="2">
        <v>182</v>
      </c>
      <c r="C25" s="12">
        <v>36</v>
      </c>
      <c r="D25" s="1">
        <v>6</v>
      </c>
      <c r="E25" s="1" t="s">
        <v>103</v>
      </c>
      <c r="F25" s="1">
        <v>-1</v>
      </c>
      <c r="G25" s="1">
        <v>11</v>
      </c>
      <c r="H25" s="1" t="s">
        <v>243</v>
      </c>
      <c r="I25" s="1"/>
      <c r="J25" s="1"/>
      <c r="K25" s="1"/>
      <c r="L25" s="1"/>
    </row>
    <row r="26" spans="1:12" x14ac:dyDescent="0.3">
      <c r="A26" s="1">
        <v>50</v>
      </c>
      <c r="B26" s="2">
        <v>182</v>
      </c>
      <c r="C26" s="12">
        <v>63</v>
      </c>
      <c r="D26" s="1">
        <v>6</v>
      </c>
      <c r="E26" s="1" t="s">
        <v>91</v>
      </c>
      <c r="F26" s="1" t="s">
        <v>92</v>
      </c>
      <c r="G26" s="1">
        <v>12</v>
      </c>
      <c r="I26" s="1"/>
      <c r="J26" s="1"/>
      <c r="K26" s="1"/>
      <c r="L26" s="1"/>
    </row>
    <row r="27" spans="1:12" x14ac:dyDescent="0.3">
      <c r="A27" s="1">
        <v>75</v>
      </c>
      <c r="B27" s="2">
        <v>185</v>
      </c>
      <c r="C27" s="12">
        <v>66</v>
      </c>
      <c r="D27" s="1">
        <v>6</v>
      </c>
      <c r="E27" s="1" t="s">
        <v>93</v>
      </c>
      <c r="F27" s="1">
        <v>-1</v>
      </c>
      <c r="G27" s="1">
        <v>13</v>
      </c>
      <c r="I27" s="1"/>
      <c r="J27" s="1"/>
      <c r="K27" s="1"/>
      <c r="L27" s="1"/>
    </row>
    <row r="28" spans="1:12" x14ac:dyDescent="0.3">
      <c r="A28" s="1">
        <v>75</v>
      </c>
      <c r="B28" s="2">
        <v>201</v>
      </c>
      <c r="C28" s="12">
        <v>51</v>
      </c>
      <c r="D28" s="1">
        <v>6</v>
      </c>
      <c r="E28" s="1" t="s">
        <v>93</v>
      </c>
      <c r="F28" s="1">
        <v>-1</v>
      </c>
      <c r="G28" s="1">
        <v>14</v>
      </c>
      <c r="I28" s="1"/>
      <c r="J28" s="1"/>
      <c r="K28" s="1"/>
      <c r="L28" s="1"/>
    </row>
    <row r="29" spans="1:12" x14ac:dyDescent="0.3">
      <c r="A29" s="1">
        <v>73</v>
      </c>
      <c r="B29" s="2">
        <v>202</v>
      </c>
      <c r="C29" s="12">
        <v>79</v>
      </c>
      <c r="D29" s="1">
        <v>6</v>
      </c>
      <c r="E29" s="1">
        <v>-1</v>
      </c>
      <c r="F29" s="1">
        <v>-1</v>
      </c>
      <c r="G29" s="1">
        <v>15</v>
      </c>
      <c r="I29" s="1"/>
      <c r="J29" s="1"/>
      <c r="K29" s="1"/>
      <c r="L29" s="1"/>
    </row>
    <row r="30" spans="1:12" x14ac:dyDescent="0.3">
      <c r="A30" s="1">
        <v>75</v>
      </c>
      <c r="B30" s="2">
        <v>206</v>
      </c>
      <c r="C30" s="12">
        <v>62</v>
      </c>
      <c r="D30" s="1">
        <v>6</v>
      </c>
      <c r="E30" s="1" t="s">
        <v>105</v>
      </c>
      <c r="F30" s="1">
        <v>-1</v>
      </c>
      <c r="G30" s="1">
        <v>16</v>
      </c>
      <c r="H30" s="1" t="s">
        <v>218</v>
      </c>
      <c r="I30" s="1"/>
      <c r="J30" s="1"/>
      <c r="K30" s="1"/>
      <c r="L30" s="1"/>
    </row>
    <row r="31" spans="1:12" x14ac:dyDescent="0.3">
      <c r="A31" s="1">
        <v>80</v>
      </c>
      <c r="B31" s="2">
        <v>211</v>
      </c>
      <c r="C31" s="12">
        <v>88</v>
      </c>
      <c r="D31" s="1">
        <v>6</v>
      </c>
      <c r="E31" s="1">
        <v>-1</v>
      </c>
      <c r="F31" s="1">
        <v>-1</v>
      </c>
      <c r="G31" s="1">
        <v>17</v>
      </c>
      <c r="H31" s="21" t="s">
        <v>245</v>
      </c>
      <c r="I31" s="1"/>
      <c r="J31" s="1" t="s">
        <v>88</v>
      </c>
      <c r="K31" s="1" t="s">
        <v>246</v>
      </c>
      <c r="L31" s="1"/>
    </row>
    <row r="32" spans="1:12" x14ac:dyDescent="0.3">
      <c r="A32" s="1">
        <v>75</v>
      </c>
      <c r="B32" s="2">
        <v>214</v>
      </c>
      <c r="C32" s="12">
        <v>56</v>
      </c>
      <c r="D32" s="1">
        <v>6</v>
      </c>
      <c r="E32" s="1" t="s">
        <v>106</v>
      </c>
      <c r="F32" s="1">
        <v>-1</v>
      </c>
      <c r="G32" s="1">
        <v>18</v>
      </c>
      <c r="H32" s="19">
        <v>0.1</v>
      </c>
      <c r="I32" s="1">
        <v>6</v>
      </c>
      <c r="J32" s="1">
        <v>148</v>
      </c>
      <c r="K32" s="22">
        <f>J32/I32</f>
        <v>24.666666666666668</v>
      </c>
      <c r="L32" s="1"/>
    </row>
    <row r="33" spans="1:12" x14ac:dyDescent="0.3">
      <c r="A33" s="1">
        <v>50</v>
      </c>
      <c r="B33" s="2">
        <v>227</v>
      </c>
      <c r="C33" s="12">
        <v>52</v>
      </c>
      <c r="D33" s="1">
        <v>6</v>
      </c>
      <c r="E33" s="1" t="s">
        <v>95</v>
      </c>
      <c r="F33" s="1" t="s">
        <v>92</v>
      </c>
      <c r="G33" s="1">
        <v>19</v>
      </c>
      <c r="H33" s="19">
        <v>0.2</v>
      </c>
      <c r="I33" s="1">
        <v>11</v>
      </c>
      <c r="J33" s="1">
        <v>182</v>
      </c>
      <c r="K33" s="22">
        <f t="shared" ref="K33:K36" si="0">J33/I33</f>
        <v>16.545454545454547</v>
      </c>
      <c r="L33" s="1"/>
    </row>
    <row r="34" spans="1:12" x14ac:dyDescent="0.3">
      <c r="A34" s="1">
        <v>75</v>
      </c>
      <c r="B34" s="2">
        <v>232</v>
      </c>
      <c r="C34" s="12">
        <v>55</v>
      </c>
      <c r="D34" s="1">
        <v>6</v>
      </c>
      <c r="E34" s="1" t="s">
        <v>107</v>
      </c>
      <c r="F34" s="1">
        <v>-1</v>
      </c>
      <c r="G34" s="1">
        <v>20</v>
      </c>
      <c r="H34" s="19">
        <v>0.3</v>
      </c>
      <c r="I34" s="1">
        <v>17</v>
      </c>
      <c r="J34" s="1">
        <v>214</v>
      </c>
      <c r="K34" s="22">
        <f t="shared" si="0"/>
        <v>12.588235294117647</v>
      </c>
      <c r="L34" s="1"/>
    </row>
    <row r="35" spans="1:12" x14ac:dyDescent="0.3">
      <c r="A35" s="1">
        <v>75</v>
      </c>
      <c r="B35" s="2">
        <v>242</v>
      </c>
      <c r="C35" s="12">
        <v>65</v>
      </c>
      <c r="D35" s="1">
        <v>6</v>
      </c>
      <c r="E35" s="1" t="s">
        <v>92</v>
      </c>
      <c r="F35" s="1">
        <v>-1</v>
      </c>
      <c r="G35" s="1">
        <v>21</v>
      </c>
      <c r="H35" s="19">
        <v>0.4</v>
      </c>
      <c r="I35" s="1">
        <v>22</v>
      </c>
      <c r="J35" s="1">
        <v>253</v>
      </c>
      <c r="K35" s="22">
        <f t="shared" si="0"/>
        <v>11.5</v>
      </c>
      <c r="L35" s="1"/>
    </row>
    <row r="36" spans="1:12" x14ac:dyDescent="0.3">
      <c r="A36" s="1">
        <v>84</v>
      </c>
      <c r="B36" s="2">
        <v>248</v>
      </c>
      <c r="C36" s="12">
        <v>77</v>
      </c>
      <c r="D36" s="1">
        <v>6</v>
      </c>
      <c r="E36" s="1">
        <v>-1</v>
      </c>
      <c r="F36" s="1">
        <v>-1</v>
      </c>
      <c r="G36" s="1">
        <v>22</v>
      </c>
      <c r="H36" s="19">
        <v>0.5</v>
      </c>
      <c r="I36" s="1">
        <v>28</v>
      </c>
      <c r="J36" s="1">
        <v>268</v>
      </c>
      <c r="K36" s="22">
        <f t="shared" si="0"/>
        <v>9.5714285714285712</v>
      </c>
    </row>
    <row r="37" spans="1:12" x14ac:dyDescent="0.3">
      <c r="A37" s="1">
        <v>80</v>
      </c>
      <c r="B37" s="2">
        <v>248</v>
      </c>
      <c r="C37" s="12">
        <v>87</v>
      </c>
      <c r="D37" s="1">
        <v>6</v>
      </c>
      <c r="E37" s="1">
        <v>-1</v>
      </c>
      <c r="F37" s="1">
        <v>-1</v>
      </c>
      <c r="G37" s="1">
        <v>23</v>
      </c>
    </row>
    <row r="38" spans="1:12" x14ac:dyDescent="0.3">
      <c r="A38" s="1">
        <v>74</v>
      </c>
      <c r="B38" s="2">
        <v>253</v>
      </c>
      <c r="C38" s="12">
        <v>83</v>
      </c>
      <c r="D38" s="1">
        <v>6</v>
      </c>
      <c r="E38" s="1">
        <v>-1</v>
      </c>
      <c r="F38" s="1">
        <v>-1</v>
      </c>
      <c r="G38" s="1">
        <v>24</v>
      </c>
    </row>
    <row r="39" spans="1:12" x14ac:dyDescent="0.3">
      <c r="A39" s="1">
        <v>73</v>
      </c>
      <c r="B39" s="2">
        <v>254</v>
      </c>
      <c r="C39" s="12">
        <v>68</v>
      </c>
      <c r="D39" s="1">
        <v>6</v>
      </c>
      <c r="E39" s="1" t="s">
        <v>98</v>
      </c>
      <c r="F39" s="1">
        <v>-1</v>
      </c>
      <c r="G39" s="1">
        <v>25</v>
      </c>
    </row>
    <row r="40" spans="1:12" x14ac:dyDescent="0.3">
      <c r="A40" s="1">
        <v>73</v>
      </c>
      <c r="B40" s="2">
        <v>255</v>
      </c>
      <c r="C40" s="12">
        <v>81</v>
      </c>
      <c r="D40" s="1">
        <v>6</v>
      </c>
      <c r="E40" s="1">
        <v>-1</v>
      </c>
      <c r="F40" s="1">
        <v>-1</v>
      </c>
      <c r="G40" s="1">
        <v>26</v>
      </c>
    </row>
    <row r="41" spans="1:12" x14ac:dyDescent="0.3">
      <c r="A41" s="1">
        <v>74</v>
      </c>
      <c r="B41" s="2">
        <v>261</v>
      </c>
      <c r="C41" s="12">
        <v>69</v>
      </c>
      <c r="D41" s="1">
        <v>6</v>
      </c>
      <c r="E41" s="1" t="s">
        <v>98</v>
      </c>
      <c r="F41" s="1">
        <v>-1</v>
      </c>
      <c r="G41" s="1">
        <v>27</v>
      </c>
    </row>
    <row r="42" spans="1:12" x14ac:dyDescent="0.3">
      <c r="A42" s="1">
        <v>60</v>
      </c>
      <c r="B42" s="2">
        <v>268</v>
      </c>
      <c r="C42" s="12">
        <v>86</v>
      </c>
      <c r="D42" s="1">
        <v>6</v>
      </c>
      <c r="E42" s="1">
        <v>-1</v>
      </c>
      <c r="F42" s="1" t="s">
        <v>97</v>
      </c>
      <c r="G42" s="1">
        <v>28</v>
      </c>
    </row>
    <row r="43" spans="1:12" x14ac:dyDescent="0.3">
      <c r="A43" s="1">
        <v>95</v>
      </c>
      <c r="B43" s="2">
        <v>273</v>
      </c>
      <c r="C43" s="12">
        <v>49</v>
      </c>
      <c r="D43" s="1">
        <v>6</v>
      </c>
      <c r="E43" s="1" t="s">
        <v>91</v>
      </c>
      <c r="F43" s="1" t="s">
        <v>100</v>
      </c>
      <c r="G43" s="1">
        <v>29</v>
      </c>
    </row>
    <row r="44" spans="1:12" x14ac:dyDescent="0.3">
      <c r="A44" s="1">
        <v>66</v>
      </c>
      <c r="B44" s="2">
        <v>281</v>
      </c>
      <c r="C44" s="12">
        <v>71</v>
      </c>
      <c r="D44" s="1">
        <v>6</v>
      </c>
      <c r="E44" s="1" t="s">
        <v>94</v>
      </c>
      <c r="F44" s="1" t="s">
        <v>93</v>
      </c>
      <c r="G44" s="1">
        <v>30</v>
      </c>
    </row>
    <row r="45" spans="1:12" x14ac:dyDescent="0.3">
      <c r="A45" s="1">
        <v>73</v>
      </c>
      <c r="B45" s="2">
        <v>283</v>
      </c>
      <c r="C45" s="12">
        <v>64</v>
      </c>
      <c r="D45" s="1">
        <v>6</v>
      </c>
      <c r="E45" s="1" t="s">
        <v>92</v>
      </c>
      <c r="F45" s="1">
        <v>-1</v>
      </c>
      <c r="G45" s="1">
        <v>31</v>
      </c>
    </row>
    <row r="46" spans="1:12" x14ac:dyDescent="0.3">
      <c r="A46" s="1">
        <v>84</v>
      </c>
      <c r="B46" s="2">
        <v>301</v>
      </c>
      <c r="C46" s="12">
        <v>48</v>
      </c>
      <c r="D46" s="1">
        <v>6</v>
      </c>
      <c r="E46" s="1" t="s">
        <v>108</v>
      </c>
      <c r="F46" s="1">
        <v>-1</v>
      </c>
      <c r="G46" s="1">
        <v>32</v>
      </c>
    </row>
    <row r="47" spans="1:12" x14ac:dyDescent="0.3">
      <c r="A47" s="1">
        <v>84</v>
      </c>
      <c r="B47" s="2">
        <v>301</v>
      </c>
      <c r="C47" s="12">
        <v>48</v>
      </c>
      <c r="D47" s="1">
        <v>6</v>
      </c>
      <c r="E47" s="1" t="s">
        <v>108</v>
      </c>
      <c r="F47" s="1">
        <v>-1</v>
      </c>
      <c r="G47" s="1">
        <v>33</v>
      </c>
    </row>
    <row r="48" spans="1:12" x14ac:dyDescent="0.3">
      <c r="A48" s="1">
        <v>73</v>
      </c>
      <c r="B48" s="2">
        <v>301</v>
      </c>
      <c r="C48" s="12">
        <v>70</v>
      </c>
      <c r="D48" s="1">
        <v>6</v>
      </c>
      <c r="E48" s="1" t="s">
        <v>101</v>
      </c>
      <c r="F48" s="1">
        <v>-1</v>
      </c>
      <c r="G48" s="1">
        <v>34</v>
      </c>
    </row>
    <row r="49" spans="1:7" x14ac:dyDescent="0.3">
      <c r="A49" s="1">
        <v>84</v>
      </c>
      <c r="B49" s="2">
        <v>303</v>
      </c>
      <c r="C49" s="12">
        <v>85</v>
      </c>
      <c r="D49" s="1">
        <v>6</v>
      </c>
      <c r="E49" s="1">
        <v>-1</v>
      </c>
      <c r="F49" s="1">
        <v>-1</v>
      </c>
      <c r="G49" s="1">
        <v>35</v>
      </c>
    </row>
    <row r="50" spans="1:7" x14ac:dyDescent="0.3">
      <c r="A50" s="1">
        <v>73</v>
      </c>
      <c r="B50" s="2">
        <v>307</v>
      </c>
      <c r="C50" s="12">
        <v>78</v>
      </c>
      <c r="D50" s="1">
        <v>6</v>
      </c>
      <c r="E50" s="1">
        <v>-1</v>
      </c>
      <c r="F50" s="1">
        <v>-1</v>
      </c>
      <c r="G50" s="1">
        <v>36</v>
      </c>
    </row>
    <row r="51" spans="1:7" x14ac:dyDescent="0.3">
      <c r="A51" s="1">
        <v>66</v>
      </c>
      <c r="B51" s="2">
        <v>310</v>
      </c>
      <c r="C51" s="12">
        <v>57</v>
      </c>
      <c r="D51" s="1">
        <v>6</v>
      </c>
      <c r="E51" s="1" t="s">
        <v>99</v>
      </c>
      <c r="F51" s="1" t="s">
        <v>93</v>
      </c>
      <c r="G51" s="1">
        <v>37</v>
      </c>
    </row>
    <row r="52" spans="1:7" x14ac:dyDescent="0.3">
      <c r="A52" s="1">
        <v>60</v>
      </c>
      <c r="B52" s="2">
        <v>311</v>
      </c>
      <c r="C52" s="12">
        <v>59</v>
      </c>
      <c r="D52" s="1">
        <v>6</v>
      </c>
      <c r="E52" s="1" t="s">
        <v>101</v>
      </c>
      <c r="F52" s="1" t="s">
        <v>97</v>
      </c>
      <c r="G52" s="1">
        <v>38</v>
      </c>
    </row>
    <row r="53" spans="1:7" x14ac:dyDescent="0.3">
      <c r="A53" s="1">
        <v>66</v>
      </c>
      <c r="B53" s="2">
        <v>314</v>
      </c>
      <c r="C53" s="12">
        <v>61</v>
      </c>
      <c r="D53" s="1">
        <v>6</v>
      </c>
      <c r="E53" s="1" t="s">
        <v>96</v>
      </c>
      <c r="F53" s="1" t="s">
        <v>93</v>
      </c>
      <c r="G53" s="1">
        <v>39</v>
      </c>
    </row>
    <row r="54" spans="1:7" x14ac:dyDescent="0.3">
      <c r="A54" s="1">
        <v>74</v>
      </c>
      <c r="B54" s="2">
        <v>322</v>
      </c>
      <c r="C54" s="12">
        <v>82</v>
      </c>
      <c r="D54" s="1">
        <v>6</v>
      </c>
      <c r="E54" s="1">
        <v>-1</v>
      </c>
      <c r="F54" s="1">
        <v>-1</v>
      </c>
      <c r="G54" s="1">
        <v>40</v>
      </c>
    </row>
    <row r="55" spans="1:7" x14ac:dyDescent="0.3">
      <c r="A55" s="1">
        <v>62</v>
      </c>
      <c r="B55" s="2">
        <v>323</v>
      </c>
      <c r="C55" s="12">
        <v>53</v>
      </c>
      <c r="D55" s="1">
        <v>6</v>
      </c>
      <c r="E55" s="1" t="s">
        <v>100</v>
      </c>
      <c r="F55" s="1" t="s">
        <v>105</v>
      </c>
      <c r="G55" s="1">
        <v>41</v>
      </c>
    </row>
    <row r="56" spans="1:7" x14ac:dyDescent="0.3">
      <c r="A56" s="1">
        <v>54</v>
      </c>
      <c r="B56" s="2">
        <v>323</v>
      </c>
      <c r="C56" s="12">
        <v>76</v>
      </c>
      <c r="D56" s="1">
        <v>6</v>
      </c>
      <c r="E56" s="1">
        <v>-1</v>
      </c>
      <c r="F56" s="1" t="s">
        <v>102</v>
      </c>
      <c r="G56" s="1">
        <v>42</v>
      </c>
    </row>
    <row r="57" spans="1:7" x14ac:dyDescent="0.3">
      <c r="A57" s="1">
        <v>79</v>
      </c>
      <c r="B57" s="2">
        <v>332</v>
      </c>
      <c r="C57" s="12">
        <v>72</v>
      </c>
      <c r="D57" s="1">
        <v>6</v>
      </c>
      <c r="E57" s="1">
        <v>-1</v>
      </c>
      <c r="F57" s="1">
        <v>-1</v>
      </c>
      <c r="G57" s="1">
        <v>43</v>
      </c>
    </row>
    <row r="58" spans="1:7" x14ac:dyDescent="0.3">
      <c r="A58" s="1">
        <v>68</v>
      </c>
      <c r="B58" s="2">
        <v>349</v>
      </c>
      <c r="C58" s="12">
        <v>89</v>
      </c>
      <c r="D58" s="1">
        <v>6</v>
      </c>
      <c r="E58" s="1">
        <v>-1</v>
      </c>
      <c r="F58" s="1" t="s">
        <v>98</v>
      </c>
      <c r="G58" s="1">
        <v>44</v>
      </c>
    </row>
    <row r="59" spans="1:7" x14ac:dyDescent="0.3">
      <c r="A59" s="1">
        <v>65</v>
      </c>
      <c r="B59" s="2">
        <v>353</v>
      </c>
      <c r="C59" s="12">
        <v>30</v>
      </c>
      <c r="D59" s="1">
        <v>6</v>
      </c>
      <c r="E59" s="1" t="s">
        <v>105</v>
      </c>
      <c r="F59" s="1" t="s">
        <v>92</v>
      </c>
      <c r="G59" s="1">
        <v>45</v>
      </c>
    </row>
    <row r="60" spans="1:7" x14ac:dyDescent="0.3">
      <c r="A60" s="1">
        <v>69</v>
      </c>
      <c r="B60" s="2">
        <v>372</v>
      </c>
      <c r="C60" s="12">
        <v>98</v>
      </c>
      <c r="D60" s="1">
        <v>6</v>
      </c>
      <c r="E60" s="1" t="s">
        <v>97</v>
      </c>
      <c r="F60" s="1" t="s">
        <v>98</v>
      </c>
      <c r="G60" s="1">
        <v>46</v>
      </c>
    </row>
    <row r="61" spans="1:7" x14ac:dyDescent="0.3">
      <c r="A61" s="1">
        <v>83</v>
      </c>
      <c r="B61" s="2">
        <v>396</v>
      </c>
      <c r="C61" s="12">
        <v>38</v>
      </c>
      <c r="D61" s="1">
        <v>6</v>
      </c>
      <c r="E61" s="1" t="s">
        <v>106</v>
      </c>
      <c r="F61" s="1">
        <v>-1</v>
      </c>
      <c r="G61" s="1">
        <v>47</v>
      </c>
    </row>
    <row r="62" spans="1:7" x14ac:dyDescent="0.3">
      <c r="A62" s="1">
        <v>69</v>
      </c>
      <c r="B62" s="2">
        <v>396</v>
      </c>
      <c r="C62" s="12">
        <v>39</v>
      </c>
      <c r="D62" s="1">
        <v>6</v>
      </c>
      <c r="E62" s="1" t="s">
        <v>99</v>
      </c>
      <c r="F62" s="1" t="s">
        <v>98</v>
      </c>
      <c r="G62" s="1">
        <v>48</v>
      </c>
    </row>
    <row r="63" spans="1:7" x14ac:dyDescent="0.3">
      <c r="A63" s="1">
        <v>81</v>
      </c>
      <c r="B63" s="2">
        <v>397</v>
      </c>
      <c r="C63" s="12">
        <v>46</v>
      </c>
      <c r="D63" s="1">
        <v>6</v>
      </c>
      <c r="E63" s="1" t="s">
        <v>103</v>
      </c>
      <c r="F63" s="1">
        <v>-1</v>
      </c>
      <c r="G63" s="1">
        <v>49</v>
      </c>
    </row>
    <row r="64" spans="1:7" x14ac:dyDescent="0.3">
      <c r="A64" s="1">
        <v>69</v>
      </c>
      <c r="B64" s="2">
        <v>399</v>
      </c>
      <c r="C64" s="12">
        <v>58</v>
      </c>
      <c r="D64" s="1">
        <v>6</v>
      </c>
      <c r="E64" s="1" t="s">
        <v>98</v>
      </c>
      <c r="F64" s="1" t="s">
        <v>98</v>
      </c>
      <c r="G64" s="1">
        <v>50</v>
      </c>
    </row>
    <row r="65" spans="1:7" x14ac:dyDescent="0.3">
      <c r="A65" s="1">
        <v>87</v>
      </c>
      <c r="B65" s="2">
        <v>418</v>
      </c>
      <c r="C65" s="12">
        <v>43</v>
      </c>
      <c r="D65" s="1">
        <v>6</v>
      </c>
      <c r="E65" s="1" t="s">
        <v>90</v>
      </c>
      <c r="F65" s="1">
        <v>-1</v>
      </c>
      <c r="G65" s="1">
        <v>51</v>
      </c>
    </row>
    <row r="66" spans="1:7" x14ac:dyDescent="0.3">
      <c r="A66" s="1">
        <v>56</v>
      </c>
      <c r="B66" s="2">
        <v>425</v>
      </c>
      <c r="C66" s="12">
        <v>6</v>
      </c>
      <c r="D66" s="1">
        <v>6</v>
      </c>
      <c r="E66" s="1" t="s">
        <v>102</v>
      </c>
      <c r="F66" s="1" t="s">
        <v>106</v>
      </c>
      <c r="G66" s="1">
        <v>52</v>
      </c>
    </row>
    <row r="67" spans="1:7" x14ac:dyDescent="0.3">
      <c r="A67" s="1">
        <v>57</v>
      </c>
      <c r="B67" s="2">
        <v>426</v>
      </c>
      <c r="C67" s="12">
        <v>90</v>
      </c>
      <c r="D67" s="1">
        <v>6</v>
      </c>
      <c r="E67" s="1" t="s">
        <v>108</v>
      </c>
      <c r="F67" s="1" t="s">
        <v>99</v>
      </c>
      <c r="G67" s="1">
        <v>53</v>
      </c>
    </row>
    <row r="68" spans="1:7" x14ac:dyDescent="0.3">
      <c r="A68" s="1">
        <v>83</v>
      </c>
      <c r="B68" s="2">
        <v>494</v>
      </c>
      <c r="C68" s="12">
        <v>37</v>
      </c>
      <c r="D68" s="1">
        <v>6</v>
      </c>
      <c r="E68" s="1" t="s">
        <v>107</v>
      </c>
      <c r="F68" s="1">
        <v>-1</v>
      </c>
      <c r="G68" s="1">
        <v>54</v>
      </c>
    </row>
    <row r="69" spans="1:7" x14ac:dyDescent="0.3">
      <c r="A69" s="1">
        <v>78</v>
      </c>
      <c r="B69" s="2">
        <v>545</v>
      </c>
      <c r="C69" s="12">
        <v>27</v>
      </c>
      <c r="D69" s="1">
        <v>6</v>
      </c>
      <c r="E69" s="1" t="s">
        <v>102</v>
      </c>
      <c r="F69" s="1">
        <v>-1</v>
      </c>
      <c r="G69" s="1">
        <v>55</v>
      </c>
    </row>
    <row r="70" spans="1:7" x14ac:dyDescent="0.3">
      <c r="A70" s="1">
        <v>31</v>
      </c>
      <c r="B70" s="2">
        <v>164</v>
      </c>
      <c r="C70" s="12">
        <v>95</v>
      </c>
      <c r="D70" s="1">
        <v>7</v>
      </c>
      <c r="E70" s="1" t="s">
        <v>100</v>
      </c>
      <c r="F70" s="1" t="s">
        <v>91</v>
      </c>
    </row>
    <row r="71" spans="1:7" x14ac:dyDescent="0.3">
      <c r="A71" s="1">
        <v>67</v>
      </c>
      <c r="B71" s="2">
        <v>252</v>
      </c>
      <c r="C71" s="12">
        <v>92</v>
      </c>
      <c r="D71" s="1">
        <v>7</v>
      </c>
      <c r="E71" s="1" t="s">
        <v>92</v>
      </c>
      <c r="F71" s="1" t="s">
        <v>99</v>
      </c>
    </row>
    <row r="72" spans="1:7" x14ac:dyDescent="0.3">
      <c r="A72" s="1">
        <v>95</v>
      </c>
      <c r="B72" s="2">
        <v>281</v>
      </c>
      <c r="C72" s="12">
        <v>96</v>
      </c>
      <c r="D72" s="1">
        <v>7</v>
      </c>
      <c r="E72" s="1" t="s">
        <v>102</v>
      </c>
      <c r="F72" s="1" t="s">
        <v>100</v>
      </c>
    </row>
    <row r="73" spans="1:7" x14ac:dyDescent="0.3">
      <c r="A73" s="1">
        <v>36</v>
      </c>
      <c r="B73" s="2">
        <v>419</v>
      </c>
      <c r="C73" s="12">
        <v>93</v>
      </c>
      <c r="D73" s="1">
        <v>7</v>
      </c>
      <c r="E73" s="1" t="s">
        <v>104</v>
      </c>
      <c r="F73" s="1" t="s">
        <v>103</v>
      </c>
    </row>
    <row r="74" spans="1:7" x14ac:dyDescent="0.3">
      <c r="A74" s="1">
        <v>52</v>
      </c>
      <c r="B74" s="2">
        <v>451</v>
      </c>
      <c r="C74" s="12">
        <v>97</v>
      </c>
      <c r="D74" s="1">
        <v>7</v>
      </c>
      <c r="E74" s="1" t="s">
        <v>103</v>
      </c>
      <c r="F74" s="1" t="s">
        <v>95</v>
      </c>
    </row>
    <row r="75" spans="1:7" x14ac:dyDescent="0.3">
      <c r="A75" s="1">
        <v>11</v>
      </c>
      <c r="B75" s="2">
        <v>23</v>
      </c>
      <c r="C75" s="12">
        <v>50</v>
      </c>
      <c r="D75" s="1">
        <v>8</v>
      </c>
      <c r="E75" s="1" t="s">
        <v>92</v>
      </c>
      <c r="F75" s="1" t="s">
        <v>92</v>
      </c>
    </row>
    <row r="76" spans="1:7" x14ac:dyDescent="0.3">
      <c r="A76" s="1">
        <v>13</v>
      </c>
      <c r="B76" s="2">
        <v>47</v>
      </c>
      <c r="C76" s="12">
        <v>25</v>
      </c>
      <c r="D76" s="1">
        <v>8</v>
      </c>
      <c r="E76" s="1" t="s">
        <v>93</v>
      </c>
      <c r="F76" s="1" t="s">
        <v>93</v>
      </c>
    </row>
    <row r="77" spans="1:7" x14ac:dyDescent="0.3">
      <c r="A77" s="1">
        <v>10</v>
      </c>
      <c r="B77" s="2">
        <v>91</v>
      </c>
      <c r="C77" s="12">
        <v>41</v>
      </c>
      <c r="D77" s="1">
        <v>8</v>
      </c>
      <c r="E77" s="1" t="s">
        <v>91</v>
      </c>
      <c r="F77" s="1" t="s">
        <v>91</v>
      </c>
    </row>
    <row r="78" spans="1:7" x14ac:dyDescent="0.3">
      <c r="A78" s="1">
        <v>14</v>
      </c>
      <c r="B78" s="2">
        <v>93</v>
      </c>
      <c r="C78" s="12">
        <v>4</v>
      </c>
      <c r="D78" s="1">
        <v>8</v>
      </c>
      <c r="E78" s="1" t="s">
        <v>95</v>
      </c>
      <c r="F78" s="1" t="s">
        <v>95</v>
      </c>
    </row>
    <row r="79" spans="1:7" x14ac:dyDescent="0.3">
      <c r="A79" s="1">
        <v>10</v>
      </c>
      <c r="B79" s="2">
        <v>150</v>
      </c>
      <c r="C79" s="12">
        <v>22</v>
      </c>
      <c r="D79" s="1">
        <v>8</v>
      </c>
      <c r="E79" s="1" t="s">
        <v>91</v>
      </c>
      <c r="F79" s="1" t="s">
        <v>91</v>
      </c>
    </row>
    <row r="80" spans="1:7" x14ac:dyDescent="0.3">
      <c r="A80" s="1">
        <v>4</v>
      </c>
      <c r="B80" s="2">
        <v>211</v>
      </c>
      <c r="C80" s="12">
        <v>15</v>
      </c>
      <c r="D80" s="1">
        <v>8</v>
      </c>
      <c r="E80" s="1" t="s">
        <v>95</v>
      </c>
      <c r="F80" s="1" t="s">
        <v>95</v>
      </c>
    </row>
    <row r="81" spans="1:6" x14ac:dyDescent="0.3">
      <c r="A81" s="1">
        <v>34</v>
      </c>
      <c r="B81" s="2">
        <v>293</v>
      </c>
      <c r="C81" s="12">
        <v>47</v>
      </c>
      <c r="D81" s="1">
        <v>8</v>
      </c>
      <c r="E81" s="1" t="s">
        <v>101</v>
      </c>
      <c r="F81" s="1" t="s">
        <v>101</v>
      </c>
    </row>
    <row r="82" spans="1:6" x14ac:dyDescent="0.3">
      <c r="A82" s="1">
        <v>4</v>
      </c>
      <c r="B82" s="2">
        <v>366</v>
      </c>
      <c r="C82" s="12">
        <v>94</v>
      </c>
      <c r="D82" s="1">
        <v>8</v>
      </c>
      <c r="E82" s="1" t="s">
        <v>95</v>
      </c>
      <c r="F82" s="1" t="s">
        <v>95</v>
      </c>
    </row>
    <row r="83" spans="1:6" x14ac:dyDescent="0.3">
      <c r="A83" s="1">
        <v>53</v>
      </c>
      <c r="B83" s="2">
        <v>437</v>
      </c>
      <c r="C83" s="12">
        <v>5</v>
      </c>
      <c r="D83" s="1">
        <v>8</v>
      </c>
      <c r="E83" s="1" t="s">
        <v>100</v>
      </c>
      <c r="F83" s="1" t="s">
        <v>100</v>
      </c>
    </row>
    <row r="84" spans="1:6" x14ac:dyDescent="0.3">
      <c r="A84" s="1">
        <v>21</v>
      </c>
      <c r="B84" s="2">
        <v>524</v>
      </c>
      <c r="C84" s="12">
        <v>91</v>
      </c>
      <c r="D84" s="1">
        <v>8</v>
      </c>
      <c r="E84" s="1" t="s">
        <v>105</v>
      </c>
      <c r="F84" s="1" t="s">
        <v>105</v>
      </c>
    </row>
    <row r="85" spans="1:6" x14ac:dyDescent="0.3">
      <c r="A85" s="1">
        <v>46</v>
      </c>
      <c r="B85" s="2">
        <v>527</v>
      </c>
      <c r="C85" s="12">
        <v>28</v>
      </c>
      <c r="D85" s="1">
        <v>8</v>
      </c>
      <c r="E85" s="1" t="s">
        <v>103</v>
      </c>
      <c r="F85" s="1" t="s">
        <v>103</v>
      </c>
    </row>
    <row r="86" spans="1:6" x14ac:dyDescent="0.3">
      <c r="A86" s="1">
        <v>61</v>
      </c>
      <c r="B86" s="2">
        <v>546</v>
      </c>
      <c r="C86" s="12">
        <v>9</v>
      </c>
      <c r="D86" s="1">
        <v>8</v>
      </c>
      <c r="E86" s="1" t="s">
        <v>96</v>
      </c>
      <c r="F86" s="1" t="s">
        <v>96</v>
      </c>
    </row>
    <row r="87" spans="1:6" x14ac:dyDescent="0.3">
      <c r="A87" s="1">
        <v>5</v>
      </c>
      <c r="B87" s="2">
        <v>643</v>
      </c>
      <c r="C87" s="12">
        <v>26</v>
      </c>
      <c r="D87" s="1">
        <v>8</v>
      </c>
      <c r="E87" s="1" t="s">
        <v>100</v>
      </c>
      <c r="F87" s="1" t="s">
        <v>100</v>
      </c>
    </row>
    <row r="88" spans="1:6" x14ac:dyDescent="0.3">
      <c r="A88" s="1">
        <v>9</v>
      </c>
      <c r="B88" s="2">
        <v>646</v>
      </c>
      <c r="C88" s="12">
        <v>18</v>
      </c>
      <c r="D88" s="1">
        <v>8</v>
      </c>
      <c r="E88" s="1" t="s">
        <v>96</v>
      </c>
      <c r="F88" s="1" t="s">
        <v>96</v>
      </c>
    </row>
  </sheetData>
  <sortState ref="A2:F88">
    <sortCondition ref="D2:D88"/>
    <sortCondition ref="B2:B8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K23" sqref="K2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3" sqref="B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1" sqref="B11"/>
    </sheetView>
  </sheetViews>
  <sheetFormatPr defaultRowHeight="14.4" x14ac:dyDescent="0.3"/>
  <sheetData>
    <row r="1" spans="1:1" x14ac:dyDescent="0.3">
      <c r="A1" t="s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console.log</vt:lpstr>
      <vt:lpstr>charts</vt:lpstr>
      <vt:lpstr>infBY</vt:lpstr>
      <vt:lpstr>gen</vt:lpstr>
      <vt:lpstr>agent</vt:lpstr>
      <vt:lpstr>by U</vt:lpstr>
      <vt:lpstr>U0</vt:lpstr>
      <vt:lpstr>U1</vt:lpstr>
      <vt:lpstr>U2</vt:lpstr>
      <vt:lpstr>U3</vt:lpstr>
      <vt:lpstr>U4</vt:lpstr>
      <vt:lpstr>U5</vt:lpstr>
      <vt:lpstr>U6</vt:lpstr>
      <vt:lpstr>U7</vt:lpstr>
      <vt:lpstr>U8</vt:lpstr>
      <vt:lpstr>U-counts</vt:lpstr>
      <vt:lpstr>% increases</vt:lpstr>
      <vt:lpstr>theta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Ernie Chang</dc:creator>
  <cp:lastModifiedBy>Ernie</cp:lastModifiedBy>
  <dcterms:created xsi:type="dcterms:W3CDTF">2020-10-17T16:59:19Z</dcterms:created>
  <dcterms:modified xsi:type="dcterms:W3CDTF">2021-02-22T19:35:50Z</dcterms:modified>
</cp:coreProperties>
</file>