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35" windowWidth="17190" windowHeight="26813"/>
  </bookViews>
  <sheets>
    <sheet name="VL++" sheetId="1" r:id="rId1"/>
    <sheet name="Incub--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91" i="2" l="1"/>
  <c r="Y91" i="2"/>
  <c r="X91" i="2"/>
  <c r="W91" i="2"/>
  <c r="V91" i="2"/>
  <c r="U91" i="2"/>
  <c r="U90" i="2"/>
  <c r="Y90" i="2" s="1"/>
  <c r="T90" i="2"/>
  <c r="X90" i="2" s="1"/>
  <c r="S90" i="2"/>
  <c r="W90" i="2" s="1"/>
  <c r="R90" i="2"/>
  <c r="V90" i="2" s="1"/>
  <c r="U89" i="2"/>
  <c r="Y89" i="2" s="1"/>
  <c r="T89" i="2"/>
  <c r="X89" i="2" s="1"/>
  <c r="S89" i="2"/>
  <c r="W89" i="2" s="1"/>
  <c r="R89" i="2"/>
  <c r="V89" i="2" s="1"/>
  <c r="U87" i="2"/>
  <c r="T87" i="2"/>
  <c r="S87" i="2"/>
  <c r="R87" i="2"/>
  <c r="U86" i="2"/>
  <c r="T86" i="2"/>
  <c r="S86" i="2"/>
  <c r="R86" i="2"/>
  <c r="U85" i="2"/>
  <c r="T85" i="2"/>
  <c r="S85" i="2"/>
  <c r="R85" i="2"/>
  <c r="U82" i="2"/>
  <c r="T82" i="2"/>
  <c r="S82" i="2"/>
  <c r="R82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68" i="2"/>
  <c r="T68" i="2"/>
  <c r="S68" i="2"/>
  <c r="R68" i="2"/>
  <c r="U72" i="2"/>
  <c r="T72" i="2"/>
  <c r="S72" i="2"/>
  <c r="R72" i="2"/>
  <c r="U71" i="2"/>
  <c r="T71" i="2"/>
  <c r="S71" i="2"/>
  <c r="R71" i="2"/>
  <c r="U70" i="2"/>
  <c r="T70" i="2"/>
  <c r="S70" i="2"/>
  <c r="R70" i="2"/>
  <c r="U69" i="2"/>
  <c r="T69" i="2"/>
  <c r="S69" i="2"/>
  <c r="R69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T21" i="2"/>
  <c r="S21" i="2"/>
  <c r="R21" i="2"/>
  <c r="Q21" i="2"/>
  <c r="T23" i="2"/>
  <c r="S23" i="2"/>
  <c r="R23" i="2"/>
  <c r="Q23" i="2"/>
  <c r="T20" i="2"/>
  <c r="S20" i="2"/>
  <c r="R20" i="2"/>
  <c r="Q20" i="2"/>
  <c r="T22" i="2"/>
  <c r="S22" i="2"/>
  <c r="R22" i="2"/>
  <c r="Q22" i="2"/>
  <c r="T19" i="2"/>
  <c r="S19" i="2"/>
  <c r="R19" i="2"/>
  <c r="Q19" i="2"/>
  <c r="T18" i="2"/>
  <c r="S18" i="2"/>
  <c r="R18" i="2"/>
  <c r="Q18" i="2"/>
  <c r="T10" i="2"/>
  <c r="S10" i="2"/>
  <c r="R10" i="2"/>
  <c r="Q10" i="2"/>
  <c r="T13" i="2"/>
  <c r="S13" i="2"/>
  <c r="R13" i="2"/>
  <c r="Q13" i="2"/>
  <c r="T12" i="2"/>
  <c r="S12" i="2"/>
  <c r="R12" i="2"/>
  <c r="Q12" i="2"/>
  <c r="T11" i="2"/>
  <c r="S11" i="2"/>
  <c r="R11" i="2"/>
  <c r="Q11" i="2"/>
  <c r="T9" i="2"/>
  <c r="S9" i="2"/>
  <c r="R9" i="2"/>
  <c r="Q9" i="2"/>
  <c r="T8" i="2"/>
  <c r="X13" i="2" s="1"/>
  <c r="S8" i="2"/>
  <c r="W13" i="2" s="1"/>
  <c r="R8" i="2"/>
  <c r="V12" i="2" s="1"/>
  <c r="Q8" i="2"/>
  <c r="U11" i="2" s="1"/>
  <c r="P28" i="1"/>
  <c r="O28" i="1"/>
  <c r="N28" i="1"/>
  <c r="M28" i="1"/>
  <c r="L28" i="1"/>
  <c r="K28" i="1"/>
  <c r="T41" i="1"/>
  <c r="S41" i="1"/>
  <c r="R41" i="1"/>
  <c r="Q41" i="1"/>
  <c r="T39" i="1"/>
  <c r="S39" i="1"/>
  <c r="R39" i="1"/>
  <c r="Q39" i="1"/>
  <c r="T38" i="1"/>
  <c r="S38" i="1"/>
  <c r="R38" i="1"/>
  <c r="Q38" i="1"/>
  <c r="P34" i="1"/>
  <c r="O34" i="1"/>
  <c r="N34" i="1"/>
  <c r="M34" i="1"/>
  <c r="L34" i="1"/>
  <c r="K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S34" i="1" s="1"/>
  <c r="R30" i="1"/>
  <c r="R34" i="1" s="1"/>
  <c r="Q30" i="1"/>
  <c r="T27" i="1"/>
  <c r="S27" i="1"/>
  <c r="R27" i="1"/>
  <c r="Q27" i="1"/>
  <c r="T26" i="1"/>
  <c r="S26" i="1"/>
  <c r="R26" i="1"/>
  <c r="Q26" i="1"/>
  <c r="T25" i="1"/>
  <c r="T28" i="1" s="1"/>
  <c r="S25" i="1"/>
  <c r="S28" i="1" s="1"/>
  <c r="R25" i="1"/>
  <c r="Q25" i="1"/>
  <c r="T22" i="1"/>
  <c r="S22" i="1"/>
  <c r="R22" i="1"/>
  <c r="Q22" i="1"/>
  <c r="T21" i="1"/>
  <c r="S21" i="1"/>
  <c r="R21" i="1"/>
  <c r="Q21" i="1"/>
  <c r="T20" i="1"/>
  <c r="S20" i="1"/>
  <c r="S23" i="1" s="1"/>
  <c r="R20" i="1"/>
  <c r="R23" i="1" s="1"/>
  <c r="Q20" i="1"/>
  <c r="T18" i="1"/>
  <c r="S18" i="1"/>
  <c r="R18" i="1"/>
  <c r="Q18" i="1"/>
  <c r="T9" i="1"/>
  <c r="S9" i="1"/>
  <c r="R9" i="1"/>
  <c r="Q9" i="1"/>
  <c r="T14" i="1"/>
  <c r="S14" i="1"/>
  <c r="R14" i="1"/>
  <c r="Q14" i="1"/>
  <c r="T13" i="1"/>
  <c r="S13" i="1"/>
  <c r="R13" i="1"/>
  <c r="Q13" i="1"/>
  <c r="T16" i="1"/>
  <c r="S16" i="1"/>
  <c r="R16" i="1"/>
  <c r="Q16" i="1"/>
  <c r="Q15" i="1"/>
  <c r="T15" i="1"/>
  <c r="S15" i="1"/>
  <c r="R15" i="1"/>
  <c r="T12" i="1"/>
  <c r="S12" i="1"/>
  <c r="R12" i="1"/>
  <c r="Q12" i="1"/>
  <c r="T11" i="1"/>
  <c r="S11" i="1"/>
  <c r="R11" i="1"/>
  <c r="Q11" i="1"/>
  <c r="Q10" i="1"/>
  <c r="T10" i="1"/>
  <c r="X10" i="1" s="1"/>
  <c r="T8" i="1"/>
  <c r="S10" i="1"/>
  <c r="R10" i="1"/>
  <c r="S8" i="1"/>
  <c r="W10" i="1" s="1"/>
  <c r="R8" i="1"/>
  <c r="V10" i="1" s="1"/>
  <c r="Q8" i="1"/>
  <c r="U15" i="1" s="1"/>
  <c r="U9" i="1" l="1"/>
  <c r="V11" i="1"/>
  <c r="V9" i="1"/>
  <c r="U18" i="1"/>
  <c r="U20" i="1"/>
  <c r="U21" i="1"/>
  <c r="U22" i="1"/>
  <c r="U25" i="1"/>
  <c r="U26" i="1"/>
  <c r="U27" i="1"/>
  <c r="Q34" i="1"/>
  <c r="W11" i="1"/>
  <c r="W9" i="1"/>
  <c r="X11" i="1"/>
  <c r="X9" i="1"/>
  <c r="U11" i="1"/>
  <c r="U16" i="1"/>
  <c r="U13" i="1"/>
  <c r="U14" i="1"/>
  <c r="V12" i="1"/>
  <c r="X30" i="1"/>
  <c r="X33" i="1"/>
  <c r="W15" i="1"/>
  <c r="V14" i="1"/>
  <c r="U10" i="1"/>
  <c r="U12" i="1"/>
  <c r="X16" i="1"/>
  <c r="X13" i="1"/>
  <c r="X14" i="1"/>
  <c r="X18" i="1"/>
  <c r="X20" i="1"/>
  <c r="X21" i="1"/>
  <c r="X22" i="1"/>
  <c r="X25" i="1"/>
  <c r="X26" i="1"/>
  <c r="X27" i="1"/>
  <c r="W30" i="1"/>
  <c r="W31" i="1"/>
  <c r="W32" i="1"/>
  <c r="W33" i="1"/>
  <c r="U39" i="1"/>
  <c r="Q23" i="1"/>
  <c r="U41" i="1"/>
  <c r="V15" i="1"/>
  <c r="X31" i="1"/>
  <c r="X32" i="1"/>
  <c r="V39" i="1"/>
  <c r="V41" i="1"/>
  <c r="W12" i="1"/>
  <c r="V16" i="1"/>
  <c r="V13" i="1"/>
  <c r="V18" i="1"/>
  <c r="V20" i="1"/>
  <c r="V23" i="1" s="1"/>
  <c r="V21" i="1"/>
  <c r="V22" i="1"/>
  <c r="V25" i="1"/>
  <c r="V26" i="1"/>
  <c r="V27" i="1"/>
  <c r="U30" i="1"/>
  <c r="U31" i="1"/>
  <c r="Q28" i="1"/>
  <c r="U32" i="1"/>
  <c r="U33" i="1"/>
  <c r="W39" i="1"/>
  <c r="W41" i="1"/>
  <c r="X12" i="1"/>
  <c r="X15" i="1"/>
  <c r="W16" i="1"/>
  <c r="W13" i="1"/>
  <c r="W14" i="1"/>
  <c r="W18" i="1"/>
  <c r="W20" i="1"/>
  <c r="W21" i="1"/>
  <c r="W22" i="1"/>
  <c r="W25" i="1"/>
  <c r="W26" i="1"/>
  <c r="W27" i="1"/>
  <c r="V30" i="1"/>
  <c r="V31" i="1"/>
  <c r="R28" i="1"/>
  <c r="V32" i="1"/>
  <c r="V33" i="1"/>
  <c r="T34" i="1"/>
  <c r="X39" i="1"/>
  <c r="T23" i="1"/>
  <c r="X41" i="1"/>
  <c r="V63" i="2"/>
  <c r="V64" i="2"/>
  <c r="V65" i="2"/>
  <c r="V66" i="2"/>
  <c r="V67" i="2"/>
  <c r="V69" i="2"/>
  <c r="V81" i="2"/>
  <c r="V82" i="2"/>
  <c r="V85" i="2"/>
  <c r="V86" i="2"/>
  <c r="V87" i="2"/>
  <c r="W63" i="2"/>
  <c r="W64" i="2"/>
  <c r="W65" i="2"/>
  <c r="W66" i="2"/>
  <c r="W67" i="2"/>
  <c r="W69" i="2"/>
  <c r="W71" i="2"/>
  <c r="W72" i="2"/>
  <c r="W68" i="2"/>
  <c r="W77" i="2"/>
  <c r="W78" i="2"/>
  <c r="W79" i="2"/>
  <c r="W80" i="2"/>
  <c r="W81" i="2"/>
  <c r="X63" i="2"/>
  <c r="X64" i="2"/>
  <c r="X65" i="2"/>
  <c r="X66" i="2"/>
  <c r="X67" i="2"/>
  <c r="X69" i="2"/>
  <c r="Y63" i="2"/>
  <c r="Y64" i="2"/>
  <c r="Y65" i="2"/>
  <c r="Y66" i="2"/>
  <c r="Y67" i="2"/>
  <c r="Y69" i="2"/>
  <c r="Y70" i="2"/>
  <c r="X71" i="2"/>
  <c r="X72" i="2"/>
  <c r="X68" i="2"/>
  <c r="X77" i="2"/>
  <c r="X78" i="2"/>
  <c r="X79" i="2"/>
  <c r="X80" i="2"/>
  <c r="X81" i="2"/>
  <c r="W82" i="2"/>
  <c r="W85" i="2"/>
  <c r="W86" i="2"/>
  <c r="W87" i="2"/>
  <c r="X70" i="2"/>
  <c r="U12" i="2"/>
  <c r="V70" i="2"/>
  <c r="V71" i="2"/>
  <c r="Y71" i="2"/>
  <c r="Y72" i="2"/>
  <c r="Y68" i="2"/>
  <c r="Y77" i="2"/>
  <c r="Y78" i="2"/>
  <c r="Y79" i="2"/>
  <c r="Y80" i="2"/>
  <c r="Y81" i="2"/>
  <c r="X82" i="2"/>
  <c r="X85" i="2"/>
  <c r="X86" i="2"/>
  <c r="X87" i="2"/>
  <c r="W70" i="2"/>
  <c r="V72" i="2"/>
  <c r="V68" i="2"/>
  <c r="V77" i="2"/>
  <c r="V78" i="2"/>
  <c r="V79" i="2"/>
  <c r="V80" i="2"/>
  <c r="Y82" i="2"/>
  <c r="Y85" i="2"/>
  <c r="Y86" i="2"/>
  <c r="Y87" i="2"/>
  <c r="X11" i="2"/>
  <c r="U9" i="2"/>
  <c r="U13" i="2"/>
  <c r="U10" i="2"/>
  <c r="X9" i="2"/>
  <c r="X12" i="2"/>
  <c r="W9" i="2"/>
  <c r="W11" i="2"/>
  <c r="W12" i="2"/>
  <c r="V9" i="2"/>
  <c r="V11" i="2"/>
  <c r="V13" i="2"/>
  <c r="V10" i="2"/>
  <c r="W10" i="2"/>
  <c r="X10" i="2"/>
  <c r="W34" i="1" l="1"/>
  <c r="U23" i="1"/>
  <c r="U28" i="1"/>
  <c r="X34" i="1"/>
  <c r="V28" i="1"/>
  <c r="W28" i="1"/>
  <c r="U34" i="1"/>
  <c r="X23" i="1"/>
  <c r="W23" i="1"/>
  <c r="V34" i="1"/>
  <c r="X28" i="1"/>
</calcChain>
</file>

<file path=xl/sharedStrings.xml><?xml version="1.0" encoding="utf-8"?>
<sst xmlns="http://schemas.openxmlformats.org/spreadsheetml/2006/main" count="189" uniqueCount="50">
  <si>
    <t>HzR</t>
  </si>
  <si>
    <t>mF</t>
  </si>
  <si>
    <t>Incub</t>
  </si>
  <si>
    <t>Pre-symp</t>
  </si>
  <si>
    <t>Case Days</t>
  </si>
  <si>
    <t>Survived</t>
  </si>
  <si>
    <t>Gen to 25</t>
  </si>
  <si>
    <t>Gen to 50</t>
  </si>
  <si>
    <t>Gen to 75</t>
  </si>
  <si>
    <t>Total Gen</t>
  </si>
  <si>
    <t>R0</t>
  </si>
  <si>
    <t>Gen Last</t>
  </si>
  <si>
    <t>Last Inf</t>
  </si>
  <si>
    <t># near 100</t>
  </si>
  <si>
    <t># near 200</t>
  </si>
  <si>
    <t># near 300</t>
  </si>
  <si>
    <t># near 400</t>
  </si>
  <si>
    <t>#near 500</t>
  </si>
  <si>
    <t>#near 600</t>
  </si>
  <si>
    <t>#near 700</t>
  </si>
  <si>
    <t>#near 800</t>
  </si>
  <si>
    <t>#near 900</t>
  </si>
  <si>
    <t>#near1000</t>
  </si>
  <si>
    <t>Time to 25 infections = 306 generations</t>
  </si>
  <si>
    <t>V.25 = 25/306</t>
  </si>
  <si>
    <t>Que: what does 70% faster mean?</t>
  </si>
  <si>
    <t>It must be time to reach certain threshold eg for 25 infections 306 gens</t>
  </si>
  <si>
    <t>For another it might be 200 gens</t>
  </si>
  <si>
    <t>Sp second is faster because speed is greater…speed = entities/time = 25/306 is less than 25/200</t>
  </si>
  <si>
    <t>So increast in speed is V2 - V1</t>
  </si>
  <si>
    <t>and % is (V2-V1)/V1</t>
  </si>
  <si>
    <t>V.25</t>
  </si>
  <si>
    <t>V.50</t>
  </si>
  <si>
    <t>V.75</t>
  </si>
  <si>
    <t>Vlast</t>
  </si>
  <si>
    <t>%.end</t>
  </si>
  <si>
    <t>[</t>
  </si>
  <si>
    <t>avg</t>
  </si>
  <si>
    <t>THIS looks at reductions</t>
  </si>
  <si>
    <t xml:space="preserve">of INCUBATION </t>
  </si>
  <si>
    <t>and then at combined</t>
  </si>
  <si>
    <t>reduction + viral growth++</t>
  </si>
  <si>
    <t>CONTROL</t>
  </si>
  <si>
    <t>5,2</t>
  </si>
  <si>
    <t>13,2</t>
  </si>
  <si>
    <t>why would decreasing the incubation period, thus extending the period of pre-symptomaatic infection</t>
  </si>
  <si>
    <t>lead to a decrease in efficiency of the epidemic, as there would be more blues transmitting for a longer</t>
  </si>
  <si>
    <t>period of time?</t>
  </si>
  <si>
    <t>the answer: incubation time permits the viral load to grow, and without that, the viral load in the early parts of</t>
  </si>
  <si>
    <t>the pre-symptomatic does not result in effective transmissions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</si>
</sst>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6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10" fontId="0" fillId="0" borderId="0" xfId="0" applyNumberFormat="1" applyFill="1" applyAlignment="1">
      <alignment horizont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'VL++'!$G$51</c:f>
              <c:strCache>
                <c:ptCount val="1"/>
                <c:pt idx="0">
                  <c:v>R0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'VL++'!$F$52:$F$60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'VL++'!$G$52:$G$60</c:f>
              <c:numCache>
                <c:formatCode>0.00</c:formatCode>
                <c:ptCount val="9"/>
                <c:pt idx="0">
                  <c:v>2.02</c:v>
                </c:pt>
                <c:pt idx="1">
                  <c:v>2.48</c:v>
                </c:pt>
                <c:pt idx="2">
                  <c:v>3</c:v>
                </c:pt>
                <c:pt idx="3">
                  <c:v>2.73</c:v>
                </c:pt>
                <c:pt idx="4">
                  <c:v>3.375</c:v>
                </c:pt>
                <c:pt idx="5">
                  <c:v>3.3633333333333333</c:v>
                </c:pt>
                <c:pt idx="6">
                  <c:v>3.81</c:v>
                </c:pt>
                <c:pt idx="7">
                  <c:v>4.21</c:v>
                </c:pt>
                <c:pt idx="8">
                  <c:v>4.8600000000000003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5520"/>
        <c:axId val="147298944"/>
      </c:scatterChart>
      <c:valAx>
        <c:axId val="148395520"/>
        <c:scaling>
          <c:orientation val="minMax"/>
          <c:max val="12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Hazard Radius as Proxy for Viral Load</a:t>
                </a:r>
                <a:endParaRPr lang="en-CA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98944"/>
        <c:crosses val="autoZero"/>
        <c:crossBetween val="midCat"/>
      </c:valAx>
      <c:valAx>
        <c:axId val="147298944"/>
        <c:scaling>
          <c:orientation val="minMax"/>
          <c:max val="5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R0</a:t>
                </a:r>
                <a:r>
                  <a:rPr lang="en-CA" baseline="0"/>
                  <a:t> at End of Trial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2049946166445407E-2"/>
              <c:y val="0.353017910616949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839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'Incub--'!$F$92</c:f>
              <c:strCache>
                <c:ptCount val="1"/>
                <c:pt idx="0">
                  <c:v>R0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'Incub--'!$E$93:$E$101</c:f>
              <c:numCache>
                <c:formatCode>General</c:formatCode>
                <c:ptCount val="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7.3</c:v>
                </c:pt>
                <c:pt idx="6">
                  <c:v>7.4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'Incub--'!$F$93:$F$101</c:f>
              <c:numCache>
                <c:formatCode>0.00</c:formatCode>
                <c:ptCount val="9"/>
                <c:pt idx="0">
                  <c:v>2.02</c:v>
                </c:pt>
                <c:pt idx="1">
                  <c:v>2.1800000000000002</c:v>
                </c:pt>
                <c:pt idx="2">
                  <c:v>2.56</c:v>
                </c:pt>
                <c:pt idx="3">
                  <c:v>2.08</c:v>
                </c:pt>
                <c:pt idx="4">
                  <c:v>3.03</c:v>
                </c:pt>
                <c:pt idx="5">
                  <c:v>2.66</c:v>
                </c:pt>
                <c:pt idx="6">
                  <c:v>3</c:v>
                </c:pt>
                <c:pt idx="7">
                  <c:v>2.85</c:v>
                </c:pt>
                <c:pt idx="8" formatCode="General">
                  <c:v>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7232"/>
        <c:axId val="151404928"/>
      </c:scatterChart>
      <c:valAx>
        <c:axId val="151407232"/>
        <c:scaling>
          <c:orientation val="minMax"/>
          <c:max val="8.1999999999999993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151404928"/>
        <c:crosses val="autoZero"/>
        <c:crossBetween val="midCat"/>
      </c:valAx>
      <c:valAx>
        <c:axId val="151404928"/>
        <c:scaling>
          <c:orientation val="minMax"/>
          <c:max val="3.2"/>
          <c:min val="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40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'Incub--'!$O$94</c:f>
              <c:strCache>
                <c:ptCount val="1"/>
                <c:pt idx="0">
                  <c:v>V.50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'Incub--'!$N$95:$N$103</c:f>
              <c:numCache>
                <c:formatCode>General</c:formatCode>
                <c:ptCount val="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7.3</c:v>
                </c:pt>
                <c:pt idx="6">
                  <c:v>7.4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'Incub--'!$O$95:$O$103</c:f>
              <c:numCache>
                <c:formatCode>0.00%</c:formatCode>
                <c:ptCount val="9"/>
                <c:pt idx="1">
                  <c:v>3.2710280373831765E-2</c:v>
                </c:pt>
                <c:pt idx="2">
                  <c:v>7.542579075425794E-2</c:v>
                </c:pt>
                <c:pt idx="3">
                  <c:v>0.13917525773195863</c:v>
                </c:pt>
                <c:pt idx="4">
                  <c:v>0.18498659517426277</c:v>
                </c:pt>
                <c:pt idx="5">
                  <c:v>0.44918032786885237</c:v>
                </c:pt>
                <c:pt idx="6">
                  <c:v>0.85714285714285721</c:v>
                </c:pt>
                <c:pt idx="7">
                  <c:v>0.67790871895349514</c:v>
                </c:pt>
                <c:pt idx="8">
                  <c:v>0.6742424242424242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0096"/>
        <c:axId val="153847680"/>
      </c:scatterChart>
      <c:valAx>
        <c:axId val="155140096"/>
        <c:scaling>
          <c:orientation val="minMax"/>
          <c:max val="8"/>
          <c:min val="5.2"/>
        </c:scaling>
        <c:delete val="0"/>
        <c:axPos val="b"/>
        <c:numFmt formatCode="General" sourceLinked="1"/>
        <c:majorTickMark val="out"/>
        <c:minorTickMark val="none"/>
        <c:tickLblPos val="nextTo"/>
        <c:crossAx val="153847680"/>
        <c:crosses val="autoZero"/>
        <c:crossBetween val="midCat"/>
      </c:valAx>
      <c:valAx>
        <c:axId val="1538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4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'Incub--'!$R$94</c:f>
              <c:strCache>
                <c:ptCount val="1"/>
                <c:pt idx="0">
                  <c:v>V.75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'Incub--'!$Q$95:$Q$103</c:f>
              <c:numCache>
                <c:formatCode>General</c:formatCode>
                <c:ptCount val="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7.3</c:v>
                </c:pt>
                <c:pt idx="6">
                  <c:v>7.4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'Incub--'!$R$95:$R$103</c:f>
              <c:numCache>
                <c:formatCode>0.00%</c:formatCode>
                <c:ptCount val="9"/>
                <c:pt idx="1">
                  <c:v>6.1143984220907305E-2</c:v>
                </c:pt>
                <c:pt idx="2">
                  <c:v>8.2494969818913369E-2</c:v>
                </c:pt>
                <c:pt idx="3">
                  <c:v>8.0321285140562304E-2</c:v>
                </c:pt>
                <c:pt idx="4">
                  <c:v>0.20357941834451904</c:v>
                </c:pt>
                <c:pt idx="5">
                  <c:v>0.49030470914127411</c:v>
                </c:pt>
                <c:pt idx="6">
                  <c:v>0.77557755775577553</c:v>
                </c:pt>
                <c:pt idx="7">
                  <c:v>0.59889954604066209</c:v>
                </c:pt>
                <c:pt idx="8">
                  <c:v>0.42328042328042315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3216"/>
        <c:axId val="151831680"/>
      </c:scatterChart>
      <c:valAx>
        <c:axId val="151833216"/>
        <c:scaling>
          <c:orientation val="minMax"/>
          <c:max val="8"/>
          <c:min val="5.2"/>
        </c:scaling>
        <c:delete val="0"/>
        <c:axPos val="b"/>
        <c:numFmt formatCode="General" sourceLinked="1"/>
        <c:majorTickMark val="out"/>
        <c:minorTickMark val="none"/>
        <c:tickLblPos val="nextTo"/>
        <c:crossAx val="151831680"/>
        <c:crosses val="autoZero"/>
        <c:crossBetween val="midCat"/>
      </c:valAx>
      <c:valAx>
        <c:axId val="15183168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183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Velocity Gain at 25 Infections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65101517344931"/>
          <c:y val="0.10371533309616247"/>
          <c:w val="0.79052537182852145"/>
          <c:h val="0.706492782152230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'VL++'!$J$51</c:f>
              <c:strCache>
                <c:ptCount val="1"/>
                <c:pt idx="0">
                  <c:v>V.25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3559914628218814E-2"/>
                  <c:y val="-3.3019597531360688E-3"/>
                </c:manualLayout>
              </c:layout>
              <c:numFmt formatCode="General" sourceLinked="0"/>
            </c:trendlineLbl>
          </c:trendline>
          <c:xVal>
            <c:numRef>
              <c:f>'VL++'!$I$52:$I$59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'VL++'!$J$52:$J$59</c:f>
              <c:numCache>
                <c:formatCode>0.0%</c:formatCode>
                <c:ptCount val="8"/>
                <c:pt idx="0">
                  <c:v>6.6202090592334548E-2</c:v>
                </c:pt>
                <c:pt idx="1">
                  <c:v>0.36190202111880981</c:v>
                </c:pt>
                <c:pt idx="2">
                  <c:v>0.44339622641509435</c:v>
                </c:pt>
                <c:pt idx="3">
                  <c:v>0.69744686988303073</c:v>
                </c:pt>
                <c:pt idx="4">
                  <c:v>0.69832377625422259</c:v>
                </c:pt>
                <c:pt idx="5">
                  <c:v>1.2335766423357664</c:v>
                </c:pt>
                <c:pt idx="6">
                  <c:v>1.4285714285714284</c:v>
                </c:pt>
                <c:pt idx="7">
                  <c:v>1.5289256198347108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9632"/>
        <c:axId val="153028096"/>
      </c:scatterChart>
      <c:valAx>
        <c:axId val="153029632"/>
        <c:scaling>
          <c:orientation val="minMax"/>
          <c:max val="12.5"/>
          <c:min val="5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Hazard</a:t>
                </a:r>
                <a:r>
                  <a:rPr lang="en-CA" baseline="0"/>
                  <a:t> Radius as Proxy for Viral Load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27091892861069022"/>
              <c:y val="0.913592597175604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3028096"/>
        <c:crosses val="autoZero"/>
        <c:crossBetween val="midCat"/>
      </c:valAx>
      <c:valAx>
        <c:axId val="153028096"/>
        <c:scaling>
          <c:orientation val="minMax"/>
          <c:max val="2.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Faster</a:t>
                </a:r>
                <a:r>
                  <a:rPr lang="en-CA" baseline="0"/>
                  <a:t> than Control HzR=5 </a:t>
                </a:r>
                <a:endParaRPr lang="en-CA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02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>
                <a:effectLst/>
              </a:rPr>
              <a:t>Velocity Gain at 50 Infections</a:t>
            </a:r>
            <a:endParaRPr lang="en-CA" sz="1200">
              <a:effectLst/>
            </a:endParaRPr>
          </a:p>
        </c:rich>
      </c:tx>
      <c:layout>
        <c:manualLayout>
          <c:xMode val="edge"/>
          <c:yMode val="edge"/>
          <c:x val="0.26018447881968298"/>
          <c:y val="4.42804428044280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'VL++'!$P$51</c:f>
              <c:strCache>
                <c:ptCount val="1"/>
                <c:pt idx="0">
                  <c:v>V.50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416297792360192"/>
                  <c:y val="-3.7024338747324481E-3"/>
                </c:manualLayout>
              </c:layout>
              <c:numFmt formatCode="General" sourceLinked="0"/>
            </c:trendlineLbl>
          </c:trendline>
          <c:xVal>
            <c:numRef>
              <c:f>'VL++'!$O$52:$O$59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'VL++'!$P$52:$P$59</c:f>
              <c:numCache>
                <c:formatCode>0.0%</c:formatCode>
                <c:ptCount val="8"/>
                <c:pt idx="0">
                  <c:v>9.4059405940594046E-2</c:v>
                </c:pt>
                <c:pt idx="1">
                  <c:v>0.51850011557203113</c:v>
                </c:pt>
                <c:pt idx="2">
                  <c:v>0.53472222222222221</c:v>
                </c:pt>
                <c:pt idx="3">
                  <c:v>0.86624494558929865</c:v>
                </c:pt>
                <c:pt idx="4">
                  <c:v>1.0647037647322735</c:v>
                </c:pt>
                <c:pt idx="5">
                  <c:v>1.5257142857142856</c:v>
                </c:pt>
                <c:pt idx="6">
                  <c:v>1.6951219512195121</c:v>
                </c:pt>
                <c:pt idx="7">
                  <c:v>1.9864864864864866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5936"/>
        <c:axId val="165974400"/>
      </c:scatterChart>
      <c:valAx>
        <c:axId val="165975936"/>
        <c:scaling>
          <c:orientation val="minMax"/>
          <c:max val="12.5"/>
          <c:min val="5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Hazard Radius as Proxy for Viral Load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974400"/>
        <c:crosses val="autoZero"/>
        <c:crossBetween val="midCat"/>
      </c:valAx>
      <c:valAx>
        <c:axId val="165974400"/>
        <c:scaling>
          <c:orientation val="minMax"/>
          <c:max val="2.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Faster</a:t>
                </a:r>
                <a:r>
                  <a:rPr lang="en-CA" baseline="0"/>
                  <a:t> than Control HzR=5</a:t>
                </a:r>
                <a:endParaRPr lang="en-CA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597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Velocity Gain at 75 Infections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'VL++'!$S$51</c:f>
              <c:strCache>
                <c:ptCount val="1"/>
                <c:pt idx="0">
                  <c:v>V.75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4259623797025377E-2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'VL++'!$R$52:$R$59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'VL++'!$S$52:$S$59</c:f>
              <c:numCache>
                <c:formatCode>0.0%</c:formatCode>
                <c:ptCount val="8"/>
                <c:pt idx="0">
                  <c:v>5.6074766355138968E-3</c:v>
                </c:pt>
                <c:pt idx="1">
                  <c:v>0.54110691504320474</c:v>
                </c:pt>
                <c:pt idx="2">
                  <c:v>0.49860724233983289</c:v>
                </c:pt>
                <c:pt idx="3">
                  <c:v>0.83158339049475372</c:v>
                </c:pt>
                <c:pt idx="4">
                  <c:v>0.91334256066913666</c:v>
                </c:pt>
                <c:pt idx="5">
                  <c:v>1.4125560538116593</c:v>
                </c:pt>
                <c:pt idx="6">
                  <c:v>1.4792626728110598</c:v>
                </c:pt>
                <c:pt idx="7">
                  <c:v>2.0224719101123592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4512"/>
        <c:axId val="163468800"/>
      </c:scatterChart>
      <c:valAx>
        <c:axId val="163504512"/>
        <c:scaling>
          <c:orientation val="minMax"/>
          <c:max val="12.5"/>
          <c:min val="5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Hazard Radius as Proxy for Viral Load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468800"/>
        <c:crosses val="autoZero"/>
        <c:crossBetween val="midCat"/>
      </c:valAx>
      <c:valAx>
        <c:axId val="163468800"/>
        <c:scaling>
          <c:orientation val="minMax"/>
          <c:max val="2.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Faster</a:t>
                </a:r>
                <a:r>
                  <a:rPr lang="en-CA" baseline="0"/>
                  <a:t> than Control HzR=5</a:t>
                </a:r>
                <a:endParaRPr lang="en-CA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6350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Velocity Gains at 25-50-75 Infections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426640419947508"/>
          <c:y val="0.12802770715397538"/>
          <c:w val="0.6440890201224847"/>
          <c:h val="0.75604804680906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'VL++'!$J$51</c:f>
              <c:strCache>
                <c:ptCount val="1"/>
                <c:pt idx="0">
                  <c:v>V.25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'VL++'!$I$52:$I$59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'VL++'!$J$52:$J$59</c:f>
              <c:numCache>
                <c:formatCode>0.0%</c:formatCode>
                <c:ptCount val="8"/>
                <c:pt idx="0">
                  <c:v>6.6202090592334548E-2</c:v>
                </c:pt>
                <c:pt idx="1">
                  <c:v>0.36190202111880981</c:v>
                </c:pt>
                <c:pt idx="2">
                  <c:v>0.44339622641509435</c:v>
                </c:pt>
                <c:pt idx="3">
                  <c:v>0.69744686988303073</c:v>
                </c:pt>
                <c:pt idx="4">
                  <c:v>0.69832377625422259</c:v>
                </c:pt>
                <c:pt idx="5">
                  <c:v>1.2335766423357664</c:v>
                </c:pt>
                <c:pt idx="6">
                  <c:v>1.4285714285714284</c:v>
                </c:pt>
                <c:pt idx="7">
                  <c:v>1.5289256198347108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'VL++'!$K$51</c:f>
              <c:strCache>
                <c:ptCount val="1"/>
                <c:pt idx="0">
                  <c:v>V.50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>
                  <a:alpha val="31000"/>
                </a:srgbClr>
              </a:solidFill>
            </c:spPr>
          </c:marke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'VL++'!$I$52:$I$59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'VL++'!$K$52:$K$59</c:f>
              <c:numCache>
                <c:formatCode>0.0%</c:formatCode>
                <c:ptCount val="8"/>
                <c:pt idx="0">
                  <c:v>9.4059405940594046E-2</c:v>
                </c:pt>
                <c:pt idx="1">
                  <c:v>0.51850011557203113</c:v>
                </c:pt>
                <c:pt idx="2">
                  <c:v>0.53472222222222221</c:v>
                </c:pt>
                <c:pt idx="3">
                  <c:v>0.86624494558929865</c:v>
                </c:pt>
                <c:pt idx="4">
                  <c:v>1.0647037647322735</c:v>
                </c:pt>
                <c:pt idx="5">
                  <c:v>1.5257142857142856</c:v>
                </c:pt>
                <c:pt idx="6">
                  <c:v>1.6951219512195121</c:v>
                </c:pt>
                <c:pt idx="7">
                  <c:v>1.9864864864864866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'VL++'!$L$51</c:f>
              <c:strCache>
                <c:ptCount val="1"/>
                <c:pt idx="0">
                  <c:v>V.75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>
                  <a:alpha val="43000"/>
                </a:schemeClr>
              </a:solidFill>
            </c:spPr>
          </c:marker>
          <c:trendline>
            <c:spPr>
              <a:ln w="2540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'VL++'!$I$52:$I$59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'VL++'!$L$52:$L$59</c:f>
              <c:numCache>
                <c:formatCode>0.0%</c:formatCode>
                <c:ptCount val="8"/>
                <c:pt idx="0">
                  <c:v>5.6074766355138968E-3</c:v>
                </c:pt>
                <c:pt idx="1">
                  <c:v>0.54110691504320474</c:v>
                </c:pt>
                <c:pt idx="2">
                  <c:v>0.49860724233983289</c:v>
                </c:pt>
                <c:pt idx="3">
                  <c:v>0.83158339049475372</c:v>
                </c:pt>
                <c:pt idx="4">
                  <c:v>0.91334256066913666</c:v>
                </c:pt>
                <c:pt idx="5">
                  <c:v>1.4125560538116593</c:v>
                </c:pt>
                <c:pt idx="6">
                  <c:v>1.4792626728110598</c:v>
                </c:pt>
                <c:pt idx="7">
                  <c:v>2.0224719101123592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5088"/>
        <c:axId val="166983552"/>
      </c:scatterChart>
      <c:valAx>
        <c:axId val="166985088"/>
        <c:scaling>
          <c:orientation val="minMax"/>
          <c:max val="12.5"/>
          <c:min val="5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Hazard Radius at Proxy for Viral Load</a:t>
                </a:r>
              </a:p>
            </c:rich>
          </c:tx>
          <c:layout>
            <c:manualLayout>
              <c:xMode val="edge"/>
              <c:yMode val="edge"/>
              <c:x val="0.29454702537182853"/>
              <c:y val="0.901307664074200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983552"/>
        <c:crosses val="autoZero"/>
        <c:crossBetween val="midCat"/>
      </c:valAx>
      <c:valAx>
        <c:axId val="166983552"/>
        <c:scaling>
          <c:orientation val="minMax"/>
          <c:max val="2.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Faster</a:t>
                </a:r>
                <a:r>
                  <a:rPr lang="en-CA" baseline="0"/>
                  <a:t> than Control HzR=5</a:t>
                </a:r>
                <a:endParaRPr lang="en-CA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6698508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'Incub--'!$X$17</c:f>
              <c:strCache>
                <c:ptCount val="1"/>
                <c:pt idx="0">
                  <c:v>V.25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'Incub--'!$W$18:$W$23</c:f>
              <c:numCache>
                <c:formatCode>General</c:formatCode>
                <c:ptCount val="6"/>
                <c:pt idx="0">
                  <c:v>2.9</c:v>
                </c:pt>
                <c:pt idx="1">
                  <c:v>2.4</c:v>
                </c:pt>
                <c:pt idx="2">
                  <c:v>1.9</c:v>
                </c:pt>
                <c:pt idx="3">
                  <c:v>1.4</c:v>
                </c:pt>
                <c:pt idx="4">
                  <c:v>0.9</c:v>
                </c:pt>
                <c:pt idx="5">
                  <c:v>0.4</c:v>
                </c:pt>
              </c:numCache>
            </c:numRef>
          </c:xVal>
          <c:yVal>
            <c:numRef>
              <c:f>'Incub--'!$X$18:$X$23</c:f>
              <c:numCache>
                <c:formatCode>0.00</c:formatCode>
                <c:ptCount val="6"/>
                <c:pt idx="0">
                  <c:v>8.1699346405228759E-2</c:v>
                </c:pt>
                <c:pt idx="1">
                  <c:v>7.5075075075075076E-2</c:v>
                </c:pt>
                <c:pt idx="2">
                  <c:v>7.4850299401197598E-2</c:v>
                </c:pt>
                <c:pt idx="3">
                  <c:v>6.1124694376528114E-2</c:v>
                </c:pt>
                <c:pt idx="4">
                  <c:v>9.0579710144927536E-2</c:v>
                </c:pt>
                <c:pt idx="5">
                  <c:v>9.2250922509225092E-2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9040"/>
        <c:axId val="147317504"/>
      </c:scatterChart>
      <c:valAx>
        <c:axId val="147319040"/>
        <c:scaling>
          <c:orientation val="minMax"/>
          <c:max val="3.2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47317504"/>
        <c:crosses val="autoZero"/>
        <c:crossBetween val="midCat"/>
        <c:majorUnit val="0.2"/>
        <c:minorUnit val="0.2"/>
      </c:valAx>
      <c:valAx>
        <c:axId val="147317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73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'Incub--'!$Z$17</c:f>
              <c:strCache>
                <c:ptCount val="1"/>
                <c:pt idx="0">
                  <c:v>V.50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'Incub--'!$Y$18:$Y$23</c:f>
              <c:numCache>
                <c:formatCode>General</c:formatCode>
                <c:ptCount val="6"/>
                <c:pt idx="0">
                  <c:v>2.9</c:v>
                </c:pt>
                <c:pt idx="1">
                  <c:v>2.4</c:v>
                </c:pt>
                <c:pt idx="2">
                  <c:v>1.9</c:v>
                </c:pt>
                <c:pt idx="3">
                  <c:v>1.4</c:v>
                </c:pt>
                <c:pt idx="4">
                  <c:v>0.9</c:v>
                </c:pt>
                <c:pt idx="5">
                  <c:v>0.4</c:v>
                </c:pt>
              </c:numCache>
            </c:numRef>
          </c:xVal>
          <c:yVal>
            <c:numRef>
              <c:f>'Incub--'!$Z$18:$Z$23</c:f>
              <c:numCache>
                <c:formatCode>General</c:formatCode>
                <c:ptCount val="6"/>
                <c:pt idx="0">
                  <c:v>0.11312217194570136</c:v>
                </c:pt>
                <c:pt idx="1">
                  <c:v>0.10416666666666667</c:v>
                </c:pt>
                <c:pt idx="2">
                  <c:v>0.1016260162601626</c:v>
                </c:pt>
                <c:pt idx="3">
                  <c:v>7.3421439060205582E-2</c:v>
                </c:pt>
                <c:pt idx="4">
                  <c:v>0.12953367875647667</c:v>
                </c:pt>
                <c:pt idx="5">
                  <c:v>0.12195121951219512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3088"/>
        <c:axId val="153671552"/>
      </c:scatterChart>
      <c:valAx>
        <c:axId val="1536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71552"/>
        <c:crosses val="autoZero"/>
        <c:crossBetween val="midCat"/>
      </c:valAx>
      <c:valAx>
        <c:axId val="1536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7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'Incub--'!$Z$26</c:f>
              <c:strCache>
                <c:ptCount val="1"/>
                <c:pt idx="0">
                  <c:v>V.75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'Incub--'!$Y$27:$Y$32</c:f>
              <c:numCache>
                <c:formatCode>General</c:formatCode>
                <c:ptCount val="6"/>
                <c:pt idx="0">
                  <c:v>2.9</c:v>
                </c:pt>
                <c:pt idx="1">
                  <c:v>2.4</c:v>
                </c:pt>
                <c:pt idx="2">
                  <c:v>1.9</c:v>
                </c:pt>
                <c:pt idx="3">
                  <c:v>1.4</c:v>
                </c:pt>
                <c:pt idx="4">
                  <c:v>0.9</c:v>
                </c:pt>
                <c:pt idx="5">
                  <c:v>0.4</c:v>
                </c:pt>
              </c:numCache>
            </c:numRef>
          </c:xVal>
          <c:yVal>
            <c:numRef>
              <c:f>'Incub--'!$Z$27:$Z$32</c:f>
              <c:numCache>
                <c:formatCode>General</c:formatCode>
                <c:ptCount val="6"/>
                <c:pt idx="0">
                  <c:v>0.13940520446096655</c:v>
                </c:pt>
                <c:pt idx="1">
                  <c:v>0.10402219140083217</c:v>
                </c:pt>
                <c:pt idx="2">
                  <c:v>0.11503067484662577</c:v>
                </c:pt>
                <c:pt idx="3">
                  <c:v>7.5910931174089064E-2</c:v>
                </c:pt>
                <c:pt idx="4">
                  <c:v>0.13863216266173753</c:v>
                </c:pt>
                <c:pt idx="5">
                  <c:v>0.12562814070351758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6288"/>
        <c:axId val="165327232"/>
      </c:scatterChart>
      <c:valAx>
        <c:axId val="1930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327232"/>
        <c:crosses val="autoZero"/>
        <c:crossBetween val="midCat"/>
      </c:valAx>
      <c:valAx>
        <c:axId val="1653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3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At 25% of Trial              </a:t>
            </a:r>
            <a:r>
              <a:rPr lang="en-US" sz="1000" b="0"/>
              <a:t>Incubation at 0.4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'Incub--'!$L$94</c:f>
              <c:strCache>
                <c:ptCount val="1"/>
                <c:pt idx="0">
                  <c:v>V.25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'Incub--'!$K$95:$K$103</c:f>
              <c:numCache>
                <c:formatCode>General</c:formatCode>
                <c:ptCount val="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7.3</c:v>
                </c:pt>
                <c:pt idx="6">
                  <c:v>7.4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'Incub--'!$L$95:$L$103</c:f>
              <c:numCache>
                <c:formatCode>0.00%</c:formatCode>
                <c:ptCount val="9"/>
                <c:pt idx="1">
                  <c:v>-2.2364217252396221E-2</c:v>
                </c:pt>
                <c:pt idx="2">
                  <c:v>-1.6077170418006423E-2</c:v>
                </c:pt>
                <c:pt idx="3">
                  <c:v>4.0816326530612193E-2</c:v>
                </c:pt>
                <c:pt idx="4">
                  <c:v>1.9999999999999928E-2</c:v>
                </c:pt>
                <c:pt idx="5">
                  <c:v>0.35999999999999993</c:v>
                </c:pt>
                <c:pt idx="6">
                  <c:v>0.70949720670391048</c:v>
                </c:pt>
                <c:pt idx="7">
                  <c:v>0.58655705996131524</c:v>
                </c:pt>
                <c:pt idx="8">
                  <c:v>0.67213114754098369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0080"/>
        <c:axId val="143147392"/>
      </c:scatterChart>
      <c:valAx>
        <c:axId val="143150080"/>
        <c:scaling>
          <c:orientation val="minMax"/>
          <c:max val="8"/>
          <c:min val="5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 of HzR setting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47392"/>
        <c:crosses val="autoZero"/>
        <c:crossBetween val="midCat"/>
      </c:valAx>
      <c:valAx>
        <c:axId val="14314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Faster</a:t>
                </a:r>
                <a:r>
                  <a:rPr lang="en-US" baseline="0"/>
                  <a:t> as % of control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315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440528</xdr:colOff>
      <xdr:row>38</xdr:row>
      <xdr:rowOff>157162</xdr:rowOff>
    </xdr:from>
    <xdr:to>
      <xdr:col>25</xdr:col>
      <xdr:colOff>614363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92868</xdr:colOff>
      <xdr:row>62</xdr:row>
      <xdr:rowOff>104774</xdr:rowOff>
    </xdr:from>
    <xdr:to>
      <xdr:col>7</xdr:col>
      <xdr:colOff>200025</xdr:colOff>
      <xdr:row>76</xdr:row>
      <xdr:rowOff>157164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602455</xdr:colOff>
      <xdr:row>62</xdr:row>
      <xdr:rowOff>176212</xdr:rowOff>
    </xdr:from>
    <xdr:to>
      <xdr:col>21</xdr:col>
      <xdr:colOff>28576</xdr:colOff>
      <xdr:row>77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130967</xdr:colOff>
      <xdr:row>62</xdr:row>
      <xdr:rowOff>147636</xdr:rowOff>
    </xdr:from>
    <xdr:to>
      <xdr:col>14</xdr:col>
      <xdr:colOff>304800</xdr:colOff>
      <xdr:row>76</xdr:row>
      <xdr:rowOff>176213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483394</xdr:colOff>
      <xdr:row>62</xdr:row>
      <xdr:rowOff>109537</xdr:rowOff>
    </xdr:from>
    <xdr:to>
      <xdr:col>27</xdr:col>
      <xdr:colOff>407194</xdr:colOff>
      <xdr:row>79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0.21302</cdr:x>
      <cdr:y>0.64434</cdr:y>
    </cdr:from>
    <cdr:to>
      <cdr:x>0.56615</cdr:x>
      <cdr:y>0.73365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73932" y="1924051"/>
          <a:ext cx="1614487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32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0.58802</cdr:x>
      <cdr:y>0.64753</cdr:y>
    </cdr:from>
    <cdr:to>
      <cdr:x>0.75573</cdr:x>
      <cdr:y>0.74482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688432" y="1933576"/>
          <a:ext cx="766762" cy="290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40-70%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178593</xdr:colOff>
      <xdr:row>31</xdr:row>
      <xdr:rowOff>142875</xdr:rowOff>
    </xdr:from>
    <xdr:to>
      <xdr:col>10</xdr:col>
      <xdr:colOff>216693</xdr:colOff>
      <xdr:row>46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221456</xdr:colOff>
      <xdr:row>30</xdr:row>
      <xdr:rowOff>147637</xdr:rowOff>
    </xdr:from>
    <xdr:to>
      <xdr:col>18</xdr:col>
      <xdr:colOff>259556</xdr:colOff>
      <xdr:row>45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397668</xdr:colOff>
      <xdr:row>30</xdr:row>
      <xdr:rowOff>95250</xdr:rowOff>
    </xdr:from>
    <xdr:to>
      <xdr:col>25</xdr:col>
      <xdr:colOff>88105</xdr:colOff>
      <xdr:row>45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92869</xdr:colOff>
      <xdr:row>103</xdr:row>
      <xdr:rowOff>85725</xdr:rowOff>
    </xdr:from>
    <xdr:to>
      <xdr:col>12</xdr:col>
      <xdr:colOff>130969</xdr:colOff>
      <xdr:row>118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150018</xdr:colOff>
      <xdr:row>119</xdr:row>
      <xdr:rowOff>66675</xdr:rowOff>
    </xdr:from>
    <xdr:to>
      <xdr:col>12</xdr:col>
      <xdr:colOff>188118</xdr:colOff>
      <xdr:row>134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469105</xdr:colOff>
      <xdr:row>103</xdr:row>
      <xdr:rowOff>138112</xdr:rowOff>
    </xdr:from>
    <xdr:to>
      <xdr:col>19</xdr:col>
      <xdr:colOff>507205</xdr:colOff>
      <xdr:row>118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159543</xdr:colOff>
      <xdr:row>103</xdr:row>
      <xdr:rowOff>133349</xdr:rowOff>
    </xdr:from>
    <xdr:to>
      <xdr:col>26</xdr:col>
      <xdr:colOff>211930</xdr:colOff>
      <xdr:row>118</xdr:row>
      <xdr:rowOff>161924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60"/>
  <sheetViews>
    <sheetView tabSelected="1" topLeftCell="C22" workbookViewId="0">
      <selection activeCell="N49" sqref="N49"/>
    </sheetView>
  </sheetViews>
  <sheetFormatPr defaultRowHeight="14.25" x14ac:dyDescent="0.45"/>
  <cols>
    <col min="5" max="8" width="9.06640625" customWidth="1"/>
    <col min="25" max="25" width="13.9296875" customWidth="1"/>
    <col min="26" max="26" width="13.06640625" customWidth="1"/>
    <col min="27" max="27" width="10.86328125" customWidth="1"/>
  </cols>
  <sheetData>
    <row r="1" spans="4:34" x14ac:dyDescent="0.45">
      <c r="D1" t="s">
        <v>25</v>
      </c>
      <c r="L1" t="s">
        <v>23</v>
      </c>
      <c r="P1" t="s">
        <v>24</v>
      </c>
    </row>
    <row r="2" spans="4:34" x14ac:dyDescent="0.45">
      <c r="E2" t="s">
        <v>26</v>
      </c>
    </row>
    <row r="3" spans="4:34" x14ac:dyDescent="0.45">
      <c r="E3" t="s">
        <v>27</v>
      </c>
      <c r="I3" t="s">
        <v>28</v>
      </c>
    </row>
    <row r="4" spans="4:34" x14ac:dyDescent="0.45">
      <c r="E4" t="s">
        <v>29</v>
      </c>
      <c r="H4" t="s">
        <v>30</v>
      </c>
    </row>
    <row r="7" spans="4:34" s="1" customFormat="1" x14ac:dyDescent="0.4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9</v>
      </c>
      <c r="J7" s="1" t="s">
        <v>5</v>
      </c>
      <c r="K7" s="1" t="s">
        <v>10</v>
      </c>
      <c r="L7" s="1" t="s">
        <v>6</v>
      </c>
      <c r="M7" s="1" t="s">
        <v>7</v>
      </c>
      <c r="N7" s="1" t="s">
        <v>8</v>
      </c>
      <c r="O7" s="1" t="s">
        <v>11</v>
      </c>
      <c r="P7" s="1" t="s">
        <v>12</v>
      </c>
      <c r="Q7" s="1" t="s">
        <v>31</v>
      </c>
      <c r="R7" s="1" t="s">
        <v>32</v>
      </c>
      <c r="S7" s="1" t="s">
        <v>33</v>
      </c>
      <c r="T7" s="1" t="s">
        <v>34</v>
      </c>
      <c r="U7" s="3">
        <v>2.5000000000000001E-3</v>
      </c>
      <c r="V7" s="3">
        <v>5.0000000000000001E-3</v>
      </c>
      <c r="W7" s="3">
        <v>7.4999999999999997E-3</v>
      </c>
      <c r="X7" s="1" t="s">
        <v>35</v>
      </c>
      <c r="Y7" s="1" t="s">
        <v>13</v>
      </c>
      <c r="Z7" s="1" t="s">
        <v>14</v>
      </c>
      <c r="AA7" s="1" t="s">
        <v>15</v>
      </c>
      <c r="AB7" s="1" t="s">
        <v>16</v>
      </c>
      <c r="AC7" s="1" t="s">
        <v>17</v>
      </c>
      <c r="AD7" s="1" t="s">
        <v>18</v>
      </c>
      <c r="AE7" s="1" t="s">
        <v>19</v>
      </c>
      <c r="AF7" s="1" t="s">
        <v>20</v>
      </c>
      <c r="AG7" s="1" t="s">
        <v>21</v>
      </c>
      <c r="AH7" s="1" t="s">
        <v>22</v>
      </c>
    </row>
    <row r="8" spans="4:34" s="1" customFormat="1" x14ac:dyDescent="0.45">
      <c r="D8" s="1">
        <v>5</v>
      </c>
      <c r="E8" s="1">
        <v>1</v>
      </c>
      <c r="F8" s="1">
        <v>2.9</v>
      </c>
      <c r="G8" s="1">
        <v>5.2</v>
      </c>
      <c r="H8" s="1">
        <v>13.2</v>
      </c>
      <c r="I8" s="1">
        <v>1190</v>
      </c>
      <c r="J8" s="1">
        <v>2</v>
      </c>
      <c r="K8" s="2">
        <v>2.02</v>
      </c>
      <c r="L8" s="6">
        <v>306</v>
      </c>
      <c r="M8" s="6">
        <v>442</v>
      </c>
      <c r="N8" s="6">
        <v>538</v>
      </c>
      <c r="O8" s="6">
        <v>896</v>
      </c>
      <c r="P8" s="6">
        <v>97</v>
      </c>
      <c r="Q8" s="2">
        <f>25/L8</f>
        <v>8.1699346405228759E-2</v>
      </c>
      <c r="R8" s="2">
        <f>50/M8</f>
        <v>0.11312217194570136</v>
      </c>
      <c r="S8" s="2">
        <f>75/N8</f>
        <v>0.13940520446096655</v>
      </c>
      <c r="T8" s="2">
        <f>P8/O8</f>
        <v>0.10825892857142858</v>
      </c>
      <c r="U8" s="4" t="s">
        <v>36</v>
      </c>
      <c r="V8" s="4" t="s">
        <v>36</v>
      </c>
      <c r="W8" s="4" t="s">
        <v>36</v>
      </c>
      <c r="X8" s="4" t="s">
        <v>36</v>
      </c>
      <c r="Y8" s="1">
        <v>4</v>
      </c>
      <c r="Z8" s="1">
        <v>9</v>
      </c>
      <c r="AA8" s="1">
        <v>23</v>
      </c>
      <c r="AB8" s="1">
        <v>45</v>
      </c>
      <c r="AC8" s="1">
        <v>70</v>
      </c>
      <c r="AD8" s="1">
        <v>84</v>
      </c>
      <c r="AE8" s="1">
        <v>94</v>
      </c>
      <c r="AF8" s="1">
        <v>96</v>
      </c>
      <c r="AG8" s="1">
        <v>97</v>
      </c>
    </row>
    <row r="9" spans="4:34" s="1" customFormat="1" x14ac:dyDescent="0.45">
      <c r="D9" s="1">
        <v>6</v>
      </c>
      <c r="E9" s="1">
        <v>1</v>
      </c>
      <c r="F9" s="1">
        <v>2.9</v>
      </c>
      <c r="G9" s="1">
        <v>5.2</v>
      </c>
      <c r="H9" s="1">
        <v>13.2</v>
      </c>
      <c r="I9" s="1">
        <v>1034</v>
      </c>
      <c r="J9" s="1">
        <v>0</v>
      </c>
      <c r="K9" s="2">
        <v>2.48</v>
      </c>
      <c r="L9" s="7">
        <v>287</v>
      </c>
      <c r="M9" s="7">
        <v>404</v>
      </c>
      <c r="N9" s="7">
        <v>535</v>
      </c>
      <c r="O9" s="7">
        <v>726</v>
      </c>
      <c r="P9" s="7">
        <v>99</v>
      </c>
      <c r="Q9" s="2">
        <f>25/L9</f>
        <v>8.7108013937282236E-2</v>
      </c>
      <c r="R9" s="2">
        <f>50/M9</f>
        <v>0.12376237623762376</v>
      </c>
      <c r="S9" s="2">
        <f>75/N9</f>
        <v>0.14018691588785046</v>
      </c>
      <c r="T9" s="2">
        <f>P9/O9</f>
        <v>0.13636363636363635</v>
      </c>
      <c r="U9" s="4">
        <f>(Q9-Q$8)/Q$8</f>
        <v>6.6202090592334548E-2</v>
      </c>
      <c r="V9" s="4">
        <f t="shared" ref="V9" si="0">(R9-R$8)/R$8</f>
        <v>9.4059405940594046E-2</v>
      </c>
      <c r="W9" s="4">
        <f t="shared" ref="W9" si="1">(S9-S$8)/S$8</f>
        <v>5.6074766355138968E-3</v>
      </c>
      <c r="X9" s="4">
        <f t="shared" ref="X9" si="2">(T9-T$8)/T$8</f>
        <v>0.2596063730084347</v>
      </c>
    </row>
    <row r="10" spans="4:34" s="1" customFormat="1" x14ac:dyDescent="0.45">
      <c r="D10" s="9">
        <v>7</v>
      </c>
      <c r="E10" s="9">
        <v>1</v>
      </c>
      <c r="F10" s="9">
        <v>2.9</v>
      </c>
      <c r="G10" s="9">
        <v>5.2</v>
      </c>
      <c r="H10" s="9">
        <v>13.2</v>
      </c>
      <c r="I10" s="9">
        <v>717</v>
      </c>
      <c r="J10" s="1">
        <v>0</v>
      </c>
      <c r="K10" s="2">
        <v>3</v>
      </c>
      <c r="L10" s="1">
        <v>227</v>
      </c>
      <c r="M10" s="1">
        <v>289</v>
      </c>
      <c r="N10" s="1">
        <v>341</v>
      </c>
      <c r="O10" s="1">
        <v>419</v>
      </c>
      <c r="P10" s="1">
        <v>99</v>
      </c>
      <c r="Q10" s="2">
        <f>25/L10</f>
        <v>0.11013215859030837</v>
      </c>
      <c r="R10" s="2">
        <f>50/M10</f>
        <v>0.17301038062283736</v>
      </c>
      <c r="S10" s="2">
        <f>75/N10</f>
        <v>0.21994134897360704</v>
      </c>
      <c r="T10" s="2">
        <f>P10/O10</f>
        <v>0.23627684964200477</v>
      </c>
      <c r="U10" s="4">
        <f>(Q10-Q$8)/Q$8</f>
        <v>0.34801762114537438</v>
      </c>
      <c r="V10" s="4">
        <f t="shared" ref="V10:X10" si="3">(R10-R$8)/R$8</f>
        <v>0.52941176470588225</v>
      </c>
      <c r="W10" s="4">
        <f t="shared" si="3"/>
        <v>0.57771260997067442</v>
      </c>
      <c r="X10" s="4">
        <f t="shared" si="3"/>
        <v>1.1825160544251161</v>
      </c>
    </row>
    <row r="11" spans="4:34" s="1" customFormat="1" x14ac:dyDescent="0.45">
      <c r="D11" s="1">
        <v>7</v>
      </c>
      <c r="E11" s="1">
        <v>1</v>
      </c>
      <c r="F11" s="1">
        <v>2.9</v>
      </c>
      <c r="G11" s="1">
        <v>5.2</v>
      </c>
      <c r="H11" s="1">
        <v>13.2</v>
      </c>
      <c r="I11" s="1">
        <v>763</v>
      </c>
      <c r="J11" s="1">
        <v>0</v>
      </c>
      <c r="K11" s="2">
        <v>2.7</v>
      </c>
      <c r="L11" s="1">
        <v>255</v>
      </c>
      <c r="M11" s="1">
        <v>309</v>
      </c>
      <c r="N11" s="1">
        <v>362</v>
      </c>
      <c r="O11" s="1">
        <v>460</v>
      </c>
      <c r="P11" s="1">
        <v>99</v>
      </c>
      <c r="Q11" s="2">
        <f>25/L11</f>
        <v>9.8039215686274508E-2</v>
      </c>
      <c r="R11" s="2">
        <f>50/M11</f>
        <v>0.16181229773462782</v>
      </c>
      <c r="S11" s="2">
        <f>75/N11</f>
        <v>0.20718232044198895</v>
      </c>
      <c r="T11" s="2">
        <f>P11/O11</f>
        <v>0.21521739130434783</v>
      </c>
      <c r="U11" s="4">
        <f>(Q11-Q$8)/Q$8</f>
        <v>0.19999999999999996</v>
      </c>
      <c r="V11" s="4">
        <f t="shared" ref="V11" si="4">(R11-R$8)/R$8</f>
        <v>0.43042071197410997</v>
      </c>
      <c r="W11" s="4">
        <f t="shared" ref="W11" si="5">(S11-S$8)/S$8</f>
        <v>0.48618784530386733</v>
      </c>
      <c r="X11" s="4">
        <f t="shared" ref="X11" si="6">(T11-T$8)/T$8</f>
        <v>0.98798744957418194</v>
      </c>
    </row>
    <row r="12" spans="4:34" s="1" customFormat="1" x14ac:dyDescent="0.45">
      <c r="D12" s="8">
        <v>8</v>
      </c>
      <c r="E12" s="8">
        <v>1</v>
      </c>
      <c r="F12" s="8">
        <v>2.9</v>
      </c>
      <c r="G12" s="8">
        <v>5.2</v>
      </c>
      <c r="H12" s="8">
        <v>13.2</v>
      </c>
      <c r="I12" s="8">
        <v>763</v>
      </c>
      <c r="J12" s="1">
        <v>0</v>
      </c>
      <c r="K12" s="2">
        <v>3.09</v>
      </c>
      <c r="L12" s="1">
        <v>155</v>
      </c>
      <c r="M12" s="1">
        <v>213</v>
      </c>
      <c r="N12" s="1">
        <v>276</v>
      </c>
      <c r="O12" s="1">
        <v>470</v>
      </c>
      <c r="P12" s="1">
        <v>99</v>
      </c>
      <c r="Q12" s="2">
        <f>25/L12</f>
        <v>0.16129032258064516</v>
      </c>
      <c r="R12" s="2">
        <f>50/M12</f>
        <v>0.23474178403755869</v>
      </c>
      <c r="S12" s="2">
        <f>75/N12</f>
        <v>0.27173913043478259</v>
      </c>
      <c r="T12" s="2">
        <f>P12/O12</f>
        <v>0.21063829787234042</v>
      </c>
      <c r="U12" s="4">
        <f>(Q12-Q$8)/Q$8</f>
        <v>0.97419354838709671</v>
      </c>
      <c r="V12" s="4">
        <f t="shared" ref="V12" si="7">(R12-R$8)/R$8</f>
        <v>1.0751173708920188</v>
      </c>
      <c r="W12" s="4">
        <f t="shared" ref="W12" si="8">(S12-S$8)/S$8</f>
        <v>0.94927536231884035</v>
      </c>
      <c r="X12" s="4">
        <f t="shared" ref="X12" si="9">(T12-T$8)/T$8</f>
        <v>0.94568984426409297</v>
      </c>
    </row>
    <row r="13" spans="4:34" s="1" customFormat="1" x14ac:dyDescent="0.45">
      <c r="D13" s="5">
        <v>9</v>
      </c>
      <c r="E13" s="5">
        <v>1</v>
      </c>
      <c r="F13" s="5">
        <v>2.9</v>
      </c>
      <c r="G13" s="5">
        <v>5.2</v>
      </c>
      <c r="H13" s="5">
        <v>13.2</v>
      </c>
      <c r="I13" s="5">
        <v>653</v>
      </c>
      <c r="J13" s="1">
        <v>0</v>
      </c>
      <c r="K13" s="2">
        <v>3.7</v>
      </c>
      <c r="L13" s="1">
        <v>185</v>
      </c>
      <c r="M13" s="1">
        <v>223</v>
      </c>
      <c r="N13" s="1">
        <v>260</v>
      </c>
      <c r="O13" s="1">
        <v>351</v>
      </c>
      <c r="P13" s="1">
        <v>99</v>
      </c>
      <c r="Q13" s="2">
        <f>25/L13</f>
        <v>0.13513513513513514</v>
      </c>
      <c r="R13" s="2">
        <f>50/M13</f>
        <v>0.22421524663677131</v>
      </c>
      <c r="S13" s="2">
        <f>75/N13</f>
        <v>0.28846153846153844</v>
      </c>
      <c r="T13" s="2">
        <f>P13/O13</f>
        <v>0.28205128205128205</v>
      </c>
      <c r="U13" s="4">
        <f>(Q13-Q$8)/Q$8</f>
        <v>0.65405405405405415</v>
      </c>
      <c r="V13" s="4">
        <f t="shared" ref="V13:V14" si="10">(R13-R$8)/R$8</f>
        <v>0.98206278026905836</v>
      </c>
      <c r="W13" s="4">
        <f t="shared" ref="W13:W14" si="11">(S13-S$8)/S$8</f>
        <v>1.069230769230769</v>
      </c>
      <c r="X13" s="4">
        <f t="shared" ref="X13:X14" si="12">(T13-T$8)/T$8</f>
        <v>1.6053396775046258</v>
      </c>
    </row>
    <row r="14" spans="4:34" s="1" customFormat="1" x14ac:dyDescent="0.45">
      <c r="D14" s="1">
        <v>10</v>
      </c>
      <c r="E14" s="1">
        <v>1</v>
      </c>
      <c r="F14" s="1">
        <v>2.9</v>
      </c>
      <c r="G14" s="1">
        <v>5.2</v>
      </c>
      <c r="H14" s="1">
        <v>13.2</v>
      </c>
      <c r="I14" s="1">
        <v>566</v>
      </c>
      <c r="J14" s="1">
        <v>0</v>
      </c>
      <c r="K14" s="2">
        <v>3.81</v>
      </c>
      <c r="L14" s="1">
        <v>137</v>
      </c>
      <c r="M14" s="1">
        <v>175</v>
      </c>
      <c r="N14" s="1">
        <v>223</v>
      </c>
      <c r="O14" s="1">
        <v>272</v>
      </c>
      <c r="P14" s="1">
        <v>99</v>
      </c>
      <c r="Q14" s="2">
        <f>25/L14</f>
        <v>0.18248175182481752</v>
      </c>
      <c r="R14" s="2">
        <f>50/M14</f>
        <v>0.2857142857142857</v>
      </c>
      <c r="S14" s="2">
        <f>75/N14</f>
        <v>0.33632286995515698</v>
      </c>
      <c r="T14" s="2">
        <f>P14/O14</f>
        <v>0.3639705882352941</v>
      </c>
      <c r="U14" s="4">
        <f>(Q14-Q$8)/Q$8</f>
        <v>1.2335766423357664</v>
      </c>
      <c r="V14" s="4">
        <f t="shared" si="10"/>
        <v>1.5257142857142856</v>
      </c>
      <c r="W14" s="4">
        <f t="shared" si="11"/>
        <v>1.4125560538116593</v>
      </c>
      <c r="X14" s="4">
        <f t="shared" si="12"/>
        <v>2.3620375985445725</v>
      </c>
    </row>
    <row r="15" spans="4:34" s="1" customFormat="1" x14ac:dyDescent="0.45">
      <c r="D15" s="1">
        <v>11</v>
      </c>
      <c r="E15" s="1">
        <v>1</v>
      </c>
      <c r="F15" s="1">
        <v>2.9</v>
      </c>
      <c r="G15" s="1">
        <v>5.2</v>
      </c>
      <c r="H15" s="1">
        <v>13.2</v>
      </c>
      <c r="I15" s="1">
        <v>616</v>
      </c>
      <c r="J15" s="1">
        <v>0</v>
      </c>
      <c r="K15" s="2">
        <v>4.21</v>
      </c>
      <c r="L15" s="1">
        <v>126</v>
      </c>
      <c r="M15" s="1">
        <v>164</v>
      </c>
      <c r="N15" s="1">
        <v>217</v>
      </c>
      <c r="O15" s="1">
        <v>308</v>
      </c>
      <c r="P15" s="1">
        <v>99</v>
      </c>
      <c r="Q15" s="2">
        <f>25/L15</f>
        <v>0.1984126984126984</v>
      </c>
      <c r="R15" s="2">
        <f>50/M15</f>
        <v>0.3048780487804878</v>
      </c>
      <c r="S15" s="2">
        <f>75/N15</f>
        <v>0.34562211981566821</v>
      </c>
      <c r="T15" s="2">
        <f>P15/O15</f>
        <v>0.32142857142857145</v>
      </c>
      <c r="U15" s="4">
        <f>(Q15-Q$8)/Q$8</f>
        <v>1.4285714285714284</v>
      </c>
      <c r="V15" s="4">
        <f t="shared" ref="V15" si="13">(R15-R$8)/R$8</f>
        <v>1.6951219512195121</v>
      </c>
      <c r="W15" s="4">
        <f t="shared" ref="W15" si="14">(S15-S$8)/S$8</f>
        <v>1.4792626728110598</v>
      </c>
      <c r="X15" s="4">
        <f t="shared" ref="X15" si="15">(T15-T$8)/T$8</f>
        <v>1.9690721649484537</v>
      </c>
    </row>
    <row r="16" spans="4:34" s="1" customFormat="1" x14ac:dyDescent="0.45">
      <c r="D16" s="1">
        <v>12</v>
      </c>
      <c r="E16" s="1">
        <v>1</v>
      </c>
      <c r="F16" s="1">
        <v>2.9</v>
      </c>
      <c r="G16" s="1">
        <v>5.2</v>
      </c>
      <c r="H16" s="1">
        <v>13.2</v>
      </c>
      <c r="I16" s="1">
        <v>558</v>
      </c>
      <c r="J16" s="1">
        <v>0</v>
      </c>
      <c r="K16" s="2">
        <v>4.8600000000000003</v>
      </c>
      <c r="L16" s="1">
        <v>121</v>
      </c>
      <c r="M16" s="1">
        <v>148</v>
      </c>
      <c r="N16" s="1">
        <v>178</v>
      </c>
      <c r="O16" s="1">
        <v>248</v>
      </c>
      <c r="P16" s="1">
        <v>99</v>
      </c>
      <c r="Q16" s="2">
        <f>25/L16</f>
        <v>0.20661157024793389</v>
      </c>
      <c r="R16" s="2">
        <f>50/M16</f>
        <v>0.33783783783783783</v>
      </c>
      <c r="S16" s="2">
        <f>75/N16</f>
        <v>0.42134831460674155</v>
      </c>
      <c r="T16" s="2">
        <f>P16/O16</f>
        <v>0.39919354838709675</v>
      </c>
      <c r="U16" s="4">
        <f>(Q16-Q$8)/Q$8</f>
        <v>1.5289256198347108</v>
      </c>
      <c r="V16" s="4">
        <f t="shared" ref="V16" si="16">(R16-R$8)/R$8</f>
        <v>1.9864864864864866</v>
      </c>
      <c r="W16" s="4">
        <f t="shared" ref="W16" si="17">(S16-S$8)/S$8</f>
        <v>2.0224719101123592</v>
      </c>
      <c r="X16" s="4">
        <f t="shared" ref="X16" si="18">(T16-T$8)/T$8</f>
        <v>2.687396075823079</v>
      </c>
    </row>
    <row r="17" spans="3:24" s="1" customFormat="1" x14ac:dyDescent="0.45"/>
    <row r="18" spans="3:24" s="1" customFormat="1" x14ac:dyDescent="0.45">
      <c r="D18" s="1">
        <v>7.5</v>
      </c>
      <c r="E18" s="1">
        <v>1</v>
      </c>
      <c r="F18" s="1">
        <v>2.9</v>
      </c>
      <c r="G18" s="1">
        <v>5.2</v>
      </c>
      <c r="H18" s="1">
        <v>13.2</v>
      </c>
      <c r="I18" s="1">
        <v>801</v>
      </c>
      <c r="J18" s="1">
        <v>0</v>
      </c>
      <c r="K18" s="1">
        <v>2.73</v>
      </c>
      <c r="L18" s="1">
        <v>212</v>
      </c>
      <c r="M18" s="1">
        <v>288</v>
      </c>
      <c r="N18" s="1">
        <v>359</v>
      </c>
      <c r="O18" s="1">
        <v>488</v>
      </c>
      <c r="P18" s="1">
        <v>99</v>
      </c>
      <c r="Q18" s="2">
        <f>25/L18</f>
        <v>0.11792452830188679</v>
      </c>
      <c r="R18" s="2">
        <f>50/M18</f>
        <v>0.1736111111111111</v>
      </c>
      <c r="S18" s="2">
        <f>75/N18</f>
        <v>0.20891364902506965</v>
      </c>
      <c r="T18" s="2">
        <f>P18/O18</f>
        <v>0.2028688524590164</v>
      </c>
      <c r="U18" s="4">
        <f>(Q18-Q$8)/Q$8</f>
        <v>0.44339622641509435</v>
      </c>
      <c r="V18" s="4">
        <f t="shared" ref="V18" si="19">(R18-R$8)/R$8</f>
        <v>0.53472222222222221</v>
      </c>
      <c r="W18" s="4">
        <f t="shared" ref="W18" si="20">(S18-S$8)/S$8</f>
        <v>0.49860724233983289</v>
      </c>
      <c r="X18" s="4">
        <f t="shared" ref="X18" si="21">(T18-T$8)/T$8</f>
        <v>0.87392259591008958</v>
      </c>
    </row>
    <row r="19" spans="3:24" s="1" customFormat="1" x14ac:dyDescent="0.45">
      <c r="Q19" s="2"/>
      <c r="R19" s="2"/>
      <c r="S19" s="2"/>
      <c r="T19" s="2"/>
      <c r="U19" s="4"/>
      <c r="V19" s="4"/>
      <c r="W19" s="4"/>
      <c r="X19" s="4"/>
    </row>
    <row r="20" spans="3:24" s="1" customFormat="1" x14ac:dyDescent="0.45">
      <c r="D20" s="1">
        <v>7</v>
      </c>
      <c r="E20" s="1">
        <v>1</v>
      </c>
      <c r="F20" s="1">
        <v>2.9</v>
      </c>
      <c r="G20" s="1">
        <v>5.2</v>
      </c>
      <c r="H20" s="1">
        <v>13.2</v>
      </c>
      <c r="I20" s="1">
        <v>758</v>
      </c>
      <c r="J20" s="1">
        <v>0</v>
      </c>
      <c r="K20" s="1">
        <v>2.94</v>
      </c>
      <c r="L20" s="1">
        <v>199</v>
      </c>
      <c r="M20" s="1">
        <v>277</v>
      </c>
      <c r="N20" s="1">
        <v>345</v>
      </c>
      <c r="O20" s="1">
        <v>468</v>
      </c>
      <c r="P20" s="1">
        <v>99</v>
      </c>
      <c r="Q20" s="2">
        <f>25/L20</f>
        <v>0.12562814070351758</v>
      </c>
      <c r="R20" s="2">
        <f>50/M20</f>
        <v>0.18050541516245489</v>
      </c>
      <c r="S20" s="2">
        <f>75/N20</f>
        <v>0.21739130434782608</v>
      </c>
      <c r="T20" s="2">
        <f>P20/O20</f>
        <v>0.21153846153846154</v>
      </c>
      <c r="U20" s="4">
        <f>(Q20-Q$8)/Q$8</f>
        <v>0.53768844221105516</v>
      </c>
      <c r="V20" s="4">
        <f t="shared" ref="V20:V22" si="22">(R20-R$8)/R$8</f>
        <v>0.59566787003610122</v>
      </c>
      <c r="W20" s="4">
        <f t="shared" ref="W20:W22" si="23">(S20-S$8)/S$8</f>
        <v>0.55942028985507242</v>
      </c>
      <c r="X20" s="4">
        <f t="shared" ref="X20:X22" si="24">(T20-T$8)/T$8</f>
        <v>0.95400475812846941</v>
      </c>
    </row>
    <row r="21" spans="3:24" s="1" customFormat="1" x14ac:dyDescent="0.45">
      <c r="D21" s="9">
        <v>7</v>
      </c>
      <c r="E21" s="9">
        <v>1</v>
      </c>
      <c r="F21" s="9">
        <v>2.9</v>
      </c>
      <c r="G21" s="9">
        <v>5.2</v>
      </c>
      <c r="H21" s="9">
        <v>13.2</v>
      </c>
      <c r="I21" s="9">
        <v>717</v>
      </c>
      <c r="J21" s="1">
        <v>0</v>
      </c>
      <c r="K21" s="2">
        <v>3</v>
      </c>
      <c r="L21" s="1">
        <v>227</v>
      </c>
      <c r="M21" s="1">
        <v>289</v>
      </c>
      <c r="N21" s="1">
        <v>341</v>
      </c>
      <c r="O21" s="1">
        <v>419</v>
      </c>
      <c r="P21" s="1">
        <v>99</v>
      </c>
      <c r="Q21" s="2">
        <f>25/L21</f>
        <v>0.11013215859030837</v>
      </c>
      <c r="R21" s="2">
        <f>50/M21</f>
        <v>0.17301038062283736</v>
      </c>
      <c r="S21" s="2">
        <f>75/N21</f>
        <v>0.21994134897360704</v>
      </c>
      <c r="T21" s="2">
        <f>P21/O21</f>
        <v>0.23627684964200477</v>
      </c>
      <c r="U21" s="4">
        <f>(Q21-Q$8)/Q$8</f>
        <v>0.34801762114537438</v>
      </c>
      <c r="V21" s="4">
        <f t="shared" si="22"/>
        <v>0.52941176470588225</v>
      </c>
      <c r="W21" s="4">
        <f t="shared" si="23"/>
        <v>0.57771260997067442</v>
      </c>
      <c r="X21" s="4">
        <f t="shared" si="24"/>
        <v>1.1825160544251161</v>
      </c>
    </row>
    <row r="22" spans="3:24" s="1" customFormat="1" x14ac:dyDescent="0.45">
      <c r="D22" s="1">
        <v>7</v>
      </c>
      <c r="E22" s="1">
        <v>1</v>
      </c>
      <c r="F22" s="1">
        <v>2.9</v>
      </c>
      <c r="G22" s="1">
        <v>5.2</v>
      </c>
      <c r="H22" s="1">
        <v>13.2</v>
      </c>
      <c r="I22" s="1">
        <v>763</v>
      </c>
      <c r="J22" s="1">
        <v>0</v>
      </c>
      <c r="K22" s="2">
        <v>2.7</v>
      </c>
      <c r="L22" s="1">
        <v>255</v>
      </c>
      <c r="M22" s="1">
        <v>309</v>
      </c>
      <c r="N22" s="1">
        <v>362</v>
      </c>
      <c r="O22" s="1">
        <v>460</v>
      </c>
      <c r="P22" s="1">
        <v>99</v>
      </c>
      <c r="Q22" s="2">
        <f>25/L22</f>
        <v>9.8039215686274508E-2</v>
      </c>
      <c r="R22" s="2">
        <f>50/M22</f>
        <v>0.16181229773462782</v>
      </c>
      <c r="S22" s="2">
        <f>75/N22</f>
        <v>0.20718232044198895</v>
      </c>
      <c r="T22" s="2">
        <f>P22/O22</f>
        <v>0.21521739130434783</v>
      </c>
      <c r="U22" s="4">
        <f>(Q22-Q$8)/Q$8</f>
        <v>0.19999999999999996</v>
      </c>
      <c r="V22" s="4">
        <f t="shared" si="22"/>
        <v>0.43042071197410997</v>
      </c>
      <c r="W22" s="4">
        <f t="shared" si="23"/>
        <v>0.48618784530386733</v>
      </c>
      <c r="X22" s="4">
        <f t="shared" si="24"/>
        <v>0.98798744957418194</v>
      </c>
    </row>
    <row r="23" spans="3:24" s="1" customFormat="1" x14ac:dyDescent="0.45">
      <c r="K23" s="2"/>
      <c r="Q23" s="2">
        <f>AVERAGE(Q20:Q22)</f>
        <v>0.11126650499336682</v>
      </c>
      <c r="R23" s="2">
        <f t="shared" ref="R23" si="25">AVERAGE(R20:R22)</f>
        <v>0.17177603117330667</v>
      </c>
      <c r="S23" s="2">
        <f t="shared" ref="S23" si="26">AVERAGE(S20:S22)</f>
        <v>0.21483832458780736</v>
      </c>
      <c r="T23" s="2">
        <f t="shared" ref="T23" si="27">AVERAGE(T20:T22)</f>
        <v>0.22101090082827138</v>
      </c>
      <c r="U23" s="4">
        <f>AVERAGE(U20:U22)</f>
        <v>0.36190202111880981</v>
      </c>
      <c r="V23" s="4">
        <f t="shared" ref="V23" si="28">AVERAGE(V20:V22)</f>
        <v>0.51850011557203113</v>
      </c>
      <c r="W23" s="4">
        <f t="shared" ref="W23" si="29">AVERAGE(W20:W22)</f>
        <v>0.54110691504320474</v>
      </c>
      <c r="X23" s="4">
        <f t="shared" ref="X23" si="30">AVERAGE(X20:X22)</f>
        <v>1.041502754042589</v>
      </c>
    </row>
    <row r="24" spans="3:24" s="1" customFormat="1" x14ac:dyDescent="0.45"/>
    <row r="25" spans="3:24" s="1" customFormat="1" x14ac:dyDescent="0.45">
      <c r="D25" s="1">
        <v>9</v>
      </c>
      <c r="E25" s="1">
        <v>1</v>
      </c>
      <c r="F25" s="1">
        <v>2.9</v>
      </c>
      <c r="G25" s="1">
        <v>5.2</v>
      </c>
      <c r="H25" s="1">
        <v>13.2</v>
      </c>
      <c r="I25" s="1">
        <v>707</v>
      </c>
      <c r="J25" s="1">
        <v>0</v>
      </c>
      <c r="K25" s="1">
        <v>3.23</v>
      </c>
      <c r="L25" s="1">
        <v>173</v>
      </c>
      <c r="M25" s="1">
        <v>246</v>
      </c>
      <c r="N25" s="1">
        <v>304</v>
      </c>
      <c r="O25" s="1">
        <v>397</v>
      </c>
      <c r="P25" s="1">
        <v>99</v>
      </c>
      <c r="Q25" s="2">
        <f>25/L25</f>
        <v>0.14450867052023122</v>
      </c>
      <c r="R25" s="2">
        <f>50/M25</f>
        <v>0.2032520325203252</v>
      </c>
      <c r="S25" s="2">
        <f>75/N25</f>
        <v>0.24671052631578946</v>
      </c>
      <c r="T25" s="2">
        <f>P25/O25</f>
        <v>0.24937027707808565</v>
      </c>
      <c r="U25" s="4">
        <f>(Q25-Q$8)/Q$8</f>
        <v>0.76878612716763017</v>
      </c>
      <c r="V25" s="4">
        <f t="shared" ref="V25" si="31">(R25-R$8)/R$8</f>
        <v>0.7967479674796748</v>
      </c>
      <c r="W25" s="4">
        <f t="shared" ref="W25" si="32">(S25-S$8)/S$8</f>
        <v>0.76973684210526305</v>
      </c>
      <c r="X25" s="4">
        <f t="shared" ref="X25" si="33">(T25-T$8)/T$8</f>
        <v>1.3034615284738633</v>
      </c>
    </row>
    <row r="26" spans="3:24" s="1" customFormat="1" x14ac:dyDescent="0.45">
      <c r="D26" s="1">
        <v>9</v>
      </c>
      <c r="E26" s="1">
        <v>1</v>
      </c>
      <c r="F26" s="1">
        <v>2.9</v>
      </c>
      <c r="G26" s="1">
        <v>5.2</v>
      </c>
      <c r="H26" s="1">
        <v>13.2</v>
      </c>
      <c r="I26" s="1">
        <v>714</v>
      </c>
      <c r="J26" s="1">
        <v>0</v>
      </c>
      <c r="K26" s="1">
        <v>3.16</v>
      </c>
      <c r="L26" s="1">
        <v>183</v>
      </c>
      <c r="M26" s="1">
        <v>183</v>
      </c>
      <c r="N26" s="1">
        <v>283</v>
      </c>
      <c r="O26" s="1">
        <v>411</v>
      </c>
      <c r="P26" s="1">
        <v>99</v>
      </c>
      <c r="Q26" s="2">
        <f>25/L26</f>
        <v>0.13661202185792351</v>
      </c>
      <c r="R26" s="2">
        <f>50/M26</f>
        <v>0.27322404371584702</v>
      </c>
      <c r="S26" s="2">
        <f>75/N26</f>
        <v>0.26501766784452296</v>
      </c>
      <c r="T26" s="2">
        <f>P26/O26</f>
        <v>0.24087591240875914</v>
      </c>
      <c r="U26" s="4">
        <f>(Q26-Q$8)/Q$8</f>
        <v>0.67213114754098369</v>
      </c>
      <c r="V26" s="4">
        <f t="shared" ref="V26:V27" si="34">(R26-R$8)/R$8</f>
        <v>1.4153005464480877</v>
      </c>
      <c r="W26" s="4">
        <f t="shared" ref="W26:W27" si="35">(S26-S$8)/S$8</f>
        <v>0.90106007067137794</v>
      </c>
      <c r="X26" s="4">
        <f t="shared" ref="X26:X27" si="36">(T26-T$8)/T$8</f>
        <v>1.2249981187448267</v>
      </c>
    </row>
    <row r="27" spans="3:24" s="1" customFormat="1" x14ac:dyDescent="0.45">
      <c r="D27" s="5">
        <v>9</v>
      </c>
      <c r="E27" s="5">
        <v>1</v>
      </c>
      <c r="F27" s="5">
        <v>2.9</v>
      </c>
      <c r="G27" s="5">
        <v>5.2</v>
      </c>
      <c r="H27" s="5">
        <v>13.2</v>
      </c>
      <c r="I27" s="5">
        <v>653</v>
      </c>
      <c r="J27" s="1">
        <v>0</v>
      </c>
      <c r="K27" s="2">
        <v>3.7</v>
      </c>
      <c r="L27" s="1">
        <v>185</v>
      </c>
      <c r="M27" s="1">
        <v>223</v>
      </c>
      <c r="N27" s="1">
        <v>260</v>
      </c>
      <c r="O27" s="1">
        <v>351</v>
      </c>
      <c r="P27" s="1">
        <v>99</v>
      </c>
      <c r="Q27" s="2">
        <f>25/L27</f>
        <v>0.13513513513513514</v>
      </c>
      <c r="R27" s="2">
        <f>50/M27</f>
        <v>0.22421524663677131</v>
      </c>
      <c r="S27" s="2">
        <f>75/N27</f>
        <v>0.28846153846153844</v>
      </c>
      <c r="T27" s="2">
        <f>P27/O27</f>
        <v>0.28205128205128205</v>
      </c>
      <c r="U27" s="4">
        <f>(Q27-Q$8)/Q$8</f>
        <v>0.65405405405405415</v>
      </c>
      <c r="V27" s="4">
        <f t="shared" si="34"/>
        <v>0.98206278026905836</v>
      </c>
      <c r="W27" s="4">
        <f t="shared" si="35"/>
        <v>1.069230769230769</v>
      </c>
      <c r="X27" s="4">
        <f t="shared" si="36"/>
        <v>1.6053396775046258</v>
      </c>
    </row>
    <row r="28" spans="3:24" s="1" customFormat="1" x14ac:dyDescent="0.45">
      <c r="C28" s="1" t="s">
        <v>37</v>
      </c>
      <c r="K28" s="2">
        <f>AVERAGE(K24:K27)</f>
        <v>3.3633333333333333</v>
      </c>
      <c r="L28" s="10">
        <f t="shared" ref="L28" si="37">AVERAGE(L24:L27)</f>
        <v>180.33333333333334</v>
      </c>
      <c r="M28" s="10">
        <f t="shared" ref="M28" si="38">AVERAGE(M24:M27)</f>
        <v>217.33333333333334</v>
      </c>
      <c r="N28" s="10">
        <f t="shared" ref="N28" si="39">AVERAGE(N24:N27)</f>
        <v>282.33333333333331</v>
      </c>
      <c r="O28" s="10">
        <f t="shared" ref="O28" si="40">AVERAGE(O24:O27)</f>
        <v>386.33333333333331</v>
      </c>
      <c r="P28" s="1">
        <f t="shared" ref="P28" si="41">AVERAGE(P24:P27)</f>
        <v>99</v>
      </c>
      <c r="Q28" s="2">
        <f>AVERAGE(Q25:Q27)</f>
        <v>0.13875194250442996</v>
      </c>
      <c r="R28" s="2">
        <f t="shared" ref="R28:T28" si="42">AVERAGE(R25:R27)</f>
        <v>0.23356377429098119</v>
      </c>
      <c r="S28" s="2">
        <f t="shared" si="42"/>
        <v>0.26672991087395032</v>
      </c>
      <c r="T28" s="2">
        <f t="shared" si="42"/>
        <v>0.25743249051270894</v>
      </c>
      <c r="U28" s="4">
        <f>AVERAGE(U25:U27)</f>
        <v>0.69832377625422259</v>
      </c>
      <c r="V28" s="4">
        <f t="shared" ref="V28:X28" si="43">AVERAGE(V25:V27)</f>
        <v>1.0647037647322735</v>
      </c>
      <c r="W28" s="4">
        <f t="shared" si="43"/>
        <v>0.91334256066913666</v>
      </c>
      <c r="X28" s="4">
        <f t="shared" si="43"/>
        <v>1.3779331082411053</v>
      </c>
    </row>
    <row r="29" spans="3:24" s="1" customFormat="1" x14ac:dyDescent="0.45"/>
    <row r="30" spans="3:24" s="1" customFormat="1" x14ac:dyDescent="0.45">
      <c r="D30" s="1">
        <v>8</v>
      </c>
      <c r="E30" s="1">
        <v>1</v>
      </c>
      <c r="F30" s="1">
        <v>2.9</v>
      </c>
      <c r="G30" s="1">
        <v>5.2</v>
      </c>
      <c r="H30" s="1">
        <v>13.2</v>
      </c>
      <c r="I30" s="1">
        <v>688</v>
      </c>
      <c r="J30" s="1">
        <v>0</v>
      </c>
      <c r="K30" s="2">
        <v>3.57</v>
      </c>
      <c r="L30" s="1">
        <v>184</v>
      </c>
      <c r="M30" s="1">
        <v>232</v>
      </c>
      <c r="N30" s="1">
        <v>274</v>
      </c>
      <c r="O30" s="1">
        <v>379</v>
      </c>
      <c r="P30" s="1">
        <v>99</v>
      </c>
      <c r="Q30" s="2">
        <f t="shared" ref="Q30:Q31" si="44">25/L30</f>
        <v>0.1358695652173913</v>
      </c>
      <c r="R30" s="2">
        <f t="shared" ref="R30:R31" si="45">50/M30</f>
        <v>0.21551724137931033</v>
      </c>
      <c r="S30" s="2">
        <f t="shared" ref="S30:S31" si="46">75/N30</f>
        <v>0.27372262773722628</v>
      </c>
      <c r="T30" s="2">
        <f t="shared" ref="T30:T31" si="47">P30/O30</f>
        <v>0.26121372031662271</v>
      </c>
      <c r="U30" s="4">
        <f t="shared" ref="U30:U31" si="48">(Q30-Q$8)/Q$8</f>
        <v>0.6630434782608694</v>
      </c>
      <c r="V30" s="4">
        <f t="shared" ref="V30:V31" si="49">(R30-R$8)/R$8</f>
        <v>0.90517241379310331</v>
      </c>
      <c r="W30" s="4">
        <f t="shared" ref="W30:W31" si="50">(S30-S$8)/S$8</f>
        <v>0.96350364963503643</v>
      </c>
      <c r="X30" s="4">
        <f t="shared" ref="X30:X31" si="51">(T30-T$8)/T$8</f>
        <v>1.4128607567391127</v>
      </c>
    </row>
    <row r="31" spans="3:24" s="1" customFormat="1" x14ac:dyDescent="0.45">
      <c r="D31" s="1">
        <v>8</v>
      </c>
      <c r="E31" s="1">
        <v>1</v>
      </c>
      <c r="F31" s="1">
        <v>2.9</v>
      </c>
      <c r="G31" s="1">
        <v>5.2</v>
      </c>
      <c r="H31" s="1">
        <v>13.2</v>
      </c>
      <c r="I31" s="1">
        <v>717</v>
      </c>
      <c r="J31" s="1">
        <v>0</v>
      </c>
      <c r="K31" s="2">
        <v>3.54</v>
      </c>
      <c r="L31" s="1">
        <v>203</v>
      </c>
      <c r="M31" s="1">
        <v>263</v>
      </c>
      <c r="N31" s="1">
        <v>325</v>
      </c>
      <c r="O31" s="1">
        <v>402</v>
      </c>
      <c r="P31" s="1">
        <v>99</v>
      </c>
      <c r="Q31" s="2">
        <f t="shared" si="44"/>
        <v>0.12315270935960591</v>
      </c>
      <c r="R31" s="2">
        <f t="shared" si="45"/>
        <v>0.19011406844106463</v>
      </c>
      <c r="S31" s="2">
        <f t="shared" si="46"/>
        <v>0.23076923076923078</v>
      </c>
      <c r="T31" s="2">
        <f t="shared" si="47"/>
        <v>0.2462686567164179</v>
      </c>
      <c r="U31" s="4">
        <f t="shared" si="48"/>
        <v>0.5073891625615764</v>
      </c>
      <c r="V31" s="4">
        <f t="shared" si="49"/>
        <v>0.68060836501901134</v>
      </c>
      <c r="W31" s="4">
        <f t="shared" si="50"/>
        <v>0.65538461538461545</v>
      </c>
      <c r="X31" s="4">
        <f t="shared" si="51"/>
        <v>1.2748115094629942</v>
      </c>
    </row>
    <row r="32" spans="3:24" s="1" customFormat="1" x14ac:dyDescent="0.45">
      <c r="D32" s="1">
        <v>8</v>
      </c>
      <c r="E32" s="1">
        <v>1</v>
      </c>
      <c r="F32" s="1">
        <v>2.9</v>
      </c>
      <c r="G32" s="1">
        <v>5.2</v>
      </c>
      <c r="H32" s="1">
        <v>13.2</v>
      </c>
      <c r="I32" s="1">
        <v>713</v>
      </c>
      <c r="J32" s="1">
        <v>0</v>
      </c>
      <c r="K32" s="2">
        <v>3.3</v>
      </c>
      <c r="L32" s="1">
        <v>186</v>
      </c>
      <c r="M32" s="1">
        <v>245</v>
      </c>
      <c r="N32" s="1">
        <v>306</v>
      </c>
      <c r="O32" s="1">
        <v>422</v>
      </c>
      <c r="P32" s="1">
        <v>99</v>
      </c>
      <c r="Q32" s="2">
        <f t="shared" ref="Q32" si="52">25/L32</f>
        <v>0.13440860215053763</v>
      </c>
      <c r="R32" s="2">
        <f t="shared" ref="R32" si="53">50/M32</f>
        <v>0.20408163265306123</v>
      </c>
      <c r="S32" s="2">
        <f t="shared" ref="S32" si="54">75/N32</f>
        <v>0.24509803921568626</v>
      </c>
      <c r="T32" s="2">
        <f t="shared" ref="T32" si="55">P32/O32</f>
        <v>0.23459715639810427</v>
      </c>
      <c r="U32" s="4">
        <f t="shared" ref="U32" si="56">(Q32-Q$8)/Q$8</f>
        <v>0.64516129032258052</v>
      </c>
      <c r="V32" s="4">
        <f t="shared" ref="V32:V33" si="57">(R32-R$8)/R$8</f>
        <v>0.80408163265306121</v>
      </c>
      <c r="W32" s="4">
        <f t="shared" ref="W32:W33" si="58">(S32-S$8)/S$8</f>
        <v>0.75816993464052274</v>
      </c>
      <c r="X32" s="4">
        <f t="shared" ref="X32:X33" si="59">(T32-T$8)/T$8</f>
        <v>1.1670005374505301</v>
      </c>
    </row>
    <row r="33" spans="4:24" x14ac:dyDescent="0.45">
      <c r="D33" s="8">
        <v>8</v>
      </c>
      <c r="E33" s="8">
        <v>1</v>
      </c>
      <c r="F33" s="8">
        <v>2.9</v>
      </c>
      <c r="G33" s="8">
        <v>5.2</v>
      </c>
      <c r="H33" s="8">
        <v>13.2</v>
      </c>
      <c r="I33" s="8">
        <v>763</v>
      </c>
      <c r="J33" s="1">
        <v>0</v>
      </c>
      <c r="K33" s="2">
        <v>3.09</v>
      </c>
      <c r="L33" s="1">
        <v>155</v>
      </c>
      <c r="M33" s="1">
        <v>213</v>
      </c>
      <c r="N33" s="1">
        <v>276</v>
      </c>
      <c r="O33" s="1">
        <v>470</v>
      </c>
      <c r="P33" s="1">
        <v>99</v>
      </c>
      <c r="Q33" s="2">
        <f>25/L33</f>
        <v>0.16129032258064516</v>
      </c>
      <c r="R33" s="2">
        <f>50/M33</f>
        <v>0.23474178403755869</v>
      </c>
      <c r="S33" s="2">
        <f>75/N33</f>
        <v>0.27173913043478259</v>
      </c>
      <c r="T33" s="2">
        <f>P33/O33</f>
        <v>0.21063829787234042</v>
      </c>
      <c r="U33" s="4">
        <f>(Q33-Q$8)/Q$8</f>
        <v>0.97419354838709671</v>
      </c>
      <c r="V33" s="4">
        <f t="shared" si="57"/>
        <v>1.0751173708920188</v>
      </c>
      <c r="W33" s="4">
        <f t="shared" si="58"/>
        <v>0.94927536231884035</v>
      </c>
      <c r="X33" s="4">
        <f t="shared" si="59"/>
        <v>0.94568984426409297</v>
      </c>
    </row>
    <row r="34" spans="4:24" x14ac:dyDescent="0.45">
      <c r="K34" s="2">
        <f>AVERAGE(K30:K33)</f>
        <v>3.375</v>
      </c>
      <c r="L34" s="10">
        <f t="shared" ref="L34:X34" si="60">AVERAGE(L30:L33)</f>
        <v>182</v>
      </c>
      <c r="M34" s="10">
        <f t="shared" si="60"/>
        <v>238.25</v>
      </c>
      <c r="N34" s="10">
        <f t="shared" si="60"/>
        <v>295.25</v>
      </c>
      <c r="O34" s="10">
        <f t="shared" si="60"/>
        <v>418.25</v>
      </c>
      <c r="P34" s="10">
        <f t="shared" si="60"/>
        <v>99</v>
      </c>
      <c r="Q34" s="2">
        <f t="shared" si="60"/>
        <v>0.13868029982704499</v>
      </c>
      <c r="R34" s="2">
        <f t="shared" si="60"/>
        <v>0.21111368162774874</v>
      </c>
      <c r="S34" s="2">
        <f t="shared" si="60"/>
        <v>0.25533225703923146</v>
      </c>
      <c r="T34" s="2">
        <f t="shared" si="60"/>
        <v>0.23817945782587133</v>
      </c>
      <c r="U34" s="4">
        <f t="shared" si="60"/>
        <v>0.69744686988303073</v>
      </c>
      <c r="V34" s="4">
        <f t="shared" si="60"/>
        <v>0.86624494558929865</v>
      </c>
      <c r="W34" s="4">
        <f t="shared" si="60"/>
        <v>0.83158339049475372</v>
      </c>
      <c r="X34" s="4">
        <f t="shared" si="60"/>
        <v>1.2000906619791825</v>
      </c>
    </row>
    <row r="35" spans="4:24" x14ac:dyDescent="0.45">
      <c r="K35" s="11"/>
    </row>
    <row r="36" spans="4:24" x14ac:dyDescent="0.45">
      <c r="K36" s="11"/>
    </row>
    <row r="37" spans="4:24" x14ac:dyDescent="0.45">
      <c r="D37" s="1" t="s">
        <v>0</v>
      </c>
      <c r="E37" s="1" t="s">
        <v>1</v>
      </c>
      <c r="F37" s="1" t="s">
        <v>2</v>
      </c>
      <c r="G37" s="1" t="s">
        <v>3</v>
      </c>
      <c r="H37" s="1" t="s">
        <v>4</v>
      </c>
      <c r="I37" s="1" t="s">
        <v>9</v>
      </c>
      <c r="J37" s="1" t="s">
        <v>5</v>
      </c>
      <c r="K37" s="2" t="s">
        <v>10</v>
      </c>
      <c r="L37" s="1" t="s">
        <v>6</v>
      </c>
      <c r="M37" s="1" t="s">
        <v>7</v>
      </c>
      <c r="N37" s="1" t="s">
        <v>8</v>
      </c>
      <c r="O37" s="1" t="s">
        <v>11</v>
      </c>
      <c r="P37" s="1" t="s">
        <v>12</v>
      </c>
      <c r="Q37" s="1" t="s">
        <v>31</v>
      </c>
      <c r="R37" s="1" t="s">
        <v>32</v>
      </c>
      <c r="S37" s="1" t="s">
        <v>33</v>
      </c>
      <c r="T37" s="1" t="s">
        <v>34</v>
      </c>
      <c r="U37" s="3">
        <v>2.5000000000000001E-3</v>
      </c>
      <c r="V37" s="3">
        <v>5.0000000000000001E-3</v>
      </c>
      <c r="W37" s="3">
        <v>7.4999999999999997E-3</v>
      </c>
      <c r="X37" s="1" t="s">
        <v>35</v>
      </c>
    </row>
    <row r="38" spans="4:24" x14ac:dyDescent="0.45">
      <c r="D38" s="1">
        <v>5</v>
      </c>
      <c r="E38" s="1">
        <v>1</v>
      </c>
      <c r="F38" s="1">
        <v>2.9</v>
      </c>
      <c r="G38" s="1">
        <v>5.2</v>
      </c>
      <c r="H38" s="1">
        <v>13.2</v>
      </c>
      <c r="I38" s="1">
        <v>1190</v>
      </c>
      <c r="J38" s="1">
        <v>2</v>
      </c>
      <c r="K38" s="2">
        <v>2.02</v>
      </c>
      <c r="L38" s="6">
        <v>306</v>
      </c>
      <c r="M38" s="6">
        <v>442</v>
      </c>
      <c r="N38" s="6">
        <v>538</v>
      </c>
      <c r="O38" s="6">
        <v>896</v>
      </c>
      <c r="P38" s="6">
        <v>97</v>
      </c>
      <c r="Q38" s="2">
        <f>25/L38</f>
        <v>8.1699346405228759E-2</v>
      </c>
      <c r="R38" s="2">
        <f>50/M38</f>
        <v>0.11312217194570136</v>
      </c>
      <c r="S38" s="2">
        <f>75/N38</f>
        <v>0.13940520446096655</v>
      </c>
      <c r="T38" s="2">
        <f>P38/O38</f>
        <v>0.10825892857142858</v>
      </c>
      <c r="U38" s="4" t="s">
        <v>36</v>
      </c>
      <c r="V38" s="4" t="s">
        <v>36</v>
      </c>
      <c r="W38" s="4" t="s">
        <v>36</v>
      </c>
      <c r="X38" s="4" t="s">
        <v>36</v>
      </c>
    </row>
    <row r="39" spans="4:24" x14ac:dyDescent="0.45">
      <c r="D39" s="1">
        <v>6</v>
      </c>
      <c r="E39" s="1">
        <v>1</v>
      </c>
      <c r="F39" s="1">
        <v>2.9</v>
      </c>
      <c r="G39" s="1">
        <v>5.2</v>
      </c>
      <c r="H39" s="1">
        <v>13.2</v>
      </c>
      <c r="I39" s="1">
        <v>1034</v>
      </c>
      <c r="J39" s="1">
        <v>0</v>
      </c>
      <c r="K39" s="2">
        <v>2.48</v>
      </c>
      <c r="L39" s="7">
        <v>287</v>
      </c>
      <c r="M39" s="7">
        <v>404</v>
      </c>
      <c r="N39" s="7">
        <v>535</v>
      </c>
      <c r="O39" s="7">
        <v>726</v>
      </c>
      <c r="P39" s="7">
        <v>99</v>
      </c>
      <c r="Q39" s="2">
        <f>25/L39</f>
        <v>8.7108013937282236E-2</v>
      </c>
      <c r="R39" s="2">
        <f>50/M39</f>
        <v>0.12376237623762376</v>
      </c>
      <c r="S39" s="2">
        <f>75/N39</f>
        <v>0.14018691588785046</v>
      </c>
      <c r="T39" s="2">
        <f>P39/O39</f>
        <v>0.13636363636363635</v>
      </c>
      <c r="U39" s="4">
        <f>(Q39-Q$8)/Q$8</f>
        <v>6.6202090592334548E-2</v>
      </c>
      <c r="V39" s="4">
        <f t="shared" ref="V39:V40" si="61">(R39-R$8)/R$8</f>
        <v>9.4059405940594046E-2</v>
      </c>
      <c r="W39" s="4">
        <f t="shared" ref="W39:W40" si="62">(S39-S$8)/S$8</f>
        <v>5.6074766355138968E-3</v>
      </c>
      <c r="X39" s="4">
        <f t="shared" ref="X39:X40" si="63">(T39-T$8)/T$8</f>
        <v>0.2596063730084347</v>
      </c>
    </row>
    <row r="40" spans="4:24" x14ac:dyDescent="0.45">
      <c r="D40" s="1">
        <v>7</v>
      </c>
      <c r="E40" s="1">
        <v>1</v>
      </c>
      <c r="F40" s="1">
        <v>2.9</v>
      </c>
      <c r="G40" s="1">
        <v>5.2</v>
      </c>
      <c r="H40" s="1">
        <v>13.2</v>
      </c>
      <c r="I40" s="1">
        <v>717</v>
      </c>
      <c r="J40" s="1">
        <v>0</v>
      </c>
      <c r="K40" s="2">
        <v>3</v>
      </c>
      <c r="L40" s="1">
        <v>227</v>
      </c>
      <c r="M40" s="1">
        <v>289</v>
      </c>
      <c r="N40" s="1">
        <v>341</v>
      </c>
      <c r="O40" s="1">
        <v>419</v>
      </c>
      <c r="P40" s="1">
        <v>99</v>
      </c>
      <c r="Q40" s="2">
        <v>0.11126650499336682</v>
      </c>
      <c r="R40" s="2">
        <v>0.17177603117330667</v>
      </c>
      <c r="S40" s="2">
        <v>0.21483832458780736</v>
      </c>
      <c r="T40" s="2">
        <v>0.22101090082827138</v>
      </c>
      <c r="U40" s="4">
        <v>0.36190202111880981</v>
      </c>
      <c r="V40" s="4">
        <v>0.51850011557203113</v>
      </c>
      <c r="W40" s="4">
        <v>0.54110691504320474</v>
      </c>
      <c r="X40" s="4">
        <v>1.041502754042589</v>
      </c>
    </row>
    <row r="41" spans="4:24" x14ac:dyDescent="0.45">
      <c r="D41" s="1">
        <v>7.5</v>
      </c>
      <c r="E41" s="1">
        <v>1</v>
      </c>
      <c r="F41" s="1">
        <v>2.9</v>
      </c>
      <c r="G41" s="1">
        <v>5.2</v>
      </c>
      <c r="H41" s="1">
        <v>13.2</v>
      </c>
      <c r="I41" s="1">
        <v>801</v>
      </c>
      <c r="J41" s="1">
        <v>0</v>
      </c>
      <c r="K41" s="2">
        <v>2.73</v>
      </c>
      <c r="L41" s="1">
        <v>212</v>
      </c>
      <c r="M41" s="1">
        <v>288</v>
      </c>
      <c r="N41" s="1">
        <v>359</v>
      </c>
      <c r="O41" s="1">
        <v>488</v>
      </c>
      <c r="P41" s="1">
        <v>99</v>
      </c>
      <c r="Q41" s="2">
        <f>25/L41</f>
        <v>0.11792452830188679</v>
      </c>
      <c r="R41" s="2">
        <f>50/M41</f>
        <v>0.1736111111111111</v>
      </c>
      <c r="S41" s="2">
        <f>75/N41</f>
        <v>0.20891364902506965</v>
      </c>
      <c r="T41" s="2">
        <f>P41/O41</f>
        <v>0.2028688524590164</v>
      </c>
      <c r="U41" s="4">
        <f>(Q41-Q$8)/Q$8</f>
        <v>0.44339622641509435</v>
      </c>
      <c r="V41" s="4">
        <f t="shared" ref="V41" si="64">(R41-R$8)/R$8</f>
        <v>0.53472222222222221</v>
      </c>
      <c r="W41" s="4">
        <f t="shared" ref="W41" si="65">(S41-S$8)/S$8</f>
        <v>0.49860724233983289</v>
      </c>
      <c r="X41" s="4">
        <f t="shared" ref="X41" si="66">(T41-T$8)/T$8</f>
        <v>0.87392259591008958</v>
      </c>
    </row>
    <row r="42" spans="4:24" x14ac:dyDescent="0.45">
      <c r="D42" s="1">
        <v>8</v>
      </c>
      <c r="E42" s="1">
        <v>1</v>
      </c>
      <c r="F42" s="1">
        <v>2.9</v>
      </c>
      <c r="G42" s="1">
        <v>5.2</v>
      </c>
      <c r="H42" s="1">
        <v>13.2</v>
      </c>
      <c r="I42" s="1">
        <v>763</v>
      </c>
      <c r="J42" s="1">
        <v>0</v>
      </c>
      <c r="K42" s="2">
        <v>3.375</v>
      </c>
      <c r="L42" s="1">
        <v>182</v>
      </c>
      <c r="M42" s="10">
        <v>238.25</v>
      </c>
      <c r="N42" s="10">
        <v>295.25</v>
      </c>
      <c r="O42" s="10">
        <v>418.25</v>
      </c>
      <c r="P42" s="10">
        <v>99</v>
      </c>
      <c r="Q42" s="2">
        <v>0.13868029982704499</v>
      </c>
      <c r="R42" s="2">
        <v>0.21111368162774874</v>
      </c>
      <c r="S42" s="2">
        <v>0.25533225703923146</v>
      </c>
      <c r="T42" s="2">
        <v>0.23817945782587133</v>
      </c>
      <c r="U42" s="4">
        <v>0.69744686988303073</v>
      </c>
      <c r="V42" s="4">
        <v>0.86624494558929865</v>
      </c>
      <c r="W42" s="4">
        <v>0.83158339049475372</v>
      </c>
      <c r="X42" s="4">
        <v>1.2000906619791825</v>
      </c>
    </row>
    <row r="43" spans="4:24" x14ac:dyDescent="0.45">
      <c r="D43" s="1">
        <v>9</v>
      </c>
      <c r="E43" s="1">
        <v>1</v>
      </c>
      <c r="F43" s="1">
        <v>2.9</v>
      </c>
      <c r="G43" s="1">
        <v>5.2</v>
      </c>
      <c r="H43" s="1">
        <v>13.2</v>
      </c>
      <c r="I43" s="1">
        <v>653</v>
      </c>
      <c r="J43" s="1">
        <v>0</v>
      </c>
      <c r="K43" s="2">
        <v>3.3633333333333333</v>
      </c>
      <c r="L43" s="10">
        <v>180.33333333333334</v>
      </c>
      <c r="M43" s="10">
        <v>217.33333333333334</v>
      </c>
      <c r="N43" s="10">
        <v>282.33333333333331</v>
      </c>
      <c r="O43" s="10">
        <v>386.33333333333331</v>
      </c>
      <c r="P43" s="10">
        <v>99</v>
      </c>
      <c r="Q43" s="2">
        <v>0.13875194250442996</v>
      </c>
      <c r="R43" s="2">
        <v>0.23356377429098119</v>
      </c>
      <c r="S43" s="2">
        <v>0.26672991087395032</v>
      </c>
      <c r="T43" s="2">
        <v>0.25743249051270894</v>
      </c>
      <c r="U43" s="4">
        <v>0.69832377625422259</v>
      </c>
      <c r="V43" s="4">
        <v>1.0647037647322735</v>
      </c>
      <c r="W43" s="4">
        <v>0.91334256066913666</v>
      </c>
      <c r="X43" s="4">
        <v>1.3779331082411053</v>
      </c>
    </row>
    <row r="44" spans="4:24" x14ac:dyDescent="0.45">
      <c r="D44" s="1">
        <v>10</v>
      </c>
      <c r="E44" s="1">
        <v>1</v>
      </c>
      <c r="F44" s="1">
        <v>2.9</v>
      </c>
      <c r="G44" s="1">
        <v>5.2</v>
      </c>
      <c r="H44" s="1">
        <v>13.2</v>
      </c>
      <c r="I44" s="1">
        <v>566</v>
      </c>
      <c r="J44" s="1">
        <v>0</v>
      </c>
      <c r="K44" s="2">
        <v>3.81</v>
      </c>
      <c r="L44" s="1">
        <v>137</v>
      </c>
      <c r="M44" s="1">
        <v>175</v>
      </c>
      <c r="N44" s="1">
        <v>223</v>
      </c>
      <c r="O44" s="1">
        <v>272</v>
      </c>
      <c r="P44" s="1">
        <v>99</v>
      </c>
      <c r="Q44" s="2">
        <v>0.18248175182481752</v>
      </c>
      <c r="R44" s="2">
        <v>0.2857142857142857</v>
      </c>
      <c r="S44" s="2">
        <v>0.33632286995515698</v>
      </c>
      <c r="T44" s="2">
        <v>0.3639705882352941</v>
      </c>
      <c r="U44" s="4">
        <v>1.2335766423357664</v>
      </c>
      <c r="V44" s="4">
        <v>1.5257142857142856</v>
      </c>
      <c r="W44" s="4">
        <v>1.4125560538116593</v>
      </c>
      <c r="X44" s="4">
        <v>2.3620375985445725</v>
      </c>
    </row>
    <row r="45" spans="4:24" x14ac:dyDescent="0.45">
      <c r="D45" s="1">
        <v>11</v>
      </c>
      <c r="E45" s="1">
        <v>1</v>
      </c>
      <c r="F45" s="1">
        <v>2.9</v>
      </c>
      <c r="G45" s="1">
        <v>5.2</v>
      </c>
      <c r="H45" s="1">
        <v>13.2</v>
      </c>
      <c r="I45" s="1">
        <v>616</v>
      </c>
      <c r="J45" s="1">
        <v>0</v>
      </c>
      <c r="K45" s="2">
        <v>4.21</v>
      </c>
      <c r="L45" s="1">
        <v>126</v>
      </c>
      <c r="M45" s="1">
        <v>164</v>
      </c>
      <c r="N45" s="1">
        <v>217</v>
      </c>
      <c r="O45" s="1">
        <v>308</v>
      </c>
      <c r="P45" s="1">
        <v>99</v>
      </c>
      <c r="Q45" s="2">
        <v>0.1984126984126984</v>
      </c>
      <c r="R45" s="2">
        <v>0.3048780487804878</v>
      </c>
      <c r="S45" s="2">
        <v>0.34562211981566821</v>
      </c>
      <c r="T45" s="2">
        <v>0.32142857142857145</v>
      </c>
      <c r="U45" s="4">
        <v>1.4285714285714284</v>
      </c>
      <c r="V45" s="4">
        <v>1.6951219512195121</v>
      </c>
      <c r="W45" s="4">
        <v>1.4792626728110598</v>
      </c>
      <c r="X45" s="4">
        <v>1.9690721649484537</v>
      </c>
    </row>
    <row r="46" spans="4:24" x14ac:dyDescent="0.45">
      <c r="D46" s="1">
        <v>12</v>
      </c>
      <c r="E46" s="1">
        <v>1</v>
      </c>
      <c r="F46" s="1">
        <v>2.9</v>
      </c>
      <c r="G46" s="1">
        <v>5.2</v>
      </c>
      <c r="H46" s="1">
        <v>13.2</v>
      </c>
      <c r="I46" s="1">
        <v>588</v>
      </c>
      <c r="J46" s="1">
        <v>0</v>
      </c>
      <c r="K46" s="2">
        <v>4.8600000000000003</v>
      </c>
      <c r="L46" s="1">
        <v>121</v>
      </c>
      <c r="M46" s="1">
        <v>148</v>
      </c>
      <c r="N46" s="1">
        <v>178</v>
      </c>
      <c r="O46" s="1">
        <v>248</v>
      </c>
      <c r="P46" s="1">
        <v>99</v>
      </c>
      <c r="Q46" s="2">
        <v>0.20661157024793389</v>
      </c>
      <c r="R46" s="2">
        <v>0.33783783783783783</v>
      </c>
      <c r="S46" s="2">
        <v>0.42134831460674155</v>
      </c>
      <c r="T46" s="2">
        <v>0.39919354838709675</v>
      </c>
      <c r="U46" s="4">
        <v>1.5289256198347108</v>
      </c>
      <c r="V46" s="4">
        <v>1.9864864864864866</v>
      </c>
      <c r="W46" s="4">
        <v>2.0224719101123592</v>
      </c>
      <c r="X46" s="4">
        <v>2.687396075823079</v>
      </c>
    </row>
    <row r="51" spans="6:19" x14ac:dyDescent="0.45">
      <c r="F51" s="1" t="s">
        <v>0</v>
      </c>
      <c r="G51" s="2" t="s">
        <v>10</v>
      </c>
      <c r="I51" s="1" t="s">
        <v>0</v>
      </c>
      <c r="J51" s="3" t="s">
        <v>31</v>
      </c>
      <c r="K51" s="3" t="s">
        <v>32</v>
      </c>
      <c r="L51" s="3" t="s">
        <v>33</v>
      </c>
      <c r="M51" s="1" t="s">
        <v>35</v>
      </c>
      <c r="O51" s="1" t="s">
        <v>0</v>
      </c>
      <c r="P51" s="3" t="s">
        <v>32</v>
      </c>
      <c r="R51" s="1" t="s">
        <v>0</v>
      </c>
      <c r="S51" s="3" t="s">
        <v>33</v>
      </c>
    </row>
    <row r="52" spans="6:19" x14ac:dyDescent="0.45">
      <c r="F52" s="1">
        <v>5</v>
      </c>
      <c r="G52" s="2">
        <v>2.02</v>
      </c>
      <c r="I52" s="1">
        <v>6</v>
      </c>
      <c r="J52" s="4">
        <v>6.6202090592334548E-2</v>
      </c>
      <c r="K52" s="4">
        <v>9.4059405940594046E-2</v>
      </c>
      <c r="L52" s="4">
        <v>5.6074766355138968E-3</v>
      </c>
      <c r="M52" s="4"/>
      <c r="O52" s="1">
        <v>6</v>
      </c>
      <c r="P52" s="4">
        <v>9.4059405940594046E-2</v>
      </c>
      <c r="R52" s="1">
        <v>6</v>
      </c>
      <c r="S52" s="4">
        <v>5.6074766355138968E-3</v>
      </c>
    </row>
    <row r="53" spans="6:19" x14ac:dyDescent="0.45">
      <c r="F53" s="1">
        <v>6</v>
      </c>
      <c r="G53" s="2">
        <v>2.48</v>
      </c>
      <c r="I53" s="1">
        <v>7</v>
      </c>
      <c r="J53" s="4">
        <v>0.36190202111880981</v>
      </c>
      <c r="K53" s="4">
        <v>0.51850011557203113</v>
      </c>
      <c r="L53" s="4">
        <v>0.54110691504320474</v>
      </c>
      <c r="M53" s="4">
        <v>0.2596063730084347</v>
      </c>
      <c r="O53" s="1">
        <v>7</v>
      </c>
      <c r="P53" s="4">
        <v>0.51850011557203113</v>
      </c>
      <c r="R53" s="1">
        <v>7</v>
      </c>
      <c r="S53" s="4">
        <v>0.54110691504320474</v>
      </c>
    </row>
    <row r="54" spans="6:19" x14ac:dyDescent="0.45">
      <c r="F54" s="1">
        <v>7</v>
      </c>
      <c r="G54" s="2">
        <v>3</v>
      </c>
      <c r="I54" s="1">
        <v>7.5</v>
      </c>
      <c r="J54" s="4">
        <v>0.44339622641509435</v>
      </c>
      <c r="K54" s="4">
        <v>0.53472222222222221</v>
      </c>
      <c r="L54" s="4">
        <v>0.49860724233983289</v>
      </c>
      <c r="M54" s="4">
        <v>1.041502754042589</v>
      </c>
      <c r="O54" s="1">
        <v>7.5</v>
      </c>
      <c r="P54" s="4">
        <v>0.53472222222222221</v>
      </c>
      <c r="R54" s="1">
        <v>7.5</v>
      </c>
      <c r="S54" s="4">
        <v>0.49860724233983289</v>
      </c>
    </row>
    <row r="55" spans="6:19" x14ac:dyDescent="0.45">
      <c r="F55" s="1">
        <v>7.5</v>
      </c>
      <c r="G55" s="2">
        <v>2.73</v>
      </c>
      <c r="I55" s="1">
        <v>8</v>
      </c>
      <c r="J55" s="4">
        <v>0.69744686988303073</v>
      </c>
      <c r="K55" s="4">
        <v>0.86624494558929865</v>
      </c>
      <c r="L55" s="4">
        <v>0.83158339049475372</v>
      </c>
      <c r="M55" s="4">
        <v>0.87392259591008958</v>
      </c>
      <c r="O55" s="1">
        <v>8</v>
      </c>
      <c r="P55" s="4">
        <v>0.86624494558929865</v>
      </c>
      <c r="R55" s="1">
        <v>8</v>
      </c>
      <c r="S55" s="4">
        <v>0.83158339049475372</v>
      </c>
    </row>
    <row r="56" spans="6:19" x14ac:dyDescent="0.45">
      <c r="F56" s="1">
        <v>8</v>
      </c>
      <c r="G56" s="2">
        <v>3.375</v>
      </c>
      <c r="I56" s="1">
        <v>9</v>
      </c>
      <c r="J56" s="4">
        <v>0.69832377625422259</v>
      </c>
      <c r="K56" s="4">
        <v>1.0647037647322735</v>
      </c>
      <c r="L56" s="4">
        <v>0.91334256066913666</v>
      </c>
      <c r="M56" s="4">
        <v>1.2000906619791825</v>
      </c>
      <c r="O56" s="1">
        <v>9</v>
      </c>
      <c r="P56" s="4">
        <v>1.0647037647322735</v>
      </c>
      <c r="R56" s="1">
        <v>9</v>
      </c>
      <c r="S56" s="4">
        <v>0.91334256066913666</v>
      </c>
    </row>
    <row r="57" spans="6:19" x14ac:dyDescent="0.45">
      <c r="F57" s="1">
        <v>9</v>
      </c>
      <c r="G57" s="2">
        <v>3.3633333333333333</v>
      </c>
      <c r="I57" s="1">
        <v>10</v>
      </c>
      <c r="J57" s="4">
        <v>1.2335766423357664</v>
      </c>
      <c r="K57" s="4">
        <v>1.5257142857142856</v>
      </c>
      <c r="L57" s="4">
        <v>1.4125560538116593</v>
      </c>
      <c r="M57" s="4">
        <v>1.3779331082411053</v>
      </c>
      <c r="O57" s="1">
        <v>10</v>
      </c>
      <c r="P57" s="4">
        <v>1.5257142857142856</v>
      </c>
      <c r="R57" s="1">
        <v>10</v>
      </c>
      <c r="S57" s="4">
        <v>1.4125560538116593</v>
      </c>
    </row>
    <row r="58" spans="6:19" x14ac:dyDescent="0.45">
      <c r="F58" s="1">
        <v>10</v>
      </c>
      <c r="G58" s="2">
        <v>3.81</v>
      </c>
      <c r="I58" s="1">
        <v>11</v>
      </c>
      <c r="J58" s="4">
        <v>1.4285714285714284</v>
      </c>
      <c r="K58" s="4">
        <v>1.6951219512195121</v>
      </c>
      <c r="L58" s="4">
        <v>1.4792626728110598</v>
      </c>
      <c r="M58" s="4">
        <v>2.3620375985445725</v>
      </c>
      <c r="O58" s="1">
        <v>11</v>
      </c>
      <c r="P58" s="4">
        <v>1.6951219512195121</v>
      </c>
      <c r="R58" s="1">
        <v>11</v>
      </c>
      <c r="S58" s="4">
        <v>1.4792626728110598</v>
      </c>
    </row>
    <row r="59" spans="6:19" x14ac:dyDescent="0.45">
      <c r="F59" s="1">
        <v>11</v>
      </c>
      <c r="G59" s="2">
        <v>4.21</v>
      </c>
      <c r="I59" s="1">
        <v>12</v>
      </c>
      <c r="J59" s="4">
        <v>1.5289256198347108</v>
      </c>
      <c r="K59" s="4">
        <v>1.9864864864864866</v>
      </c>
      <c r="L59" s="4">
        <v>2.0224719101123592</v>
      </c>
      <c r="M59" s="4">
        <v>1.9690721649484537</v>
      </c>
      <c r="O59" s="1">
        <v>12</v>
      </c>
      <c r="P59" s="4">
        <v>1.9864864864864866</v>
      </c>
      <c r="R59" s="1">
        <v>12</v>
      </c>
      <c r="S59" s="4">
        <v>2.0224719101123592</v>
      </c>
    </row>
    <row r="60" spans="6:19" x14ac:dyDescent="0.45">
      <c r="F60" s="1">
        <v>12</v>
      </c>
      <c r="G60" s="2">
        <v>4.8600000000000003</v>
      </c>
      <c r="M60" s="4">
        <v>2.687396075823079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workbookViewId="0">
      <selection activeCell="J25" sqref="J25"/>
    </sheetView>
  </sheetViews>
  <sheetFormatPr defaultRowHeight="14.25" x14ac:dyDescent="0.45"/>
  <cols>
    <col min="25" max="25" width="13.9296875" customWidth="1"/>
    <col min="26" max="26" width="13.06640625" customWidth="1"/>
    <col min="27" max="27" width="10.86328125" customWidth="1"/>
  </cols>
  <sheetData>
    <row r="1" spans="1:34" x14ac:dyDescent="0.45">
      <c r="A1" t="s">
        <v>38</v>
      </c>
      <c r="D1" t="s">
        <v>25</v>
      </c>
      <c r="L1" t="s">
        <v>23</v>
      </c>
      <c r="P1" t="s">
        <v>24</v>
      </c>
    </row>
    <row r="2" spans="1:34" x14ac:dyDescent="0.45">
      <c r="A2" t="s">
        <v>39</v>
      </c>
      <c r="E2" t="s">
        <v>26</v>
      </c>
    </row>
    <row r="3" spans="1:34" x14ac:dyDescent="0.45">
      <c r="A3" t="s">
        <v>40</v>
      </c>
      <c r="E3" t="s">
        <v>27</v>
      </c>
      <c r="I3" t="s">
        <v>28</v>
      </c>
    </row>
    <row r="4" spans="1:34" x14ac:dyDescent="0.45">
      <c r="A4" t="s">
        <v>41</v>
      </c>
      <c r="E4" t="s">
        <v>29</v>
      </c>
      <c r="H4" t="s">
        <v>30</v>
      </c>
    </row>
    <row r="7" spans="1:34" s="1" customFormat="1" x14ac:dyDescent="0.4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9</v>
      </c>
      <c r="J7" s="1" t="s">
        <v>5</v>
      </c>
      <c r="K7" s="1" t="s">
        <v>10</v>
      </c>
      <c r="L7" s="1" t="s">
        <v>6</v>
      </c>
      <c r="M7" s="1" t="s">
        <v>7</v>
      </c>
      <c r="N7" s="1" t="s">
        <v>8</v>
      </c>
      <c r="O7" s="1" t="s">
        <v>11</v>
      </c>
      <c r="P7" s="1" t="s">
        <v>12</v>
      </c>
      <c r="Q7" s="1" t="s">
        <v>31</v>
      </c>
      <c r="R7" s="1" t="s">
        <v>32</v>
      </c>
      <c r="S7" s="1" t="s">
        <v>33</v>
      </c>
      <c r="T7" s="1" t="s">
        <v>34</v>
      </c>
      <c r="U7" s="3">
        <v>2.5000000000000001E-3</v>
      </c>
      <c r="V7" s="3">
        <v>5.0000000000000001E-3</v>
      </c>
      <c r="W7" s="3">
        <v>7.4999999999999997E-3</v>
      </c>
      <c r="X7" s="1" t="s">
        <v>35</v>
      </c>
      <c r="Y7" s="1" t="s">
        <v>13</v>
      </c>
      <c r="Z7" s="1" t="s">
        <v>14</v>
      </c>
      <c r="AA7" s="1" t="s">
        <v>15</v>
      </c>
      <c r="AB7" s="1" t="s">
        <v>16</v>
      </c>
      <c r="AC7" s="1" t="s">
        <v>17</v>
      </c>
      <c r="AD7" s="1" t="s">
        <v>18</v>
      </c>
      <c r="AE7" s="1" t="s">
        <v>19</v>
      </c>
      <c r="AF7" s="1" t="s">
        <v>20</v>
      </c>
      <c r="AG7" s="1" t="s">
        <v>21</v>
      </c>
      <c r="AH7" s="1" t="s">
        <v>22</v>
      </c>
    </row>
    <row r="8" spans="1:34" s="1" customFormat="1" x14ac:dyDescent="0.45">
      <c r="C8" s="6" t="s">
        <v>42</v>
      </c>
      <c r="D8" s="6">
        <v>5</v>
      </c>
      <c r="E8" s="6">
        <v>1</v>
      </c>
      <c r="F8" s="6">
        <v>2.9</v>
      </c>
      <c r="G8" s="6">
        <v>5.2</v>
      </c>
      <c r="H8" s="6">
        <v>13.2</v>
      </c>
      <c r="I8" s="6">
        <v>1190</v>
      </c>
      <c r="J8" s="6">
        <v>2</v>
      </c>
      <c r="K8" s="13">
        <v>2.02</v>
      </c>
      <c r="L8" s="6">
        <v>306</v>
      </c>
      <c r="M8" s="6">
        <v>442</v>
      </c>
      <c r="N8" s="6">
        <v>538</v>
      </c>
      <c r="O8" s="6">
        <v>896</v>
      </c>
      <c r="P8" s="6">
        <v>97</v>
      </c>
      <c r="Q8" s="2">
        <f>25/L8</f>
        <v>8.1699346405228759E-2</v>
      </c>
      <c r="R8" s="2">
        <f>50/M8</f>
        <v>0.11312217194570136</v>
      </c>
      <c r="S8" s="2">
        <f>75/N8</f>
        <v>0.13940520446096655</v>
      </c>
      <c r="T8" s="2">
        <f>P8/O8</f>
        <v>0.10825892857142858</v>
      </c>
      <c r="U8" s="4" t="s">
        <v>36</v>
      </c>
      <c r="V8" s="4" t="s">
        <v>36</v>
      </c>
      <c r="W8" s="4" t="s">
        <v>36</v>
      </c>
      <c r="X8" s="4" t="s">
        <v>36</v>
      </c>
      <c r="Y8" s="1">
        <v>4</v>
      </c>
      <c r="Z8" s="1">
        <v>9</v>
      </c>
      <c r="AA8" s="1">
        <v>23</v>
      </c>
      <c r="AB8" s="1">
        <v>45</v>
      </c>
      <c r="AC8" s="1">
        <v>70</v>
      </c>
      <c r="AD8" s="1">
        <v>84</v>
      </c>
      <c r="AE8" s="1">
        <v>94</v>
      </c>
      <c r="AF8" s="1">
        <v>96</v>
      </c>
      <c r="AG8" s="1">
        <v>97</v>
      </c>
    </row>
    <row r="9" spans="1:34" s="1" customFormat="1" x14ac:dyDescent="0.45">
      <c r="D9" s="1">
        <v>5</v>
      </c>
      <c r="E9" s="1">
        <v>1</v>
      </c>
      <c r="F9" s="6">
        <v>2.4</v>
      </c>
      <c r="G9" s="1">
        <v>5.2</v>
      </c>
      <c r="H9" s="1">
        <v>13.2</v>
      </c>
      <c r="I9" s="1">
        <v>1319</v>
      </c>
      <c r="J9" s="1">
        <v>0</v>
      </c>
      <c r="K9" s="2">
        <v>2.23</v>
      </c>
      <c r="L9" s="7">
        <v>333</v>
      </c>
      <c r="M9" s="7">
        <v>480</v>
      </c>
      <c r="N9" s="7">
        <v>721</v>
      </c>
      <c r="O9" s="7">
        <v>1014</v>
      </c>
      <c r="P9" s="7">
        <v>98</v>
      </c>
      <c r="Q9" s="2">
        <f>25/L9</f>
        <v>7.5075075075075076E-2</v>
      </c>
      <c r="R9" s="2">
        <f>50/M9</f>
        <v>0.10416666666666667</v>
      </c>
      <c r="S9" s="2">
        <f>75/N9</f>
        <v>0.10402219140083217</v>
      </c>
      <c r="T9" s="2">
        <f>P9/O9</f>
        <v>9.6646942800788949E-2</v>
      </c>
      <c r="U9" s="4">
        <f>(Q9-Q$8)/Q$8</f>
        <v>-8.1081081081081086E-2</v>
      </c>
      <c r="V9" s="4">
        <f t="shared" ref="V9:X13" si="0">(R9-R$8)/R$8</f>
        <v>-7.9166666666666635E-2</v>
      </c>
      <c r="W9" s="4">
        <f t="shared" si="0"/>
        <v>-0.25381414701803057</v>
      </c>
      <c r="X9" s="4">
        <f t="shared" si="0"/>
        <v>-0.10726122938652685</v>
      </c>
    </row>
    <row r="10" spans="1:34" s="1" customFormat="1" x14ac:dyDescent="0.45">
      <c r="D10" s="1">
        <v>5</v>
      </c>
      <c r="E10" s="9">
        <v>1</v>
      </c>
      <c r="F10" s="12">
        <v>1.9</v>
      </c>
      <c r="G10" s="9">
        <v>5.2</v>
      </c>
      <c r="H10" s="9">
        <v>13.2</v>
      </c>
      <c r="I10" s="9">
        <v>1404</v>
      </c>
      <c r="J10" s="1">
        <v>0</v>
      </c>
      <c r="K10" s="2">
        <v>1.85</v>
      </c>
      <c r="L10" s="1">
        <v>334</v>
      </c>
      <c r="M10" s="1">
        <v>492</v>
      </c>
      <c r="N10" s="1">
        <v>652</v>
      </c>
      <c r="O10" s="1">
        <v>1102</v>
      </c>
      <c r="P10" s="1">
        <v>98</v>
      </c>
      <c r="Q10" s="2">
        <f>25/L10</f>
        <v>7.4850299401197598E-2</v>
      </c>
      <c r="R10" s="2">
        <f>50/M10</f>
        <v>0.1016260162601626</v>
      </c>
      <c r="S10" s="2">
        <f>75/N10</f>
        <v>0.11503067484662577</v>
      </c>
      <c r="T10" s="2">
        <f>P10/O10</f>
        <v>8.8929219600725959E-2</v>
      </c>
      <c r="U10" s="4">
        <f>(Q10-Q$8)/Q$8</f>
        <v>-8.3832335329341409E-2</v>
      </c>
      <c r="V10" s="4">
        <f t="shared" ref="V10" si="1">(R10-R$8)/R$8</f>
        <v>-0.10162601626016263</v>
      </c>
      <c r="W10" s="4">
        <f t="shared" ref="W10" si="2">(S10-S$8)/S$8</f>
        <v>-0.17484662576687118</v>
      </c>
      <c r="X10" s="4">
        <f t="shared" ref="X10" si="3">(T10-T$8)/T$8</f>
        <v>-0.17855071379123241</v>
      </c>
    </row>
    <row r="11" spans="1:34" s="1" customFormat="1" x14ac:dyDescent="0.45">
      <c r="D11" s="1">
        <v>5</v>
      </c>
      <c r="E11" s="1">
        <v>1</v>
      </c>
      <c r="F11" s="6">
        <v>1.4</v>
      </c>
      <c r="G11" s="1">
        <v>5.2</v>
      </c>
      <c r="H11" s="1">
        <v>13.2</v>
      </c>
      <c r="I11" s="1">
        <v>1741</v>
      </c>
      <c r="J11" s="1">
        <v>0</v>
      </c>
      <c r="K11" s="2">
        <v>2.02</v>
      </c>
      <c r="L11" s="1">
        <v>409</v>
      </c>
      <c r="M11" s="1">
        <v>681</v>
      </c>
      <c r="N11" s="1">
        <v>988</v>
      </c>
      <c r="O11" s="1">
        <v>1436</v>
      </c>
      <c r="P11" s="1">
        <v>99</v>
      </c>
      <c r="Q11" s="2">
        <f>25/L11</f>
        <v>6.1124694376528114E-2</v>
      </c>
      <c r="R11" s="2">
        <f>50/M11</f>
        <v>7.3421439060205582E-2</v>
      </c>
      <c r="S11" s="2">
        <f>75/N11</f>
        <v>7.5910931174089064E-2</v>
      </c>
      <c r="T11" s="2">
        <f>P11/O11</f>
        <v>6.894150417827298E-2</v>
      </c>
      <c r="U11" s="4">
        <f>(Q11-Q$8)/Q$8</f>
        <v>-0.25183374083129589</v>
      </c>
      <c r="V11" s="4">
        <f t="shared" si="0"/>
        <v>-0.35095447870778268</v>
      </c>
      <c r="W11" s="4">
        <f t="shared" si="0"/>
        <v>-0.45546558704453449</v>
      </c>
      <c r="X11" s="4">
        <f t="shared" si="0"/>
        <v>-0.36317950779657127</v>
      </c>
    </row>
    <row r="12" spans="1:34" s="1" customFormat="1" x14ac:dyDescent="0.45">
      <c r="D12" s="1">
        <v>5</v>
      </c>
      <c r="E12" s="8">
        <v>1</v>
      </c>
      <c r="F12" s="6">
        <v>0.9</v>
      </c>
      <c r="G12" s="8">
        <v>5.2</v>
      </c>
      <c r="H12" s="8">
        <v>13.2</v>
      </c>
      <c r="I12" s="8">
        <v>1328</v>
      </c>
      <c r="J12" s="1">
        <v>0</v>
      </c>
      <c r="K12" s="2">
        <v>2.11</v>
      </c>
      <c r="L12" s="1">
        <v>276</v>
      </c>
      <c r="M12" s="1">
        <v>386</v>
      </c>
      <c r="N12" s="1">
        <v>541</v>
      </c>
      <c r="O12" s="1">
        <v>1013</v>
      </c>
      <c r="P12" s="1">
        <v>99</v>
      </c>
      <c r="Q12" s="2">
        <f>25/L12</f>
        <v>9.0579710144927536E-2</v>
      </c>
      <c r="R12" s="2">
        <f>50/M12</f>
        <v>0.12953367875647667</v>
      </c>
      <c r="S12" s="2">
        <f>75/N12</f>
        <v>0.13863216266173753</v>
      </c>
      <c r="T12" s="2">
        <f>P12/O12</f>
        <v>9.7729516288252716E-2</v>
      </c>
      <c r="U12" s="4">
        <f>(Q12-Q$8)/Q$8</f>
        <v>0.10869565217391303</v>
      </c>
      <c r="V12" s="4">
        <f t="shared" si="0"/>
        <v>0.14507772020725379</v>
      </c>
      <c r="W12" s="4">
        <f t="shared" si="0"/>
        <v>-5.5452865064694913E-3</v>
      </c>
      <c r="X12" s="4">
        <f t="shared" si="0"/>
        <v>-9.726137531675845E-2</v>
      </c>
    </row>
    <row r="13" spans="1:34" s="1" customFormat="1" x14ac:dyDescent="0.45">
      <c r="D13" s="1">
        <v>5</v>
      </c>
      <c r="E13" s="5">
        <v>1</v>
      </c>
      <c r="F13" s="6">
        <v>0.4</v>
      </c>
      <c r="G13" s="5">
        <v>5.2</v>
      </c>
      <c r="H13" s="5">
        <v>13.2</v>
      </c>
      <c r="I13" s="5">
        <v>1238</v>
      </c>
      <c r="J13" s="1">
        <v>2</v>
      </c>
      <c r="K13" s="2">
        <v>1.98</v>
      </c>
      <c r="L13" s="1">
        <v>271</v>
      </c>
      <c r="M13" s="1">
        <v>410</v>
      </c>
      <c r="N13" s="1">
        <v>597</v>
      </c>
      <c r="O13" s="1">
        <v>932</v>
      </c>
      <c r="P13" s="1">
        <v>97</v>
      </c>
      <c r="Q13" s="2">
        <f>25/L13</f>
        <v>9.2250922509225092E-2</v>
      </c>
      <c r="R13" s="2">
        <f>50/M13</f>
        <v>0.12195121951219512</v>
      </c>
      <c r="S13" s="2">
        <f>75/N13</f>
        <v>0.12562814070351758</v>
      </c>
      <c r="T13" s="2">
        <f>P13/O13</f>
        <v>0.10407725321888411</v>
      </c>
      <c r="U13" s="4">
        <f>(Q13-Q$8)/Q$8</f>
        <v>0.1291512915129151</v>
      </c>
      <c r="V13" s="4">
        <f t="shared" si="0"/>
        <v>7.804878048780485E-2</v>
      </c>
      <c r="W13" s="4">
        <f t="shared" si="0"/>
        <v>-9.8827470686767283E-2</v>
      </c>
      <c r="X13" s="4">
        <f t="shared" si="0"/>
        <v>-3.8626609442060179E-2</v>
      </c>
    </row>
    <row r="14" spans="1:34" s="7" customFormat="1" x14ac:dyDescent="0.45">
      <c r="K14" s="14"/>
      <c r="Q14" s="14"/>
      <c r="R14" s="14"/>
      <c r="S14" s="14"/>
      <c r="T14" s="14"/>
      <c r="U14" s="15"/>
      <c r="V14" s="15"/>
      <c r="W14" s="15"/>
      <c r="X14" s="15"/>
    </row>
    <row r="15" spans="1:34" s="7" customFormat="1" x14ac:dyDescent="0.45">
      <c r="K15" s="14"/>
      <c r="Q15" s="14"/>
      <c r="R15" s="14"/>
      <c r="S15" s="14"/>
      <c r="T15" s="14"/>
      <c r="U15" s="15"/>
      <c r="V15" s="15"/>
      <c r="W15" s="15"/>
      <c r="X15" s="15"/>
    </row>
    <row r="16" spans="1:34" s="7" customFormat="1" x14ac:dyDescent="0.45">
      <c r="K16" s="14"/>
      <c r="Q16" s="14"/>
      <c r="R16" s="14"/>
      <c r="S16" s="14"/>
      <c r="T16" s="14"/>
      <c r="U16" s="15"/>
      <c r="V16" s="15"/>
      <c r="W16" s="15"/>
      <c r="X16" s="15"/>
    </row>
    <row r="17" spans="4:26" s="1" customFormat="1" x14ac:dyDescent="0.45">
      <c r="W17" s="1" t="s">
        <v>2</v>
      </c>
      <c r="X17" s="1" t="s">
        <v>31</v>
      </c>
      <c r="Y17" s="1" t="s">
        <v>2</v>
      </c>
      <c r="Z17" s="1" t="s">
        <v>32</v>
      </c>
    </row>
    <row r="18" spans="4:26" s="7" customFormat="1" x14ac:dyDescent="0.45">
      <c r="D18" s="7">
        <v>5</v>
      </c>
      <c r="E18" s="7">
        <v>1</v>
      </c>
      <c r="F18" s="7">
        <v>2.9</v>
      </c>
      <c r="G18" s="7">
        <v>5.2</v>
      </c>
      <c r="H18" s="7">
        <v>13.2</v>
      </c>
      <c r="I18" s="7">
        <v>1217</v>
      </c>
      <c r="J18" s="7">
        <v>0</v>
      </c>
      <c r="K18" s="2">
        <v>2</v>
      </c>
      <c r="L18" s="7">
        <v>283</v>
      </c>
      <c r="M18" s="7">
        <v>467</v>
      </c>
      <c r="N18" s="7">
        <v>633</v>
      </c>
      <c r="O18" s="7">
        <v>927</v>
      </c>
      <c r="P18" s="7">
        <v>99</v>
      </c>
      <c r="Q18" s="2">
        <f t="shared" ref="Q18:Q19" si="4">25/L18</f>
        <v>8.8339222614840993E-2</v>
      </c>
      <c r="R18" s="2">
        <f t="shared" ref="R18:R19" si="5">50/M18</f>
        <v>0.10706638115631692</v>
      </c>
      <c r="S18" s="2">
        <f t="shared" ref="S18:S19" si="6">75/N18</f>
        <v>0.11848341232227488</v>
      </c>
      <c r="T18" s="2">
        <f t="shared" ref="T18:T19" si="7">P18/O18</f>
        <v>0.10679611650485436</v>
      </c>
      <c r="U18" s="15"/>
      <c r="V18" s="15"/>
      <c r="W18" s="6">
        <v>2.9</v>
      </c>
      <c r="X18" s="2">
        <v>8.1699346405228759E-2</v>
      </c>
      <c r="Y18" s="6">
        <v>2.9</v>
      </c>
      <c r="Z18" s="7">
        <v>0.11312217194570136</v>
      </c>
    </row>
    <row r="19" spans="4:26" s="7" customFormat="1" x14ac:dyDescent="0.45">
      <c r="D19" s="7">
        <v>5</v>
      </c>
      <c r="E19" s="7">
        <v>1</v>
      </c>
      <c r="F19" s="7">
        <v>1.9</v>
      </c>
      <c r="G19" s="7" t="s">
        <v>43</v>
      </c>
      <c r="H19" s="7" t="s">
        <v>44</v>
      </c>
      <c r="I19" s="7">
        <v>1459</v>
      </c>
      <c r="J19" s="7">
        <v>1</v>
      </c>
      <c r="K19" s="7">
        <v>1.88</v>
      </c>
      <c r="L19" s="7">
        <v>386</v>
      </c>
      <c r="M19" s="7">
        <v>528</v>
      </c>
      <c r="N19" s="7">
        <v>682</v>
      </c>
      <c r="O19" s="7">
        <v>1167</v>
      </c>
      <c r="P19" s="7">
        <v>98</v>
      </c>
      <c r="Q19" s="2">
        <f t="shared" si="4"/>
        <v>6.4766839378238336E-2</v>
      </c>
      <c r="R19" s="2">
        <f t="shared" si="5"/>
        <v>9.4696969696969696E-2</v>
      </c>
      <c r="S19" s="2">
        <f t="shared" si="6"/>
        <v>0.10997067448680352</v>
      </c>
      <c r="T19" s="2">
        <f t="shared" si="7"/>
        <v>8.3976006855184235E-2</v>
      </c>
      <c r="U19" s="15"/>
      <c r="V19" s="15"/>
      <c r="W19" s="6">
        <v>2.4</v>
      </c>
      <c r="X19" s="2">
        <v>7.5075075075075076E-2</v>
      </c>
      <c r="Y19" s="6">
        <v>2.4</v>
      </c>
      <c r="Z19" s="7">
        <v>0.10416666666666667</v>
      </c>
    </row>
    <row r="20" spans="4:26" s="7" customFormat="1" x14ac:dyDescent="0.45">
      <c r="D20" s="7">
        <v>5</v>
      </c>
      <c r="E20" s="7">
        <v>1</v>
      </c>
      <c r="F20" s="7">
        <v>1.9</v>
      </c>
      <c r="G20" s="7">
        <v>5.2</v>
      </c>
      <c r="H20" s="7">
        <v>13.2</v>
      </c>
      <c r="I20" s="7">
        <v>1103</v>
      </c>
      <c r="J20" s="7">
        <v>5</v>
      </c>
      <c r="K20" s="14">
        <v>2.29</v>
      </c>
      <c r="L20" s="7">
        <v>346</v>
      </c>
      <c r="M20" s="7">
        <v>448</v>
      </c>
      <c r="N20" s="7">
        <v>546</v>
      </c>
      <c r="O20" s="7">
        <v>791</v>
      </c>
      <c r="P20" s="7">
        <v>95</v>
      </c>
      <c r="Q20" s="2">
        <f t="shared" ref="Q20" si="8">25/L20</f>
        <v>7.2254335260115612E-2</v>
      </c>
      <c r="R20" s="2">
        <f t="shared" ref="R20" si="9">50/M20</f>
        <v>0.11160714285714286</v>
      </c>
      <c r="S20" s="2">
        <f t="shared" ref="S20" si="10">75/N20</f>
        <v>0.13736263736263737</v>
      </c>
      <c r="T20" s="2">
        <f t="shared" ref="T20" si="11">P20/O20</f>
        <v>0.12010113780025285</v>
      </c>
      <c r="U20" s="15"/>
      <c r="V20" s="15"/>
      <c r="W20" s="12">
        <v>1.9</v>
      </c>
      <c r="X20" s="2">
        <v>7.4850299401197598E-2</v>
      </c>
      <c r="Y20" s="12">
        <v>1.9</v>
      </c>
      <c r="Z20" s="7">
        <v>0.1016260162601626</v>
      </c>
    </row>
    <row r="21" spans="4:26" s="7" customFormat="1" x14ac:dyDescent="0.45">
      <c r="D21" s="7">
        <v>5</v>
      </c>
      <c r="E21" s="7">
        <v>1</v>
      </c>
      <c r="F21" s="7">
        <v>1.9</v>
      </c>
      <c r="G21" s="7">
        <v>5.2</v>
      </c>
      <c r="H21" s="7">
        <v>13.2</v>
      </c>
      <c r="I21" s="7">
        <v>1190</v>
      </c>
      <c r="J21" s="7">
        <v>1</v>
      </c>
      <c r="K21" s="14">
        <v>2.5099999999999998</v>
      </c>
      <c r="L21" s="7">
        <v>310</v>
      </c>
      <c r="M21" s="7">
        <v>449</v>
      </c>
      <c r="N21" s="7">
        <v>560</v>
      </c>
      <c r="O21" s="7">
        <v>874</v>
      </c>
      <c r="P21" s="7">
        <v>98</v>
      </c>
      <c r="Q21" s="2">
        <f t="shared" ref="Q21" si="12">25/L21</f>
        <v>8.0645161290322578E-2</v>
      </c>
      <c r="R21" s="2">
        <f t="shared" ref="R21" si="13">50/M21</f>
        <v>0.111358574610245</v>
      </c>
      <c r="S21" s="2">
        <f t="shared" ref="S21" si="14">75/N21</f>
        <v>0.13392857142857142</v>
      </c>
      <c r="T21" s="2">
        <f t="shared" ref="T21" si="15">P21/O21</f>
        <v>0.11212814645308924</v>
      </c>
      <c r="U21" s="15"/>
      <c r="V21" s="15"/>
      <c r="W21" s="6">
        <v>1.4</v>
      </c>
      <c r="X21" s="2">
        <v>6.1124694376528114E-2</v>
      </c>
      <c r="Y21" s="6">
        <v>1.4</v>
      </c>
      <c r="Z21" s="7">
        <v>7.3421439060205582E-2</v>
      </c>
    </row>
    <row r="22" spans="4:26" s="7" customFormat="1" x14ac:dyDescent="0.45">
      <c r="D22" s="7">
        <v>5</v>
      </c>
      <c r="E22" s="7">
        <v>1</v>
      </c>
      <c r="F22" s="7">
        <v>1.4</v>
      </c>
      <c r="G22" s="7">
        <v>5.2</v>
      </c>
      <c r="H22" s="7">
        <v>13.2</v>
      </c>
      <c r="I22" s="7">
        <v>1084</v>
      </c>
      <c r="J22" s="7">
        <v>6</v>
      </c>
      <c r="K22" s="7">
        <v>2.16</v>
      </c>
      <c r="L22" s="7">
        <v>288</v>
      </c>
      <c r="M22" s="7">
        <v>409</v>
      </c>
      <c r="N22" s="7">
        <v>573</v>
      </c>
      <c r="O22" s="7">
        <v>793</v>
      </c>
      <c r="P22" s="7">
        <v>94</v>
      </c>
      <c r="Q22" s="2">
        <f t="shared" ref="Q22" si="16">25/L22</f>
        <v>8.6805555555555552E-2</v>
      </c>
      <c r="R22" s="2">
        <f t="shared" ref="R22" si="17">50/M22</f>
        <v>0.12224938875305623</v>
      </c>
      <c r="S22" s="2">
        <f t="shared" ref="S22" si="18">75/N22</f>
        <v>0.13089005235602094</v>
      </c>
      <c r="T22" s="2">
        <f t="shared" ref="T22" si="19">P22/O22</f>
        <v>0.11853720050441362</v>
      </c>
      <c r="U22" s="15"/>
      <c r="V22" s="15"/>
      <c r="W22" s="6">
        <v>0.9</v>
      </c>
      <c r="X22" s="2">
        <v>9.0579710144927536E-2</v>
      </c>
      <c r="Y22" s="6">
        <v>0.9</v>
      </c>
      <c r="Z22" s="7">
        <v>0.12953367875647667</v>
      </c>
    </row>
    <row r="23" spans="4:26" s="7" customFormat="1" x14ac:dyDescent="0.45">
      <c r="D23" s="7">
        <v>5</v>
      </c>
      <c r="E23" s="7">
        <v>1</v>
      </c>
      <c r="F23" s="7">
        <v>1.4</v>
      </c>
      <c r="G23" s="7">
        <v>5.2</v>
      </c>
      <c r="H23" s="7">
        <v>13.2</v>
      </c>
      <c r="I23" s="7">
        <v>1246</v>
      </c>
      <c r="J23" s="7">
        <v>1</v>
      </c>
      <c r="K23" s="14">
        <v>1.94</v>
      </c>
      <c r="L23" s="7">
        <v>368</v>
      </c>
      <c r="M23" s="7">
        <v>558</v>
      </c>
      <c r="N23" s="7">
        <v>657</v>
      </c>
      <c r="O23" s="7">
        <v>942</v>
      </c>
      <c r="P23" s="7">
        <v>98</v>
      </c>
      <c r="Q23" s="2">
        <f t="shared" ref="Q23" si="20">25/L23</f>
        <v>6.7934782608695649E-2</v>
      </c>
      <c r="R23" s="2">
        <f t="shared" ref="R23" si="21">50/M23</f>
        <v>8.9605734767025089E-2</v>
      </c>
      <c r="S23" s="2">
        <f t="shared" ref="S23" si="22">75/N23</f>
        <v>0.11415525114155251</v>
      </c>
      <c r="T23" s="2">
        <f t="shared" ref="T23" si="23">P23/O23</f>
        <v>0.1040339702760085</v>
      </c>
      <c r="U23" s="15"/>
      <c r="V23" s="15"/>
      <c r="W23" s="6">
        <v>0.4</v>
      </c>
      <c r="X23" s="2">
        <v>9.2250922509225092E-2</v>
      </c>
      <c r="Y23" s="6">
        <v>0.4</v>
      </c>
      <c r="Z23" s="7">
        <v>0.12195121951219512</v>
      </c>
    </row>
    <row r="24" spans="4:26" s="7" customFormat="1" x14ac:dyDescent="0.45">
      <c r="K24" s="14"/>
      <c r="Q24" s="14"/>
      <c r="R24" s="14"/>
      <c r="S24" s="14"/>
      <c r="T24" s="14"/>
    </row>
    <row r="25" spans="4:26" s="7" customFormat="1" x14ac:dyDescent="0.45">
      <c r="D25" s="7">
        <v>5</v>
      </c>
      <c r="F25" s="7">
        <v>3.9</v>
      </c>
      <c r="I25" s="7">
        <v>1330</v>
      </c>
      <c r="U25" s="15"/>
      <c r="V25" s="15"/>
      <c r="W25" s="15"/>
      <c r="X25" s="15"/>
    </row>
    <row r="26" spans="4:26" s="7" customFormat="1" x14ac:dyDescent="0.45">
      <c r="Q26" s="14"/>
      <c r="R26" s="14"/>
      <c r="S26" s="14"/>
      <c r="T26" s="14"/>
      <c r="U26" s="15"/>
      <c r="V26" s="15"/>
      <c r="W26" s="15"/>
      <c r="X26" s="15"/>
      <c r="Y26" s="1" t="s">
        <v>2</v>
      </c>
      <c r="Z26" s="7" t="s">
        <v>33</v>
      </c>
    </row>
    <row r="27" spans="4:26" s="7" customFormat="1" x14ac:dyDescent="0.45">
      <c r="Q27" s="14"/>
      <c r="R27" s="14"/>
      <c r="S27" s="14"/>
      <c r="T27" s="14"/>
      <c r="U27" s="15"/>
      <c r="V27" s="15"/>
      <c r="W27" s="15"/>
      <c r="X27" s="15"/>
      <c r="Y27" s="6">
        <v>2.9</v>
      </c>
      <c r="Z27" s="7">
        <v>0.13940520446096655</v>
      </c>
    </row>
    <row r="28" spans="4:26" s="7" customFormat="1" x14ac:dyDescent="0.45">
      <c r="K28" s="14"/>
      <c r="Q28" s="14"/>
      <c r="R28" s="14"/>
      <c r="S28" s="14"/>
      <c r="T28" s="14"/>
      <c r="U28" s="15"/>
      <c r="V28" s="15"/>
      <c r="W28" s="15"/>
      <c r="X28" s="15"/>
      <c r="Y28" s="6">
        <v>2.4</v>
      </c>
      <c r="Z28" s="7">
        <v>0.10402219140083217</v>
      </c>
    </row>
    <row r="29" spans="4:26" s="7" customFormat="1" x14ac:dyDescent="0.45">
      <c r="K29" s="14"/>
      <c r="L29" s="16"/>
      <c r="M29" s="16"/>
      <c r="N29" s="16"/>
      <c r="O29" s="16"/>
      <c r="Q29" s="14"/>
      <c r="R29" s="14"/>
      <c r="S29" s="14"/>
      <c r="T29" s="14"/>
      <c r="Y29" s="12">
        <v>1.9</v>
      </c>
      <c r="Z29" s="7">
        <v>0.11503067484662577</v>
      </c>
    </row>
    <row r="30" spans="4:26" s="7" customFormat="1" x14ac:dyDescent="0.45">
      <c r="U30" s="15"/>
      <c r="V30" s="15"/>
      <c r="W30" s="15"/>
      <c r="X30" s="15"/>
      <c r="Y30" s="6">
        <v>1.4</v>
      </c>
      <c r="Z30" s="7">
        <v>7.5910931174089064E-2</v>
      </c>
    </row>
    <row r="31" spans="4:26" s="7" customFormat="1" x14ac:dyDescent="0.45">
      <c r="K31" s="14"/>
      <c r="Q31" s="14"/>
      <c r="R31" s="14"/>
      <c r="S31" s="14"/>
      <c r="T31" s="14"/>
      <c r="U31" s="15"/>
      <c r="V31" s="15"/>
      <c r="W31" s="15"/>
      <c r="X31" s="15"/>
      <c r="Y31" s="6">
        <v>0.9</v>
      </c>
      <c r="Z31" s="7">
        <v>0.13863216266173753</v>
      </c>
    </row>
    <row r="32" spans="4:26" s="7" customFormat="1" x14ac:dyDescent="0.45">
      <c r="K32" s="14"/>
      <c r="Q32" s="14"/>
      <c r="R32" s="14"/>
      <c r="S32" s="14"/>
      <c r="T32" s="14"/>
      <c r="U32" s="15"/>
      <c r="V32" s="15"/>
      <c r="W32" s="15"/>
      <c r="X32" s="15"/>
      <c r="Y32" s="6">
        <v>0.4</v>
      </c>
      <c r="Z32" s="7">
        <v>0.12562814070351758</v>
      </c>
    </row>
    <row r="33" spans="4:24" s="17" customFormat="1" x14ac:dyDescent="0.45">
      <c r="D33" s="7"/>
      <c r="E33" s="7"/>
      <c r="F33" s="7"/>
      <c r="G33" s="7"/>
      <c r="H33" s="7"/>
      <c r="I33" s="7"/>
      <c r="J33" s="7"/>
      <c r="K33" s="14"/>
      <c r="L33" s="7"/>
      <c r="M33" s="7"/>
      <c r="N33" s="7"/>
      <c r="O33" s="7"/>
      <c r="P33" s="7"/>
      <c r="Q33" s="14"/>
      <c r="R33" s="14"/>
      <c r="S33" s="14"/>
      <c r="T33" s="14"/>
      <c r="U33" s="15"/>
      <c r="V33" s="15"/>
      <c r="W33" s="15"/>
      <c r="X33" s="15"/>
    </row>
    <row r="34" spans="4:24" s="17" customFormat="1" x14ac:dyDescent="0.45">
      <c r="D34" s="7"/>
      <c r="E34" s="7"/>
      <c r="F34" s="7"/>
      <c r="G34" s="7"/>
      <c r="H34" s="7"/>
      <c r="I34" s="7"/>
      <c r="J34" s="7"/>
      <c r="K34" s="14"/>
      <c r="L34" s="7"/>
      <c r="M34" s="7"/>
      <c r="N34" s="7"/>
      <c r="O34" s="7"/>
      <c r="P34" s="7"/>
      <c r="Q34" s="14"/>
      <c r="R34" s="14"/>
      <c r="S34" s="14"/>
      <c r="T34" s="14"/>
      <c r="U34" s="15"/>
      <c r="V34" s="15"/>
      <c r="W34" s="15"/>
      <c r="X34" s="15"/>
    </row>
    <row r="35" spans="4:24" s="17" customFormat="1" x14ac:dyDescent="0.45">
      <c r="K35" s="14"/>
      <c r="L35" s="16"/>
      <c r="M35" s="16"/>
      <c r="N35" s="16"/>
      <c r="O35" s="16"/>
      <c r="P35" s="16"/>
      <c r="Q35" s="14"/>
      <c r="R35" s="14"/>
      <c r="S35" s="14"/>
      <c r="T35" s="14"/>
    </row>
    <row r="36" spans="4:24" s="17" customFormat="1" x14ac:dyDescent="0.45">
      <c r="K36" s="18"/>
    </row>
    <row r="37" spans="4:24" s="17" customFormat="1" x14ac:dyDescent="0.45">
      <c r="K37" s="18"/>
      <c r="U37" s="19"/>
      <c r="V37" s="19"/>
      <c r="W37" s="19"/>
      <c r="X37" s="7"/>
    </row>
    <row r="38" spans="4:24" s="17" customFormat="1" x14ac:dyDescent="0.45">
      <c r="D38" s="7"/>
      <c r="E38" s="7"/>
      <c r="F38" s="7"/>
      <c r="G38" s="7"/>
      <c r="H38" s="7"/>
      <c r="I38" s="7"/>
      <c r="J38" s="7"/>
      <c r="K38" s="14"/>
      <c r="L38" s="7"/>
      <c r="M38" s="7"/>
      <c r="N38" s="7"/>
      <c r="O38" s="7"/>
      <c r="P38" s="7"/>
      <c r="Q38" s="7"/>
      <c r="R38" s="7"/>
      <c r="S38" s="7"/>
      <c r="T38" s="7"/>
      <c r="U38" s="15"/>
      <c r="V38" s="15"/>
      <c r="W38" s="15"/>
      <c r="X38" s="15"/>
    </row>
    <row r="39" spans="4:24" s="17" customFormat="1" x14ac:dyDescent="0.45">
      <c r="D39" s="7"/>
      <c r="E39" s="7"/>
      <c r="F39" s="7"/>
      <c r="G39" s="7"/>
      <c r="H39" s="7"/>
      <c r="I39" s="7"/>
      <c r="J39" s="7"/>
      <c r="K39" s="14"/>
      <c r="L39" s="7"/>
      <c r="M39" s="7"/>
      <c r="N39" s="7"/>
      <c r="O39" s="7"/>
      <c r="P39" s="7"/>
      <c r="Q39" s="14"/>
      <c r="R39" s="14"/>
      <c r="S39" s="14"/>
      <c r="T39" s="14"/>
      <c r="U39" s="15"/>
      <c r="V39" s="15"/>
      <c r="W39" s="15"/>
      <c r="X39" s="15"/>
    </row>
    <row r="40" spans="4:24" s="17" customFormat="1" x14ac:dyDescent="0.45">
      <c r="D40" s="7"/>
      <c r="E40" s="7"/>
      <c r="F40" s="7"/>
      <c r="G40" s="7"/>
      <c r="H40" s="7"/>
      <c r="I40" s="7"/>
      <c r="J40" s="7"/>
      <c r="K40" s="14"/>
      <c r="L40" s="7"/>
      <c r="M40" s="7"/>
      <c r="N40" s="7"/>
      <c r="O40" s="7"/>
      <c r="P40" s="7"/>
      <c r="Q40" s="14"/>
      <c r="R40" s="14"/>
      <c r="S40" s="14"/>
      <c r="T40" s="14"/>
      <c r="U40" s="15"/>
      <c r="V40" s="15"/>
      <c r="W40" s="15"/>
      <c r="X40" s="15"/>
    </row>
    <row r="41" spans="4:24" s="17" customFormat="1" x14ac:dyDescent="0.45">
      <c r="D41" s="7"/>
      <c r="E41" s="7"/>
      <c r="F41" s="7"/>
      <c r="G41" s="7"/>
      <c r="H41" s="7"/>
      <c r="I41" s="7"/>
      <c r="J41" s="7"/>
      <c r="K41" s="14"/>
      <c r="L41" s="7"/>
      <c r="M41" s="7"/>
      <c r="N41" s="7"/>
      <c r="O41" s="7"/>
      <c r="P41" s="7"/>
      <c r="Q41" s="14"/>
      <c r="R41" s="14"/>
      <c r="S41" s="14"/>
      <c r="T41" s="14"/>
      <c r="U41" s="15"/>
      <c r="V41" s="15"/>
      <c r="W41" s="15"/>
      <c r="X41" s="15"/>
    </row>
    <row r="42" spans="4:24" s="17" customFormat="1" x14ac:dyDescent="0.45">
      <c r="D42" s="7"/>
      <c r="E42" s="7"/>
      <c r="F42" s="7"/>
      <c r="G42" s="7"/>
      <c r="H42" s="7"/>
      <c r="I42" s="7"/>
      <c r="J42" s="7"/>
      <c r="K42" s="14"/>
      <c r="L42" s="7"/>
      <c r="M42" s="7"/>
      <c r="N42" s="7"/>
      <c r="O42" s="7"/>
      <c r="P42" s="7"/>
      <c r="Q42" s="14"/>
      <c r="R42" s="14"/>
      <c r="S42" s="14"/>
      <c r="T42" s="14"/>
      <c r="U42" s="15"/>
      <c r="V42" s="15"/>
      <c r="W42" s="15"/>
      <c r="X42" s="15"/>
    </row>
    <row r="43" spans="4:24" s="17" customFormat="1" x14ac:dyDescent="0.45">
      <c r="D43" s="7"/>
      <c r="E43" s="7"/>
      <c r="F43" s="7"/>
      <c r="G43" s="7"/>
      <c r="H43" s="7"/>
      <c r="I43" s="7"/>
      <c r="J43" s="7"/>
      <c r="K43" s="14"/>
      <c r="L43" s="7"/>
      <c r="M43" s="16"/>
      <c r="N43" s="16"/>
      <c r="O43" s="16"/>
      <c r="P43" s="16"/>
      <c r="Q43" s="14"/>
      <c r="R43" s="14"/>
      <c r="S43" s="14"/>
      <c r="T43" s="14"/>
      <c r="U43" s="15"/>
      <c r="V43" s="15"/>
      <c r="W43" s="15"/>
      <c r="X43" s="15"/>
    </row>
    <row r="44" spans="4:24" s="17" customFormat="1" x14ac:dyDescent="0.45">
      <c r="D44" s="7"/>
      <c r="E44" s="7"/>
      <c r="F44" s="7"/>
      <c r="G44" s="7"/>
      <c r="H44" s="7"/>
      <c r="I44" s="7"/>
      <c r="J44" s="7"/>
      <c r="K44" s="14"/>
      <c r="L44" s="16"/>
      <c r="M44" s="16"/>
      <c r="N44" s="16"/>
      <c r="O44" s="16"/>
      <c r="P44" s="16"/>
      <c r="Q44" s="14"/>
      <c r="R44" s="14"/>
      <c r="S44" s="14"/>
      <c r="T44" s="14"/>
      <c r="U44" s="15"/>
      <c r="V44" s="15"/>
      <c r="W44" s="15"/>
      <c r="X44" s="15"/>
    </row>
    <row r="45" spans="4:24" s="17" customFormat="1" x14ac:dyDescent="0.45">
      <c r="D45" s="7"/>
      <c r="E45" s="7"/>
      <c r="F45" s="7"/>
      <c r="G45" s="7"/>
      <c r="H45" s="7"/>
      <c r="I45" s="7"/>
      <c r="J45" s="7"/>
      <c r="K45" s="14"/>
      <c r="L45" s="7"/>
      <c r="M45" s="7"/>
      <c r="N45" s="7"/>
      <c r="O45" s="7"/>
      <c r="P45" s="7"/>
      <c r="Q45" s="14"/>
      <c r="R45" s="14"/>
      <c r="S45" s="14"/>
      <c r="T45" s="14"/>
      <c r="U45" s="15"/>
      <c r="V45" s="15"/>
      <c r="W45" s="15"/>
      <c r="X45" s="15"/>
    </row>
    <row r="46" spans="4:24" s="17" customFormat="1" x14ac:dyDescent="0.45">
      <c r="D46" s="7"/>
      <c r="E46" s="7"/>
      <c r="F46" s="7"/>
      <c r="G46" s="7"/>
      <c r="H46" s="7"/>
      <c r="I46" s="7"/>
      <c r="J46" s="7"/>
      <c r="K46" s="14"/>
      <c r="L46" s="7"/>
      <c r="M46" s="7"/>
      <c r="N46" s="7"/>
      <c r="O46" s="7"/>
      <c r="P46" s="7"/>
      <c r="Q46" s="14"/>
      <c r="R46" s="14"/>
      <c r="S46" s="14"/>
      <c r="T46" s="14"/>
      <c r="U46" s="15"/>
      <c r="V46" s="15"/>
      <c r="W46" s="15"/>
      <c r="X46" s="15"/>
    </row>
    <row r="47" spans="4:24" x14ac:dyDescent="0.45">
      <c r="D47" s="7"/>
      <c r="E47" s="7"/>
      <c r="F47" s="7"/>
      <c r="G47" s="7"/>
      <c r="H47" s="7"/>
      <c r="I47" s="7"/>
      <c r="J47" s="7"/>
      <c r="K47" s="14"/>
      <c r="L47" s="7"/>
      <c r="M47" s="7"/>
      <c r="N47" s="7"/>
      <c r="O47" s="7"/>
      <c r="P47" s="7"/>
      <c r="Q47" s="14"/>
      <c r="R47" s="14"/>
      <c r="S47" s="14"/>
      <c r="T47" s="14"/>
    </row>
    <row r="52" spans="4:25" x14ac:dyDescent="0.45">
      <c r="D52" t="s">
        <v>45</v>
      </c>
      <c r="F52" s="1"/>
      <c r="G52" s="2"/>
      <c r="I52" s="1"/>
      <c r="J52" s="3"/>
      <c r="K52" s="3"/>
      <c r="L52" s="3"/>
      <c r="M52" s="1"/>
    </row>
    <row r="53" spans="4:25" x14ac:dyDescent="0.45">
      <c r="D53" t="s">
        <v>46</v>
      </c>
      <c r="F53" s="1"/>
      <c r="G53" s="2"/>
      <c r="I53" s="1"/>
      <c r="J53" s="4"/>
      <c r="K53" s="4"/>
      <c r="L53" s="4"/>
      <c r="M53" s="4"/>
    </row>
    <row r="54" spans="4:25" x14ac:dyDescent="0.45">
      <c r="D54" t="s">
        <v>47</v>
      </c>
      <c r="F54" s="1"/>
      <c r="G54" s="2"/>
      <c r="I54" s="1"/>
      <c r="J54" s="4"/>
      <c r="K54" s="4"/>
      <c r="L54" s="4"/>
      <c r="M54" s="4"/>
    </row>
    <row r="55" spans="4:25" x14ac:dyDescent="0.45">
      <c r="F55" s="1"/>
      <c r="G55" s="2"/>
      <c r="I55" s="1"/>
      <c r="J55" s="4"/>
      <c r="K55" s="4"/>
      <c r="L55" s="4"/>
      <c r="M55" s="4"/>
    </row>
    <row r="56" spans="4:25" x14ac:dyDescent="0.45">
      <c r="D56" t="s">
        <v>48</v>
      </c>
      <c r="F56" s="1"/>
      <c r="G56" s="2"/>
      <c r="I56" s="1"/>
      <c r="J56" s="4"/>
      <c r="K56" s="4"/>
      <c r="L56" s="4"/>
      <c r="M56" s="4"/>
    </row>
    <row r="57" spans="4:25" x14ac:dyDescent="0.45">
      <c r="D57" t="s">
        <v>49</v>
      </c>
      <c r="F57" s="1"/>
      <c r="G57" s="2"/>
      <c r="I57" s="1"/>
      <c r="J57" s="4"/>
      <c r="K57" s="4"/>
      <c r="L57" s="4"/>
      <c r="M57" s="4"/>
    </row>
    <row r="58" spans="4:25" x14ac:dyDescent="0.45">
      <c r="F58" s="1"/>
      <c r="G58" s="2"/>
      <c r="I58" s="1"/>
      <c r="J58" s="4"/>
      <c r="K58" s="4"/>
      <c r="L58" s="4"/>
      <c r="M58" s="4"/>
    </row>
    <row r="59" spans="4:25" x14ac:dyDescent="0.45">
      <c r="F59" s="1"/>
      <c r="G59" s="2"/>
      <c r="I59" s="1"/>
      <c r="J59" s="4"/>
      <c r="K59" s="4"/>
      <c r="L59" s="4"/>
      <c r="M59" s="4"/>
    </row>
    <row r="60" spans="4:25" x14ac:dyDescent="0.45">
      <c r="F60" s="1"/>
      <c r="G60" s="2"/>
      <c r="I60" s="1"/>
      <c r="J60" s="4"/>
      <c r="K60" s="4"/>
      <c r="L60" s="4"/>
      <c r="M60" s="4"/>
    </row>
    <row r="61" spans="4:25" x14ac:dyDescent="0.45">
      <c r="D61" s="1"/>
      <c r="E61" s="1" t="s">
        <v>0</v>
      </c>
      <c r="F61" s="1" t="s">
        <v>1</v>
      </c>
      <c r="G61" s="1" t="s">
        <v>2</v>
      </c>
      <c r="H61" s="1" t="s">
        <v>3</v>
      </c>
      <c r="I61" s="1" t="s">
        <v>4</v>
      </c>
      <c r="J61" s="1" t="s">
        <v>9</v>
      </c>
      <c r="K61" s="1" t="s">
        <v>5</v>
      </c>
      <c r="L61" s="1" t="s">
        <v>10</v>
      </c>
      <c r="M61" s="1" t="s">
        <v>6</v>
      </c>
      <c r="N61" s="1" t="s">
        <v>7</v>
      </c>
      <c r="O61" s="1" t="s">
        <v>8</v>
      </c>
      <c r="P61" s="1" t="s">
        <v>11</v>
      </c>
      <c r="Q61" s="1" t="s">
        <v>12</v>
      </c>
      <c r="R61" s="1" t="s">
        <v>31</v>
      </c>
      <c r="S61" s="1" t="s">
        <v>32</v>
      </c>
      <c r="T61" s="1" t="s">
        <v>33</v>
      </c>
      <c r="U61" s="1" t="s">
        <v>34</v>
      </c>
      <c r="V61" s="3">
        <v>2.5000000000000001E-3</v>
      </c>
      <c r="W61" s="3">
        <v>5.0000000000000001E-3</v>
      </c>
      <c r="X61" s="3">
        <v>7.4999999999999997E-3</v>
      </c>
      <c r="Y61" s="1" t="s">
        <v>35</v>
      </c>
    </row>
    <row r="62" spans="4:25" x14ac:dyDescent="0.45">
      <c r="D62" s="6" t="s">
        <v>42</v>
      </c>
      <c r="E62" s="6">
        <v>5</v>
      </c>
      <c r="F62" s="6">
        <v>1</v>
      </c>
      <c r="G62" s="6">
        <v>2.9</v>
      </c>
      <c r="H62" s="6">
        <v>5.2</v>
      </c>
      <c r="I62" s="6">
        <v>13.2</v>
      </c>
      <c r="J62" s="6">
        <v>1190</v>
      </c>
      <c r="K62" s="6">
        <v>2</v>
      </c>
      <c r="L62" s="13">
        <v>2.02</v>
      </c>
      <c r="M62" s="6">
        <v>306</v>
      </c>
      <c r="N62" s="6">
        <v>442</v>
      </c>
      <c r="O62" s="6">
        <v>538</v>
      </c>
      <c r="P62" s="6">
        <v>896</v>
      </c>
      <c r="Q62" s="6">
        <v>97</v>
      </c>
      <c r="R62" s="2">
        <f>25/M62</f>
        <v>8.1699346405228759E-2</v>
      </c>
      <c r="S62" s="2">
        <f>50/N62</f>
        <v>0.11312217194570136</v>
      </c>
      <c r="T62" s="2">
        <f>75/O62</f>
        <v>0.13940520446096655</v>
      </c>
      <c r="U62" s="2">
        <f>Q62/P62</f>
        <v>0.10825892857142858</v>
      </c>
      <c r="V62" s="4" t="s">
        <v>36</v>
      </c>
      <c r="W62" s="4" t="s">
        <v>36</v>
      </c>
      <c r="X62" s="4" t="s">
        <v>36</v>
      </c>
      <c r="Y62" s="4" t="s">
        <v>36</v>
      </c>
    </row>
    <row r="63" spans="4:25" x14ac:dyDescent="0.45">
      <c r="D63" s="1"/>
      <c r="E63" s="1">
        <v>5.2</v>
      </c>
      <c r="F63" s="1">
        <v>1</v>
      </c>
      <c r="G63" s="6">
        <v>0.4</v>
      </c>
      <c r="H63" s="1">
        <v>5.2</v>
      </c>
      <c r="I63" s="1">
        <v>13.2</v>
      </c>
      <c r="J63" s="1">
        <v>1003</v>
      </c>
      <c r="K63" s="1">
        <v>2</v>
      </c>
      <c r="L63" s="2">
        <v>2.31</v>
      </c>
      <c r="M63" s="7">
        <v>237</v>
      </c>
      <c r="N63" s="7">
        <v>342</v>
      </c>
      <c r="O63" s="7">
        <v>482</v>
      </c>
      <c r="P63" s="7">
        <v>716</v>
      </c>
      <c r="Q63" s="7">
        <v>97</v>
      </c>
      <c r="R63" s="2">
        <f>25/M63</f>
        <v>0.10548523206751055</v>
      </c>
      <c r="S63" s="2">
        <f>50/N63</f>
        <v>0.14619883040935672</v>
      </c>
      <c r="T63" s="2">
        <f>75/O63</f>
        <v>0.15560165975103735</v>
      </c>
      <c r="U63" s="2">
        <f>Q63/P63</f>
        <v>0.13547486033519554</v>
      </c>
      <c r="V63" s="4">
        <f>(R63-R$62)/R$62</f>
        <v>0.29113924050632911</v>
      </c>
      <c r="W63" s="4">
        <f t="shared" ref="W63:Y63" si="24">(S63-S$62)/S$62</f>
        <v>0.29239766081871338</v>
      </c>
      <c r="X63" s="4">
        <f t="shared" si="24"/>
        <v>0.11618257261410786</v>
      </c>
      <c r="Y63" s="4">
        <f t="shared" si="24"/>
        <v>0.25139664804469281</v>
      </c>
    </row>
    <row r="64" spans="4:25" x14ac:dyDescent="0.45">
      <c r="D64" s="1"/>
      <c r="E64" s="1">
        <v>5.3</v>
      </c>
      <c r="F64" s="9">
        <v>1</v>
      </c>
      <c r="G64" s="12">
        <v>0.4</v>
      </c>
      <c r="H64" s="9">
        <v>5.2</v>
      </c>
      <c r="I64" s="9">
        <v>13.2</v>
      </c>
      <c r="J64" s="9">
        <v>1154</v>
      </c>
      <c r="K64" s="1">
        <v>0</v>
      </c>
      <c r="L64" s="2">
        <v>2</v>
      </c>
      <c r="M64" s="1">
        <v>344</v>
      </c>
      <c r="N64" s="1">
        <v>432</v>
      </c>
      <c r="O64" s="1">
        <v>512</v>
      </c>
      <c r="P64" s="1">
        <v>865</v>
      </c>
      <c r="Q64" s="1">
        <v>99</v>
      </c>
      <c r="R64" s="2">
        <f t="shared" ref="R64:R67" si="25">25/M64</f>
        <v>7.2674418604651167E-2</v>
      </c>
      <c r="S64" s="2">
        <f t="shared" ref="S64:S67" si="26">50/N64</f>
        <v>0.11574074074074074</v>
      </c>
      <c r="T64" s="2">
        <f t="shared" ref="T64:T67" si="27">75/O64</f>
        <v>0.146484375</v>
      </c>
      <c r="U64" s="2">
        <f t="shared" ref="U64:U67" si="28">Q64/P64</f>
        <v>0.11445086705202312</v>
      </c>
      <c r="V64" s="4">
        <f t="shared" ref="V64:V67" si="29">(R64-R$62)/R$62</f>
        <v>-0.11046511627906973</v>
      </c>
      <c r="W64" s="4">
        <f t="shared" ref="W64:W67" si="30">(S64-S$62)/S$62</f>
        <v>2.3148148148148147E-2</v>
      </c>
      <c r="X64" s="4">
        <f t="shared" ref="X64:X67" si="31">(T64-T$62)/T$62</f>
        <v>5.0781249999999965E-2</v>
      </c>
      <c r="Y64" s="4">
        <f t="shared" ref="Y64:Y67" si="32">(U64-U$62)/U$62</f>
        <v>5.7195637923842385E-2</v>
      </c>
    </row>
    <row r="65" spans="4:25" x14ac:dyDescent="0.45">
      <c r="D65" s="1"/>
      <c r="E65" s="1">
        <v>5.4</v>
      </c>
      <c r="F65" s="1">
        <v>1</v>
      </c>
      <c r="G65" s="6">
        <v>0.4</v>
      </c>
      <c r="H65" s="1">
        <v>5.2</v>
      </c>
      <c r="I65" s="1">
        <v>13.2</v>
      </c>
      <c r="J65" s="1">
        <v>1057</v>
      </c>
      <c r="K65" s="1">
        <v>0</v>
      </c>
      <c r="L65" s="2">
        <v>2.41</v>
      </c>
      <c r="M65" s="1">
        <v>320</v>
      </c>
      <c r="N65" s="1">
        <v>428</v>
      </c>
      <c r="O65" s="1">
        <v>563</v>
      </c>
      <c r="P65" s="1">
        <v>770</v>
      </c>
      <c r="Q65" s="1">
        <v>99</v>
      </c>
      <c r="R65" s="2">
        <f t="shared" si="25"/>
        <v>7.8125E-2</v>
      </c>
      <c r="S65" s="2">
        <f t="shared" si="26"/>
        <v>0.11682242990654206</v>
      </c>
      <c r="T65" s="2">
        <f t="shared" si="27"/>
        <v>0.13321492007104796</v>
      </c>
      <c r="U65" s="2">
        <f t="shared" si="28"/>
        <v>0.12857142857142856</v>
      </c>
      <c r="V65" s="4">
        <f t="shared" si="29"/>
        <v>-4.3750000000000011E-2</v>
      </c>
      <c r="W65" s="4">
        <f t="shared" si="30"/>
        <v>3.2710280373831765E-2</v>
      </c>
      <c r="X65" s="4">
        <f t="shared" si="31"/>
        <v>-4.4404973357016E-2</v>
      </c>
      <c r="Y65" s="4">
        <f t="shared" si="32"/>
        <v>0.18762886597938128</v>
      </c>
    </row>
    <row r="66" spans="4:25" x14ac:dyDescent="0.45">
      <c r="D66" s="1"/>
      <c r="E66" s="1">
        <v>5.5</v>
      </c>
      <c r="F66" s="8">
        <v>1</v>
      </c>
      <c r="G66" s="6">
        <v>0.4</v>
      </c>
      <c r="H66" s="8">
        <v>5.2</v>
      </c>
      <c r="I66" s="8">
        <v>13.2</v>
      </c>
      <c r="J66" s="8">
        <v>1074</v>
      </c>
      <c r="K66" s="1">
        <v>1</v>
      </c>
      <c r="L66" s="2">
        <v>2.1800000000000002</v>
      </c>
      <c r="M66" s="1">
        <v>313</v>
      </c>
      <c r="N66" s="1">
        <v>428</v>
      </c>
      <c r="O66" s="1">
        <v>507</v>
      </c>
      <c r="P66" s="1">
        <v>784</v>
      </c>
      <c r="Q66" s="1">
        <v>98</v>
      </c>
      <c r="R66" s="2">
        <f t="shared" si="25"/>
        <v>7.9872204472843447E-2</v>
      </c>
      <c r="S66" s="2">
        <f t="shared" si="26"/>
        <v>0.11682242990654206</v>
      </c>
      <c r="T66" s="2">
        <f t="shared" si="27"/>
        <v>0.14792899408284024</v>
      </c>
      <c r="U66" s="2">
        <f t="shared" si="28"/>
        <v>0.125</v>
      </c>
      <c r="V66" s="4">
        <f t="shared" si="29"/>
        <v>-2.2364217252396221E-2</v>
      </c>
      <c r="W66" s="4">
        <f t="shared" si="30"/>
        <v>3.2710280373831765E-2</v>
      </c>
      <c r="X66" s="4">
        <f t="shared" si="31"/>
        <v>6.1143984220907305E-2</v>
      </c>
      <c r="Y66" s="4">
        <f t="shared" si="32"/>
        <v>0.15463917525773191</v>
      </c>
    </row>
    <row r="67" spans="4:25" x14ac:dyDescent="0.45">
      <c r="D67" s="1"/>
      <c r="E67" s="1">
        <v>5.6</v>
      </c>
      <c r="F67" s="5">
        <v>1</v>
      </c>
      <c r="G67" s="6">
        <v>0.4</v>
      </c>
      <c r="H67" s="5">
        <v>5.2</v>
      </c>
      <c r="I67" s="5">
        <v>13.2</v>
      </c>
      <c r="J67" s="5">
        <v>1164</v>
      </c>
      <c r="K67" s="1">
        <v>0</v>
      </c>
      <c r="L67" s="2">
        <v>2.15</v>
      </c>
      <c r="M67" s="1">
        <v>381</v>
      </c>
      <c r="N67" s="1">
        <v>503</v>
      </c>
      <c r="O67" s="1">
        <v>602</v>
      </c>
      <c r="P67" s="1">
        <v>871</v>
      </c>
      <c r="Q67" s="1">
        <v>99</v>
      </c>
      <c r="R67" s="2">
        <f t="shared" si="25"/>
        <v>6.5616797900262466E-2</v>
      </c>
      <c r="S67" s="2">
        <f t="shared" si="26"/>
        <v>9.9403578528827044E-2</v>
      </c>
      <c r="T67" s="2">
        <f t="shared" si="27"/>
        <v>0.12458471760797342</v>
      </c>
      <c r="U67" s="2">
        <f t="shared" si="28"/>
        <v>0.11366245694603903</v>
      </c>
      <c r="V67" s="4">
        <f t="shared" si="29"/>
        <v>-0.19685039370078741</v>
      </c>
      <c r="W67" s="4">
        <f t="shared" si="30"/>
        <v>-0.12127236580516894</v>
      </c>
      <c r="X67" s="4">
        <f t="shared" si="31"/>
        <v>-0.10631229235880403</v>
      </c>
      <c r="Y67" s="4">
        <f t="shared" si="32"/>
        <v>4.9913004367535777E-2</v>
      </c>
    </row>
    <row r="68" spans="4:25" x14ac:dyDescent="0.45">
      <c r="E68" s="1">
        <v>6</v>
      </c>
      <c r="F68" s="5">
        <v>1</v>
      </c>
      <c r="G68" s="6">
        <v>0.4</v>
      </c>
      <c r="H68" s="5">
        <v>5.2</v>
      </c>
      <c r="I68" s="5">
        <v>13.2</v>
      </c>
      <c r="J68" s="1">
        <v>922</v>
      </c>
      <c r="K68" s="1">
        <v>0</v>
      </c>
      <c r="L68" s="2">
        <v>2.56</v>
      </c>
      <c r="M68" s="1">
        <v>311</v>
      </c>
      <c r="N68" s="1">
        <v>411</v>
      </c>
      <c r="O68" s="1">
        <v>497</v>
      </c>
      <c r="P68" s="1">
        <v>620</v>
      </c>
      <c r="Q68" s="1">
        <v>99</v>
      </c>
      <c r="R68" s="2">
        <f t="shared" ref="R68" si="33">25/M68</f>
        <v>8.0385852090032156E-2</v>
      </c>
      <c r="S68" s="2">
        <f t="shared" ref="S68" si="34">50/N68</f>
        <v>0.12165450121654502</v>
      </c>
      <c r="T68" s="2">
        <f t="shared" ref="T68" si="35">75/O68</f>
        <v>0.15090543259557343</v>
      </c>
      <c r="U68" s="2">
        <f t="shared" ref="U68" si="36">Q68/P68</f>
        <v>0.1596774193548387</v>
      </c>
      <c r="V68" s="4">
        <f t="shared" ref="V68" si="37">(R68-R$62)/R$62</f>
        <v>-1.6077170418006423E-2</v>
      </c>
      <c r="W68" s="4">
        <f t="shared" ref="W68" si="38">(S68-S$62)/S$62</f>
        <v>7.542579075425794E-2</v>
      </c>
      <c r="X68" s="4">
        <f t="shared" ref="X68" si="39">(T68-T$62)/T$62</f>
        <v>8.2494969818913369E-2</v>
      </c>
      <c r="Y68" s="4">
        <f t="shared" ref="Y68" si="40">(U68-U$62)/U$62</f>
        <v>0.47495843032923168</v>
      </c>
    </row>
    <row r="69" spans="4:25" x14ac:dyDescent="0.45">
      <c r="E69" s="1">
        <v>6.5</v>
      </c>
      <c r="F69" s="5">
        <v>1</v>
      </c>
      <c r="G69" s="6">
        <v>0.4</v>
      </c>
      <c r="H69" s="5">
        <v>5.2</v>
      </c>
      <c r="I69" s="5">
        <v>13.2</v>
      </c>
      <c r="J69" s="1">
        <v>1163</v>
      </c>
      <c r="K69" s="1">
        <v>0</v>
      </c>
      <c r="L69" s="2">
        <v>2.08</v>
      </c>
      <c r="M69" s="1">
        <v>294</v>
      </c>
      <c r="N69" s="1">
        <v>388</v>
      </c>
      <c r="O69" s="1">
        <v>498</v>
      </c>
      <c r="P69" s="1">
        <v>861</v>
      </c>
      <c r="Q69" s="1">
        <v>99</v>
      </c>
      <c r="R69" s="2">
        <f t="shared" ref="R69:R72" si="41">25/M69</f>
        <v>8.5034013605442174E-2</v>
      </c>
      <c r="S69" s="2">
        <f t="shared" ref="S69:S72" si="42">50/N69</f>
        <v>0.12886597938144329</v>
      </c>
      <c r="T69" s="2">
        <f t="shared" ref="T69:T72" si="43">75/O69</f>
        <v>0.15060240963855423</v>
      </c>
      <c r="U69" s="2">
        <f t="shared" ref="U69:U72" si="44">Q69/P69</f>
        <v>0.11498257839721254</v>
      </c>
      <c r="V69" s="4">
        <f t="shared" ref="V69:V72" si="45">(R69-R$62)/R$62</f>
        <v>4.0816326530612193E-2</v>
      </c>
      <c r="W69" s="4">
        <f t="shared" ref="W69:W72" si="46">(S69-S$62)/S$62</f>
        <v>0.13917525773195863</v>
      </c>
      <c r="X69" s="4">
        <f t="shared" ref="X69:X72" si="47">(T69-T$62)/T$62</f>
        <v>8.0321285140562304E-2</v>
      </c>
      <c r="Y69" s="4">
        <f t="shared" ref="Y69:Y72" si="48">(U69-U$62)/U$62</f>
        <v>6.2107115916519941E-2</v>
      </c>
    </row>
    <row r="70" spans="4:25" x14ac:dyDescent="0.45">
      <c r="E70" s="1">
        <v>7</v>
      </c>
      <c r="F70" s="5">
        <v>1</v>
      </c>
      <c r="G70" s="6">
        <v>0.4</v>
      </c>
      <c r="H70" s="5">
        <v>5.2</v>
      </c>
      <c r="I70" s="5">
        <v>13.2</v>
      </c>
      <c r="J70" s="1">
        <v>880</v>
      </c>
      <c r="K70" s="1">
        <v>0</v>
      </c>
      <c r="L70" s="2">
        <v>3.03</v>
      </c>
      <c r="M70" s="1">
        <v>300</v>
      </c>
      <c r="N70" s="1">
        <v>373</v>
      </c>
      <c r="O70" s="1">
        <v>447</v>
      </c>
      <c r="P70" s="1">
        <v>583</v>
      </c>
      <c r="Q70" s="1">
        <v>99</v>
      </c>
      <c r="R70" s="2">
        <f t="shared" si="41"/>
        <v>8.3333333333333329E-2</v>
      </c>
      <c r="S70" s="2">
        <f t="shared" si="42"/>
        <v>0.13404825737265416</v>
      </c>
      <c r="T70" s="2">
        <f t="shared" si="43"/>
        <v>0.16778523489932887</v>
      </c>
      <c r="U70" s="2">
        <f t="shared" si="44"/>
        <v>0.16981132075471697</v>
      </c>
      <c r="V70" s="4">
        <f t="shared" si="45"/>
        <v>1.9999999999999928E-2</v>
      </c>
      <c r="W70" s="4">
        <f t="shared" si="46"/>
        <v>0.18498659517426277</v>
      </c>
      <c r="X70" s="4">
        <f t="shared" si="47"/>
        <v>0.20357941834451904</v>
      </c>
      <c r="Y70" s="4">
        <f t="shared" si="48"/>
        <v>0.56856642676522062</v>
      </c>
    </row>
    <row r="71" spans="4:25" x14ac:dyDescent="0.45">
      <c r="E71" s="1">
        <v>7.5</v>
      </c>
      <c r="F71" s="5">
        <v>1</v>
      </c>
      <c r="G71" s="6">
        <v>0.4</v>
      </c>
      <c r="H71" s="5">
        <v>5.2</v>
      </c>
      <c r="I71" s="5">
        <v>13.2</v>
      </c>
      <c r="J71" s="1">
        <v>781</v>
      </c>
      <c r="K71" s="1">
        <v>0</v>
      </c>
      <c r="L71" s="2">
        <v>2.86</v>
      </c>
      <c r="M71" s="1">
        <v>198</v>
      </c>
      <c r="N71" s="1">
        <v>268</v>
      </c>
      <c r="O71" s="1">
        <v>339</v>
      </c>
      <c r="P71" s="1">
        <v>477</v>
      </c>
      <c r="Q71" s="1">
        <v>99</v>
      </c>
      <c r="R71" s="2">
        <f t="shared" si="41"/>
        <v>0.12626262626262627</v>
      </c>
      <c r="S71" s="2">
        <f t="shared" si="42"/>
        <v>0.18656716417910449</v>
      </c>
      <c r="T71" s="2">
        <f t="shared" si="43"/>
        <v>0.22123893805309736</v>
      </c>
      <c r="U71" s="2">
        <f t="shared" si="44"/>
        <v>0.20754716981132076</v>
      </c>
      <c r="V71" s="4">
        <f t="shared" si="45"/>
        <v>0.54545454545454553</v>
      </c>
      <c r="W71" s="4">
        <f t="shared" si="46"/>
        <v>0.64925373134328368</v>
      </c>
      <c r="X71" s="4">
        <f t="shared" si="47"/>
        <v>0.58702064896755168</v>
      </c>
      <c r="Y71" s="4">
        <f t="shared" si="48"/>
        <v>0.91713674382415877</v>
      </c>
    </row>
    <row r="72" spans="4:25" x14ac:dyDescent="0.45">
      <c r="E72" s="1">
        <v>8</v>
      </c>
      <c r="F72" s="5">
        <v>1</v>
      </c>
      <c r="G72" s="6">
        <v>0.4</v>
      </c>
      <c r="H72" s="5">
        <v>5.2</v>
      </c>
      <c r="I72" s="5">
        <v>13.2</v>
      </c>
      <c r="J72" s="1">
        <v>82</v>
      </c>
      <c r="K72" s="1">
        <v>0</v>
      </c>
      <c r="L72" s="2">
        <v>2.63</v>
      </c>
      <c r="M72" s="1">
        <v>183</v>
      </c>
      <c r="N72" s="1">
        <v>264</v>
      </c>
      <c r="O72" s="1">
        <v>378</v>
      </c>
      <c r="P72" s="1">
        <v>526</v>
      </c>
      <c r="Q72" s="1">
        <v>99</v>
      </c>
      <c r="R72" s="2">
        <f t="shared" si="41"/>
        <v>0.13661202185792351</v>
      </c>
      <c r="S72" s="2">
        <f t="shared" si="42"/>
        <v>0.18939393939393939</v>
      </c>
      <c r="T72" s="2">
        <f t="shared" si="43"/>
        <v>0.1984126984126984</v>
      </c>
      <c r="U72" s="2">
        <f t="shared" si="44"/>
        <v>0.18821292775665399</v>
      </c>
      <c r="V72" s="4">
        <f t="shared" si="45"/>
        <v>0.67213114754098369</v>
      </c>
      <c r="W72" s="4">
        <f t="shared" si="46"/>
        <v>0.6742424242424242</v>
      </c>
      <c r="X72" s="4">
        <f t="shared" si="47"/>
        <v>0.42328042328042315</v>
      </c>
      <c r="Y72" s="4">
        <f t="shared" si="48"/>
        <v>0.73854415742228841</v>
      </c>
    </row>
    <row r="75" spans="4:25" x14ac:dyDescent="0.45">
      <c r="D75" s="1"/>
      <c r="E75" s="1" t="s">
        <v>0</v>
      </c>
      <c r="F75" s="1" t="s">
        <v>1</v>
      </c>
      <c r="G75" s="1" t="s">
        <v>2</v>
      </c>
      <c r="H75" s="1" t="s">
        <v>3</v>
      </c>
      <c r="I75" s="1" t="s">
        <v>4</v>
      </c>
      <c r="J75" s="1" t="s">
        <v>9</v>
      </c>
      <c r="K75" s="1" t="s">
        <v>5</v>
      </c>
      <c r="L75" s="1" t="s">
        <v>10</v>
      </c>
      <c r="M75" s="1" t="s">
        <v>6</v>
      </c>
      <c r="N75" s="1" t="s">
        <v>7</v>
      </c>
      <c r="O75" s="1" t="s">
        <v>8</v>
      </c>
      <c r="P75" s="1" t="s">
        <v>11</v>
      </c>
      <c r="Q75" s="1" t="s">
        <v>12</v>
      </c>
      <c r="R75" s="1" t="s">
        <v>31</v>
      </c>
      <c r="S75" s="1" t="s">
        <v>32</v>
      </c>
      <c r="T75" s="1" t="s">
        <v>33</v>
      </c>
      <c r="U75" s="1" t="s">
        <v>34</v>
      </c>
      <c r="V75" s="3">
        <v>2.5000000000000001E-3</v>
      </c>
      <c r="W75" s="3">
        <v>5.0000000000000001E-3</v>
      </c>
      <c r="X75" s="3">
        <v>7.4999999999999997E-3</v>
      </c>
      <c r="Y75" s="1" t="s">
        <v>35</v>
      </c>
    </row>
    <row r="76" spans="4:25" x14ac:dyDescent="0.45">
      <c r="D76" s="6" t="s">
        <v>42</v>
      </c>
      <c r="E76" s="6">
        <v>5</v>
      </c>
      <c r="F76" s="6">
        <v>1</v>
      </c>
      <c r="G76" s="6">
        <v>2.9</v>
      </c>
      <c r="H76" s="6">
        <v>5.2</v>
      </c>
      <c r="I76" s="6">
        <v>13.2</v>
      </c>
      <c r="J76" s="6">
        <v>1190</v>
      </c>
      <c r="K76" s="6">
        <v>2</v>
      </c>
      <c r="L76" s="13">
        <v>2.02</v>
      </c>
      <c r="M76" s="6">
        <v>306</v>
      </c>
      <c r="N76" s="6">
        <v>442</v>
      </c>
      <c r="O76" s="6">
        <v>538</v>
      </c>
      <c r="P76" s="6">
        <v>896</v>
      </c>
      <c r="Q76" s="6">
        <v>97</v>
      </c>
      <c r="R76" s="2">
        <f>25/M76</f>
        <v>8.1699346405228759E-2</v>
      </c>
      <c r="S76" s="2">
        <f>50/N76</f>
        <v>0.11312217194570136</v>
      </c>
      <c r="T76" s="2">
        <f>75/O76</f>
        <v>0.13940520446096655</v>
      </c>
      <c r="U76" s="2">
        <f>Q76/P76</f>
        <v>0.10825892857142858</v>
      </c>
      <c r="V76" s="4" t="s">
        <v>36</v>
      </c>
      <c r="W76" s="4" t="s">
        <v>36</v>
      </c>
      <c r="X76" s="4" t="s">
        <v>36</v>
      </c>
      <c r="Y76" s="4" t="s">
        <v>36</v>
      </c>
    </row>
    <row r="77" spans="4:25" x14ac:dyDescent="0.45">
      <c r="D77" s="1"/>
      <c r="E77" s="1">
        <v>5.5</v>
      </c>
      <c r="F77" s="8">
        <v>1</v>
      </c>
      <c r="G77" s="6">
        <v>0.4</v>
      </c>
      <c r="H77" s="8">
        <v>5.2</v>
      </c>
      <c r="I77" s="8">
        <v>13.2</v>
      </c>
      <c r="J77" s="8">
        <v>1074</v>
      </c>
      <c r="K77" s="1">
        <v>1</v>
      </c>
      <c r="L77" s="2">
        <v>2.1800000000000002</v>
      </c>
      <c r="M77" s="1">
        <v>313</v>
      </c>
      <c r="N77" s="1">
        <v>428</v>
      </c>
      <c r="O77" s="1">
        <v>507</v>
      </c>
      <c r="P77" s="1">
        <v>784</v>
      </c>
      <c r="Q77" s="1">
        <v>98</v>
      </c>
      <c r="R77" s="2">
        <f t="shared" ref="R77:R82" si="49">25/M77</f>
        <v>7.9872204472843447E-2</v>
      </c>
      <c r="S77" s="2">
        <f t="shared" ref="S77:S82" si="50">50/N77</f>
        <v>0.11682242990654206</v>
      </c>
      <c r="T77" s="2">
        <f t="shared" ref="T77:T82" si="51">75/O77</f>
        <v>0.14792899408284024</v>
      </c>
      <c r="U77" s="2">
        <f t="shared" ref="U77:U82" si="52">Q77/P77</f>
        <v>0.125</v>
      </c>
      <c r="V77" s="4">
        <f t="shared" ref="V77:V82" si="53">(R77-R$62)/R$62</f>
        <v>-2.2364217252396221E-2</v>
      </c>
      <c r="W77" s="4">
        <f t="shared" ref="W77:W82" si="54">(S77-S$62)/S$62</f>
        <v>3.2710280373831765E-2</v>
      </c>
      <c r="X77" s="4">
        <f t="shared" ref="X77:X82" si="55">(T77-T$62)/T$62</f>
        <v>6.1143984220907305E-2</v>
      </c>
      <c r="Y77" s="4">
        <f t="shared" ref="Y77:Y82" si="56">(U77-U$62)/U$62</f>
        <v>0.15463917525773191</v>
      </c>
    </row>
    <row r="78" spans="4:25" x14ac:dyDescent="0.45">
      <c r="E78" s="1">
        <v>6</v>
      </c>
      <c r="F78" s="5">
        <v>1</v>
      </c>
      <c r="G78" s="6">
        <v>0.4</v>
      </c>
      <c r="H78" s="5">
        <v>5.2</v>
      </c>
      <c r="I78" s="5">
        <v>13.2</v>
      </c>
      <c r="J78" s="1">
        <v>922</v>
      </c>
      <c r="K78" s="1">
        <v>0</v>
      </c>
      <c r="L78" s="2">
        <v>2.56</v>
      </c>
      <c r="M78" s="1">
        <v>311</v>
      </c>
      <c r="N78" s="1">
        <v>411</v>
      </c>
      <c r="O78" s="1">
        <v>497</v>
      </c>
      <c r="P78" s="1">
        <v>620</v>
      </c>
      <c r="Q78" s="1">
        <v>99</v>
      </c>
      <c r="R78" s="2">
        <f t="shared" si="49"/>
        <v>8.0385852090032156E-2</v>
      </c>
      <c r="S78" s="2">
        <f t="shared" si="50"/>
        <v>0.12165450121654502</v>
      </c>
      <c r="T78" s="2">
        <f t="shared" si="51"/>
        <v>0.15090543259557343</v>
      </c>
      <c r="U78" s="2">
        <f t="shared" si="52"/>
        <v>0.1596774193548387</v>
      </c>
      <c r="V78" s="4">
        <f t="shared" si="53"/>
        <v>-1.6077170418006423E-2</v>
      </c>
      <c r="W78" s="4">
        <f t="shared" si="54"/>
        <v>7.542579075425794E-2</v>
      </c>
      <c r="X78" s="4">
        <f t="shared" si="55"/>
        <v>8.2494969818913369E-2</v>
      </c>
      <c r="Y78" s="4">
        <f t="shared" si="56"/>
        <v>0.47495843032923168</v>
      </c>
    </row>
    <row r="79" spans="4:25" x14ac:dyDescent="0.45">
      <c r="E79" s="1">
        <v>6.5</v>
      </c>
      <c r="F79" s="5">
        <v>1</v>
      </c>
      <c r="G79" s="6">
        <v>0.4</v>
      </c>
      <c r="H79" s="5">
        <v>5.2</v>
      </c>
      <c r="I79" s="5">
        <v>13.2</v>
      </c>
      <c r="J79" s="1">
        <v>1163</v>
      </c>
      <c r="K79" s="1">
        <v>0</v>
      </c>
      <c r="L79" s="2">
        <v>2.08</v>
      </c>
      <c r="M79" s="1">
        <v>294</v>
      </c>
      <c r="N79" s="1">
        <v>388</v>
      </c>
      <c r="O79" s="1">
        <v>498</v>
      </c>
      <c r="P79" s="1">
        <v>861</v>
      </c>
      <c r="Q79" s="1">
        <v>99</v>
      </c>
      <c r="R79" s="2">
        <f t="shared" si="49"/>
        <v>8.5034013605442174E-2</v>
      </c>
      <c r="S79" s="2">
        <f t="shared" si="50"/>
        <v>0.12886597938144329</v>
      </c>
      <c r="T79" s="2">
        <f t="shared" si="51"/>
        <v>0.15060240963855423</v>
      </c>
      <c r="U79" s="2">
        <f t="shared" si="52"/>
        <v>0.11498257839721254</v>
      </c>
      <c r="V79" s="4">
        <f t="shared" si="53"/>
        <v>4.0816326530612193E-2</v>
      </c>
      <c r="W79" s="4">
        <f t="shared" si="54"/>
        <v>0.13917525773195863</v>
      </c>
      <c r="X79" s="4">
        <f t="shared" si="55"/>
        <v>8.0321285140562304E-2</v>
      </c>
      <c r="Y79" s="4">
        <f t="shared" si="56"/>
        <v>6.2107115916519941E-2</v>
      </c>
    </row>
    <row r="80" spans="4:25" x14ac:dyDescent="0.45">
      <c r="E80" s="1">
        <v>7</v>
      </c>
      <c r="F80" s="5">
        <v>1</v>
      </c>
      <c r="G80" s="6">
        <v>0.4</v>
      </c>
      <c r="H80" s="5">
        <v>5.2</v>
      </c>
      <c r="I80" s="5">
        <v>13.2</v>
      </c>
      <c r="J80" s="1">
        <v>880</v>
      </c>
      <c r="K80" s="1">
        <v>0</v>
      </c>
      <c r="L80" s="2">
        <v>3.03</v>
      </c>
      <c r="M80" s="1">
        <v>300</v>
      </c>
      <c r="N80" s="1">
        <v>373</v>
      </c>
      <c r="O80" s="1">
        <v>447</v>
      </c>
      <c r="P80" s="1">
        <v>583</v>
      </c>
      <c r="Q80" s="1">
        <v>99</v>
      </c>
      <c r="R80" s="2">
        <f t="shared" si="49"/>
        <v>8.3333333333333329E-2</v>
      </c>
      <c r="S80" s="2">
        <f t="shared" si="50"/>
        <v>0.13404825737265416</v>
      </c>
      <c r="T80" s="2">
        <f t="shared" si="51"/>
        <v>0.16778523489932887</v>
      </c>
      <c r="U80" s="2">
        <f t="shared" si="52"/>
        <v>0.16981132075471697</v>
      </c>
      <c r="V80" s="4">
        <f t="shared" si="53"/>
        <v>1.9999999999999928E-2</v>
      </c>
      <c r="W80" s="4">
        <f t="shared" si="54"/>
        <v>0.18498659517426277</v>
      </c>
      <c r="X80" s="4">
        <f t="shared" si="55"/>
        <v>0.20357941834451904</v>
      </c>
      <c r="Y80" s="4">
        <f t="shared" si="56"/>
        <v>0.56856642676522062</v>
      </c>
    </row>
    <row r="81" spans="5:25" x14ac:dyDescent="0.45">
      <c r="E81" s="1">
        <v>7.5</v>
      </c>
      <c r="F81" s="5">
        <v>1</v>
      </c>
      <c r="G81" s="6">
        <v>0.4</v>
      </c>
      <c r="H81" s="5">
        <v>5.2</v>
      </c>
      <c r="I81" s="5">
        <v>13.2</v>
      </c>
      <c r="J81" s="1">
        <v>781</v>
      </c>
      <c r="K81" s="1">
        <v>0</v>
      </c>
      <c r="L81" s="2">
        <v>2.86</v>
      </c>
      <c r="M81" s="1">
        <v>198</v>
      </c>
      <c r="N81" s="1">
        <v>268</v>
      </c>
      <c r="O81" s="1">
        <v>339</v>
      </c>
      <c r="P81" s="1">
        <v>477</v>
      </c>
      <c r="Q81" s="1">
        <v>99</v>
      </c>
      <c r="R81" s="2">
        <f t="shared" si="49"/>
        <v>0.12626262626262627</v>
      </c>
      <c r="S81" s="2">
        <f t="shared" si="50"/>
        <v>0.18656716417910449</v>
      </c>
      <c r="T81" s="2">
        <f t="shared" si="51"/>
        <v>0.22123893805309736</v>
      </c>
      <c r="U81" s="2">
        <f t="shared" si="52"/>
        <v>0.20754716981132076</v>
      </c>
      <c r="V81" s="4">
        <f t="shared" si="53"/>
        <v>0.54545454545454553</v>
      </c>
      <c r="W81" s="4">
        <f t="shared" si="54"/>
        <v>0.64925373134328368</v>
      </c>
      <c r="X81" s="4">
        <f t="shared" si="55"/>
        <v>0.58702064896755168</v>
      </c>
      <c r="Y81" s="4">
        <f t="shared" si="56"/>
        <v>0.91713674382415877</v>
      </c>
    </row>
    <row r="82" spans="5:25" x14ac:dyDescent="0.45">
      <c r="E82" s="1">
        <v>8</v>
      </c>
      <c r="F82" s="5">
        <v>1</v>
      </c>
      <c r="G82" s="6">
        <v>0.4</v>
      </c>
      <c r="H82" s="5">
        <v>5.2</v>
      </c>
      <c r="I82" s="5">
        <v>13.2</v>
      </c>
      <c r="J82" s="1">
        <v>82</v>
      </c>
      <c r="K82" s="1">
        <v>0</v>
      </c>
      <c r="L82" s="2">
        <v>2.63</v>
      </c>
      <c r="M82" s="1">
        <v>183</v>
      </c>
      <c r="N82" s="1">
        <v>264</v>
      </c>
      <c r="O82" s="1">
        <v>378</v>
      </c>
      <c r="P82" s="1">
        <v>526</v>
      </c>
      <c r="Q82" s="1">
        <v>99</v>
      </c>
      <c r="R82" s="2">
        <f t="shared" si="49"/>
        <v>0.13661202185792351</v>
      </c>
      <c r="S82" s="2">
        <f t="shared" si="50"/>
        <v>0.18939393939393939</v>
      </c>
      <c r="T82" s="2">
        <f t="shared" si="51"/>
        <v>0.1984126984126984</v>
      </c>
      <c r="U82" s="2">
        <f t="shared" si="52"/>
        <v>0.18821292775665399</v>
      </c>
      <c r="V82" s="4">
        <f t="shared" si="53"/>
        <v>0.67213114754098369</v>
      </c>
      <c r="W82" s="4">
        <f t="shared" si="54"/>
        <v>0.6742424242424242</v>
      </c>
      <c r="X82" s="4">
        <f t="shared" si="55"/>
        <v>0.42328042328042315</v>
      </c>
      <c r="Y82" s="4">
        <f t="shared" si="56"/>
        <v>0.73854415742228841</v>
      </c>
    </row>
    <row r="85" spans="5:25" x14ac:dyDescent="0.45">
      <c r="E85" s="1">
        <v>7.3</v>
      </c>
      <c r="F85" s="5">
        <v>1</v>
      </c>
      <c r="G85" s="6">
        <v>0.4</v>
      </c>
      <c r="H85" s="5">
        <v>5.2</v>
      </c>
      <c r="I85" s="5">
        <v>13.2</v>
      </c>
      <c r="J85" s="1">
        <v>799</v>
      </c>
      <c r="L85" s="2">
        <v>2.66</v>
      </c>
      <c r="M85" s="1">
        <v>225</v>
      </c>
      <c r="N85" s="1">
        <v>305</v>
      </c>
      <c r="O85" s="1">
        <v>361</v>
      </c>
      <c r="P85" s="1">
        <v>491</v>
      </c>
      <c r="Q85" s="1">
        <v>99</v>
      </c>
      <c r="R85" s="2">
        <f t="shared" ref="R85" si="57">25/M85</f>
        <v>0.1111111111111111</v>
      </c>
      <c r="S85" s="2">
        <f t="shared" ref="S85" si="58">50/N85</f>
        <v>0.16393442622950818</v>
      </c>
      <c r="T85" s="2">
        <f t="shared" ref="T85" si="59">75/O85</f>
        <v>0.2077562326869806</v>
      </c>
      <c r="U85" s="2">
        <f t="shared" ref="U85" si="60">Q85/P85</f>
        <v>0.20162932790224034</v>
      </c>
      <c r="V85" s="4">
        <f t="shared" ref="V85" si="61">(R85-R$62)/R$62</f>
        <v>0.35999999999999993</v>
      </c>
      <c r="W85" s="4">
        <f t="shared" ref="W85" si="62">(S85-S$62)/S$62</f>
        <v>0.44918032786885237</v>
      </c>
      <c r="X85" s="4">
        <f t="shared" ref="X85" si="63">(T85-T$62)/T$62</f>
        <v>0.49030470914127411</v>
      </c>
      <c r="Y85" s="4">
        <f t="shared" ref="Y85" si="64">(U85-U$62)/U$62</f>
        <v>0.8624729670145086</v>
      </c>
    </row>
    <row r="86" spans="5:25" x14ac:dyDescent="0.45">
      <c r="E86" s="1">
        <v>7.4</v>
      </c>
      <c r="F86" s="5">
        <v>1</v>
      </c>
      <c r="G86" s="6">
        <v>0.4</v>
      </c>
      <c r="H86" s="5">
        <v>5.2</v>
      </c>
      <c r="I86" s="5">
        <v>13.2</v>
      </c>
      <c r="J86" s="1">
        <v>732</v>
      </c>
      <c r="L86" s="2">
        <v>3</v>
      </c>
      <c r="M86" s="1">
        <v>179</v>
      </c>
      <c r="N86" s="1">
        <v>238</v>
      </c>
      <c r="O86" s="1">
        <v>303</v>
      </c>
      <c r="P86" s="1">
        <v>420</v>
      </c>
      <c r="Q86" s="1">
        <v>99</v>
      </c>
      <c r="R86" s="2">
        <f t="shared" ref="R86" si="65">25/M86</f>
        <v>0.13966480446927373</v>
      </c>
      <c r="S86" s="2">
        <f t="shared" ref="S86" si="66">50/N86</f>
        <v>0.21008403361344538</v>
      </c>
      <c r="T86" s="2">
        <f t="shared" ref="T86" si="67">75/O86</f>
        <v>0.24752475247524752</v>
      </c>
      <c r="U86" s="2">
        <f t="shared" ref="U86" si="68">Q86/P86</f>
        <v>0.23571428571428571</v>
      </c>
      <c r="V86" s="4">
        <f t="shared" ref="V86" si="69">(R86-R$62)/R$62</f>
        <v>0.70949720670391048</v>
      </c>
      <c r="W86" s="4">
        <f t="shared" ref="W86" si="70">(S86-S$62)/S$62</f>
        <v>0.85714285714285721</v>
      </c>
      <c r="X86" s="4">
        <f t="shared" ref="X86" si="71">(T86-T$62)/T$62</f>
        <v>0.77557755775577553</v>
      </c>
      <c r="Y86" s="4">
        <f t="shared" ref="Y86" si="72">(U86-U$62)/U$62</f>
        <v>1.1773195876288658</v>
      </c>
    </row>
    <row r="87" spans="5:25" x14ac:dyDescent="0.45">
      <c r="E87" s="1">
        <v>7.5</v>
      </c>
      <c r="F87" s="5">
        <v>1</v>
      </c>
      <c r="G87" s="6">
        <v>0.4</v>
      </c>
      <c r="H87" s="5">
        <v>5.2</v>
      </c>
      <c r="I87" s="5">
        <v>13.2</v>
      </c>
      <c r="J87" s="1">
        <v>865</v>
      </c>
      <c r="L87" s="1">
        <v>2.83</v>
      </c>
      <c r="M87" s="1">
        <v>188</v>
      </c>
      <c r="N87" s="1">
        <v>259</v>
      </c>
      <c r="O87" s="1">
        <v>334</v>
      </c>
      <c r="P87" s="1">
        <v>573</v>
      </c>
      <c r="Q87" s="1">
        <v>99</v>
      </c>
      <c r="R87" s="2">
        <f t="shared" ref="R87" si="73">25/M87</f>
        <v>0.13297872340425532</v>
      </c>
      <c r="S87" s="2">
        <f t="shared" ref="S87" si="74">50/N87</f>
        <v>0.19305019305019305</v>
      </c>
      <c r="T87" s="2">
        <f t="shared" ref="T87" si="75">75/O87</f>
        <v>0.22455089820359281</v>
      </c>
      <c r="U87" s="2">
        <f t="shared" ref="U87" si="76">Q87/P87</f>
        <v>0.17277486910994763</v>
      </c>
      <c r="V87" s="4">
        <f t="shared" ref="V87" si="77">(R87-R$62)/R$62</f>
        <v>0.62765957446808507</v>
      </c>
      <c r="W87" s="4">
        <f t="shared" ref="W87" si="78">(S87-S$62)/S$62</f>
        <v>0.70656370656370659</v>
      </c>
      <c r="X87" s="4">
        <f t="shared" ref="X87" si="79">(T87-T$62)/T$62</f>
        <v>0.61077844311377238</v>
      </c>
      <c r="Y87" s="4">
        <f t="shared" ref="Y87" si="80">(U87-U$62)/U$62</f>
        <v>0.59594105899498018</v>
      </c>
    </row>
    <row r="89" spans="5:25" x14ac:dyDescent="0.45">
      <c r="E89" s="1">
        <v>7.5</v>
      </c>
      <c r="F89" s="5">
        <v>1</v>
      </c>
      <c r="G89" s="6">
        <v>0.4</v>
      </c>
      <c r="H89" s="5">
        <v>5.2</v>
      </c>
      <c r="I89" s="5">
        <v>13.2</v>
      </c>
      <c r="J89" s="1">
        <v>781</v>
      </c>
      <c r="K89" s="1">
        <v>0</v>
      </c>
      <c r="L89" s="2">
        <v>2.86</v>
      </c>
      <c r="M89" s="1">
        <v>198</v>
      </c>
      <c r="N89" s="1">
        <v>268</v>
      </c>
      <c r="O89" s="1">
        <v>339</v>
      </c>
      <c r="P89" s="1">
        <v>477</v>
      </c>
      <c r="Q89" s="1">
        <v>99</v>
      </c>
      <c r="R89" s="2">
        <f t="shared" ref="R89:R90" si="81">25/M89</f>
        <v>0.12626262626262627</v>
      </c>
      <c r="S89" s="2">
        <f t="shared" ref="S89:S90" si="82">50/N89</f>
        <v>0.18656716417910449</v>
      </c>
      <c r="T89" s="2">
        <f t="shared" ref="T89:T90" si="83">75/O89</f>
        <v>0.22123893805309736</v>
      </c>
      <c r="U89" s="2">
        <f t="shared" ref="U89:U90" si="84">Q89/P89</f>
        <v>0.20754716981132076</v>
      </c>
      <c r="V89" s="4">
        <f t="shared" ref="V89:V90" si="85">(R89-R$62)/R$62</f>
        <v>0.54545454545454553</v>
      </c>
      <c r="W89" s="4">
        <f t="shared" ref="W89:W90" si="86">(S89-S$62)/S$62</f>
        <v>0.64925373134328368</v>
      </c>
      <c r="X89" s="4">
        <f t="shared" ref="X89:X90" si="87">(T89-T$62)/T$62</f>
        <v>0.58702064896755168</v>
      </c>
      <c r="Y89" s="4">
        <f t="shared" ref="Y89:Y91" si="88">(U89-U$62)/U$62</f>
        <v>0.91713674382415877</v>
      </c>
    </row>
    <row r="90" spans="5:25" x14ac:dyDescent="0.45">
      <c r="E90" s="1">
        <v>7.5</v>
      </c>
      <c r="F90" s="5">
        <v>1</v>
      </c>
      <c r="G90" s="6">
        <v>0.4</v>
      </c>
      <c r="H90" s="5">
        <v>5.2</v>
      </c>
      <c r="I90" s="5">
        <v>13.2</v>
      </c>
      <c r="J90" s="1">
        <v>865</v>
      </c>
      <c r="L90" s="1">
        <v>2.83</v>
      </c>
      <c r="M90" s="1">
        <v>188</v>
      </c>
      <c r="N90" s="1">
        <v>259</v>
      </c>
      <c r="O90" s="1">
        <v>334</v>
      </c>
      <c r="P90" s="1">
        <v>573</v>
      </c>
      <c r="Q90" s="1">
        <v>99</v>
      </c>
      <c r="R90" s="2">
        <f t="shared" si="81"/>
        <v>0.13297872340425532</v>
      </c>
      <c r="S90" s="2">
        <f t="shared" si="82"/>
        <v>0.19305019305019305</v>
      </c>
      <c r="T90" s="2">
        <f t="shared" si="83"/>
        <v>0.22455089820359281</v>
      </c>
      <c r="U90" s="2">
        <f t="shared" si="84"/>
        <v>0.17277486910994763</v>
      </c>
      <c r="V90" s="4">
        <f t="shared" si="85"/>
        <v>0.62765957446808507</v>
      </c>
      <c r="W90" s="4">
        <f t="shared" si="86"/>
        <v>0.70656370656370659</v>
      </c>
      <c r="X90" s="4">
        <f t="shared" si="87"/>
        <v>0.61077844311377238</v>
      </c>
      <c r="Y90" s="4">
        <f t="shared" si="88"/>
        <v>0.59594105899498018</v>
      </c>
    </row>
    <row r="91" spans="5:25" x14ac:dyDescent="0.45">
      <c r="L91" s="2">
        <f t="shared" ref="L91" si="89">AVERAGE(L89:L90)</f>
        <v>2.8449999999999998</v>
      </c>
      <c r="U91" s="11">
        <f>AVERAGE(U89:U90)</f>
        <v>0.19016101946063418</v>
      </c>
      <c r="V91" s="4">
        <f t="shared" ref="V91:Y91" si="90">AVERAGE(V89:V90)</f>
        <v>0.58655705996131524</v>
      </c>
      <c r="W91" s="4">
        <f t="shared" si="90"/>
        <v>0.67790871895349514</v>
      </c>
      <c r="X91" s="4">
        <f t="shared" si="90"/>
        <v>0.59889954604066209</v>
      </c>
      <c r="Y91" s="4">
        <f t="shared" si="90"/>
        <v>0.75653890140956948</v>
      </c>
    </row>
    <row r="92" spans="5:25" x14ac:dyDescent="0.45">
      <c r="E92" s="1" t="s">
        <v>0</v>
      </c>
      <c r="F92" s="1" t="s">
        <v>10</v>
      </c>
      <c r="G92" s="1" t="s">
        <v>31</v>
      </c>
      <c r="H92" s="1" t="s">
        <v>32</v>
      </c>
      <c r="I92" s="1" t="s">
        <v>33</v>
      </c>
    </row>
    <row r="93" spans="5:25" x14ac:dyDescent="0.45">
      <c r="E93" s="6">
        <v>5</v>
      </c>
      <c r="F93" s="13">
        <v>2.02</v>
      </c>
    </row>
    <row r="94" spans="5:25" x14ac:dyDescent="0.45">
      <c r="E94" s="1">
        <v>5.5</v>
      </c>
      <c r="F94" s="2">
        <v>2.1800000000000002</v>
      </c>
      <c r="G94" s="20">
        <v>-2.2364217252396221E-2</v>
      </c>
      <c r="H94" s="20">
        <v>3.2710280373831765E-2</v>
      </c>
      <c r="I94" s="20">
        <v>6.1143984220907305E-2</v>
      </c>
      <c r="J94" s="20"/>
      <c r="K94" s="1" t="s">
        <v>0</v>
      </c>
      <c r="L94" t="s">
        <v>31</v>
      </c>
      <c r="N94" s="1" t="s">
        <v>0</v>
      </c>
      <c r="O94" t="s">
        <v>32</v>
      </c>
      <c r="Q94" s="1" t="s">
        <v>0</v>
      </c>
      <c r="R94" t="s">
        <v>33</v>
      </c>
    </row>
    <row r="95" spans="5:25" x14ac:dyDescent="0.45">
      <c r="E95" s="1">
        <v>6</v>
      </c>
      <c r="F95" s="2">
        <v>2.56</v>
      </c>
      <c r="G95" s="20">
        <v>-1.6077170418006423E-2</v>
      </c>
      <c r="H95" s="20">
        <v>7.542579075425794E-2</v>
      </c>
      <c r="I95" s="20">
        <v>8.2494969818913369E-2</v>
      </c>
      <c r="J95" s="20"/>
      <c r="K95" s="6">
        <v>5</v>
      </c>
      <c r="N95" s="6">
        <v>5</v>
      </c>
      <c r="Q95" s="6">
        <v>5</v>
      </c>
    </row>
    <row r="96" spans="5:25" x14ac:dyDescent="0.45">
      <c r="E96" s="1">
        <v>6.5</v>
      </c>
      <c r="F96" s="2">
        <v>2.08</v>
      </c>
      <c r="G96" s="20">
        <v>4.0816326530612193E-2</v>
      </c>
      <c r="H96" s="20">
        <v>0.13917525773195863</v>
      </c>
      <c r="I96" s="20">
        <v>8.0321285140562304E-2</v>
      </c>
      <c r="J96" s="20"/>
      <c r="K96" s="1">
        <v>5.5</v>
      </c>
      <c r="L96" s="21">
        <v>-2.2364217252396221E-2</v>
      </c>
      <c r="N96" s="1">
        <v>5.5</v>
      </c>
      <c r="O96" s="21">
        <v>3.2710280373831765E-2</v>
      </c>
      <c r="Q96" s="1">
        <v>5.5</v>
      </c>
      <c r="R96" s="21">
        <v>6.1143984220907305E-2</v>
      </c>
    </row>
    <row r="97" spans="5:18" x14ac:dyDescent="0.45">
      <c r="E97" s="1">
        <v>7</v>
      </c>
      <c r="F97" s="2">
        <v>3.03</v>
      </c>
      <c r="G97" s="20">
        <v>1.9999999999999928E-2</v>
      </c>
      <c r="H97" s="20">
        <v>0.18498659517426277</v>
      </c>
      <c r="I97" s="20">
        <v>0.20357941834451904</v>
      </c>
      <c r="J97" s="20"/>
      <c r="K97" s="1">
        <v>6</v>
      </c>
      <c r="L97" s="21">
        <v>-1.6077170418006423E-2</v>
      </c>
      <c r="N97" s="1">
        <v>6</v>
      </c>
      <c r="O97" s="21">
        <v>7.542579075425794E-2</v>
      </c>
      <c r="Q97" s="1">
        <v>6</v>
      </c>
      <c r="R97" s="21">
        <v>8.2494969818913369E-2</v>
      </c>
    </row>
    <row r="98" spans="5:18" x14ac:dyDescent="0.45">
      <c r="E98" s="1">
        <v>7.3</v>
      </c>
      <c r="F98" s="2">
        <v>2.66</v>
      </c>
      <c r="G98" s="20">
        <v>0.35999999999999993</v>
      </c>
      <c r="H98" s="20">
        <v>0.44918032786885237</v>
      </c>
      <c r="I98" s="20">
        <v>0.49030470914127411</v>
      </c>
      <c r="J98" s="20"/>
      <c r="K98" s="1">
        <v>6.5</v>
      </c>
      <c r="L98" s="21">
        <v>4.0816326530612193E-2</v>
      </c>
      <c r="N98" s="1">
        <v>6.5</v>
      </c>
      <c r="O98" s="21">
        <v>0.13917525773195863</v>
      </c>
      <c r="Q98" s="1">
        <v>6.5</v>
      </c>
      <c r="R98" s="21">
        <v>8.0321285140562304E-2</v>
      </c>
    </row>
    <row r="99" spans="5:18" x14ac:dyDescent="0.45">
      <c r="E99" s="1">
        <v>7.4</v>
      </c>
      <c r="F99" s="2">
        <v>3</v>
      </c>
      <c r="G99" s="20">
        <v>0.70949720670391048</v>
      </c>
      <c r="H99" s="20">
        <v>0.85714285714285721</v>
      </c>
      <c r="I99" s="20">
        <v>0.77557755775577553</v>
      </c>
      <c r="J99" s="20"/>
      <c r="K99" s="1">
        <v>7</v>
      </c>
      <c r="L99" s="21">
        <v>1.9999999999999928E-2</v>
      </c>
      <c r="N99" s="1">
        <v>7</v>
      </c>
      <c r="O99" s="21">
        <v>0.18498659517426277</v>
      </c>
      <c r="Q99" s="1">
        <v>7</v>
      </c>
      <c r="R99" s="21">
        <v>0.20357941834451904</v>
      </c>
    </row>
    <row r="100" spans="5:18" x14ac:dyDescent="0.45">
      <c r="E100" s="1">
        <v>7.5</v>
      </c>
      <c r="F100" s="2">
        <v>2.85</v>
      </c>
      <c r="G100" s="20">
        <v>0.58655705996131524</v>
      </c>
      <c r="H100" s="20">
        <v>0.67790871895349514</v>
      </c>
      <c r="I100" s="20">
        <v>0.59889954604066209</v>
      </c>
      <c r="J100" s="20"/>
      <c r="K100" s="1">
        <v>7.3</v>
      </c>
      <c r="L100" s="21">
        <v>0.35999999999999993</v>
      </c>
      <c r="N100" s="1">
        <v>7.3</v>
      </c>
      <c r="O100" s="21">
        <v>0.44918032786885237</v>
      </c>
      <c r="Q100" s="1">
        <v>7.3</v>
      </c>
      <c r="R100" s="21">
        <v>0.49030470914127411</v>
      </c>
    </row>
    <row r="101" spans="5:18" x14ac:dyDescent="0.45">
      <c r="E101" s="1">
        <v>8</v>
      </c>
      <c r="F101" s="1">
        <v>2.63</v>
      </c>
      <c r="G101" s="20">
        <v>0.67213114754098369</v>
      </c>
      <c r="H101" s="20">
        <v>0.6742424242424242</v>
      </c>
      <c r="I101" s="20">
        <v>0.42328042328042315</v>
      </c>
      <c r="J101" s="20"/>
      <c r="K101" s="1">
        <v>7.4</v>
      </c>
      <c r="L101" s="21">
        <v>0.70949720670391048</v>
      </c>
      <c r="N101" s="1">
        <v>7.4</v>
      </c>
      <c r="O101" s="21">
        <v>0.85714285714285721</v>
      </c>
      <c r="Q101" s="1">
        <v>7.4</v>
      </c>
      <c r="R101" s="21">
        <v>0.77557755775577553</v>
      </c>
    </row>
    <row r="102" spans="5:18" x14ac:dyDescent="0.45">
      <c r="K102" s="1">
        <v>7.5</v>
      </c>
      <c r="L102" s="21">
        <v>0.58655705996131524</v>
      </c>
      <c r="N102" s="1">
        <v>7.5</v>
      </c>
      <c r="O102" s="21">
        <v>0.67790871895349514</v>
      </c>
      <c r="Q102" s="1">
        <v>7.5</v>
      </c>
      <c r="R102" s="21">
        <v>0.59889954604066209</v>
      </c>
    </row>
    <row r="103" spans="5:18" x14ac:dyDescent="0.45">
      <c r="K103" s="1">
        <v>8</v>
      </c>
      <c r="L103" s="21">
        <v>0.67213114754098369</v>
      </c>
      <c r="N103" s="1">
        <v>8</v>
      </c>
      <c r="O103" s="21">
        <v>0.6742424242424242</v>
      </c>
      <c r="Q103" s="1">
        <v>8</v>
      </c>
      <c r="R103" s="21">
        <v>0.42328042328042315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3" workbookViewId="0">
      <selection activeCell="A103" sqref="A1:XFD1048576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VL++</vt:lpstr>
      <vt:lpstr>Incub--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2020-12-22T06:16:23Z</dcterms:created>
  <dcterms:modified xsi:type="dcterms:W3CDTF">2020-12-29T17:50:15Z</dcterms:modified>
</cp:coreProperties>
</file>