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firstSheet="2" activeTab="3"/>
  </bookViews>
  <sheets>
    <sheet name="Result Sheet" sheetId="1" r:id="rId1"/>
    <sheet name="Mark Sheet" sheetId="2" r:id="rId2"/>
    <sheet name="Salary Sheet" sheetId="3" r:id="rId3"/>
    <sheet name="Current Bill" sheetId="6" r:id="rId4"/>
    <sheet name="Over Time" sheetId="8" r:id="rId5"/>
    <sheet name="Simple and Cycle Interest" sheetId="9" r:id="rId6"/>
    <sheet name="Monthly Installment " sheetId="11" r:id="rId7"/>
    <sheet name="Depreciation" sheetId="7" r:id="rId8"/>
  </sheets>
  <calcPr calcId="124519"/>
</workbook>
</file>

<file path=xl/calcChain.xml><?xml version="1.0" encoding="utf-8"?>
<calcChain xmlns="http://schemas.openxmlformats.org/spreadsheetml/2006/main">
  <c r="F7" i="9"/>
  <c r="F8"/>
  <c r="F9"/>
  <c r="F10"/>
  <c r="F6"/>
  <c r="E7"/>
  <c r="E8"/>
  <c r="E9"/>
  <c r="E10"/>
  <c r="E6"/>
  <c r="D9" i="8"/>
  <c r="D10"/>
  <c r="D11"/>
  <c r="D12"/>
  <c r="D8"/>
  <c r="C9"/>
  <c r="C10"/>
  <c r="C11"/>
  <c r="C12"/>
  <c r="C8"/>
  <c r="F7" i="7"/>
  <c r="F8"/>
  <c r="F9"/>
  <c r="F10"/>
  <c r="F6"/>
  <c r="E10" i="11"/>
  <c r="E9"/>
  <c r="E8"/>
  <c r="E7"/>
  <c r="E6"/>
  <c r="F7" i="6"/>
  <c r="F8"/>
  <c r="F9"/>
  <c r="F10"/>
  <c r="F11"/>
  <c r="F12"/>
  <c r="F6"/>
  <c r="E7"/>
  <c r="E8"/>
  <c r="E9"/>
  <c r="E10"/>
  <c r="E11"/>
  <c r="E12"/>
  <c r="E6"/>
  <c r="I6" i="3"/>
  <c r="I7"/>
  <c r="I8"/>
  <c r="I9"/>
  <c r="I10"/>
  <c r="I11"/>
  <c r="I5"/>
  <c r="G6"/>
  <c r="G7"/>
  <c r="G8"/>
  <c r="G9"/>
  <c r="G10"/>
  <c r="G11"/>
  <c r="G5"/>
  <c r="H6"/>
  <c r="H7"/>
  <c r="H8"/>
  <c r="H9"/>
  <c r="H10"/>
  <c r="H11"/>
  <c r="H5"/>
  <c r="F6"/>
  <c r="F7"/>
  <c r="F8"/>
  <c r="F9"/>
  <c r="F10"/>
  <c r="F11"/>
  <c r="F5"/>
  <c r="E6"/>
  <c r="E7"/>
  <c r="E8"/>
  <c r="E9"/>
  <c r="E10"/>
  <c r="E11"/>
  <c r="E5"/>
  <c r="D6"/>
  <c r="D7"/>
  <c r="D8"/>
  <c r="D9"/>
  <c r="D10"/>
  <c r="D11"/>
  <c r="D5"/>
  <c r="E17" i="2"/>
  <c r="E8"/>
  <c r="F8" s="1"/>
  <c r="D17"/>
  <c r="D9"/>
  <c r="D10"/>
  <c r="D11"/>
  <c r="D12"/>
  <c r="D13"/>
  <c r="D14"/>
  <c r="D15"/>
  <c r="D8"/>
  <c r="C8"/>
  <c r="C17"/>
  <c r="C9"/>
  <c r="C10"/>
  <c r="C11"/>
  <c r="C12"/>
  <c r="C13"/>
  <c r="C14"/>
  <c r="C15"/>
  <c r="O46" i="1"/>
  <c r="O47"/>
  <c r="O48"/>
  <c r="O49"/>
  <c r="O50"/>
  <c r="O51"/>
  <c r="O52"/>
  <c r="O53"/>
  <c r="O54"/>
  <c r="O55"/>
  <c r="O56"/>
  <c r="O57"/>
  <c r="O58"/>
  <c r="O59"/>
  <c r="O45"/>
  <c r="L46"/>
  <c r="L47"/>
  <c r="L48"/>
  <c r="L49"/>
  <c r="L50"/>
  <c r="L51"/>
  <c r="L52"/>
  <c r="L53"/>
  <c r="L54"/>
  <c r="L55"/>
  <c r="L56"/>
  <c r="L57"/>
  <c r="L58"/>
  <c r="L59"/>
  <c r="N46"/>
  <c r="N47"/>
  <c r="N48"/>
  <c r="N49"/>
  <c r="N50"/>
  <c r="N51"/>
  <c r="N52"/>
  <c r="N53"/>
  <c r="N54"/>
  <c r="N55"/>
  <c r="N56"/>
  <c r="N57"/>
  <c r="N58"/>
  <c r="N59"/>
  <c r="N45"/>
  <c r="L45"/>
  <c r="M46"/>
  <c r="M47"/>
  <c r="M48"/>
  <c r="M49"/>
  <c r="M50"/>
  <c r="M51"/>
  <c r="M52"/>
  <c r="M53"/>
  <c r="M54"/>
  <c r="M55"/>
  <c r="M56"/>
  <c r="M58"/>
  <c r="M59"/>
  <c r="K46"/>
  <c r="K47"/>
  <c r="K48"/>
  <c r="K49"/>
  <c r="K50"/>
  <c r="K51"/>
  <c r="K52"/>
  <c r="K53"/>
  <c r="K54"/>
  <c r="K55"/>
  <c r="K56"/>
  <c r="K57"/>
  <c r="K58"/>
  <c r="K59"/>
  <c r="K45"/>
  <c r="J46"/>
  <c r="J47"/>
  <c r="J48"/>
  <c r="J49"/>
  <c r="J50"/>
  <c r="J51"/>
  <c r="J52"/>
  <c r="J53"/>
  <c r="J54"/>
  <c r="J55"/>
  <c r="J56"/>
  <c r="J57"/>
  <c r="J58"/>
  <c r="J59"/>
  <c r="J45"/>
  <c r="F45"/>
  <c r="H46"/>
  <c r="H47"/>
  <c r="H48"/>
  <c r="H49"/>
  <c r="H50"/>
  <c r="H51"/>
  <c r="H52"/>
  <c r="H53"/>
  <c r="H54"/>
  <c r="H55"/>
  <c r="H56"/>
  <c r="H57"/>
  <c r="M57" s="1"/>
  <c r="H58"/>
  <c r="H59"/>
  <c r="H45"/>
  <c r="M45" s="1"/>
  <c r="F46"/>
  <c r="F47"/>
  <c r="F48"/>
  <c r="F49"/>
  <c r="F50"/>
  <c r="F51"/>
  <c r="F52"/>
  <c r="F53"/>
  <c r="F54"/>
  <c r="F55"/>
  <c r="F56"/>
  <c r="F57"/>
  <c r="F58"/>
  <c r="F59"/>
  <c r="D45"/>
  <c r="D46"/>
  <c r="D47"/>
  <c r="D48"/>
  <c r="D49"/>
  <c r="D50"/>
  <c r="D51"/>
  <c r="D52"/>
  <c r="D53"/>
  <c r="D54"/>
  <c r="D55"/>
  <c r="D56"/>
  <c r="D57"/>
  <c r="D58"/>
  <c r="D59"/>
</calcChain>
</file>

<file path=xl/sharedStrings.xml><?xml version="1.0" encoding="utf-8"?>
<sst xmlns="http://schemas.openxmlformats.org/spreadsheetml/2006/main" count="151" uniqueCount="104">
  <si>
    <t>ABF-Basic Computer Course</t>
  </si>
  <si>
    <t>Assessment-02</t>
  </si>
  <si>
    <t>Topic: MS Excel</t>
  </si>
  <si>
    <t>Date of Submission: 29th December, 2020</t>
  </si>
  <si>
    <t>Student Name: Md. Ashraful Alam</t>
  </si>
  <si>
    <t>Student ID: 4420375</t>
  </si>
  <si>
    <t>Sreekail K.K. High School(SKKHS)</t>
  </si>
  <si>
    <t>Sreekail, Muradnagar, Cumilla</t>
  </si>
  <si>
    <t>Result Sheet of Class-10</t>
  </si>
  <si>
    <t>Half-yearly Exam-2020</t>
  </si>
  <si>
    <t>SL No.</t>
  </si>
  <si>
    <t>Name</t>
  </si>
  <si>
    <t>Prapti</t>
  </si>
  <si>
    <t>Nashit</t>
  </si>
  <si>
    <t>Radita</t>
  </si>
  <si>
    <t>Riasat</t>
  </si>
  <si>
    <t>Ashraful</t>
  </si>
  <si>
    <t>Rejwan</t>
  </si>
  <si>
    <t>Muntasib</t>
  </si>
  <si>
    <t>Liad</t>
  </si>
  <si>
    <t>Ruhul</t>
  </si>
  <si>
    <t>Fahim</t>
  </si>
  <si>
    <t>Sidhu</t>
  </si>
  <si>
    <t>Rafee</t>
  </si>
  <si>
    <t>Abir</t>
  </si>
  <si>
    <t>Sadat</t>
  </si>
  <si>
    <t>Genius</t>
  </si>
  <si>
    <t>Bangla</t>
  </si>
  <si>
    <t>English</t>
  </si>
  <si>
    <t>Mathematics</t>
  </si>
  <si>
    <t>Computer</t>
  </si>
  <si>
    <t>Total</t>
  </si>
  <si>
    <t>GP</t>
  </si>
  <si>
    <t>GPA</t>
  </si>
  <si>
    <t>Result</t>
  </si>
  <si>
    <t>Grade</t>
  </si>
  <si>
    <t>AVG</t>
  </si>
  <si>
    <t>Grade/Mark Sheet of Half Yearly Exam-2020</t>
  </si>
  <si>
    <t>Name: Md. Ashraful Alam</t>
  </si>
  <si>
    <t>Roll: 01</t>
  </si>
  <si>
    <t>Subject Name</t>
  </si>
  <si>
    <t>Mark</t>
  </si>
  <si>
    <t>Letter Grade</t>
  </si>
  <si>
    <t>Grade Point</t>
  </si>
  <si>
    <t>CGPA</t>
  </si>
  <si>
    <t>Bangla-1</t>
  </si>
  <si>
    <t>Bangla-2</t>
  </si>
  <si>
    <t>English-1</t>
  </si>
  <si>
    <t>English-2</t>
  </si>
  <si>
    <t>Math</t>
  </si>
  <si>
    <t>Physics</t>
  </si>
  <si>
    <t>Chemistry</t>
  </si>
  <si>
    <t>Biology</t>
  </si>
  <si>
    <t>Add: Subject</t>
  </si>
  <si>
    <t>High. Math</t>
  </si>
  <si>
    <t xml:space="preserve"> Above 2 Point:</t>
  </si>
  <si>
    <t>Position</t>
  </si>
  <si>
    <t>Basic</t>
  </si>
  <si>
    <t>Total Salary</t>
  </si>
  <si>
    <t>Net Salary</t>
  </si>
  <si>
    <t>Adil</t>
  </si>
  <si>
    <t>Abid</t>
  </si>
  <si>
    <t>Asif</t>
  </si>
  <si>
    <t>Adnan</t>
  </si>
  <si>
    <t>Ajmain</t>
  </si>
  <si>
    <t>Principal</t>
  </si>
  <si>
    <t>Registrar</t>
  </si>
  <si>
    <t>IT Officer</t>
  </si>
  <si>
    <t>Office Assistant</t>
  </si>
  <si>
    <t>MLSS</t>
  </si>
  <si>
    <t>Cleaner</t>
  </si>
  <si>
    <t>Guard</t>
  </si>
  <si>
    <t>House Rent (50%)</t>
  </si>
  <si>
    <t>Medical (10%)</t>
  </si>
  <si>
    <t>E.Bill (5%)</t>
  </si>
  <si>
    <t>Provedent Fund (10% Debited)</t>
  </si>
  <si>
    <t>University of Global Village(UGV), Barishal</t>
  </si>
  <si>
    <t>Salary Sheet of December, 2020</t>
  </si>
  <si>
    <t>Meter No.</t>
  </si>
  <si>
    <t>Previous Reading</t>
  </si>
  <si>
    <t>Current Reading</t>
  </si>
  <si>
    <t>Unit</t>
  </si>
  <si>
    <t>Bill</t>
  </si>
  <si>
    <t>Current Bill Calculation</t>
  </si>
  <si>
    <t>Monthly Installment Calculation of Loan</t>
  </si>
  <si>
    <t>Monthly Installment</t>
  </si>
  <si>
    <t>Loan</t>
  </si>
  <si>
    <t>Interest Rate</t>
  </si>
  <si>
    <t>Year</t>
  </si>
  <si>
    <t>Akib</t>
  </si>
  <si>
    <t>Cost</t>
  </si>
  <si>
    <t>Salvage Value</t>
  </si>
  <si>
    <t>Term</t>
  </si>
  <si>
    <t>Depreciation</t>
  </si>
  <si>
    <t>University of Global Village(UGV)</t>
  </si>
  <si>
    <t>Barishal</t>
  </si>
  <si>
    <t>Over Time Calculation</t>
  </si>
  <si>
    <t>Working Hour</t>
  </si>
  <si>
    <t>Over Time</t>
  </si>
  <si>
    <t>Wage/ Bill</t>
  </si>
  <si>
    <t>Investment</t>
  </si>
  <si>
    <t>Simple Interest</t>
  </si>
  <si>
    <t>Cycle Interest</t>
  </si>
  <si>
    <t>Simple and Cycle Interest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</si>
</sst>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7" formatCode="&quot;$&quot;#,##0.00"/>
  </numFmts>
  <fonts count="20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5"/>
      <name val="Calibri"/>
      <family val="2"/>
      <scheme val="minor"/>
    </font>
    <font>
      <u/>
      <sz val="16"/>
      <color theme="3" tint="0.39997558519241921"/>
      <name val="Calibri"/>
      <family val="2"/>
      <scheme val="minor"/>
    </font>
    <font>
      <sz val="16"/>
      <color theme="8" tint="-0.249977111117893"/>
      <name val="Calibri"/>
      <family val="2"/>
      <scheme val="minor"/>
    </font>
    <font>
      <sz val="16"/>
      <color theme="9" tint="-0.249977111117893"/>
      <name val="Calibri"/>
      <family val="2"/>
      <scheme val="minor"/>
    </font>
    <font>
      <sz val="16"/>
      <color theme="9" tint="-0.499984740745262"/>
      <name val="Calibri"/>
      <family val="2"/>
      <scheme val="minor"/>
    </font>
    <font>
      <sz val="14"/>
      <color rgb="FF00B050"/>
      <name val="Calibri"/>
      <family val="2"/>
      <scheme val="minor"/>
    </font>
    <font>
      <sz val="14"/>
      <color theme="8" tint="-0.249977111117893"/>
      <name val="Calibri"/>
      <family val="2"/>
      <scheme val="minor"/>
    </font>
    <font>
      <sz val="14"/>
      <color theme="9" tint="-0.249977111117893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14"/>
      <color theme="8" tint="-0.499984740745262"/>
      <name val="Calibri"/>
      <family val="2"/>
      <scheme val="minor"/>
    </font>
    <font>
      <sz val="14"/>
      <color theme="9" tint="-0.499984740745262"/>
      <name val="Calibri"/>
      <family val="2"/>
      <scheme val="minor"/>
    </font>
    <font>
      <sz val="14"/>
      <color theme="5" tint="-0.249977111117893"/>
      <name val="Calibri"/>
      <family val="2"/>
      <scheme val="minor"/>
    </font>
    <font>
      <sz val="16"/>
      <color rgb="FF00B050"/>
      <name val="Calibri"/>
      <family val="2"/>
      <scheme val="minor"/>
    </font>
    <font>
      <sz val="26"/>
      <color theme="9" tint="-0.249977111117893"/>
      <name val="Calibri"/>
      <family val="2"/>
      <scheme val="minor"/>
    </font>
    <font>
      <u/>
      <sz val="14"/>
      <color theme="9" tint="-0.249977111117893"/>
      <name val="Calibri"/>
      <family val="2"/>
      <scheme val="minor"/>
    </font>
    <font>
      <u/>
      <sz val="16"/>
      <color theme="9" tint="-0.249977111117893"/>
      <name val="Calibri"/>
      <family val="2"/>
      <scheme val="minor"/>
    </font>
    <font>
      <sz val="18"/>
      <color theme="8" tint="0.399975585192419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9" fillId="0" borderId="0" xfId="0" applyFont="1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Fill="1" applyAlignment="1"/>
    <xf numFmtId="0" fontId="6" fillId="4" borderId="0" xfId="0" applyFont="1" applyFill="1" applyAlignment="1">
      <alignment horizontal="center"/>
    </xf>
    <xf numFmtId="0" fontId="1" fillId="0" borderId="0" xfId="0" applyNumberFormat="1" applyFon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44" fontId="2" fillId="0" borderId="1" xfId="0" applyNumberFormat="1" applyFont="1" applyBorder="1" applyAlignment="1">
      <alignment horizontal="center" vertical="center" wrapText="1"/>
    </xf>
    <xf numFmtId="167" fontId="2" fillId="0" borderId="1" xfId="0" applyNumberFormat="1" applyFont="1" applyBorder="1" applyAlignment="1">
      <alignment wrapText="1"/>
    </xf>
    <xf numFmtId="0" fontId="16" fillId="4" borderId="0" xfId="0" applyFont="1" applyFill="1" applyAlignment="1">
      <alignment horizontal="center"/>
    </xf>
    <xf numFmtId="0" fontId="17" fillId="0" borderId="0" xfId="0" applyFont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6" borderId="1" xfId="0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0" fillId="6" borderId="1" xfId="0" applyFill="1" applyBorder="1" applyAlignment="1">
      <alignment wrapText="1"/>
    </xf>
    <xf numFmtId="9" fontId="0" fillId="0" borderId="1" xfId="0" applyNumberFormat="1" applyBorder="1"/>
    <xf numFmtId="0" fontId="15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9"/>
  <sheetViews>
    <sheetView workbookViewId="0">
      <selection activeCell="A75" sqref="A75:O75"/>
    </sheetView>
  </sheetViews>
  <sheetFormatPr defaultRowHeight="15"/>
  <cols>
    <col min="1" max="15" width="6" customWidth="1"/>
  </cols>
  <sheetData>
    <row r="1" spans="1:15" ht="37.5" customHeight="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ht="37.5" customHeight="1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37.5" customHeight="1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37.5" customHeight="1">
      <c r="A4" s="7" t="s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ht="37.5" customHeight="1">
      <c r="A5" s="3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ht="37.5" customHeight="1">
      <c r="A6" s="3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39" spans="1:15" ht="24" customHeight="1">
      <c r="A39" s="9" t="s">
        <v>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1:15" ht="24" customHeight="1">
      <c r="A40" s="12" t="s">
        <v>7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</row>
    <row r="41" spans="1:15" ht="24" customHeight="1">
      <c r="A41" s="13" t="s">
        <v>8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  <row r="42" spans="1:15" ht="24" customHeight="1">
      <c r="A42" s="13" t="s">
        <v>9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</row>
    <row r="43" spans="1:15" ht="19.5" customHeight="1"/>
    <row r="44" spans="1:15" ht="22.5" customHeight="1">
      <c r="A44" s="17" t="s">
        <v>10</v>
      </c>
      <c r="B44" s="17" t="s">
        <v>11</v>
      </c>
      <c r="C44" s="17" t="s">
        <v>27</v>
      </c>
      <c r="D44" s="17" t="s">
        <v>32</v>
      </c>
      <c r="E44" s="17" t="s">
        <v>28</v>
      </c>
      <c r="F44" s="17" t="s">
        <v>32</v>
      </c>
      <c r="G44" s="17" t="s">
        <v>29</v>
      </c>
      <c r="H44" s="17" t="s">
        <v>32</v>
      </c>
      <c r="I44" s="17" t="s">
        <v>30</v>
      </c>
      <c r="J44" s="17" t="s">
        <v>32</v>
      </c>
      <c r="K44" s="17" t="s">
        <v>31</v>
      </c>
      <c r="L44" s="17" t="s">
        <v>36</v>
      </c>
      <c r="M44" s="17" t="s">
        <v>33</v>
      </c>
      <c r="N44" s="17" t="s">
        <v>35</v>
      </c>
      <c r="O44" s="17" t="s">
        <v>34</v>
      </c>
    </row>
    <row r="45" spans="1:15" ht="22.5" customHeight="1">
      <c r="A45" s="17">
        <v>1</v>
      </c>
      <c r="B45" s="17" t="s">
        <v>12</v>
      </c>
      <c r="C45" s="17">
        <v>76</v>
      </c>
      <c r="D45" s="17">
        <f>IF(C45&gt;=80,5,IF(C45&gt;=70,4,IF(C45&gt;=60,3.5,IF(C45&gt;=50,3,IF(C45&gt;=40,2,IF(C45&gt;=33,1,IF(C45&lt;33,0)))))))</f>
        <v>4</v>
      </c>
      <c r="E45" s="17">
        <v>67</v>
      </c>
      <c r="F45" s="17">
        <f>IF(E45&gt;=80,5,IF(E45&gt;=70,4,IF(E45&gt;=60,3.5,IF(E45&gt;=50,3,IF(E45&gt;=40,2,IF(E45&gt;=33,1,IF(E45&lt;33,0)))))))</f>
        <v>3.5</v>
      </c>
      <c r="G45" s="17">
        <v>37</v>
      </c>
      <c r="H45" s="17">
        <f>IF(G45&gt;=80,5,IF(G45&gt;=70,4,IF(G45&gt;=60,3.5,IF(G45&gt;=50,3,IF(G45&gt;=40,2,IF(G45&gt;=33,1,IF(G45&lt;33,0)))))))</f>
        <v>1</v>
      </c>
      <c r="I45" s="17">
        <v>79</v>
      </c>
      <c r="J45" s="18">
        <f>IF(I45&gt;=80,5,IF(I45&gt;=70,4,IF(I45&gt;=60,3.5,IF(I45&gt;=50,3,IF(I45&gt;=40,2,IF(I45&gt;=33,1,IF(I45&lt;33,0)))))))</f>
        <v>4</v>
      </c>
      <c r="K45" s="18">
        <f>SUM(C45+E45+G45+I45)</f>
        <v>259</v>
      </c>
      <c r="L45" s="18">
        <f>SUM(C45+E45+G45+I45)/4</f>
        <v>64.75</v>
      </c>
      <c r="M45" s="19">
        <f>IF(OR(C45&lt;33,E45&lt;33,G45&lt;33,I45&lt;33),"0",SUM(D45+F45+H45+J45)/4)</f>
        <v>3.125</v>
      </c>
      <c r="N45" s="19" t="str">
        <f>IF(OR(C45&lt;33,E45&lt;33,G45&lt;33,I45&lt;33),"F",IF(L45&gt;=80,"A+",IF(L45&gt;=70,"A",IF(L45&gt;=60,"A-",IF(L45&gt;=50,"B",IF(L45&gt;=40,"C",IF(L45&gt;=33,"D",IF(L45&lt;33,"F"))))))))</f>
        <v>A-</v>
      </c>
      <c r="O45" s="18" t="str">
        <f>IF(OR(C45&lt;33,E45&lt;33,G45&lt;33,I45&lt;33),"Fail","Pass")</f>
        <v>Pass</v>
      </c>
    </row>
    <row r="46" spans="1:15" ht="22.5" customHeight="1">
      <c r="A46" s="17">
        <v>2</v>
      </c>
      <c r="B46" s="17" t="s">
        <v>13</v>
      </c>
      <c r="C46" s="17">
        <v>82</v>
      </c>
      <c r="D46" s="17">
        <f t="shared" ref="D46:D59" si="0">IF(C46&gt;=80,5,IF(C46&gt;=70,4,IF(C46&gt;=60,3.5,IF(C46&gt;=50,3,IF(C46&gt;=40,2,IF(C46&gt;=33,1,IF(C46&lt;33,0)))))))</f>
        <v>5</v>
      </c>
      <c r="E46" s="17">
        <v>69</v>
      </c>
      <c r="F46" s="17">
        <f t="shared" ref="F46:F59" si="1">IF(E46&gt;=80,5,IF(E46&gt;=70,4,IF(E46&gt;=60,3.5,IF(E46&gt;=50,3,IF(E46&gt;=40,2,IF(E46&gt;=33,1,IF(E46&lt;33,0)))))))</f>
        <v>3.5</v>
      </c>
      <c r="G46" s="17">
        <v>82</v>
      </c>
      <c r="H46" s="17">
        <f t="shared" ref="H46:H59" si="2">IF(G46&gt;=80,5,IF(G46&gt;=70,4,IF(G46&gt;=60,3.5,IF(G46&gt;=50,3,IF(G46&gt;=40,2,IF(G46&gt;=33,1,IF(G46&lt;33,0)))))))</f>
        <v>5</v>
      </c>
      <c r="I46" s="17">
        <v>25</v>
      </c>
      <c r="J46" s="18">
        <f t="shared" ref="J46:J59" si="3">IF(I46&gt;=80,5,IF(I46&gt;=70,4,IF(I46&gt;=60,3.5,IF(I46&gt;=50,3,IF(I46&gt;=40,2,IF(I46&gt;=33,1,IF(I46&lt;33,0)))))))</f>
        <v>0</v>
      </c>
      <c r="K46" s="18">
        <f t="shared" ref="K46:K59" si="4">SUM(C46+E46+G46+I46)</f>
        <v>258</v>
      </c>
      <c r="L46" s="18">
        <f t="shared" ref="L46:L59" si="5">SUM(C46+E46+G46+I46)/4</f>
        <v>64.5</v>
      </c>
      <c r="M46" s="19" t="str">
        <f t="shared" ref="M46:M59" si="6">IF(OR(C46&lt;33,E46&lt;33,G46&lt;33,I46&lt;33),"0",SUM(D46+F46+H46+J46)/4)</f>
        <v>0</v>
      </c>
      <c r="N46" s="19" t="str">
        <f t="shared" ref="N46:N59" si="7">IF(OR(C46&lt;33,E46&lt;33,G46&lt;33,I46&lt;33),"F",IF(L46&gt;=80,"A+",IF(L46&gt;=70,"A",IF(L46&gt;=60,"A-",IF(L46&gt;=50,"B",IF(L46&gt;=40,"C",IF(L46&gt;=33,"D",IF(L46&lt;33,"F"))))))))</f>
        <v>F</v>
      </c>
      <c r="O46" s="18" t="str">
        <f t="shared" ref="O46:O59" si="8">IF(OR(C46&lt;33,E46&lt;33,G46&lt;33,I46&lt;33),"Fail","Pass")</f>
        <v>Fail</v>
      </c>
    </row>
    <row r="47" spans="1:15" ht="22.5" customHeight="1">
      <c r="A47" s="17">
        <v>3</v>
      </c>
      <c r="B47" s="17" t="s">
        <v>14</v>
      </c>
      <c r="C47" s="17">
        <v>74</v>
      </c>
      <c r="D47" s="17">
        <f t="shared" si="0"/>
        <v>4</v>
      </c>
      <c r="E47" s="17">
        <v>71</v>
      </c>
      <c r="F47" s="17">
        <f t="shared" si="1"/>
        <v>4</v>
      </c>
      <c r="G47" s="17">
        <v>82</v>
      </c>
      <c r="H47" s="17">
        <f t="shared" si="2"/>
        <v>5</v>
      </c>
      <c r="I47" s="17">
        <v>76</v>
      </c>
      <c r="J47" s="18">
        <f t="shared" si="3"/>
        <v>4</v>
      </c>
      <c r="K47" s="18">
        <f t="shared" si="4"/>
        <v>303</v>
      </c>
      <c r="L47" s="18">
        <f t="shared" si="5"/>
        <v>75.75</v>
      </c>
      <c r="M47" s="19">
        <f t="shared" si="6"/>
        <v>4.25</v>
      </c>
      <c r="N47" s="19" t="str">
        <f t="shared" si="7"/>
        <v>A</v>
      </c>
      <c r="O47" s="18" t="str">
        <f t="shared" si="8"/>
        <v>Pass</v>
      </c>
    </row>
    <row r="48" spans="1:15" ht="22.5" customHeight="1">
      <c r="A48" s="17">
        <v>4</v>
      </c>
      <c r="B48" s="17" t="s">
        <v>15</v>
      </c>
      <c r="C48" s="17">
        <v>78</v>
      </c>
      <c r="D48" s="17">
        <f t="shared" si="0"/>
        <v>4</v>
      </c>
      <c r="E48" s="17">
        <v>73</v>
      </c>
      <c r="F48" s="17">
        <f t="shared" si="1"/>
        <v>4</v>
      </c>
      <c r="G48" s="17">
        <v>81</v>
      </c>
      <c r="H48" s="17">
        <f t="shared" si="2"/>
        <v>5</v>
      </c>
      <c r="I48" s="17">
        <v>80</v>
      </c>
      <c r="J48" s="18">
        <f t="shared" si="3"/>
        <v>5</v>
      </c>
      <c r="K48" s="18">
        <f t="shared" si="4"/>
        <v>312</v>
      </c>
      <c r="L48" s="18">
        <f t="shared" si="5"/>
        <v>78</v>
      </c>
      <c r="M48" s="19">
        <f t="shared" si="6"/>
        <v>4.5</v>
      </c>
      <c r="N48" s="19" t="str">
        <f t="shared" si="7"/>
        <v>A</v>
      </c>
      <c r="O48" s="18" t="str">
        <f t="shared" si="8"/>
        <v>Pass</v>
      </c>
    </row>
    <row r="49" spans="1:15" ht="22.5" customHeight="1">
      <c r="A49" s="17">
        <v>5</v>
      </c>
      <c r="B49" s="17" t="s">
        <v>16</v>
      </c>
      <c r="C49" s="17">
        <v>75</v>
      </c>
      <c r="D49" s="17">
        <f t="shared" si="0"/>
        <v>4</v>
      </c>
      <c r="E49" s="17">
        <v>74</v>
      </c>
      <c r="F49" s="17">
        <f t="shared" si="1"/>
        <v>4</v>
      </c>
      <c r="G49" s="17">
        <v>80</v>
      </c>
      <c r="H49" s="17">
        <f t="shared" si="2"/>
        <v>5</v>
      </c>
      <c r="I49" s="17">
        <v>85</v>
      </c>
      <c r="J49" s="18">
        <f t="shared" si="3"/>
        <v>5</v>
      </c>
      <c r="K49" s="18">
        <f t="shared" si="4"/>
        <v>314</v>
      </c>
      <c r="L49" s="18">
        <f t="shared" si="5"/>
        <v>78.5</v>
      </c>
      <c r="M49" s="19">
        <f t="shared" si="6"/>
        <v>4.5</v>
      </c>
      <c r="N49" s="19" t="str">
        <f t="shared" si="7"/>
        <v>A</v>
      </c>
      <c r="O49" s="18" t="str">
        <f t="shared" si="8"/>
        <v>Pass</v>
      </c>
    </row>
    <row r="50" spans="1:15" ht="22.5" customHeight="1">
      <c r="A50" s="17">
        <v>6</v>
      </c>
      <c r="B50" s="17" t="s">
        <v>17</v>
      </c>
      <c r="C50" s="17">
        <v>81</v>
      </c>
      <c r="D50" s="17">
        <f t="shared" si="0"/>
        <v>5</v>
      </c>
      <c r="E50" s="17">
        <v>75</v>
      </c>
      <c r="F50" s="17">
        <f t="shared" si="1"/>
        <v>4</v>
      </c>
      <c r="G50" s="17">
        <v>79</v>
      </c>
      <c r="H50" s="17">
        <f t="shared" si="2"/>
        <v>4</v>
      </c>
      <c r="I50" s="17">
        <v>73</v>
      </c>
      <c r="J50" s="18">
        <f t="shared" si="3"/>
        <v>4</v>
      </c>
      <c r="K50" s="18">
        <f t="shared" si="4"/>
        <v>308</v>
      </c>
      <c r="L50" s="18">
        <f t="shared" si="5"/>
        <v>77</v>
      </c>
      <c r="M50" s="19">
        <f t="shared" si="6"/>
        <v>4.25</v>
      </c>
      <c r="N50" s="19" t="str">
        <f t="shared" si="7"/>
        <v>A</v>
      </c>
      <c r="O50" s="18" t="str">
        <f t="shared" si="8"/>
        <v>Pass</v>
      </c>
    </row>
    <row r="51" spans="1:15" ht="22.5" customHeight="1">
      <c r="A51" s="17">
        <v>7</v>
      </c>
      <c r="B51" s="17" t="s">
        <v>18</v>
      </c>
      <c r="C51" s="17">
        <v>77</v>
      </c>
      <c r="D51" s="17">
        <f t="shared" si="0"/>
        <v>4</v>
      </c>
      <c r="E51" s="17">
        <v>76</v>
      </c>
      <c r="F51" s="17">
        <f t="shared" si="1"/>
        <v>4</v>
      </c>
      <c r="G51" s="17">
        <v>78</v>
      </c>
      <c r="H51" s="17">
        <f t="shared" si="2"/>
        <v>4</v>
      </c>
      <c r="I51" s="17">
        <v>69</v>
      </c>
      <c r="J51" s="18">
        <f t="shared" si="3"/>
        <v>3.5</v>
      </c>
      <c r="K51" s="18">
        <f t="shared" si="4"/>
        <v>300</v>
      </c>
      <c r="L51" s="18">
        <f t="shared" si="5"/>
        <v>75</v>
      </c>
      <c r="M51" s="19">
        <f t="shared" si="6"/>
        <v>3.875</v>
      </c>
      <c r="N51" s="19" t="str">
        <f t="shared" si="7"/>
        <v>A</v>
      </c>
      <c r="O51" s="18" t="str">
        <f t="shared" si="8"/>
        <v>Pass</v>
      </c>
    </row>
    <row r="52" spans="1:15" ht="22.5" customHeight="1">
      <c r="A52" s="17">
        <v>8</v>
      </c>
      <c r="B52" s="17" t="s">
        <v>19</v>
      </c>
      <c r="C52" s="17">
        <v>69</v>
      </c>
      <c r="D52" s="17">
        <f t="shared" si="0"/>
        <v>3.5</v>
      </c>
      <c r="E52" s="17">
        <v>77</v>
      </c>
      <c r="F52" s="17">
        <f t="shared" si="1"/>
        <v>4</v>
      </c>
      <c r="G52" s="17">
        <v>77</v>
      </c>
      <c r="H52" s="17">
        <f t="shared" si="2"/>
        <v>4</v>
      </c>
      <c r="I52" s="17">
        <v>71</v>
      </c>
      <c r="J52" s="18">
        <f t="shared" si="3"/>
        <v>4</v>
      </c>
      <c r="K52" s="18">
        <f t="shared" si="4"/>
        <v>294</v>
      </c>
      <c r="L52" s="18">
        <f t="shared" si="5"/>
        <v>73.5</v>
      </c>
      <c r="M52" s="19">
        <f t="shared" si="6"/>
        <v>3.875</v>
      </c>
      <c r="N52" s="19" t="str">
        <f t="shared" si="7"/>
        <v>A</v>
      </c>
      <c r="O52" s="18" t="str">
        <f t="shared" si="8"/>
        <v>Pass</v>
      </c>
    </row>
    <row r="53" spans="1:15" ht="22.5" customHeight="1">
      <c r="A53" s="17">
        <v>9</v>
      </c>
      <c r="B53" s="17" t="s">
        <v>20</v>
      </c>
      <c r="C53" s="17">
        <v>71</v>
      </c>
      <c r="D53" s="17">
        <f t="shared" si="0"/>
        <v>4</v>
      </c>
      <c r="E53" s="17">
        <v>78</v>
      </c>
      <c r="F53" s="17">
        <f t="shared" si="1"/>
        <v>4</v>
      </c>
      <c r="G53" s="17">
        <v>76</v>
      </c>
      <c r="H53" s="17">
        <f t="shared" si="2"/>
        <v>4</v>
      </c>
      <c r="I53" s="17">
        <v>74</v>
      </c>
      <c r="J53" s="18">
        <f t="shared" si="3"/>
        <v>4</v>
      </c>
      <c r="K53" s="18">
        <f t="shared" si="4"/>
        <v>299</v>
      </c>
      <c r="L53" s="18">
        <f t="shared" si="5"/>
        <v>74.75</v>
      </c>
      <c r="M53" s="19">
        <f t="shared" si="6"/>
        <v>4</v>
      </c>
      <c r="N53" s="19" t="str">
        <f t="shared" si="7"/>
        <v>A</v>
      </c>
      <c r="O53" s="18" t="str">
        <f t="shared" si="8"/>
        <v>Pass</v>
      </c>
    </row>
    <row r="54" spans="1:15" ht="22.5" customHeight="1">
      <c r="A54" s="17">
        <v>10</v>
      </c>
      <c r="B54" s="17" t="s">
        <v>21</v>
      </c>
      <c r="C54" s="17">
        <v>80</v>
      </c>
      <c r="D54" s="17">
        <f t="shared" si="0"/>
        <v>5</v>
      </c>
      <c r="E54" s="17">
        <v>79</v>
      </c>
      <c r="F54" s="17">
        <f t="shared" si="1"/>
        <v>4</v>
      </c>
      <c r="G54" s="17">
        <v>75</v>
      </c>
      <c r="H54" s="17">
        <f t="shared" si="2"/>
        <v>4</v>
      </c>
      <c r="I54" s="17">
        <v>75</v>
      </c>
      <c r="J54" s="18">
        <f t="shared" si="3"/>
        <v>4</v>
      </c>
      <c r="K54" s="18">
        <f t="shared" si="4"/>
        <v>309</v>
      </c>
      <c r="L54" s="18">
        <f t="shared" si="5"/>
        <v>77.25</v>
      </c>
      <c r="M54" s="19">
        <f t="shared" si="6"/>
        <v>4.25</v>
      </c>
      <c r="N54" s="19" t="str">
        <f t="shared" si="7"/>
        <v>A</v>
      </c>
      <c r="O54" s="18" t="str">
        <f t="shared" si="8"/>
        <v>Pass</v>
      </c>
    </row>
    <row r="55" spans="1:15" ht="22.5" customHeight="1">
      <c r="A55" s="17">
        <v>11</v>
      </c>
      <c r="B55" s="17" t="s">
        <v>22</v>
      </c>
      <c r="C55" s="17">
        <v>85</v>
      </c>
      <c r="D55" s="17">
        <f t="shared" si="0"/>
        <v>5</v>
      </c>
      <c r="E55" s="17">
        <v>80</v>
      </c>
      <c r="F55" s="17">
        <f t="shared" si="1"/>
        <v>5</v>
      </c>
      <c r="G55" s="17">
        <v>24</v>
      </c>
      <c r="H55" s="17">
        <f t="shared" si="2"/>
        <v>0</v>
      </c>
      <c r="I55" s="17">
        <v>77</v>
      </c>
      <c r="J55" s="18">
        <f t="shared" si="3"/>
        <v>4</v>
      </c>
      <c r="K55" s="18">
        <f t="shared" si="4"/>
        <v>266</v>
      </c>
      <c r="L55" s="18">
        <f t="shared" si="5"/>
        <v>66.5</v>
      </c>
      <c r="M55" s="19" t="str">
        <f t="shared" si="6"/>
        <v>0</v>
      </c>
      <c r="N55" s="19" t="str">
        <f t="shared" si="7"/>
        <v>F</v>
      </c>
      <c r="O55" s="18" t="str">
        <f t="shared" si="8"/>
        <v>Fail</v>
      </c>
    </row>
    <row r="56" spans="1:15" ht="22.5" customHeight="1">
      <c r="A56" s="17">
        <v>12</v>
      </c>
      <c r="B56" s="17" t="s">
        <v>23</v>
      </c>
      <c r="C56" s="17">
        <v>67</v>
      </c>
      <c r="D56" s="17">
        <f t="shared" si="0"/>
        <v>3.5</v>
      </c>
      <c r="E56" s="17">
        <v>81</v>
      </c>
      <c r="F56" s="17">
        <f t="shared" si="1"/>
        <v>5</v>
      </c>
      <c r="G56" s="17">
        <v>73</v>
      </c>
      <c r="H56" s="17">
        <f t="shared" si="2"/>
        <v>4</v>
      </c>
      <c r="I56" s="17">
        <v>78</v>
      </c>
      <c r="J56" s="18">
        <f t="shared" si="3"/>
        <v>4</v>
      </c>
      <c r="K56" s="18">
        <f t="shared" si="4"/>
        <v>299</v>
      </c>
      <c r="L56" s="18">
        <f t="shared" si="5"/>
        <v>74.75</v>
      </c>
      <c r="M56" s="19">
        <f t="shared" si="6"/>
        <v>4.125</v>
      </c>
      <c r="N56" s="19" t="str">
        <f t="shared" si="7"/>
        <v>A</v>
      </c>
      <c r="O56" s="18" t="str">
        <f t="shared" si="8"/>
        <v>Pass</v>
      </c>
    </row>
    <row r="57" spans="1:15" ht="22.5" customHeight="1">
      <c r="A57" s="17">
        <v>13</v>
      </c>
      <c r="B57" s="17" t="s">
        <v>24</v>
      </c>
      <c r="C57" s="17">
        <v>79</v>
      </c>
      <c r="D57" s="17">
        <f t="shared" si="0"/>
        <v>4</v>
      </c>
      <c r="E57" s="17">
        <v>82</v>
      </c>
      <c r="F57" s="17">
        <f t="shared" si="1"/>
        <v>5</v>
      </c>
      <c r="G57" s="17">
        <v>56</v>
      </c>
      <c r="H57" s="17">
        <f t="shared" si="2"/>
        <v>3</v>
      </c>
      <c r="I57" s="17">
        <v>81</v>
      </c>
      <c r="J57" s="18">
        <f t="shared" si="3"/>
        <v>5</v>
      </c>
      <c r="K57" s="18">
        <f t="shared" si="4"/>
        <v>298</v>
      </c>
      <c r="L57" s="18">
        <f t="shared" si="5"/>
        <v>74.5</v>
      </c>
      <c r="M57" s="19">
        <f t="shared" si="6"/>
        <v>4.25</v>
      </c>
      <c r="N57" s="19" t="str">
        <f t="shared" si="7"/>
        <v>A</v>
      </c>
      <c r="O57" s="18" t="str">
        <f t="shared" si="8"/>
        <v>Pass</v>
      </c>
    </row>
    <row r="58" spans="1:15" ht="22.5" customHeight="1">
      <c r="A58" s="17">
        <v>14</v>
      </c>
      <c r="B58" s="17" t="s">
        <v>25</v>
      </c>
      <c r="C58" s="17">
        <v>82</v>
      </c>
      <c r="D58" s="17">
        <f t="shared" si="0"/>
        <v>5</v>
      </c>
      <c r="E58" s="17">
        <v>82</v>
      </c>
      <c r="F58" s="17">
        <f t="shared" si="1"/>
        <v>5</v>
      </c>
      <c r="G58" s="17">
        <v>69</v>
      </c>
      <c r="H58" s="17">
        <f t="shared" si="2"/>
        <v>3.5</v>
      </c>
      <c r="I58" s="17">
        <v>82</v>
      </c>
      <c r="J58" s="18">
        <f t="shared" si="3"/>
        <v>5</v>
      </c>
      <c r="K58" s="18">
        <f t="shared" si="4"/>
        <v>315</v>
      </c>
      <c r="L58" s="18">
        <f t="shared" si="5"/>
        <v>78.75</v>
      </c>
      <c r="M58" s="19">
        <f t="shared" si="6"/>
        <v>4.625</v>
      </c>
      <c r="N58" s="19" t="str">
        <f t="shared" si="7"/>
        <v>A</v>
      </c>
      <c r="O58" s="18" t="str">
        <f t="shared" si="8"/>
        <v>Pass</v>
      </c>
    </row>
    <row r="59" spans="1:15" ht="22.5" customHeight="1">
      <c r="A59" s="17">
        <v>15</v>
      </c>
      <c r="B59" s="17" t="s">
        <v>26</v>
      </c>
      <c r="C59" s="17">
        <v>73</v>
      </c>
      <c r="D59" s="17">
        <f t="shared" si="0"/>
        <v>4</v>
      </c>
      <c r="E59" s="17">
        <v>85</v>
      </c>
      <c r="F59" s="17">
        <f t="shared" si="1"/>
        <v>5</v>
      </c>
      <c r="G59" s="17">
        <v>67</v>
      </c>
      <c r="H59" s="17">
        <f t="shared" si="2"/>
        <v>3.5</v>
      </c>
      <c r="I59" s="17">
        <v>82</v>
      </c>
      <c r="J59" s="18">
        <f t="shared" si="3"/>
        <v>5</v>
      </c>
      <c r="K59" s="18">
        <f t="shared" si="4"/>
        <v>307</v>
      </c>
      <c r="L59" s="18">
        <f t="shared" si="5"/>
        <v>76.75</v>
      </c>
      <c r="M59" s="19">
        <f t="shared" si="6"/>
        <v>4.375</v>
      </c>
      <c r="N59" s="19" t="str">
        <f t="shared" si="7"/>
        <v>A</v>
      </c>
      <c r="O59" s="18" t="str">
        <f t="shared" si="8"/>
        <v>Pass</v>
      </c>
    </row>
    <row r="75" spans="1:15" ht="2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</row>
    <row r="76" spans="1:15" ht="18.7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</row>
    <row r="77" spans="1:15" ht="18.7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</row>
    <row r="78" spans="1:15" ht="18.7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</row>
    <row r="79" spans="1:15" ht="2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</row>
  </sheetData>
  <sortState ref="I45:I59">
    <sortCondition ref="I45:I59" customList="72,54,79,26,67,76,33,70,80,90,85,73,87,92,47"/>
  </sortState>
  <mergeCells count="10">
    <mergeCell ref="A6:O6"/>
    <mergeCell ref="A39:O39"/>
    <mergeCell ref="A40:O40"/>
    <mergeCell ref="A41:O41"/>
    <mergeCell ref="A42:O42"/>
    <mergeCell ref="A1:O1"/>
    <mergeCell ref="A2:O2"/>
    <mergeCell ref="A3:O3"/>
    <mergeCell ref="A4:O4"/>
    <mergeCell ref="A5:O5"/>
  </mergeCells>
  <pageMargins left="0.7" right="0.7" top="0.75" bottom="0.75" header="0.72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8"/>
  <sheetViews>
    <sheetView topLeftCell="A8" workbookViewId="0">
      <selection activeCell="F8" sqref="F8:F18"/>
    </sheetView>
  </sheetViews>
  <sheetFormatPr defaultRowHeight="15"/>
  <cols>
    <col min="1" max="6" width="14.7109375" customWidth="1"/>
  </cols>
  <sheetData>
    <row r="1" spans="1:15" ht="25.5" customHeight="1">
      <c r="A1" s="9" t="s">
        <v>6</v>
      </c>
      <c r="B1" s="9"/>
      <c r="C1" s="9"/>
      <c r="D1" s="9"/>
      <c r="E1" s="9"/>
      <c r="F1" s="9"/>
      <c r="G1" s="15"/>
      <c r="H1" s="15"/>
      <c r="I1" s="15"/>
      <c r="J1" s="15"/>
      <c r="K1" s="15"/>
      <c r="L1" s="15"/>
      <c r="M1" s="15"/>
      <c r="N1" s="15"/>
      <c r="O1" s="15"/>
    </row>
    <row r="2" spans="1:15" ht="25.5" customHeight="1">
      <c r="A2" s="12" t="s">
        <v>7</v>
      </c>
      <c r="B2" s="12"/>
      <c r="C2" s="12"/>
      <c r="D2" s="12"/>
      <c r="E2" s="12"/>
      <c r="F2" s="12"/>
      <c r="G2" s="16"/>
      <c r="H2" s="16"/>
      <c r="I2" s="16"/>
      <c r="J2" s="16"/>
      <c r="K2" s="16"/>
      <c r="L2" s="16"/>
      <c r="M2" s="16"/>
      <c r="N2" s="16"/>
      <c r="O2" s="16"/>
    </row>
    <row r="3" spans="1:15" ht="25.5" customHeight="1">
      <c r="A3" s="2" t="s">
        <v>37</v>
      </c>
      <c r="B3" s="2"/>
      <c r="C3" s="2"/>
      <c r="D3" s="2"/>
      <c r="E3" s="2"/>
      <c r="F3" s="2"/>
      <c r="G3" s="24"/>
      <c r="H3" s="24"/>
      <c r="I3" s="24"/>
      <c r="J3" s="24"/>
      <c r="K3" s="24"/>
      <c r="L3" s="24"/>
      <c r="M3" s="24"/>
      <c r="N3" s="24"/>
      <c r="O3" s="24"/>
    </row>
    <row r="4" spans="1:15" ht="25.5" customHeight="1">
      <c r="A4" s="20" t="s">
        <v>38</v>
      </c>
      <c r="B4" s="20"/>
      <c r="C4" s="20"/>
      <c r="D4" s="20"/>
      <c r="E4" s="20"/>
      <c r="F4" s="20"/>
      <c r="G4" s="23"/>
      <c r="H4" s="23"/>
      <c r="I4" s="23"/>
      <c r="J4" s="23"/>
      <c r="K4" s="23"/>
      <c r="L4" s="23"/>
      <c r="M4" s="23"/>
      <c r="N4" s="23"/>
      <c r="O4" s="23"/>
    </row>
    <row r="5" spans="1:15" ht="25.5" customHeight="1">
      <c r="A5" s="21" t="s">
        <v>39</v>
      </c>
      <c r="B5" s="21"/>
      <c r="C5" s="21"/>
      <c r="D5" s="21"/>
      <c r="E5" s="21"/>
      <c r="F5" s="21"/>
      <c r="G5" s="22"/>
      <c r="H5" s="22"/>
      <c r="I5" s="22"/>
      <c r="J5" s="22"/>
      <c r="K5" s="22"/>
      <c r="L5" s="22"/>
      <c r="M5" s="22"/>
      <c r="N5" s="22"/>
      <c r="O5" s="22"/>
    </row>
    <row r="7" spans="1:15" ht="25.5" customHeight="1">
      <c r="A7" t="s">
        <v>40</v>
      </c>
      <c r="B7" t="s">
        <v>41</v>
      </c>
      <c r="C7" t="s">
        <v>42</v>
      </c>
      <c r="D7" t="s">
        <v>43</v>
      </c>
      <c r="E7" t="s">
        <v>33</v>
      </c>
      <c r="F7" t="s">
        <v>44</v>
      </c>
    </row>
    <row r="8" spans="1:15" ht="25.5" customHeight="1">
      <c r="A8" s="25" t="s">
        <v>45</v>
      </c>
      <c r="B8" s="18">
        <v>76</v>
      </c>
      <c r="C8" s="18" t="str">
        <f>IF(B8&gt;=80,"A+",IF(B8&gt;=70,"A",IF(B8&gt;=60,"A-",IF(B8&gt;=50,"B",IF(B8&gt;=40,"C",IF(B8&gt;=33,"D",IF(B8&lt;33,"F")))))))</f>
        <v>A</v>
      </c>
      <c r="D8" s="18" t="str">
        <f>IF(B8&gt;=80,"5",IF(B8&gt;=70,"4",IF(B8&gt;=60,"3.5",IF(B8&gt;=50,"3",IF(B8&gt;=40,"2",IF(B8&gt;=33,"1",IF(B8&lt;33,"0")))))))</f>
        <v>4</v>
      </c>
      <c r="E8" s="26">
        <f>IF(MIN(B8:B15)&lt;33,"F",SUM(D8+D9+D10+D11+D12+D13+D14+D15)/8)</f>
        <v>4.5</v>
      </c>
      <c r="F8" s="29">
        <f>IF(MIN(B8:B15)&lt;33,"F",IF(E8&gt;=4.6,"5",SUM(D8+D9+D10+D11+D12+D13+D14+D15+E17)/8))</f>
        <v>4.6875</v>
      </c>
    </row>
    <row r="9" spans="1:15" ht="25.5" customHeight="1">
      <c r="A9" s="25" t="s">
        <v>46</v>
      </c>
      <c r="B9" s="18">
        <v>82</v>
      </c>
      <c r="C9" s="18" t="str">
        <f t="shared" ref="C9:C15" si="0">IF(B9&gt;=80,"A+",IF(B9&gt;=70,"A",IF(B9&gt;=60,"A-",IF(B9&gt;=50,"B",IF(B9&gt;=40,"C",IF(B9&gt;=33,"D",IF(B9&lt;33,"F")))))))</f>
        <v>A+</v>
      </c>
      <c r="D9" s="18" t="str">
        <f t="shared" ref="D9:D15" si="1">IF(B9&gt;=80,"5",IF(B9&gt;=70,"4",IF(B9&gt;=60,"3.5",IF(B9&gt;=50,"3",IF(B9&gt;=40,"2",IF(B9&gt;=33,"1",IF(B9&lt;33,"0")))))))</f>
        <v>5</v>
      </c>
      <c r="E9" s="26"/>
      <c r="F9" s="29"/>
    </row>
    <row r="10" spans="1:15" ht="25.5" customHeight="1">
      <c r="A10" s="18" t="s">
        <v>47</v>
      </c>
      <c r="B10" s="18">
        <v>53</v>
      </c>
      <c r="C10" s="18" t="str">
        <f t="shared" si="0"/>
        <v>B</v>
      </c>
      <c r="D10" s="18" t="str">
        <f t="shared" si="1"/>
        <v>3</v>
      </c>
      <c r="E10" s="26"/>
      <c r="F10" s="29"/>
    </row>
    <row r="11" spans="1:15" ht="25.5" customHeight="1">
      <c r="A11" s="18" t="s">
        <v>48</v>
      </c>
      <c r="B11" s="18">
        <v>89</v>
      </c>
      <c r="C11" s="18" t="str">
        <f t="shared" si="0"/>
        <v>A+</v>
      </c>
      <c r="D11" s="18" t="str">
        <f t="shared" si="1"/>
        <v>5</v>
      </c>
      <c r="E11" s="26"/>
      <c r="F11" s="29"/>
    </row>
    <row r="12" spans="1:15" ht="25.5" customHeight="1">
      <c r="A12" s="18" t="s">
        <v>49</v>
      </c>
      <c r="B12" s="18">
        <v>97</v>
      </c>
      <c r="C12" s="18" t="str">
        <f t="shared" si="0"/>
        <v>A+</v>
      </c>
      <c r="D12" s="18" t="str">
        <f t="shared" si="1"/>
        <v>5</v>
      </c>
      <c r="E12" s="26"/>
      <c r="F12" s="29"/>
    </row>
    <row r="13" spans="1:15" ht="25.5" customHeight="1">
      <c r="A13" s="18" t="s">
        <v>50</v>
      </c>
      <c r="B13" s="18">
        <v>86</v>
      </c>
      <c r="C13" s="18" t="str">
        <f t="shared" si="0"/>
        <v>A+</v>
      </c>
      <c r="D13" s="18" t="str">
        <f t="shared" si="1"/>
        <v>5</v>
      </c>
      <c r="E13" s="26"/>
      <c r="F13" s="29"/>
    </row>
    <row r="14" spans="1:15" ht="25.5" customHeight="1">
      <c r="A14" s="18" t="s">
        <v>51</v>
      </c>
      <c r="B14" s="18">
        <v>83</v>
      </c>
      <c r="C14" s="18" t="str">
        <f t="shared" si="0"/>
        <v>A+</v>
      </c>
      <c r="D14" s="18" t="str">
        <f t="shared" si="1"/>
        <v>5</v>
      </c>
      <c r="E14" s="26"/>
      <c r="F14" s="29"/>
    </row>
    <row r="15" spans="1:15" ht="25.5" customHeight="1">
      <c r="A15" s="18" t="s">
        <v>52</v>
      </c>
      <c r="B15" s="18">
        <v>79</v>
      </c>
      <c r="C15" s="18" t="str">
        <f t="shared" si="0"/>
        <v>A</v>
      </c>
      <c r="D15" s="18" t="str">
        <f t="shared" si="1"/>
        <v>4</v>
      </c>
      <c r="E15" s="26"/>
      <c r="F15" s="29"/>
    </row>
    <row r="16" spans="1:15" ht="25.5" customHeight="1">
      <c r="A16" s="18" t="s">
        <v>53</v>
      </c>
      <c r="B16" s="18"/>
      <c r="C16" s="18"/>
      <c r="D16" s="18"/>
      <c r="E16" s="18" t="s">
        <v>55</v>
      </c>
      <c r="F16" s="29"/>
    </row>
    <row r="17" spans="1:6" ht="25.5" customHeight="1">
      <c r="A17" s="26" t="s">
        <v>54</v>
      </c>
      <c r="B17" s="26">
        <v>60</v>
      </c>
      <c r="C17" s="26" t="str">
        <f>IF(B17&gt;=80,"A+",IF(B17&gt;=70,"A",IF(B17&gt;=60,"A-",IF(B17&gt;=50,"B",IF(B17&gt;=40,"C",IF(B17&gt;=33,"D",IF(B17&lt;33,"F")))))))</f>
        <v>A-</v>
      </c>
      <c r="D17" s="26" t="str">
        <f>IF(B17&gt;=80,"5",IF(B17&gt;=70,"4",IF(B17&gt;=60,"3.5",IF(B17&gt;=50,"3",IF(B17&gt;=40,"2",IF(B17&gt;=33,"1",IF(B17&lt;33,"0")))))))</f>
        <v>3.5</v>
      </c>
      <c r="E17" s="26" t="str">
        <f>IF(B17&gt;=80,"3",IF(B17&gt;=70,"2",IF(B17&gt;=60,"1.5",IF(B17&gt;=50,"1",IF(B17&gt;=40,"0",IF(B17&gt;=33,"0",IF(B17&lt;33,"0")))))))</f>
        <v>1.5</v>
      </c>
      <c r="F17" s="29"/>
    </row>
    <row r="18" spans="1:6" ht="25.5" customHeight="1">
      <c r="A18" s="26"/>
      <c r="B18" s="26"/>
      <c r="C18" s="26"/>
      <c r="D18" s="26"/>
      <c r="E18" s="26"/>
      <c r="F18" s="29"/>
    </row>
  </sheetData>
  <mergeCells count="12">
    <mergeCell ref="A5:F5"/>
    <mergeCell ref="A17:A18"/>
    <mergeCell ref="B17:B18"/>
    <mergeCell ref="C17:C18"/>
    <mergeCell ref="D17:D18"/>
    <mergeCell ref="E17:E18"/>
    <mergeCell ref="E8:E15"/>
    <mergeCell ref="F8:F18"/>
    <mergeCell ref="A1:F1"/>
    <mergeCell ref="A2:F2"/>
    <mergeCell ref="A3:F3"/>
    <mergeCell ref="A4:F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5"/>
  <sheetViews>
    <sheetView topLeftCell="A5" workbookViewId="0">
      <selection activeCell="I12" sqref="I12"/>
    </sheetView>
  </sheetViews>
  <sheetFormatPr defaultRowHeight="15"/>
  <cols>
    <col min="1" max="8" width="9.5703125" style="14" customWidth="1"/>
  </cols>
  <sheetData>
    <row r="1" spans="1:9" ht="18.75">
      <c r="A1" s="11" t="s">
        <v>76</v>
      </c>
      <c r="B1" s="11"/>
      <c r="C1" s="11"/>
      <c r="D1" s="11"/>
      <c r="E1" s="11"/>
      <c r="F1" s="11"/>
      <c r="G1" s="11"/>
      <c r="H1" s="11"/>
      <c r="I1" s="11"/>
    </row>
    <row r="2" spans="1:9" ht="23.25">
      <c r="A2" s="8" t="s">
        <v>77</v>
      </c>
      <c r="B2" s="8"/>
      <c r="C2" s="8"/>
      <c r="D2" s="8"/>
      <c r="E2" s="8"/>
      <c r="F2" s="8"/>
      <c r="G2" s="8"/>
      <c r="H2" s="8"/>
      <c r="I2" s="8"/>
    </row>
    <row r="4" spans="1:9" ht="57.75" customHeight="1">
      <c r="A4" s="17" t="s">
        <v>11</v>
      </c>
      <c r="B4" s="17" t="s">
        <v>56</v>
      </c>
      <c r="C4" s="17" t="s">
        <v>57</v>
      </c>
      <c r="D4" s="28" t="s">
        <v>72</v>
      </c>
      <c r="E4" s="28" t="s">
        <v>73</v>
      </c>
      <c r="F4" s="17" t="s">
        <v>74</v>
      </c>
      <c r="G4" s="28" t="s">
        <v>58</v>
      </c>
      <c r="H4" s="28" t="s">
        <v>75</v>
      </c>
      <c r="I4" s="28" t="s">
        <v>59</v>
      </c>
    </row>
    <row r="5" spans="1:9" ht="42" customHeight="1">
      <c r="A5" s="17" t="s">
        <v>24</v>
      </c>
      <c r="B5" s="17" t="s">
        <v>65</v>
      </c>
      <c r="C5" s="17">
        <v>22000</v>
      </c>
      <c r="D5" s="17">
        <f>C5*50%</f>
        <v>11000</v>
      </c>
      <c r="E5" s="17">
        <f>C5*10%</f>
        <v>2200</v>
      </c>
      <c r="F5" s="17">
        <f>C5*5%</f>
        <v>1100</v>
      </c>
      <c r="G5" s="17">
        <f>SUM(C5:F5)</f>
        <v>36300</v>
      </c>
      <c r="H5" s="17">
        <f>C5*10%</f>
        <v>2200</v>
      </c>
      <c r="I5" s="17">
        <f>G5-H5</f>
        <v>34100</v>
      </c>
    </row>
    <row r="6" spans="1:9" ht="42" customHeight="1">
      <c r="A6" s="17" t="s">
        <v>60</v>
      </c>
      <c r="B6" s="17" t="s">
        <v>66</v>
      </c>
      <c r="C6" s="17">
        <v>20000</v>
      </c>
      <c r="D6" s="17">
        <f t="shared" ref="D6:D11" si="0">C6*50%</f>
        <v>10000</v>
      </c>
      <c r="E6" s="17">
        <f t="shared" ref="E6:E11" si="1">C6*10%</f>
        <v>2000</v>
      </c>
      <c r="F6" s="17">
        <f t="shared" ref="F6:F11" si="2">C6*5%</f>
        <v>1000</v>
      </c>
      <c r="G6" s="17">
        <f t="shared" ref="G6:G11" si="3">SUM(C6:F6)</f>
        <v>33000</v>
      </c>
      <c r="H6" s="17">
        <f t="shared" ref="H6:H11" si="4">C6*10%</f>
        <v>2000</v>
      </c>
      <c r="I6" s="17">
        <f t="shared" ref="I6:I11" si="5">G6-H6</f>
        <v>31000</v>
      </c>
    </row>
    <row r="7" spans="1:9" ht="42" customHeight="1">
      <c r="A7" s="17" t="s">
        <v>61</v>
      </c>
      <c r="B7" s="17" t="s">
        <v>67</v>
      </c>
      <c r="C7" s="17">
        <v>15000</v>
      </c>
      <c r="D7" s="17">
        <f t="shared" si="0"/>
        <v>7500</v>
      </c>
      <c r="E7" s="17">
        <f t="shared" si="1"/>
        <v>1500</v>
      </c>
      <c r="F7" s="17">
        <f t="shared" si="2"/>
        <v>750</v>
      </c>
      <c r="G7" s="17">
        <f t="shared" si="3"/>
        <v>24750</v>
      </c>
      <c r="H7" s="17">
        <f t="shared" si="4"/>
        <v>1500</v>
      </c>
      <c r="I7" s="17">
        <f t="shared" si="5"/>
        <v>23250</v>
      </c>
    </row>
    <row r="8" spans="1:9" ht="42" customHeight="1">
      <c r="A8" s="17" t="s">
        <v>62</v>
      </c>
      <c r="B8" s="28" t="s">
        <v>68</v>
      </c>
      <c r="C8" s="17">
        <v>12000</v>
      </c>
      <c r="D8" s="17">
        <f t="shared" si="0"/>
        <v>6000</v>
      </c>
      <c r="E8" s="17">
        <f t="shared" si="1"/>
        <v>1200</v>
      </c>
      <c r="F8" s="17">
        <f t="shared" si="2"/>
        <v>600</v>
      </c>
      <c r="G8" s="17">
        <f t="shared" si="3"/>
        <v>19800</v>
      </c>
      <c r="H8" s="17">
        <f t="shared" si="4"/>
        <v>1200</v>
      </c>
      <c r="I8" s="17">
        <f t="shared" si="5"/>
        <v>18600</v>
      </c>
    </row>
    <row r="9" spans="1:9" ht="42" customHeight="1">
      <c r="A9" s="17" t="s">
        <v>63</v>
      </c>
      <c r="B9" s="17" t="s">
        <v>69</v>
      </c>
      <c r="C9" s="17">
        <v>8000</v>
      </c>
      <c r="D9" s="17">
        <f t="shared" si="0"/>
        <v>4000</v>
      </c>
      <c r="E9" s="17">
        <f t="shared" si="1"/>
        <v>800</v>
      </c>
      <c r="F9" s="17">
        <f t="shared" si="2"/>
        <v>400</v>
      </c>
      <c r="G9" s="17">
        <f t="shared" si="3"/>
        <v>13200</v>
      </c>
      <c r="H9" s="17">
        <f t="shared" si="4"/>
        <v>800</v>
      </c>
      <c r="I9" s="17">
        <f t="shared" si="5"/>
        <v>12400</v>
      </c>
    </row>
    <row r="10" spans="1:9" ht="42" customHeight="1">
      <c r="A10" s="17" t="s">
        <v>64</v>
      </c>
      <c r="B10" s="17" t="s">
        <v>70</v>
      </c>
      <c r="C10" s="17">
        <v>6000</v>
      </c>
      <c r="D10" s="17">
        <f t="shared" si="0"/>
        <v>3000</v>
      </c>
      <c r="E10" s="17">
        <f t="shared" si="1"/>
        <v>600</v>
      </c>
      <c r="F10" s="17">
        <f t="shared" si="2"/>
        <v>300</v>
      </c>
      <c r="G10" s="17">
        <f t="shared" si="3"/>
        <v>9900</v>
      </c>
      <c r="H10" s="17">
        <f t="shared" si="4"/>
        <v>600</v>
      </c>
      <c r="I10" s="17">
        <f t="shared" si="5"/>
        <v>9300</v>
      </c>
    </row>
    <row r="11" spans="1:9" ht="42" customHeight="1">
      <c r="A11" s="17" t="s">
        <v>16</v>
      </c>
      <c r="B11" s="17" t="s">
        <v>71</v>
      </c>
      <c r="C11" s="17">
        <v>6000</v>
      </c>
      <c r="D11" s="17">
        <f t="shared" si="0"/>
        <v>3000</v>
      </c>
      <c r="E11" s="17">
        <f t="shared" si="1"/>
        <v>600</v>
      </c>
      <c r="F11" s="17">
        <f t="shared" si="2"/>
        <v>300</v>
      </c>
      <c r="G11" s="17">
        <f t="shared" si="3"/>
        <v>9900</v>
      </c>
      <c r="H11" s="17">
        <f t="shared" si="4"/>
        <v>600</v>
      </c>
      <c r="I11" s="17">
        <f t="shared" si="5"/>
        <v>9300</v>
      </c>
    </row>
    <row r="12" spans="1:9" ht="42" customHeight="1"/>
    <row r="13" spans="1:9" ht="42" customHeight="1"/>
    <row r="14" spans="1:9" ht="42" customHeight="1"/>
    <row r="15" spans="1:9" ht="42" customHeight="1"/>
    <row r="16" spans="1:9" ht="42" customHeight="1"/>
    <row r="17" ht="42" customHeight="1"/>
    <row r="18" ht="42" customHeight="1"/>
    <row r="19" ht="42" customHeight="1"/>
    <row r="20" ht="42" customHeight="1"/>
    <row r="21" ht="42" customHeight="1"/>
    <row r="22" ht="42" customHeight="1"/>
    <row r="23" ht="42" customHeight="1"/>
    <row r="24" ht="42" customHeight="1"/>
    <row r="25" ht="42" customHeight="1"/>
    <row r="26" ht="42" customHeight="1"/>
    <row r="27" ht="42" customHeight="1"/>
    <row r="28" ht="42" customHeight="1"/>
    <row r="29" ht="42" customHeight="1"/>
    <row r="30" ht="42" customHeight="1"/>
    <row r="31" ht="42" customHeight="1"/>
    <row r="32" ht="42" customHeight="1"/>
    <row r="33" ht="42" customHeight="1"/>
    <row r="34" ht="42" customHeight="1"/>
    <row r="35" ht="42" customHeight="1"/>
    <row r="36" ht="42" customHeight="1"/>
    <row r="37" ht="42" customHeight="1"/>
    <row r="38" ht="42" customHeight="1"/>
    <row r="39" ht="42" customHeight="1"/>
    <row r="40" ht="42" customHeight="1"/>
    <row r="41" ht="42" customHeight="1"/>
    <row r="42" ht="42" customHeight="1"/>
    <row r="43" ht="42" customHeight="1"/>
    <row r="44" ht="42" customHeight="1"/>
    <row r="45" ht="42" customHeight="1"/>
  </sheetData>
  <mergeCells count="2">
    <mergeCell ref="A1:I1"/>
    <mergeCell ref="A2:I2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2"/>
  <sheetViews>
    <sheetView tabSelected="1" workbookViewId="0">
      <selection activeCell="A3" sqref="A3:F3"/>
    </sheetView>
  </sheetViews>
  <sheetFormatPr defaultRowHeight="15"/>
  <cols>
    <col min="1" max="6" width="14.140625" customWidth="1"/>
  </cols>
  <sheetData>
    <row r="1" spans="1:6" ht="18.75">
      <c r="A1" s="10" t="s">
        <v>76</v>
      </c>
      <c r="B1" s="10"/>
      <c r="C1" s="10"/>
      <c r="D1" s="10"/>
      <c r="E1" s="10"/>
      <c r="F1" s="10"/>
    </row>
    <row r="3" spans="1:6" ht="21">
      <c r="A3" s="54" t="s">
        <v>83</v>
      </c>
      <c r="B3" s="54"/>
      <c r="C3" s="54"/>
      <c r="D3" s="54"/>
      <c r="E3" s="54"/>
      <c r="F3" s="54"/>
    </row>
    <row r="5" spans="1:6" ht="30">
      <c r="A5" s="30" t="s">
        <v>11</v>
      </c>
      <c r="B5" s="31" t="s">
        <v>78</v>
      </c>
      <c r="C5" s="31" t="s">
        <v>79</v>
      </c>
      <c r="D5" s="31" t="s">
        <v>80</v>
      </c>
      <c r="E5" s="30" t="s">
        <v>81</v>
      </c>
      <c r="F5" s="31" t="s">
        <v>82</v>
      </c>
    </row>
    <row r="6" spans="1:6" ht="30" customHeight="1">
      <c r="A6" s="17" t="s">
        <v>24</v>
      </c>
      <c r="B6" s="17">
        <v>1001</v>
      </c>
      <c r="C6" s="17">
        <v>1254</v>
      </c>
      <c r="D6" s="17">
        <v>1482</v>
      </c>
      <c r="E6" s="17">
        <f>D6-C6</f>
        <v>228</v>
      </c>
      <c r="F6" s="17">
        <f>IF(E6&lt;=100,E6*3,IF(E6&lt;=200,E6*4,IF(E6&lt;=300,E6*5,IF(E6&lt;=400,E6*6,IF(E6&lt;=500,E6*8,IF(E6&gt;500,E6*10))))))</f>
        <v>1140</v>
      </c>
    </row>
    <row r="7" spans="1:6" ht="30" customHeight="1">
      <c r="A7" s="17" t="s">
        <v>60</v>
      </c>
      <c r="B7" s="17">
        <v>1002</v>
      </c>
      <c r="C7" s="17">
        <v>1002</v>
      </c>
      <c r="D7" s="17">
        <v>1154</v>
      </c>
      <c r="E7" s="17">
        <f t="shared" ref="E7:E12" si="0">D7-C7</f>
        <v>152</v>
      </c>
      <c r="F7" s="17">
        <f t="shared" ref="F7:F12" si="1">IF(E7&lt;=100,E7*3,IF(E7&lt;=200,E7*4,IF(E7&lt;=300,E7*5,IF(E7&lt;=400,E7*6,IF(E7&lt;=500,E7*8,IF(E7&gt;500,E7*10))))))</f>
        <v>608</v>
      </c>
    </row>
    <row r="8" spans="1:6" ht="30" customHeight="1">
      <c r="A8" s="17" t="s">
        <v>61</v>
      </c>
      <c r="B8" s="17">
        <v>1003</v>
      </c>
      <c r="C8" s="17">
        <v>983</v>
      </c>
      <c r="D8" s="17">
        <v>1009</v>
      </c>
      <c r="E8" s="17">
        <f t="shared" si="0"/>
        <v>26</v>
      </c>
      <c r="F8" s="17">
        <f t="shared" si="1"/>
        <v>78</v>
      </c>
    </row>
    <row r="9" spans="1:6" ht="30" customHeight="1">
      <c r="A9" s="17" t="s">
        <v>62</v>
      </c>
      <c r="B9" s="17">
        <v>1004</v>
      </c>
      <c r="C9" s="17">
        <v>775</v>
      </c>
      <c r="D9" s="17">
        <v>874</v>
      </c>
      <c r="E9" s="17">
        <f t="shared" si="0"/>
        <v>99</v>
      </c>
      <c r="F9" s="17">
        <f t="shared" si="1"/>
        <v>297</v>
      </c>
    </row>
    <row r="10" spans="1:6" ht="30" customHeight="1">
      <c r="A10" s="17" t="s">
        <v>63</v>
      </c>
      <c r="B10" s="17">
        <v>1005</v>
      </c>
      <c r="C10" s="17">
        <v>1314</v>
      </c>
      <c r="D10" s="17">
        <v>1623</v>
      </c>
      <c r="E10" s="17">
        <f t="shared" si="0"/>
        <v>309</v>
      </c>
      <c r="F10" s="17">
        <f t="shared" si="1"/>
        <v>1854</v>
      </c>
    </row>
    <row r="11" spans="1:6" ht="30" customHeight="1">
      <c r="A11" s="17" t="s">
        <v>64</v>
      </c>
      <c r="B11" s="17">
        <v>1006</v>
      </c>
      <c r="C11" s="17">
        <v>895</v>
      </c>
      <c r="D11" s="17">
        <v>987</v>
      </c>
      <c r="E11" s="17">
        <f t="shared" si="0"/>
        <v>92</v>
      </c>
      <c r="F11" s="17">
        <f t="shared" si="1"/>
        <v>276</v>
      </c>
    </row>
    <row r="12" spans="1:6" ht="30" customHeight="1">
      <c r="A12" s="17" t="s">
        <v>16</v>
      </c>
      <c r="B12" s="17">
        <v>1007</v>
      </c>
      <c r="C12" s="17">
        <v>678</v>
      </c>
      <c r="D12" s="17">
        <v>854</v>
      </c>
      <c r="E12" s="17">
        <f t="shared" si="0"/>
        <v>176</v>
      </c>
      <c r="F12" s="17">
        <f t="shared" si="1"/>
        <v>704</v>
      </c>
    </row>
  </sheetData>
  <mergeCells count="2">
    <mergeCell ref="A1:F1"/>
    <mergeCell ref="A3:F3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D13"/>
  <sheetViews>
    <sheetView workbookViewId="0">
      <selection activeCell="D13" sqref="D13"/>
    </sheetView>
  </sheetViews>
  <sheetFormatPr defaultRowHeight="15"/>
  <cols>
    <col min="1" max="4" width="22.140625" customWidth="1"/>
  </cols>
  <sheetData>
    <row r="2" spans="1:4" ht="18.75">
      <c r="A2" s="10" t="s">
        <v>94</v>
      </c>
      <c r="B2" s="10"/>
      <c r="C2" s="10"/>
      <c r="D2" s="10"/>
    </row>
    <row r="3" spans="1:4" ht="21">
      <c r="A3" s="9" t="s">
        <v>95</v>
      </c>
      <c r="B3" s="9"/>
      <c r="C3" s="9"/>
      <c r="D3" s="9"/>
    </row>
    <row r="5" spans="1:4" ht="18.75">
      <c r="A5" s="46" t="s">
        <v>96</v>
      </c>
      <c r="B5" s="46"/>
      <c r="C5" s="46"/>
      <c r="D5" s="46"/>
    </row>
    <row r="7" spans="1:4" s="27" customFormat="1" ht="30.75" customHeight="1">
      <c r="A7" s="47" t="s">
        <v>11</v>
      </c>
      <c r="B7" s="47" t="s">
        <v>97</v>
      </c>
      <c r="C7" s="47" t="s">
        <v>98</v>
      </c>
      <c r="D7" s="47" t="s">
        <v>99</v>
      </c>
    </row>
    <row r="8" spans="1:4" s="14" customFormat="1" ht="30.75" customHeight="1">
      <c r="A8" s="17" t="s">
        <v>24</v>
      </c>
      <c r="B8" s="17">
        <v>12</v>
      </c>
      <c r="C8" s="17">
        <f>IF(B8&gt;8,B8-8,0)</f>
        <v>4</v>
      </c>
      <c r="D8" s="17">
        <f>IF(B8&lt;=8,B8*30,IF(B8&gt;8,8*30+C8*40))</f>
        <v>400</v>
      </c>
    </row>
    <row r="9" spans="1:4" s="14" customFormat="1" ht="30.75" customHeight="1">
      <c r="A9" s="17" t="s">
        <v>61</v>
      </c>
      <c r="B9" s="17">
        <v>8</v>
      </c>
      <c r="C9" s="17">
        <f t="shared" ref="C9:C12" si="0">IF(B9&gt;8,B9-8,0)</f>
        <v>0</v>
      </c>
      <c r="D9" s="17">
        <f t="shared" ref="D9:D12" si="1">IF(B9&lt;=8,B9*30,IF(B9&gt;8,8*30+C9*40))</f>
        <v>240</v>
      </c>
    </row>
    <row r="10" spans="1:4" s="14" customFormat="1" ht="30.75" customHeight="1">
      <c r="A10" s="17" t="s">
        <v>62</v>
      </c>
      <c r="B10" s="17">
        <v>10</v>
      </c>
      <c r="C10" s="17">
        <f t="shared" si="0"/>
        <v>2</v>
      </c>
      <c r="D10" s="17">
        <f t="shared" si="1"/>
        <v>320</v>
      </c>
    </row>
    <row r="11" spans="1:4" s="14" customFormat="1" ht="30.75" customHeight="1">
      <c r="A11" s="17" t="s">
        <v>89</v>
      </c>
      <c r="B11" s="17">
        <v>6</v>
      </c>
      <c r="C11" s="17">
        <f t="shared" si="0"/>
        <v>0</v>
      </c>
      <c r="D11" s="17">
        <f t="shared" si="1"/>
        <v>180</v>
      </c>
    </row>
    <row r="12" spans="1:4" s="14" customFormat="1" ht="30.75" customHeight="1">
      <c r="A12" s="17" t="s">
        <v>16</v>
      </c>
      <c r="B12" s="17">
        <v>14</v>
      </c>
      <c r="C12" s="17">
        <f t="shared" si="0"/>
        <v>6</v>
      </c>
      <c r="D12" s="17">
        <f t="shared" si="1"/>
        <v>480</v>
      </c>
    </row>
    <row r="13" spans="1:4" s="14" customFormat="1" ht="24" customHeight="1"/>
  </sheetData>
  <mergeCells count="3">
    <mergeCell ref="A5:D5"/>
    <mergeCell ref="A3:D3"/>
    <mergeCell ref="A2:D2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A5" sqref="A5:F11"/>
    </sheetView>
  </sheetViews>
  <sheetFormatPr defaultRowHeight="15"/>
  <cols>
    <col min="1" max="6" width="14" customWidth="1"/>
  </cols>
  <sheetData>
    <row r="1" spans="1:6" ht="21">
      <c r="A1" s="1" t="s">
        <v>94</v>
      </c>
      <c r="B1" s="1"/>
      <c r="C1" s="1"/>
      <c r="D1" s="1"/>
      <c r="E1" s="1"/>
      <c r="F1" s="1"/>
    </row>
    <row r="2" spans="1:6" ht="23.25">
      <c r="A2" s="51" t="s">
        <v>95</v>
      </c>
      <c r="B2" s="51"/>
      <c r="C2" s="51"/>
      <c r="D2" s="51"/>
      <c r="E2" s="51"/>
      <c r="F2" s="51"/>
    </row>
    <row r="3" spans="1:6" ht="21">
      <c r="A3" s="50" t="s">
        <v>103</v>
      </c>
      <c r="B3" s="50"/>
      <c r="C3" s="50"/>
      <c r="D3" s="50"/>
      <c r="E3" s="50"/>
      <c r="F3" s="50"/>
    </row>
    <row r="5" spans="1:6" s="48" customFormat="1" ht="36.75" customHeight="1">
      <c r="A5" s="49" t="s">
        <v>11</v>
      </c>
      <c r="B5" s="49" t="s">
        <v>100</v>
      </c>
      <c r="C5" s="49" t="s">
        <v>87</v>
      </c>
      <c r="D5" s="49" t="s">
        <v>88</v>
      </c>
      <c r="E5" s="49" t="s">
        <v>101</v>
      </c>
      <c r="F5" s="52" t="s">
        <v>102</v>
      </c>
    </row>
    <row r="6" spans="1:6" ht="32.25" customHeight="1">
      <c r="A6" s="17" t="s">
        <v>24</v>
      </c>
      <c r="B6" s="18">
        <v>50000</v>
      </c>
      <c r="C6" s="53">
        <v>0.1</v>
      </c>
      <c r="D6" s="18">
        <v>1</v>
      </c>
      <c r="E6" s="18">
        <f>B6*C6*D6</f>
        <v>5000</v>
      </c>
      <c r="F6" s="18">
        <f>B6*(1+C6)^D6-B6</f>
        <v>5000.0000000000073</v>
      </c>
    </row>
    <row r="7" spans="1:6" ht="32.25" customHeight="1">
      <c r="A7" s="17" t="s">
        <v>61</v>
      </c>
      <c r="B7" s="18">
        <v>100000</v>
      </c>
      <c r="C7" s="53">
        <v>0.1</v>
      </c>
      <c r="D7" s="18">
        <v>2</v>
      </c>
      <c r="E7" s="18">
        <f t="shared" ref="E7:E10" si="0">B7*C7*D7</f>
        <v>20000</v>
      </c>
      <c r="F7" s="18">
        <f t="shared" ref="F7:F10" si="1">B7*(1+C7)^D7-B7</f>
        <v>21000.000000000015</v>
      </c>
    </row>
    <row r="8" spans="1:6" ht="32.25" customHeight="1">
      <c r="A8" s="17" t="s">
        <v>62</v>
      </c>
      <c r="B8" s="18">
        <v>150000</v>
      </c>
      <c r="C8" s="53">
        <v>0.1</v>
      </c>
      <c r="D8" s="18">
        <v>3</v>
      </c>
      <c r="E8" s="18">
        <f t="shared" si="0"/>
        <v>45000</v>
      </c>
      <c r="F8" s="18">
        <f t="shared" si="1"/>
        <v>49650.000000000058</v>
      </c>
    </row>
    <row r="9" spans="1:6" ht="32.25" customHeight="1">
      <c r="A9" s="17" t="s">
        <v>89</v>
      </c>
      <c r="B9" s="18">
        <v>200000</v>
      </c>
      <c r="C9" s="53">
        <v>0.1</v>
      </c>
      <c r="D9" s="18">
        <v>4</v>
      </c>
      <c r="E9" s="18">
        <f t="shared" si="0"/>
        <v>80000</v>
      </c>
      <c r="F9" s="18">
        <f t="shared" si="1"/>
        <v>92820.000000000058</v>
      </c>
    </row>
    <row r="10" spans="1:6" ht="32.25" customHeight="1">
      <c r="A10" s="17" t="s">
        <v>16</v>
      </c>
      <c r="B10" s="18">
        <v>250000</v>
      </c>
      <c r="C10" s="53">
        <v>0.1</v>
      </c>
      <c r="D10" s="18">
        <v>5</v>
      </c>
      <c r="E10" s="18">
        <f t="shared" si="0"/>
        <v>125000</v>
      </c>
      <c r="F10" s="18">
        <f t="shared" si="1"/>
        <v>152627.50000000012</v>
      </c>
    </row>
    <row r="11" spans="1:6">
      <c r="A11" s="18"/>
      <c r="B11" s="18"/>
      <c r="C11" s="18"/>
      <c r="D11" s="18"/>
      <c r="E11" s="18"/>
      <c r="F11" s="18"/>
    </row>
  </sheetData>
  <mergeCells count="3">
    <mergeCell ref="A3:F3"/>
    <mergeCell ref="A2:F2"/>
    <mergeCell ref="A1:F1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3:F10"/>
  <sheetViews>
    <sheetView workbookViewId="0">
      <selection activeCell="E10" sqref="E10"/>
    </sheetView>
  </sheetViews>
  <sheetFormatPr defaultRowHeight="18.75"/>
  <cols>
    <col min="1" max="1" width="18" style="32" customWidth="1"/>
    <col min="2" max="2" width="18" style="35" customWidth="1"/>
    <col min="3" max="3" width="18" style="14" customWidth="1"/>
    <col min="4" max="4" width="15.85546875" style="14" customWidth="1"/>
    <col min="5" max="5" width="18" style="36" customWidth="1"/>
  </cols>
  <sheetData>
    <row r="3" spans="1:6" ht="21">
      <c r="A3" s="34" t="s">
        <v>84</v>
      </c>
      <c r="B3" s="34"/>
      <c r="C3" s="34"/>
      <c r="D3" s="34"/>
      <c r="E3" s="34"/>
      <c r="F3" s="33"/>
    </row>
    <row r="5" spans="1:6" ht="36" customHeight="1">
      <c r="A5" s="37" t="s">
        <v>11</v>
      </c>
      <c r="B5" s="38" t="s">
        <v>86</v>
      </c>
      <c r="C5" s="17" t="s">
        <v>87</v>
      </c>
      <c r="D5" s="17" t="s">
        <v>88</v>
      </c>
      <c r="E5" s="39" t="s">
        <v>85</v>
      </c>
    </row>
    <row r="6" spans="1:6">
      <c r="A6" s="37" t="s">
        <v>24</v>
      </c>
      <c r="B6" s="38">
        <v>400000</v>
      </c>
      <c r="C6" s="40">
        <v>7.0000000000000007E-2</v>
      </c>
      <c r="D6" s="17">
        <v>4</v>
      </c>
      <c r="E6" s="39">
        <f>PMT(C6/12,D6*12,B6,0)</f>
        <v>-9578.4978649771383</v>
      </c>
    </row>
    <row r="7" spans="1:6">
      <c r="A7" s="37" t="s">
        <v>61</v>
      </c>
      <c r="B7" s="38">
        <v>300000</v>
      </c>
      <c r="C7" s="40">
        <v>0.08</v>
      </c>
      <c r="D7" s="17">
        <v>3</v>
      </c>
      <c r="E7" s="39">
        <f t="shared" ref="E7:E10" si="0">PMT(C7/12,D7*12,B7,0)</f>
        <v>-9400.9096384293262</v>
      </c>
    </row>
    <row r="8" spans="1:6">
      <c r="A8" s="37" t="s">
        <v>62</v>
      </c>
      <c r="B8" s="38">
        <v>700000</v>
      </c>
      <c r="C8" s="40">
        <v>0.04</v>
      </c>
      <c r="D8" s="17">
        <v>2</v>
      </c>
      <c r="E8" s="39">
        <f t="shared" si="0"/>
        <v>-30397.445519541056</v>
      </c>
    </row>
    <row r="9" spans="1:6">
      <c r="A9" s="37" t="s">
        <v>89</v>
      </c>
      <c r="B9" s="38">
        <v>200000</v>
      </c>
      <c r="C9" s="40">
        <v>0.1</v>
      </c>
      <c r="D9" s="17">
        <v>4</v>
      </c>
      <c r="E9" s="39">
        <f t="shared" si="0"/>
        <v>-5072.5166869494569</v>
      </c>
    </row>
    <row r="10" spans="1:6">
      <c r="A10" s="37" t="s">
        <v>16</v>
      </c>
      <c r="B10" s="38">
        <v>500000</v>
      </c>
      <c r="C10" s="40">
        <v>0.03</v>
      </c>
      <c r="D10" s="17">
        <v>3</v>
      </c>
      <c r="E10" s="39">
        <f t="shared" si="0"/>
        <v>-14540.6048153264</v>
      </c>
    </row>
  </sheetData>
  <mergeCells count="1">
    <mergeCell ref="A3:E3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3:F10"/>
  <sheetViews>
    <sheetView topLeftCell="A2" workbookViewId="0">
      <selection activeCell="E9" sqref="E9"/>
    </sheetView>
  </sheetViews>
  <sheetFormatPr defaultRowHeight="18.75"/>
  <cols>
    <col min="1" max="1" width="15.140625" style="32" customWidth="1"/>
    <col min="2" max="2" width="15.140625" style="35" customWidth="1"/>
    <col min="3" max="3" width="15.140625" style="32" customWidth="1"/>
    <col min="4" max="4" width="15.140625" style="14" customWidth="1"/>
    <col min="5" max="5" width="15.140625" style="36" customWidth="1"/>
    <col min="6" max="6" width="15.140625" customWidth="1"/>
  </cols>
  <sheetData>
    <row r="3" spans="1:6" ht="33.75">
      <c r="A3" s="45" t="s">
        <v>93</v>
      </c>
      <c r="B3" s="45"/>
      <c r="C3" s="45"/>
      <c r="D3" s="45"/>
      <c r="E3" s="45"/>
      <c r="F3" s="45"/>
    </row>
    <row r="5" spans="1:6" ht="51.75" customHeight="1">
      <c r="A5" s="41" t="s">
        <v>11</v>
      </c>
      <c r="B5" s="42" t="s">
        <v>90</v>
      </c>
      <c r="C5" s="41" t="s">
        <v>91</v>
      </c>
      <c r="D5" s="41" t="s">
        <v>88</v>
      </c>
      <c r="E5" s="43" t="s">
        <v>92</v>
      </c>
      <c r="F5" s="41" t="s">
        <v>93</v>
      </c>
    </row>
    <row r="6" spans="1:6" ht="40.5" customHeight="1">
      <c r="A6" s="41" t="s">
        <v>24</v>
      </c>
      <c r="B6" s="42">
        <v>50000</v>
      </c>
      <c r="C6" s="42">
        <v>30000</v>
      </c>
      <c r="D6" s="42">
        <v>5</v>
      </c>
      <c r="E6" s="42">
        <v>1</v>
      </c>
      <c r="F6" s="44">
        <f>SYD(B6,C6,D6,E6)</f>
        <v>6666.666666666667</v>
      </c>
    </row>
    <row r="7" spans="1:6" ht="40.5" customHeight="1">
      <c r="A7" s="41" t="s">
        <v>61</v>
      </c>
      <c r="B7" s="42">
        <v>100000</v>
      </c>
      <c r="C7" s="42">
        <v>70000</v>
      </c>
      <c r="D7" s="42">
        <v>5</v>
      </c>
      <c r="E7" s="42">
        <v>2</v>
      </c>
      <c r="F7" s="44">
        <f t="shared" ref="F7:F10" si="0">SYD(B7,C7,D7,E7)</f>
        <v>8000</v>
      </c>
    </row>
    <row r="8" spans="1:6" ht="40.5" customHeight="1">
      <c r="A8" s="41" t="s">
        <v>62</v>
      </c>
      <c r="B8" s="42">
        <v>150000</v>
      </c>
      <c r="C8" s="42">
        <v>120000</v>
      </c>
      <c r="D8" s="42">
        <v>5</v>
      </c>
      <c r="E8" s="42">
        <v>3</v>
      </c>
      <c r="F8" s="44">
        <f t="shared" si="0"/>
        <v>6000</v>
      </c>
    </row>
    <row r="9" spans="1:6" ht="40.5" customHeight="1">
      <c r="A9" s="41" t="s">
        <v>89</v>
      </c>
      <c r="B9" s="42">
        <v>200000</v>
      </c>
      <c r="C9" s="42">
        <v>150000</v>
      </c>
      <c r="D9" s="42">
        <v>5</v>
      </c>
      <c r="E9" s="42">
        <v>4</v>
      </c>
      <c r="F9" s="44">
        <f t="shared" si="0"/>
        <v>6666.666666666667</v>
      </c>
    </row>
    <row r="10" spans="1:6" ht="40.5" customHeight="1">
      <c r="A10" s="41" t="s">
        <v>16</v>
      </c>
      <c r="B10" s="42">
        <v>250000</v>
      </c>
      <c r="C10" s="42">
        <v>200000</v>
      </c>
      <c r="D10" s="42">
        <v>5</v>
      </c>
      <c r="E10" s="42">
        <v>5</v>
      </c>
      <c r="F10" s="44">
        <f t="shared" si="0"/>
        <v>3333.3333333333335</v>
      </c>
    </row>
  </sheetData>
  <mergeCells count="1">
    <mergeCell ref="A3:F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Result Sheet</vt:lpstr>
      <vt:lpstr>Mark Sheet</vt:lpstr>
      <vt:lpstr>Salary Sheet</vt:lpstr>
      <vt:lpstr>Current Bill</vt:lpstr>
      <vt:lpstr>Over Time</vt:lpstr>
      <vt:lpstr>Simple and Cycle Interest</vt:lpstr>
      <vt:lpstr>Monthly Installment </vt:lpstr>
      <vt:lpstr>Depreciation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2020-12-29T16:55:30Z</dcterms:modified>
</cp:coreProperties>
</file>