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pam.shringi\Downloads\"/>
    </mc:Choice>
  </mc:AlternateContent>
  <xr:revisionPtr revIDLastSave="0" documentId="13_ncr:1_{74DBB59A-9B3C-4927-87C9-92D291FF622E}" xr6:coauthVersionLast="47" xr6:coauthVersionMax="47" xr10:uidLastSave="{00000000-0000-0000-0000-000000000000}"/>
  <bookViews>
    <workbookView xWindow="-110" yWindow="-110" windowWidth="19420" windowHeight="10300" xr2:uid="{B906E2CE-CF6F-4712-BC9A-02A9EE5BD781}"/>
  </bookViews>
  <sheets>
    <sheet name="Sheet1" sheetId="1" r:id="rId1"/>
    <sheet name="Sheet2" sheetId="2" r:id="rId2"/>
  </sheets>
  <definedNames>
    <definedName name="solver_adj" localSheetId="0" hidden="1">Sheet1!$U$1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lhs1" localSheetId="0" hidden="1">Sheet1!$U$1</definedName>
    <definedName name="solver_lhs2" localSheetId="0" hidden="1">Sheet1!$U$1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2</definedName>
    <definedName name="solver_num" localSheetId="1" hidden="1">0</definedName>
    <definedName name="solver_nwt" localSheetId="0" hidden="1">1</definedName>
    <definedName name="solver_opt" localSheetId="0" hidden="1">Sheet1!$W$27</definedName>
    <definedName name="solver_opt" localSheetId="1" hidden="1">Sheet2!$G$7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" i="1" l="1"/>
  <c r="U5" i="1" s="1"/>
  <c r="U4" i="1"/>
  <c r="T4" i="1"/>
  <c r="S25" i="1"/>
  <c r="R25" i="1"/>
  <c r="R24" i="1"/>
  <c r="S24" i="1" s="1"/>
  <c r="S23" i="1"/>
  <c r="R23" i="1"/>
  <c r="R22" i="1"/>
  <c r="S22" i="1" s="1"/>
  <c r="S21" i="1"/>
  <c r="R21" i="1"/>
  <c r="R20" i="1"/>
  <c r="S20" i="1" s="1"/>
  <c r="S19" i="1"/>
  <c r="R19" i="1"/>
  <c r="R18" i="1"/>
  <c r="S18" i="1" s="1"/>
  <c r="S17" i="1"/>
  <c r="R17" i="1"/>
  <c r="R16" i="1"/>
  <c r="S16" i="1" s="1"/>
  <c r="S15" i="1"/>
  <c r="R15" i="1"/>
  <c r="R14" i="1"/>
  <c r="S14" i="1" s="1"/>
  <c r="S13" i="1"/>
  <c r="R13" i="1"/>
  <c r="R12" i="1"/>
  <c r="S12" i="1" s="1"/>
  <c r="S11" i="1"/>
  <c r="R11" i="1"/>
  <c r="R10" i="1"/>
  <c r="S10" i="1" s="1"/>
  <c r="S9" i="1"/>
  <c r="R9" i="1"/>
  <c r="R8" i="1"/>
  <c r="S8" i="1" s="1"/>
  <c r="S7" i="1"/>
  <c r="R7" i="1"/>
  <c r="R6" i="1"/>
  <c r="S6" i="1" s="1"/>
  <c r="S5" i="1"/>
  <c r="R5" i="1"/>
  <c r="N25" i="1"/>
  <c r="O25" i="1" s="1"/>
  <c r="N24" i="1"/>
  <c r="O24" i="1" s="1"/>
  <c r="O23" i="1"/>
  <c r="N23" i="1"/>
  <c r="N22" i="1"/>
  <c r="O22" i="1" s="1"/>
  <c r="N21" i="1"/>
  <c r="O21" i="1" s="1"/>
  <c r="N20" i="1"/>
  <c r="O20" i="1" s="1"/>
  <c r="O19" i="1"/>
  <c r="N19" i="1"/>
  <c r="N18" i="1"/>
  <c r="O18" i="1" s="1"/>
  <c r="N17" i="1"/>
  <c r="O17" i="1" s="1"/>
  <c r="N16" i="1"/>
  <c r="O16" i="1" s="1"/>
  <c r="O15" i="1"/>
  <c r="N15" i="1"/>
  <c r="N14" i="1"/>
  <c r="O14" i="1" s="1"/>
  <c r="N13" i="1"/>
  <c r="O13" i="1" s="1"/>
  <c r="N12" i="1"/>
  <c r="O12" i="1" s="1"/>
  <c r="O11" i="1"/>
  <c r="N11" i="1"/>
  <c r="N10" i="1"/>
  <c r="O10" i="1" s="1"/>
  <c r="N9" i="1"/>
  <c r="O9" i="1" s="1"/>
  <c r="N8" i="1"/>
  <c r="O8" i="1" s="1"/>
  <c r="O7" i="1"/>
  <c r="N7" i="1"/>
  <c r="N6" i="1"/>
  <c r="O6" i="1" s="1"/>
  <c r="N5" i="1"/>
  <c r="O5" i="1" s="1"/>
  <c r="R4" i="1"/>
  <c r="S4" i="1" s="1"/>
  <c r="N4" i="1"/>
  <c r="O4" i="1" s="1"/>
  <c r="K25" i="1"/>
  <c r="J25" i="1"/>
  <c r="J24" i="1"/>
  <c r="K24" i="1" s="1"/>
  <c r="K23" i="1"/>
  <c r="J23" i="1"/>
  <c r="J22" i="1"/>
  <c r="K22" i="1" s="1"/>
  <c r="K21" i="1"/>
  <c r="J21" i="1"/>
  <c r="J20" i="1"/>
  <c r="K20" i="1" s="1"/>
  <c r="K19" i="1"/>
  <c r="J19" i="1"/>
  <c r="J18" i="1"/>
  <c r="K18" i="1" s="1"/>
  <c r="K17" i="1"/>
  <c r="J17" i="1"/>
  <c r="J16" i="1"/>
  <c r="K16" i="1" s="1"/>
  <c r="K15" i="1"/>
  <c r="J15" i="1"/>
  <c r="J14" i="1"/>
  <c r="K14" i="1" s="1"/>
  <c r="K13" i="1"/>
  <c r="J13" i="1"/>
  <c r="J12" i="1"/>
  <c r="K12" i="1" s="1"/>
  <c r="K11" i="1"/>
  <c r="J11" i="1"/>
  <c r="J10" i="1"/>
  <c r="K10" i="1" s="1"/>
  <c r="K9" i="1"/>
  <c r="J9" i="1"/>
  <c r="J8" i="1"/>
  <c r="K8" i="1" s="1"/>
  <c r="K7" i="1"/>
  <c r="J7" i="1"/>
  <c r="J6" i="1"/>
  <c r="K6" i="1" s="1"/>
  <c r="K5" i="1"/>
  <c r="K27" i="1" s="1"/>
  <c r="J5" i="1"/>
  <c r="K4" i="1"/>
  <c r="J4" i="1"/>
  <c r="J27" i="1" s="1"/>
  <c r="R27" i="1"/>
  <c r="Q27" i="1"/>
  <c r="M27" i="1"/>
  <c r="I27" i="1"/>
  <c r="F5" i="1"/>
  <c r="G5" i="1" s="1"/>
  <c r="P4" i="1"/>
  <c r="Q4" i="1" s="1"/>
  <c r="L4" i="1"/>
  <c r="M4" i="1" s="1"/>
  <c r="H4" i="1"/>
  <c r="I4" i="1" s="1"/>
  <c r="H5" i="1" s="1"/>
  <c r="E4" i="1"/>
  <c r="D5" i="1" s="1"/>
  <c r="E5" i="1" s="1"/>
  <c r="V4" i="1" l="1"/>
  <c r="S27" i="1"/>
  <c r="N27" i="1"/>
  <c r="O27" i="1"/>
  <c r="F4" i="1"/>
  <c r="L5" i="1"/>
  <c r="M5" i="1" s="1"/>
  <c r="L6" i="1" s="1"/>
  <c r="M6" i="1" s="1"/>
  <c r="L7" i="1" s="1"/>
  <c r="P5" i="1"/>
  <c r="I5" i="1"/>
  <c r="H6" i="1" s="1"/>
  <c r="D6" i="1"/>
  <c r="E6" i="1" s="1"/>
  <c r="T6" i="1" l="1"/>
  <c r="U6" i="1" s="1"/>
  <c r="W4" i="1"/>
  <c r="D7" i="1"/>
  <c r="E7" i="1" s="1"/>
  <c r="F6" i="1"/>
  <c r="G6" i="1" s="1"/>
  <c r="G4" i="1"/>
  <c r="Q5" i="1"/>
  <c r="P6" i="1" s="1"/>
  <c r="M7" i="1"/>
  <c r="L8" i="1" s="1"/>
  <c r="I6" i="1"/>
  <c r="H7" i="1" s="1"/>
  <c r="T7" i="1" l="1"/>
  <c r="U7" i="1" s="1"/>
  <c r="V6" i="1"/>
  <c r="W6" i="1" s="1"/>
  <c r="V5" i="1"/>
  <c r="D8" i="1"/>
  <c r="E8" i="1" s="1"/>
  <c r="F7" i="1"/>
  <c r="Q6" i="1"/>
  <c r="P7" i="1" s="1"/>
  <c r="M8" i="1"/>
  <c r="L9" i="1" s="1"/>
  <c r="I7" i="1"/>
  <c r="H8" i="1" s="1"/>
  <c r="T8" i="1" l="1"/>
  <c r="U8" i="1" s="1"/>
  <c r="W5" i="1"/>
  <c r="G7" i="1"/>
  <c r="D9" i="1"/>
  <c r="E9" i="1" s="1"/>
  <c r="F8" i="1"/>
  <c r="G8" i="1" s="1"/>
  <c r="Q7" i="1"/>
  <c r="P8" i="1"/>
  <c r="Q8" i="1" s="1"/>
  <c r="P9" i="1" s="1"/>
  <c r="Q9" i="1" s="1"/>
  <c r="P10" i="1" s="1"/>
  <c r="M9" i="1"/>
  <c r="L10" i="1" s="1"/>
  <c r="I8" i="1"/>
  <c r="H9" i="1" s="1"/>
  <c r="T9" i="1" l="1"/>
  <c r="U9" i="1" s="1"/>
  <c r="V8" i="1"/>
  <c r="W8" i="1" s="1"/>
  <c r="V7" i="1"/>
  <c r="D10" i="1"/>
  <c r="E10" i="1" s="1"/>
  <c r="F9" i="1"/>
  <c r="G9" i="1" s="1"/>
  <c r="Q10" i="1"/>
  <c r="P11" i="1" s="1"/>
  <c r="M10" i="1"/>
  <c r="L11" i="1"/>
  <c r="I9" i="1"/>
  <c r="H10" i="1" s="1"/>
  <c r="W7" i="1" l="1"/>
  <c r="D11" i="1"/>
  <c r="E11" i="1" s="1"/>
  <c r="F10" i="1"/>
  <c r="Q11" i="1"/>
  <c r="P12" i="1" s="1"/>
  <c r="M11" i="1"/>
  <c r="L12" i="1" s="1"/>
  <c r="I10" i="1"/>
  <c r="H11" i="1" s="1"/>
  <c r="G10" i="1" l="1"/>
  <c r="D12" i="1"/>
  <c r="E12" i="1" s="1"/>
  <c r="F11" i="1"/>
  <c r="G11" i="1" s="1"/>
  <c r="Q12" i="1"/>
  <c r="P13" i="1" s="1"/>
  <c r="M12" i="1"/>
  <c r="L13" i="1" s="1"/>
  <c r="I11" i="1"/>
  <c r="H12" i="1" s="1"/>
  <c r="T10" i="1" l="1"/>
  <c r="U10" i="1" s="1"/>
  <c r="V9" i="1"/>
  <c r="W9" i="1" s="1"/>
  <c r="D13" i="1"/>
  <c r="E13" i="1" s="1"/>
  <c r="F12" i="1"/>
  <c r="G12" i="1" s="1"/>
  <c r="Q13" i="1"/>
  <c r="P14" i="1" s="1"/>
  <c r="M13" i="1"/>
  <c r="L14" i="1" s="1"/>
  <c r="I12" i="1"/>
  <c r="H13" i="1" s="1"/>
  <c r="V10" i="1" l="1"/>
  <c r="W10" i="1" s="1"/>
  <c r="D14" i="1"/>
  <c r="E14" i="1" s="1"/>
  <c r="F13" i="1"/>
  <c r="G13" i="1" s="1"/>
  <c r="Q14" i="1"/>
  <c r="P15" i="1"/>
  <c r="M14" i="1"/>
  <c r="L15" i="1" s="1"/>
  <c r="I13" i="1"/>
  <c r="H14" i="1" s="1"/>
  <c r="T11" i="1" l="1"/>
  <c r="U11" i="1" s="1"/>
  <c r="D15" i="1"/>
  <c r="E15" i="1" s="1"/>
  <c r="F14" i="1"/>
  <c r="G14" i="1" s="1"/>
  <c r="Q15" i="1"/>
  <c r="P16" i="1" s="1"/>
  <c r="M15" i="1"/>
  <c r="L16" i="1" s="1"/>
  <c r="I14" i="1"/>
  <c r="H15" i="1" s="1"/>
  <c r="V11" i="1" l="1"/>
  <c r="W11" i="1" s="1"/>
  <c r="D16" i="1"/>
  <c r="E16" i="1" s="1"/>
  <c r="F15" i="1"/>
  <c r="G15" i="1" s="1"/>
  <c r="Q16" i="1"/>
  <c r="P17" i="1" s="1"/>
  <c r="M16" i="1"/>
  <c r="L17" i="1" s="1"/>
  <c r="I15" i="1"/>
  <c r="H16" i="1" s="1"/>
  <c r="T12" i="1" l="1"/>
  <c r="U12" i="1" s="1"/>
  <c r="D17" i="1"/>
  <c r="E17" i="1" s="1"/>
  <c r="F16" i="1"/>
  <c r="G16" i="1" s="1"/>
  <c r="Q17" i="1"/>
  <c r="P18" i="1" s="1"/>
  <c r="M17" i="1"/>
  <c r="L18" i="1" s="1"/>
  <c r="I16" i="1"/>
  <c r="H17" i="1" s="1"/>
  <c r="V12" i="1" l="1"/>
  <c r="W12" i="1" s="1"/>
  <c r="D18" i="1"/>
  <c r="E18" i="1" s="1"/>
  <c r="F17" i="1"/>
  <c r="G17" i="1" s="1"/>
  <c r="Q18" i="1"/>
  <c r="P19" i="1" s="1"/>
  <c r="M18" i="1"/>
  <c r="L19" i="1" s="1"/>
  <c r="I17" i="1"/>
  <c r="H18" i="1" s="1"/>
  <c r="T13" i="1" l="1"/>
  <c r="U13" i="1" s="1"/>
  <c r="D19" i="1"/>
  <c r="F18" i="1"/>
  <c r="G18" i="1" s="1"/>
  <c r="Q19" i="1"/>
  <c r="P20" i="1" s="1"/>
  <c r="M19" i="1"/>
  <c r="L20" i="1" s="1"/>
  <c r="I18" i="1"/>
  <c r="H19" i="1" s="1"/>
  <c r="V13" i="1" l="1"/>
  <c r="W13" i="1" s="1"/>
  <c r="E19" i="1"/>
  <c r="F19" i="1" s="1"/>
  <c r="G19" i="1" s="1"/>
  <c r="Q20" i="1"/>
  <c r="P21" i="1" s="1"/>
  <c r="M20" i="1"/>
  <c r="L21" i="1" s="1"/>
  <c r="I19" i="1"/>
  <c r="H20" i="1" s="1"/>
  <c r="T14" i="1" l="1"/>
  <c r="U14" i="1" s="1"/>
  <c r="D20" i="1"/>
  <c r="E20" i="1" s="1"/>
  <c r="Q21" i="1"/>
  <c r="P22" i="1" s="1"/>
  <c r="M21" i="1"/>
  <c r="L22" i="1" s="1"/>
  <c r="I20" i="1"/>
  <c r="H21" i="1" s="1"/>
  <c r="T15" i="1" l="1"/>
  <c r="U15" i="1" s="1"/>
  <c r="V14" i="1"/>
  <c r="W14" i="1" s="1"/>
  <c r="D21" i="1"/>
  <c r="E21" i="1" s="1"/>
  <c r="F20" i="1"/>
  <c r="G20" i="1" s="1"/>
  <c r="Q22" i="1"/>
  <c r="P23" i="1" s="1"/>
  <c r="M22" i="1"/>
  <c r="L23" i="1" s="1"/>
  <c r="I21" i="1"/>
  <c r="H22" i="1" s="1"/>
  <c r="T16" i="1" l="1"/>
  <c r="U16" i="1" s="1"/>
  <c r="V15" i="1"/>
  <c r="W15" i="1" s="1"/>
  <c r="D22" i="1"/>
  <c r="E22" i="1" s="1"/>
  <c r="F21" i="1"/>
  <c r="G21" i="1" s="1"/>
  <c r="Q23" i="1"/>
  <c r="P24" i="1" s="1"/>
  <c r="M23" i="1"/>
  <c r="L24" i="1" s="1"/>
  <c r="I22" i="1"/>
  <c r="H23" i="1" s="1"/>
  <c r="T17" i="1" l="1"/>
  <c r="U17" i="1" s="1"/>
  <c r="V16" i="1"/>
  <c r="W16" i="1" s="1"/>
  <c r="D23" i="1"/>
  <c r="E23" i="1" s="1"/>
  <c r="F22" i="1"/>
  <c r="G22" i="1" s="1"/>
  <c r="Q24" i="1"/>
  <c r="P25" i="1" s="1"/>
  <c r="M24" i="1"/>
  <c r="L25" i="1" s="1"/>
  <c r="I23" i="1"/>
  <c r="H24" i="1" s="1"/>
  <c r="V17" i="1" l="1"/>
  <c r="W17" i="1" s="1"/>
  <c r="D24" i="1"/>
  <c r="E24" i="1" s="1"/>
  <c r="F23" i="1"/>
  <c r="G23" i="1" s="1"/>
  <c r="Q25" i="1"/>
  <c r="P26" i="1" s="1"/>
  <c r="M25" i="1"/>
  <c r="L26" i="1" s="1"/>
  <c r="I24" i="1"/>
  <c r="H25" i="1" s="1"/>
  <c r="T18" i="1" l="1"/>
  <c r="U18" i="1" s="1"/>
  <c r="D25" i="1"/>
  <c r="E25" i="1" s="1"/>
  <c r="F24" i="1"/>
  <c r="G24" i="1" s="1"/>
  <c r="I25" i="1"/>
  <c r="H26" i="1" s="1"/>
  <c r="T19" i="1" l="1"/>
  <c r="U19" i="1" s="1"/>
  <c r="V18" i="1"/>
  <c r="W18" i="1" s="1"/>
  <c r="D26" i="1"/>
  <c r="F25" i="1"/>
  <c r="E27" i="1"/>
  <c r="T20" i="1" l="1"/>
  <c r="U20" i="1" s="1"/>
  <c r="V19" i="1"/>
  <c r="W19" i="1" s="1"/>
  <c r="G25" i="1"/>
  <c r="G27" i="1" s="1"/>
  <c r="F27" i="1"/>
  <c r="V20" i="1" l="1"/>
  <c r="W20" i="1" s="1"/>
  <c r="T21" i="1" l="1"/>
  <c r="U21" i="1" s="1"/>
  <c r="V21" i="1" l="1"/>
  <c r="T22" i="1"/>
  <c r="U22" i="1" s="1"/>
  <c r="W21" i="1" l="1"/>
  <c r="V22" i="1" l="1"/>
  <c r="T23" i="1"/>
  <c r="U23" i="1" s="1"/>
  <c r="W22" i="1" l="1"/>
  <c r="V23" i="1" l="1"/>
  <c r="T24" i="1"/>
  <c r="U24" i="1" s="1"/>
  <c r="W23" i="1" l="1"/>
  <c r="V24" i="1" l="1"/>
  <c r="T25" i="1"/>
  <c r="U25" i="1" s="1"/>
  <c r="W24" i="1" l="1"/>
  <c r="V25" i="1" l="1"/>
  <c r="U27" i="1"/>
  <c r="T26" i="1"/>
  <c r="W25" i="1" l="1"/>
  <c r="W27" i="1" s="1"/>
  <c r="V27" i="1"/>
</calcChain>
</file>

<file path=xl/sharedStrings.xml><?xml version="1.0" encoding="utf-8"?>
<sst xmlns="http://schemas.openxmlformats.org/spreadsheetml/2006/main" count="70" uniqueCount="56">
  <si>
    <t>​</t>
  </si>
  <si>
    <t>Alpha=0.1​</t>
  </si>
  <si>
    <t>Alpha=0.3​</t>
  </si>
  <si>
    <t>YEAR​</t>
  </si>
  <si>
    <t>SALES ($000)​</t>
  </si>
  <si>
    <t>Forecast 1​</t>
  </si>
  <si>
    <t>Error 1​</t>
  </si>
  <si>
    <t>Forecast 2​</t>
  </si>
  <si>
    <t>Error 2​</t>
  </si>
  <si>
    <t>2000​</t>
  </si>
  <si>
    <t>2001​</t>
  </si>
  <si>
    <t>2002​</t>
  </si>
  <si>
    <t>2003​</t>
  </si>
  <si>
    <t>2004​</t>
  </si>
  <si>
    <t>2005​</t>
  </si>
  <si>
    <t>2006​</t>
  </si>
  <si>
    <t>2007​</t>
  </si>
  <si>
    <t>2008​</t>
  </si>
  <si>
    <t>2009​</t>
  </si>
  <si>
    <t>2010​</t>
  </si>
  <si>
    <t>2011​</t>
  </si>
  <si>
    <t>2012​</t>
  </si>
  <si>
    <t>2013​</t>
  </si>
  <si>
    <t>2014​</t>
  </si>
  <si>
    <t>2015​</t>
  </si>
  <si>
    <t>2016​</t>
  </si>
  <si>
    <t>2017​</t>
  </si>
  <si>
    <t>2018​</t>
  </si>
  <si>
    <t>2019​</t>
  </si>
  <si>
    <t>2020​</t>
  </si>
  <si>
    <t>2021​</t>
  </si>
  <si>
    <t>2022​</t>
  </si>
  <si>
    <t>Exponential Smoothing Example​</t>
  </si>
  <si>
    <t>Alpha=0.15</t>
  </si>
  <si>
    <t>Forecast 3</t>
  </si>
  <si>
    <t>Error 3</t>
  </si>
  <si>
    <t>Alpha=0.4</t>
  </si>
  <si>
    <t>Forecast 4</t>
  </si>
  <si>
    <t>Error 4</t>
  </si>
  <si>
    <t>Absolute error 1</t>
  </si>
  <si>
    <t>Square error 1</t>
  </si>
  <si>
    <t>Absolute error 2</t>
  </si>
  <si>
    <t>Square error 2</t>
  </si>
  <si>
    <t>Absolute error 3</t>
  </si>
  <si>
    <t>Square error 3</t>
  </si>
  <si>
    <t>Absolute error 4</t>
  </si>
  <si>
    <t>Square error 4</t>
  </si>
  <si>
    <t>MFE</t>
  </si>
  <si>
    <t>MAD</t>
  </si>
  <si>
    <t>MSE</t>
  </si>
  <si>
    <t>Alpha prime</t>
  </si>
  <si>
    <t>Alpha=Set</t>
  </si>
  <si>
    <t>Forecast 5</t>
  </si>
  <si>
    <t>Error 5</t>
  </si>
  <si>
    <t>Absolute error 5</t>
  </si>
  <si>
    <t>Square error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</si>
</sst>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2" fontId="0" fillId="0" borderId="1" xfId="0" applyNumberFormat="1" applyBorder="1"/>
    <xf numFmtId="0" fontId="0" fillId="0" borderId="0" xfId="0" applyAlignment="1">
      <alignment wrapText="1"/>
    </xf>
    <xf numFmtId="0" fontId="3" fillId="0" borderId="0" xfId="0" applyFont="1" applyAlignment="1">
      <alignment horizontal="right"/>
    </xf>
    <xf numFmtId="2" fontId="2" fillId="0" borderId="0" xfId="0" applyNumberFormat="1" applyFont="1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SALES ($000)​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Sheet1!$B$4:$B$25</c:f>
              <c:strCache>
                <c:ptCount val="22"/>
                <c:pt idx="0">
                  <c:v>2000​</c:v>
                </c:pt>
                <c:pt idx="1">
                  <c:v>2001​</c:v>
                </c:pt>
                <c:pt idx="2">
                  <c:v>2002​</c:v>
                </c:pt>
                <c:pt idx="3">
                  <c:v>2003​</c:v>
                </c:pt>
                <c:pt idx="4">
                  <c:v>2004​</c:v>
                </c:pt>
                <c:pt idx="5">
                  <c:v>2005​</c:v>
                </c:pt>
                <c:pt idx="6">
                  <c:v>2006​</c:v>
                </c:pt>
                <c:pt idx="7">
                  <c:v>2007​</c:v>
                </c:pt>
                <c:pt idx="8">
                  <c:v>2008​</c:v>
                </c:pt>
                <c:pt idx="9">
                  <c:v>2009​</c:v>
                </c:pt>
                <c:pt idx="10">
                  <c:v>2010​</c:v>
                </c:pt>
                <c:pt idx="11">
                  <c:v>2011​</c:v>
                </c:pt>
                <c:pt idx="12">
                  <c:v>2012​</c:v>
                </c:pt>
                <c:pt idx="13">
                  <c:v>2013​</c:v>
                </c:pt>
                <c:pt idx="14">
                  <c:v>2014​</c:v>
                </c:pt>
                <c:pt idx="15">
                  <c:v>2015​</c:v>
                </c:pt>
                <c:pt idx="16">
                  <c:v>2016​</c:v>
                </c:pt>
                <c:pt idx="17">
                  <c:v>2017​</c:v>
                </c:pt>
                <c:pt idx="18">
                  <c:v>2018​</c:v>
                </c:pt>
                <c:pt idx="19">
                  <c:v>2019​</c:v>
                </c:pt>
                <c:pt idx="20">
                  <c:v>2020​</c:v>
                </c:pt>
                <c:pt idx="21">
                  <c:v>2021​</c:v>
                </c:pt>
              </c:strCache>
            </c:strRef>
          </c:cat>
          <c:val>
            <c:numRef>
              <c:f>Sheet1!$C$4:$C$25</c:f>
              <c:numCache>
                <c:formatCode>General</c:formatCode>
                <c:ptCount val="22"/>
                <c:pt idx="0">
                  <c:v>52.04</c:v>
                </c:pt>
                <c:pt idx="1">
                  <c:v>59.42</c:v>
                </c:pt>
                <c:pt idx="2">
                  <c:v>55.66</c:v>
                </c:pt>
                <c:pt idx="3">
                  <c:v>53.86</c:v>
                </c:pt>
                <c:pt idx="4">
                  <c:v>64.59</c:v>
                </c:pt>
                <c:pt idx="5">
                  <c:v>75.28</c:v>
                </c:pt>
                <c:pt idx="6">
                  <c:v>61.89</c:v>
                </c:pt>
                <c:pt idx="7">
                  <c:v>73.739999999999995</c:v>
                </c:pt>
                <c:pt idx="8">
                  <c:v>81.19</c:v>
                </c:pt>
                <c:pt idx="9">
                  <c:v>97.52</c:v>
                </c:pt>
                <c:pt idx="10">
                  <c:v>86.5</c:v>
                </c:pt>
                <c:pt idx="11">
                  <c:v>83.18</c:v>
                </c:pt>
                <c:pt idx="12">
                  <c:v>87.05</c:v>
                </c:pt>
                <c:pt idx="13">
                  <c:v>84.79</c:v>
                </c:pt>
                <c:pt idx="14">
                  <c:v>73.489999999999995</c:v>
                </c:pt>
                <c:pt idx="15">
                  <c:v>76.23</c:v>
                </c:pt>
                <c:pt idx="16">
                  <c:v>96.54</c:v>
                </c:pt>
                <c:pt idx="17">
                  <c:v>95.08</c:v>
                </c:pt>
                <c:pt idx="18">
                  <c:v>87.05</c:v>
                </c:pt>
                <c:pt idx="19">
                  <c:v>96.02</c:v>
                </c:pt>
                <c:pt idx="20">
                  <c:v>98.9</c:v>
                </c:pt>
                <c:pt idx="21">
                  <c:v>83.23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B-401D-BECE-28E0EAA0D508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Forecast 1​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Sheet1!$B$4:$B$25</c:f>
              <c:strCache>
                <c:ptCount val="22"/>
                <c:pt idx="0">
                  <c:v>2000​</c:v>
                </c:pt>
                <c:pt idx="1">
                  <c:v>2001​</c:v>
                </c:pt>
                <c:pt idx="2">
                  <c:v>2002​</c:v>
                </c:pt>
                <c:pt idx="3">
                  <c:v>2003​</c:v>
                </c:pt>
                <c:pt idx="4">
                  <c:v>2004​</c:v>
                </c:pt>
                <c:pt idx="5">
                  <c:v>2005​</c:v>
                </c:pt>
                <c:pt idx="6">
                  <c:v>2006​</c:v>
                </c:pt>
                <c:pt idx="7">
                  <c:v>2007​</c:v>
                </c:pt>
                <c:pt idx="8">
                  <c:v>2008​</c:v>
                </c:pt>
                <c:pt idx="9">
                  <c:v>2009​</c:v>
                </c:pt>
                <c:pt idx="10">
                  <c:v>2010​</c:v>
                </c:pt>
                <c:pt idx="11">
                  <c:v>2011​</c:v>
                </c:pt>
                <c:pt idx="12">
                  <c:v>2012​</c:v>
                </c:pt>
                <c:pt idx="13">
                  <c:v>2013​</c:v>
                </c:pt>
                <c:pt idx="14">
                  <c:v>2014​</c:v>
                </c:pt>
                <c:pt idx="15">
                  <c:v>2015​</c:v>
                </c:pt>
                <c:pt idx="16">
                  <c:v>2016​</c:v>
                </c:pt>
                <c:pt idx="17">
                  <c:v>2017​</c:v>
                </c:pt>
                <c:pt idx="18">
                  <c:v>2018​</c:v>
                </c:pt>
                <c:pt idx="19">
                  <c:v>2019​</c:v>
                </c:pt>
                <c:pt idx="20">
                  <c:v>2020​</c:v>
                </c:pt>
                <c:pt idx="21">
                  <c:v>2021​</c:v>
                </c:pt>
              </c:strCache>
            </c:strRef>
          </c:cat>
          <c:val>
            <c:numRef>
              <c:f>Sheet1!$D$4:$D$25</c:f>
              <c:numCache>
                <c:formatCode>0.00</c:formatCode>
                <c:ptCount val="22"/>
                <c:pt idx="0" formatCode="General">
                  <c:v>52.04</c:v>
                </c:pt>
                <c:pt idx="1">
                  <c:v>52.04</c:v>
                </c:pt>
                <c:pt idx="2">
                  <c:v>52.777999999999999</c:v>
                </c:pt>
                <c:pt idx="3">
                  <c:v>53.066199999999995</c:v>
                </c:pt>
                <c:pt idx="4">
                  <c:v>53.145579999999995</c:v>
                </c:pt>
                <c:pt idx="5">
                  <c:v>54.290021999999993</c:v>
                </c:pt>
                <c:pt idx="6">
                  <c:v>56.389019799999993</c:v>
                </c:pt>
                <c:pt idx="7">
                  <c:v>56.939117819999993</c:v>
                </c:pt>
                <c:pt idx="8">
                  <c:v>58.619206037999994</c:v>
                </c:pt>
                <c:pt idx="9">
                  <c:v>60.876285434199993</c:v>
                </c:pt>
                <c:pt idx="10">
                  <c:v>64.540656890779999</c:v>
                </c:pt>
                <c:pt idx="11">
                  <c:v>66.736591201701998</c:v>
                </c:pt>
                <c:pt idx="12">
                  <c:v>68.380932081531796</c:v>
                </c:pt>
                <c:pt idx="13">
                  <c:v>70.247838873378612</c:v>
                </c:pt>
                <c:pt idx="14">
                  <c:v>71.70205498604075</c:v>
                </c:pt>
                <c:pt idx="15">
                  <c:v>71.880849487436677</c:v>
                </c:pt>
                <c:pt idx="16">
                  <c:v>72.315764538693003</c:v>
                </c:pt>
                <c:pt idx="17">
                  <c:v>74.738188084823705</c:v>
                </c:pt>
                <c:pt idx="18">
                  <c:v>76.772369276341337</c:v>
                </c:pt>
                <c:pt idx="19">
                  <c:v>77.800132348707209</c:v>
                </c:pt>
                <c:pt idx="20">
                  <c:v>79.62211911383649</c:v>
                </c:pt>
                <c:pt idx="21">
                  <c:v>81.549907202452843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B-401D-BECE-28E0EAA0D508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Forecast 2​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Sheet1!$H$4:$H$25</c:f>
              <c:numCache>
                <c:formatCode>0.00</c:formatCode>
                <c:ptCount val="22"/>
                <c:pt idx="0" formatCode="General">
                  <c:v>52.04</c:v>
                </c:pt>
                <c:pt idx="1">
                  <c:v>52.04</c:v>
                </c:pt>
                <c:pt idx="2">
                  <c:v>54.253999999999998</c:v>
                </c:pt>
                <c:pt idx="3">
                  <c:v>54.675799999999995</c:v>
                </c:pt>
                <c:pt idx="4">
                  <c:v>54.431059999999995</c:v>
                </c:pt>
                <c:pt idx="5">
                  <c:v>57.478741999999997</c:v>
                </c:pt>
                <c:pt idx="6">
                  <c:v>62.819119399999998</c:v>
                </c:pt>
                <c:pt idx="7">
                  <c:v>62.540383579999997</c:v>
                </c:pt>
                <c:pt idx="8">
                  <c:v>65.900268506000003</c:v>
                </c:pt>
                <c:pt idx="9">
                  <c:v>70.487187954199996</c:v>
                </c:pt>
                <c:pt idx="10">
                  <c:v>78.597031567939993</c:v>
                </c:pt>
                <c:pt idx="11">
                  <c:v>80.967922097557988</c:v>
                </c:pt>
                <c:pt idx="12">
                  <c:v>81.631545468290597</c:v>
                </c:pt>
                <c:pt idx="13">
                  <c:v>83.257081827803418</c:v>
                </c:pt>
                <c:pt idx="14">
                  <c:v>83.716957279462392</c:v>
                </c:pt>
                <c:pt idx="15">
                  <c:v>80.648870095623678</c:v>
                </c:pt>
                <c:pt idx="16">
                  <c:v>79.32320906693657</c:v>
                </c:pt>
                <c:pt idx="17">
                  <c:v>84.488246346855604</c:v>
                </c:pt>
                <c:pt idx="18">
                  <c:v>87.665772442798925</c:v>
                </c:pt>
                <c:pt idx="19">
                  <c:v>87.481040709959245</c:v>
                </c:pt>
                <c:pt idx="20">
                  <c:v>90.042728496971478</c:v>
                </c:pt>
                <c:pt idx="21">
                  <c:v>92.69990994788003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B-401D-BECE-28E0EAA0D508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Forecast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Sheet1!$L$4:$L$25</c:f>
              <c:numCache>
                <c:formatCode>0.00</c:formatCode>
                <c:ptCount val="22"/>
                <c:pt idx="0" formatCode="General">
                  <c:v>52.04</c:v>
                </c:pt>
                <c:pt idx="1">
                  <c:v>52.04</c:v>
                </c:pt>
                <c:pt idx="2">
                  <c:v>53.146999999999998</c:v>
                </c:pt>
                <c:pt idx="3">
                  <c:v>53.523949999999999</c:v>
                </c:pt>
                <c:pt idx="4">
                  <c:v>53.574357499999998</c:v>
                </c:pt>
                <c:pt idx="5">
                  <c:v>55.226703874999998</c:v>
                </c:pt>
                <c:pt idx="6">
                  <c:v>58.23469829375</c:v>
                </c:pt>
                <c:pt idx="7">
                  <c:v>58.782993549687504</c:v>
                </c:pt>
                <c:pt idx="8">
                  <c:v>61.026544517234377</c:v>
                </c:pt>
                <c:pt idx="9">
                  <c:v>64.051062839649219</c:v>
                </c:pt>
                <c:pt idx="10">
                  <c:v>69.07140341370183</c:v>
                </c:pt>
                <c:pt idx="11">
                  <c:v>71.685692901646561</c:v>
                </c:pt>
                <c:pt idx="12">
                  <c:v>73.409838966399576</c:v>
                </c:pt>
                <c:pt idx="13">
                  <c:v>75.455863121439634</c:v>
                </c:pt>
                <c:pt idx="14">
                  <c:v>76.855983653223689</c:v>
                </c:pt>
                <c:pt idx="15">
                  <c:v>76.351086105240128</c:v>
                </c:pt>
                <c:pt idx="16">
                  <c:v>76.332923189454107</c:v>
                </c:pt>
                <c:pt idx="17">
                  <c:v>79.363984711035997</c:v>
                </c:pt>
                <c:pt idx="18">
                  <c:v>81.721387004380603</c:v>
                </c:pt>
                <c:pt idx="19">
                  <c:v>82.520678953723518</c:v>
                </c:pt>
                <c:pt idx="20">
                  <c:v>84.545577110664993</c:v>
                </c:pt>
                <c:pt idx="21">
                  <c:v>86.698740544065245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7B-401D-BECE-28E0EAA0D508}"/>
            </c:ext>
          </c:extLst>
        </c:ser>
        <c:ser>
          <c:idx val="4"/>
          <c:order val="4"/>
          <c:tx>
            <c:strRef>
              <c:f>Sheet1!$P$3</c:f>
              <c:strCache>
                <c:ptCount val="1"/>
                <c:pt idx="0">
                  <c:v>Forecast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Sheet1!$P$4:$P$25</c:f>
              <c:numCache>
                <c:formatCode>0.00</c:formatCode>
                <c:ptCount val="22"/>
                <c:pt idx="0" formatCode="General">
                  <c:v>52.04</c:v>
                </c:pt>
                <c:pt idx="1">
                  <c:v>52.04</c:v>
                </c:pt>
                <c:pt idx="2">
                  <c:v>54.991999999999997</c:v>
                </c:pt>
                <c:pt idx="3">
                  <c:v>55.2592</c:v>
                </c:pt>
                <c:pt idx="4">
                  <c:v>54.69952</c:v>
                </c:pt>
                <c:pt idx="5">
                  <c:v>58.655712000000001</c:v>
                </c:pt>
                <c:pt idx="6">
                  <c:v>65.305427199999997</c:v>
                </c:pt>
                <c:pt idx="7">
                  <c:v>63.939256319999998</c:v>
                </c:pt>
                <c:pt idx="8">
                  <c:v>67.859553792</c:v>
                </c:pt>
                <c:pt idx="9">
                  <c:v>73.191732275199996</c:v>
                </c:pt>
                <c:pt idx="10">
                  <c:v>82.92303936511999</c:v>
                </c:pt>
                <c:pt idx="11">
                  <c:v>84.353823619071989</c:v>
                </c:pt>
                <c:pt idx="12">
                  <c:v>83.884294171443202</c:v>
                </c:pt>
                <c:pt idx="13">
                  <c:v>85.150576502865917</c:v>
                </c:pt>
                <c:pt idx="14">
                  <c:v>85.006345901719556</c:v>
                </c:pt>
                <c:pt idx="15">
                  <c:v>80.399807541031734</c:v>
                </c:pt>
                <c:pt idx="16">
                  <c:v>78.731884524619048</c:v>
                </c:pt>
                <c:pt idx="17">
                  <c:v>85.855130714771434</c:v>
                </c:pt>
                <c:pt idx="18">
                  <c:v>89.545078428862865</c:v>
                </c:pt>
                <c:pt idx="19">
                  <c:v>88.547047057317712</c:v>
                </c:pt>
                <c:pt idx="20">
                  <c:v>91.53622823439062</c:v>
                </c:pt>
                <c:pt idx="21">
                  <c:v>94.481736940634377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7B-401D-BECE-28E0EAA0D508}"/>
            </c:ext>
          </c:extLst>
        </c:ser>
        <c:ser>
          <c:idx val="5"/>
          <c:order val="5"/>
          <c:tx>
            <c:strRef>
              <c:f>Sheet1!$T$3</c:f>
              <c:strCache>
                <c:ptCount val="1"/>
                <c:pt idx="0">
                  <c:v>Forecast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Sheet1!$T$4:$T$25</c:f>
              <c:numCache>
                <c:formatCode>0.00</c:formatCode>
                <c:ptCount val="22"/>
                <c:pt idx="0" formatCode="General">
                  <c:v>52.04</c:v>
                </c:pt>
                <c:pt idx="1">
                  <c:v>52.04</c:v>
                </c:pt>
                <c:pt idx="2">
                  <c:v>56.924996889086948</c:v>
                </c:pt>
                <c:pt idx="3">
                  <c:v>56.087665470673066</c:v>
                </c:pt>
                <c:pt idx="4">
                  <c:v>54.613120905068143</c:v>
                </c:pt>
                <c:pt idx="5">
                  <c:v>61.217053607173661</c:v>
                </c:pt>
                <c:pt idx="6">
                  <c:v>70.525651084186279</c:v>
                </c:pt>
                <c:pt idx="7">
                  <c:v>64.809508986423367</c:v>
                </c:pt>
                <c:pt idx="8">
                  <c:v>70.720812620480388</c:v>
                </c:pt>
                <c:pt idx="9">
                  <c:v>77.650615842732634</c:v>
                </c:pt>
                <c:pt idx="10">
                  <c:v>90.802632075296941</c:v>
                </c:pt>
                <c:pt idx="11">
                  <c:v>87.954617942138228</c:v>
                </c:pt>
                <c:pt idx="12">
                  <c:v>84.794185178733898</c:v>
                </c:pt>
                <c:pt idx="13">
                  <c:v>86.287362466571452</c:v>
                </c:pt>
                <c:pt idx="14">
                  <c:v>85.296222765888928</c:v>
                </c:pt>
                <c:pt idx="15">
                  <c:v>77.481404136724308</c:v>
                </c:pt>
                <c:pt idx="16">
                  <c:v>76.653070083216349</c:v>
                </c:pt>
                <c:pt idx="17">
                  <c:v>89.816700269798773</c:v>
                </c:pt>
                <c:pt idx="18">
                  <c:v>93.30060308936045</c:v>
                </c:pt>
                <c:pt idx="19">
                  <c:v>89.163180779544319</c:v>
                </c:pt>
                <c:pt idx="20">
                  <c:v>93.701871912465393</c:v>
                </c:pt>
                <c:pt idx="21">
                  <c:v>97.142636077327467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7B-401D-BECE-28E0EAA0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3855"/>
        <c:axId val="1674162207"/>
      </c:lineChart>
      <c:catAx>
        <c:axId val="254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162207"/>
        <c:crosses val="autoZero"/>
        <c:auto val="1"/>
        <c:lblAlgn val="ctr"/>
        <c:lblOffset val="100"/>
        <c:noMultiLvlLbl val="0"/>
      </c:catAx>
      <c:valAx>
        <c:axId val="1674162207"/>
        <c:scaling>
          <c:orientation val="minMax"/>
          <c:max val="100"/>
          <c:min val="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38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377825</xdr:colOff>
      <xdr:row>3</xdr:row>
      <xdr:rowOff>38100</xdr:rowOff>
    </xdr:from>
    <xdr:to>
      <xdr:col>11</xdr:col>
      <xdr:colOff>130175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FBE87-37AD-9241-1D63-36AF88A88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8D35-1FAC-4A54-9530-CA44D902DA74}">
  <sheetPr>
    <tabColor theme="2" tint="-9.9978637043366805E-2"/>
  </sheetPr>
  <dimension ref="B1:W28"/>
  <sheetViews>
    <sheetView tabSelected="1" topLeftCell="I1" workbookViewId="0">
      <selection activeCell="U1" sqref="U1"/>
    </sheetView>
  </sheetViews>
  <sheetFormatPr defaultRowHeight="14.5" x14ac:dyDescent="0.35"/>
  <cols>
    <col min="3" max="3" width="11.81640625" customWidth="1"/>
    <col min="5" max="5" width="11.36328125" bestFit="1" customWidth="1"/>
    <col min="6" max="7" width="11.36328125" customWidth="1"/>
    <col min="13" max="13" width="11.36328125" bestFit="1" customWidth="1"/>
    <col min="14" max="15" width="11.36328125" customWidth="1"/>
    <col min="17" max="17" width="11" bestFit="1" customWidth="1"/>
    <col min="20" max="20" width="11" bestFit="1" customWidth="1"/>
  </cols>
  <sheetData>
    <row r="1" spans="2:23" x14ac:dyDescent="0.35">
      <c r="B1" s="3" t="s">
        <v>32</v>
      </c>
      <c r="T1" s="3" t="s">
        <v>50</v>
      </c>
      <c r="U1" s="7">
        <v>0.66192369770825843</v>
      </c>
    </row>
    <row r="2" spans="2:23" s="5" customFormat="1" ht="14.5" customHeight="1" x14ac:dyDescent="0.35">
      <c r="B2" s="8" t="s">
        <v>0</v>
      </c>
      <c r="C2" s="8" t="s">
        <v>0</v>
      </c>
      <c r="D2" s="9" t="s">
        <v>1</v>
      </c>
      <c r="E2" s="10"/>
      <c r="F2" s="10"/>
      <c r="G2" s="11"/>
      <c r="H2" s="9" t="s">
        <v>2</v>
      </c>
      <c r="I2" s="10"/>
      <c r="J2" s="10"/>
      <c r="K2" s="11"/>
      <c r="L2" s="9" t="s">
        <v>33</v>
      </c>
      <c r="M2" s="10"/>
      <c r="N2" s="10"/>
      <c r="O2" s="11"/>
      <c r="P2" s="9" t="s">
        <v>36</v>
      </c>
      <c r="Q2" s="10"/>
      <c r="R2" s="10"/>
      <c r="S2" s="11"/>
      <c r="T2" s="9" t="s">
        <v>51</v>
      </c>
      <c r="U2" s="10"/>
      <c r="V2" s="10"/>
      <c r="W2" s="11"/>
    </row>
    <row r="3" spans="2:23" s="5" customFormat="1" ht="29" x14ac:dyDescent="0.35">
      <c r="B3" s="8" t="s">
        <v>3</v>
      </c>
      <c r="C3" s="8" t="s">
        <v>4</v>
      </c>
      <c r="D3" s="8" t="s">
        <v>5</v>
      </c>
      <c r="E3" s="8" t="s">
        <v>6</v>
      </c>
      <c r="F3" s="8" t="s">
        <v>39</v>
      </c>
      <c r="G3" s="8" t="s">
        <v>40</v>
      </c>
      <c r="H3" s="8" t="s">
        <v>7</v>
      </c>
      <c r="I3" s="8" t="s">
        <v>8</v>
      </c>
      <c r="J3" s="8" t="s">
        <v>41</v>
      </c>
      <c r="K3" s="8" t="s">
        <v>42</v>
      </c>
      <c r="L3" s="8" t="s">
        <v>34</v>
      </c>
      <c r="M3" s="8" t="s">
        <v>35</v>
      </c>
      <c r="N3" s="8" t="s">
        <v>43</v>
      </c>
      <c r="O3" s="8" t="s">
        <v>44</v>
      </c>
      <c r="P3" s="8" t="s">
        <v>37</v>
      </c>
      <c r="Q3" s="8" t="s">
        <v>38</v>
      </c>
      <c r="R3" s="8" t="s">
        <v>45</v>
      </c>
      <c r="S3" s="8" t="s">
        <v>46</v>
      </c>
      <c r="T3" s="8" t="s">
        <v>52</v>
      </c>
      <c r="U3" s="8" t="s">
        <v>53</v>
      </c>
      <c r="V3" s="8" t="s">
        <v>54</v>
      </c>
      <c r="W3" s="8" t="s">
        <v>55</v>
      </c>
    </row>
    <row r="4" spans="2:23" x14ac:dyDescent="0.35">
      <c r="B4" s="2" t="s">
        <v>9</v>
      </c>
      <c r="C4" s="2">
        <v>52.04</v>
      </c>
      <c r="D4" s="2">
        <v>52.04</v>
      </c>
      <c r="E4" s="4">
        <f>C4-D4</f>
        <v>0</v>
      </c>
      <c r="F4" s="4">
        <f>ABS(E4)</f>
        <v>0</v>
      </c>
      <c r="G4" s="4">
        <f>F4*F4</f>
        <v>0</v>
      </c>
      <c r="H4" s="2">
        <f>C4</f>
        <v>52.04</v>
      </c>
      <c r="I4" s="4">
        <f>C4-H4</f>
        <v>0</v>
      </c>
      <c r="J4" s="4">
        <f>ABS(I4)</f>
        <v>0</v>
      </c>
      <c r="K4" s="4">
        <f>J4*J4</f>
        <v>0</v>
      </c>
      <c r="L4" s="2">
        <f>C4</f>
        <v>52.04</v>
      </c>
      <c r="M4" s="4">
        <f>C4-L4</f>
        <v>0</v>
      </c>
      <c r="N4" s="4">
        <f>ABS(M4)</f>
        <v>0</v>
      </c>
      <c r="O4" s="4">
        <f>N4*N4</f>
        <v>0</v>
      </c>
      <c r="P4" s="2">
        <f>C4</f>
        <v>52.04</v>
      </c>
      <c r="Q4" s="4">
        <f>C4-P4</f>
        <v>0</v>
      </c>
      <c r="R4" s="4">
        <f>ABS(Q4)</f>
        <v>0</v>
      </c>
      <c r="S4" s="4">
        <f>R4*R4</f>
        <v>0</v>
      </c>
      <c r="T4" s="2">
        <f>C4</f>
        <v>52.04</v>
      </c>
      <c r="U4" s="4">
        <f>C4-T4</f>
        <v>0</v>
      </c>
      <c r="V4" s="4">
        <f>ABS(U4)</f>
        <v>0</v>
      </c>
      <c r="W4" s="4">
        <f>V4*V4</f>
        <v>0</v>
      </c>
    </row>
    <row r="5" spans="2:23" x14ac:dyDescent="0.35">
      <c r="B5" s="2" t="s">
        <v>10</v>
      </c>
      <c r="C5" s="2">
        <v>59.42</v>
      </c>
      <c r="D5" s="4">
        <f>D4+E4*0.1</f>
        <v>52.04</v>
      </c>
      <c r="E5" s="4">
        <f>C5-D5</f>
        <v>7.3800000000000026</v>
      </c>
      <c r="F5" s="4">
        <f t="shared" ref="F5:F25" si="0">ABS(E5)</f>
        <v>7.3800000000000026</v>
      </c>
      <c r="G5" s="4">
        <f t="shared" ref="G5:G25" si="1">F5*F5</f>
        <v>54.46440000000004</v>
      </c>
      <c r="H5" s="4">
        <f>H4+I4*0.3</f>
        <v>52.04</v>
      </c>
      <c r="I5" s="4">
        <f>C5-H5</f>
        <v>7.3800000000000026</v>
      </c>
      <c r="J5" s="4">
        <f t="shared" ref="J5:J25" si="2">ABS(I5)</f>
        <v>7.3800000000000026</v>
      </c>
      <c r="K5" s="4">
        <f t="shared" ref="K5:K25" si="3">J5*J5</f>
        <v>54.46440000000004</v>
      </c>
      <c r="L5" s="4">
        <f>L4+M4*0.15</f>
        <v>52.04</v>
      </c>
      <c r="M5" s="4">
        <f t="shared" ref="M5:M25" si="4">C5-L5</f>
        <v>7.3800000000000026</v>
      </c>
      <c r="N5" s="4">
        <f t="shared" ref="N5:N25" si="5">ABS(M5)</f>
        <v>7.3800000000000026</v>
      </c>
      <c r="O5" s="4">
        <f t="shared" ref="O5:O25" si="6">N5*N5</f>
        <v>54.46440000000004</v>
      </c>
      <c r="P5" s="4">
        <f>P4+Q4*0.4</f>
        <v>52.04</v>
      </c>
      <c r="Q5" s="4">
        <f t="shared" ref="Q5:Q25" si="7">C5-P5</f>
        <v>7.3800000000000026</v>
      </c>
      <c r="R5" s="4">
        <f t="shared" ref="R5:R25" si="8">ABS(Q5)</f>
        <v>7.3800000000000026</v>
      </c>
      <c r="S5" s="4">
        <f t="shared" ref="S5:S25" si="9">R5*R5</f>
        <v>54.46440000000004</v>
      </c>
      <c r="T5" s="4">
        <f>T4+U4*$U$1</f>
        <v>52.04</v>
      </c>
      <c r="U5" s="4">
        <f t="shared" ref="U5:U25" si="10">C5-T5</f>
        <v>7.3800000000000026</v>
      </c>
      <c r="V5" s="4">
        <f t="shared" ref="V5:V25" si="11">ABS(U5)</f>
        <v>7.3800000000000026</v>
      </c>
      <c r="W5" s="4">
        <f t="shared" ref="W5:W25" si="12">V5*V5</f>
        <v>54.46440000000004</v>
      </c>
    </row>
    <row r="6" spans="2:23" x14ac:dyDescent="0.35">
      <c r="B6" s="2" t="s">
        <v>11</v>
      </c>
      <c r="C6" s="2">
        <v>55.66</v>
      </c>
      <c r="D6" s="4">
        <f>D5+E5*0.1</f>
        <v>52.777999999999999</v>
      </c>
      <c r="E6" s="4">
        <f>C6-D6</f>
        <v>2.8819999999999979</v>
      </c>
      <c r="F6" s="4">
        <f t="shared" si="0"/>
        <v>2.8819999999999979</v>
      </c>
      <c r="G6" s="4">
        <f t="shared" si="1"/>
        <v>8.3059239999999885</v>
      </c>
      <c r="H6" s="4">
        <f t="shared" ref="H6:H26" si="13">H5+I5*0.3</f>
        <v>54.253999999999998</v>
      </c>
      <c r="I6" s="4">
        <f>C6-H6</f>
        <v>1.4059999999999988</v>
      </c>
      <c r="J6" s="4">
        <f t="shared" si="2"/>
        <v>1.4059999999999988</v>
      </c>
      <c r="K6" s="4">
        <f t="shared" si="3"/>
        <v>1.9768359999999967</v>
      </c>
      <c r="L6" s="4">
        <f t="shared" ref="L6:L26" si="14">L5+M5*0.15</f>
        <v>53.146999999999998</v>
      </c>
      <c r="M6" s="4">
        <f t="shared" si="4"/>
        <v>2.5129999999999981</v>
      </c>
      <c r="N6" s="4">
        <f t="shared" si="5"/>
        <v>2.5129999999999981</v>
      </c>
      <c r="O6" s="4">
        <f t="shared" si="6"/>
        <v>6.3151689999999903</v>
      </c>
      <c r="P6" s="4">
        <f t="shared" ref="P6:P26" si="15">P5+Q5*0.4</f>
        <v>54.991999999999997</v>
      </c>
      <c r="Q6" s="4">
        <f t="shared" si="7"/>
        <v>0.66799999999999926</v>
      </c>
      <c r="R6" s="4">
        <f t="shared" si="8"/>
        <v>0.66799999999999926</v>
      </c>
      <c r="S6" s="4">
        <f t="shared" si="9"/>
        <v>0.44622399999999901</v>
      </c>
      <c r="T6" s="4">
        <f t="shared" ref="T6:T26" si="16">T5+U5*$U$1</f>
        <v>56.924996889086948</v>
      </c>
      <c r="U6" s="4">
        <f t="shared" si="10"/>
        <v>-1.2649968890869516</v>
      </c>
      <c r="V6" s="4">
        <f t="shared" si="11"/>
        <v>1.2649968890869516</v>
      </c>
      <c r="W6" s="4">
        <f t="shared" si="12"/>
        <v>1.6002171293996654</v>
      </c>
    </row>
    <row r="7" spans="2:23" x14ac:dyDescent="0.35">
      <c r="B7" s="2" t="s">
        <v>12</v>
      </c>
      <c r="C7" s="2">
        <v>53.86</v>
      </c>
      <c r="D7" s="4">
        <f t="shared" ref="D7:D26" si="17">D6+E6*0.1</f>
        <v>53.066199999999995</v>
      </c>
      <c r="E7" s="4">
        <f>C7-D7</f>
        <v>0.7938000000000045</v>
      </c>
      <c r="F7" s="4">
        <f t="shared" si="0"/>
        <v>0.7938000000000045</v>
      </c>
      <c r="G7" s="4">
        <f t="shared" si="1"/>
        <v>0.63011844000000716</v>
      </c>
      <c r="H7" s="4">
        <f t="shared" si="13"/>
        <v>54.675799999999995</v>
      </c>
      <c r="I7" s="4">
        <f>C7-H7</f>
        <v>-0.81579999999999586</v>
      </c>
      <c r="J7" s="4">
        <f t="shared" si="2"/>
        <v>0.81579999999999586</v>
      </c>
      <c r="K7" s="4">
        <f t="shared" si="3"/>
        <v>0.66552963999999326</v>
      </c>
      <c r="L7" s="4">
        <f t="shared" si="14"/>
        <v>53.523949999999999</v>
      </c>
      <c r="M7" s="4">
        <f t="shared" si="4"/>
        <v>0.33605000000000018</v>
      </c>
      <c r="N7" s="4">
        <f t="shared" si="5"/>
        <v>0.33605000000000018</v>
      </c>
      <c r="O7" s="4">
        <f t="shared" si="6"/>
        <v>0.11292960250000013</v>
      </c>
      <c r="P7" s="4">
        <f t="shared" si="15"/>
        <v>55.2592</v>
      </c>
      <c r="Q7" s="4">
        <f t="shared" si="7"/>
        <v>-1.3992000000000004</v>
      </c>
      <c r="R7" s="4">
        <f t="shared" si="8"/>
        <v>1.3992000000000004</v>
      </c>
      <c r="S7" s="4">
        <f t="shared" si="9"/>
        <v>1.9577606400000012</v>
      </c>
      <c r="T7" s="4">
        <f t="shared" si="16"/>
        <v>56.087665470673066</v>
      </c>
      <c r="U7" s="4">
        <f t="shared" si="10"/>
        <v>-2.2276654706730667</v>
      </c>
      <c r="V7" s="4">
        <f t="shared" si="11"/>
        <v>2.2276654706730667</v>
      </c>
      <c r="W7" s="4">
        <f t="shared" si="12"/>
        <v>4.962493449229056</v>
      </c>
    </row>
    <row r="8" spans="2:23" x14ac:dyDescent="0.35">
      <c r="B8" s="2" t="s">
        <v>13</v>
      </c>
      <c r="C8" s="2">
        <v>64.59</v>
      </c>
      <c r="D8" s="4">
        <f t="shared" si="17"/>
        <v>53.145579999999995</v>
      </c>
      <c r="E8" s="4">
        <f>C8-D8</f>
        <v>11.444420000000008</v>
      </c>
      <c r="F8" s="4">
        <f t="shared" si="0"/>
        <v>11.444420000000008</v>
      </c>
      <c r="G8" s="4">
        <f t="shared" si="1"/>
        <v>130.97474913640019</v>
      </c>
      <c r="H8" s="4">
        <f t="shared" si="13"/>
        <v>54.431059999999995</v>
      </c>
      <c r="I8" s="4">
        <f>C8-H8</f>
        <v>10.158940000000008</v>
      </c>
      <c r="J8" s="4">
        <f t="shared" si="2"/>
        <v>10.158940000000008</v>
      </c>
      <c r="K8" s="4">
        <f t="shared" si="3"/>
        <v>103.20406192360016</v>
      </c>
      <c r="L8" s="4">
        <f t="shared" si="14"/>
        <v>53.574357499999998</v>
      </c>
      <c r="M8" s="4">
        <f t="shared" si="4"/>
        <v>11.015642500000006</v>
      </c>
      <c r="N8" s="4">
        <f t="shared" si="5"/>
        <v>11.015642500000006</v>
      </c>
      <c r="O8" s="4">
        <f t="shared" si="6"/>
        <v>121.34437968780637</v>
      </c>
      <c r="P8" s="4">
        <f t="shared" si="15"/>
        <v>54.69952</v>
      </c>
      <c r="Q8" s="4">
        <f t="shared" si="7"/>
        <v>9.8904800000000037</v>
      </c>
      <c r="R8" s="4">
        <f t="shared" si="8"/>
        <v>9.8904800000000037</v>
      </c>
      <c r="S8" s="4">
        <f t="shared" si="9"/>
        <v>97.821594630400071</v>
      </c>
      <c r="T8" s="4">
        <f t="shared" si="16"/>
        <v>54.613120905068143</v>
      </c>
      <c r="U8" s="4">
        <f t="shared" si="10"/>
        <v>9.97687909493186</v>
      </c>
      <c r="V8" s="4">
        <f t="shared" si="11"/>
        <v>9.97687909493186</v>
      </c>
      <c r="W8" s="4">
        <f t="shared" si="12"/>
        <v>99.538116474888369</v>
      </c>
    </row>
    <row r="9" spans="2:23" x14ac:dyDescent="0.35">
      <c r="B9" s="2" t="s">
        <v>14</v>
      </c>
      <c r="C9" s="2">
        <v>75.28</v>
      </c>
      <c r="D9" s="4">
        <f t="shared" si="17"/>
        <v>54.290021999999993</v>
      </c>
      <c r="E9" s="4">
        <f>C9-D9</f>
        <v>20.989978000000008</v>
      </c>
      <c r="F9" s="4">
        <f t="shared" si="0"/>
        <v>20.989978000000008</v>
      </c>
      <c r="G9" s="4">
        <f t="shared" si="1"/>
        <v>440.57917644048433</v>
      </c>
      <c r="H9" s="4">
        <f t="shared" si="13"/>
        <v>57.478741999999997</v>
      </c>
      <c r="I9" s="4">
        <f>C9-H9</f>
        <v>17.801258000000004</v>
      </c>
      <c r="J9" s="4">
        <f t="shared" si="2"/>
        <v>17.801258000000004</v>
      </c>
      <c r="K9" s="4">
        <f t="shared" si="3"/>
        <v>316.88478638256413</v>
      </c>
      <c r="L9" s="4">
        <f t="shared" si="14"/>
        <v>55.226703874999998</v>
      </c>
      <c r="M9" s="4">
        <f t="shared" si="4"/>
        <v>20.053296125000003</v>
      </c>
      <c r="N9" s="4">
        <f t="shared" si="5"/>
        <v>20.053296125000003</v>
      </c>
      <c r="O9" s="4">
        <f t="shared" si="6"/>
        <v>402.13468547694015</v>
      </c>
      <c r="P9" s="4">
        <f t="shared" si="15"/>
        <v>58.655712000000001</v>
      </c>
      <c r="Q9" s="4">
        <f t="shared" si="7"/>
        <v>16.624288</v>
      </c>
      <c r="R9" s="4">
        <f t="shared" si="8"/>
        <v>16.624288</v>
      </c>
      <c r="S9" s="4">
        <f t="shared" si="9"/>
        <v>276.36695150694402</v>
      </c>
      <c r="T9" s="4">
        <f t="shared" si="16"/>
        <v>61.217053607173661</v>
      </c>
      <c r="U9" s="4">
        <f t="shared" si="10"/>
        <v>14.062946392826341</v>
      </c>
      <c r="V9" s="4">
        <f t="shared" si="11"/>
        <v>14.062946392826341</v>
      </c>
      <c r="W9" s="4">
        <f t="shared" si="12"/>
        <v>197.76646124750738</v>
      </c>
    </row>
    <row r="10" spans="2:23" x14ac:dyDescent="0.35">
      <c r="B10" s="2" t="s">
        <v>15</v>
      </c>
      <c r="C10" s="2">
        <v>61.89</v>
      </c>
      <c r="D10" s="4">
        <f t="shared" si="17"/>
        <v>56.389019799999993</v>
      </c>
      <c r="E10" s="4">
        <f>C10-D10</f>
        <v>5.5009802000000079</v>
      </c>
      <c r="F10" s="4">
        <f t="shared" si="0"/>
        <v>5.5009802000000079</v>
      </c>
      <c r="G10" s="4">
        <f t="shared" si="1"/>
        <v>30.260783160792126</v>
      </c>
      <c r="H10" s="4">
        <f t="shared" si="13"/>
        <v>62.819119399999998</v>
      </c>
      <c r="I10" s="4">
        <f>C10-H10</f>
        <v>-0.9291193999999976</v>
      </c>
      <c r="J10" s="4">
        <f t="shared" si="2"/>
        <v>0.9291193999999976</v>
      </c>
      <c r="K10" s="4">
        <f t="shared" si="3"/>
        <v>0.8632628594563555</v>
      </c>
      <c r="L10" s="4">
        <f t="shared" si="14"/>
        <v>58.23469829375</v>
      </c>
      <c r="M10" s="4">
        <f t="shared" si="4"/>
        <v>3.6553017062500004</v>
      </c>
      <c r="N10" s="4">
        <f t="shared" si="5"/>
        <v>3.6553017062500004</v>
      </c>
      <c r="O10" s="4">
        <f t="shared" si="6"/>
        <v>13.361230563714164</v>
      </c>
      <c r="P10" s="4">
        <f t="shared" si="15"/>
        <v>65.305427199999997</v>
      </c>
      <c r="Q10" s="4">
        <f t="shared" si="7"/>
        <v>-3.4154271999999963</v>
      </c>
      <c r="R10" s="4">
        <f t="shared" si="8"/>
        <v>3.4154271999999963</v>
      </c>
      <c r="S10" s="4">
        <f t="shared" si="9"/>
        <v>11.665142958499814</v>
      </c>
      <c r="T10" s="4">
        <f t="shared" si="16"/>
        <v>70.525651084186279</v>
      </c>
      <c r="U10" s="4">
        <f t="shared" si="10"/>
        <v>-8.6356510841862786</v>
      </c>
      <c r="V10" s="4">
        <f t="shared" si="11"/>
        <v>8.6356510841862786</v>
      </c>
      <c r="W10" s="4">
        <f t="shared" si="12"/>
        <v>74.574469647807646</v>
      </c>
    </row>
    <row r="11" spans="2:23" x14ac:dyDescent="0.35">
      <c r="B11" s="2" t="s">
        <v>16</v>
      </c>
      <c r="C11" s="2">
        <v>73.739999999999995</v>
      </c>
      <c r="D11" s="4">
        <f t="shared" si="17"/>
        <v>56.939117819999993</v>
      </c>
      <c r="E11" s="4">
        <f>C11-D11</f>
        <v>16.800882180000002</v>
      </c>
      <c r="F11" s="4">
        <f t="shared" si="0"/>
        <v>16.800882180000002</v>
      </c>
      <c r="G11" s="4">
        <f t="shared" si="1"/>
        <v>282.26964202624163</v>
      </c>
      <c r="H11" s="4">
        <f t="shared" si="13"/>
        <v>62.540383579999997</v>
      </c>
      <c r="I11" s="4">
        <f>C11-H11</f>
        <v>11.199616419999998</v>
      </c>
      <c r="J11" s="4">
        <f t="shared" si="2"/>
        <v>11.199616419999998</v>
      </c>
      <c r="K11" s="4">
        <f t="shared" si="3"/>
        <v>125.43140795513358</v>
      </c>
      <c r="L11" s="4">
        <f t="shared" si="14"/>
        <v>58.782993549687504</v>
      </c>
      <c r="M11" s="4">
        <f t="shared" si="4"/>
        <v>14.957006450312491</v>
      </c>
      <c r="N11" s="4">
        <f t="shared" si="5"/>
        <v>14.957006450312491</v>
      </c>
      <c r="O11" s="4">
        <f t="shared" si="6"/>
        <v>223.71204195468945</v>
      </c>
      <c r="P11" s="4">
        <f t="shared" si="15"/>
        <v>63.939256319999998</v>
      </c>
      <c r="Q11" s="4">
        <f t="shared" si="7"/>
        <v>9.8007436799999965</v>
      </c>
      <c r="R11" s="4">
        <f t="shared" si="8"/>
        <v>9.8007436799999965</v>
      </c>
      <c r="S11" s="4">
        <f t="shared" si="9"/>
        <v>96.054576681059871</v>
      </c>
      <c r="T11" s="4">
        <f t="shared" si="16"/>
        <v>64.809508986423367</v>
      </c>
      <c r="U11" s="4">
        <f t="shared" si="10"/>
        <v>8.9304910135766278</v>
      </c>
      <c r="V11" s="4">
        <f t="shared" si="11"/>
        <v>8.9304910135766278</v>
      </c>
      <c r="W11" s="4">
        <f t="shared" si="12"/>
        <v>79.7536697435729</v>
      </c>
    </row>
    <row r="12" spans="2:23" x14ac:dyDescent="0.35">
      <c r="B12" s="2" t="s">
        <v>17</v>
      </c>
      <c r="C12" s="2">
        <v>81.19</v>
      </c>
      <c r="D12" s="4">
        <f t="shared" si="17"/>
        <v>58.619206037999994</v>
      </c>
      <c r="E12" s="4">
        <f>C12-D12</f>
        <v>22.570793962000003</v>
      </c>
      <c r="F12" s="4">
        <f t="shared" si="0"/>
        <v>22.570793962000003</v>
      </c>
      <c r="G12" s="4">
        <f t="shared" si="1"/>
        <v>509.44074007505583</v>
      </c>
      <c r="H12" s="4">
        <f t="shared" si="13"/>
        <v>65.900268506000003</v>
      </c>
      <c r="I12" s="4">
        <f>C12-H12</f>
        <v>15.289731493999994</v>
      </c>
      <c r="J12" s="4">
        <f t="shared" si="2"/>
        <v>15.289731493999994</v>
      </c>
      <c r="K12" s="4">
        <f t="shared" si="3"/>
        <v>233.77588915861531</v>
      </c>
      <c r="L12" s="4">
        <f t="shared" si="14"/>
        <v>61.026544517234377</v>
      </c>
      <c r="M12" s="4">
        <f t="shared" si="4"/>
        <v>20.16345548276562</v>
      </c>
      <c r="N12" s="4">
        <f t="shared" si="5"/>
        <v>20.16345548276562</v>
      </c>
      <c r="O12" s="4">
        <f t="shared" si="6"/>
        <v>406.56493700547094</v>
      </c>
      <c r="P12" s="4">
        <f t="shared" si="15"/>
        <v>67.859553792</v>
      </c>
      <c r="Q12" s="4">
        <f t="shared" si="7"/>
        <v>13.330446207999998</v>
      </c>
      <c r="R12" s="4">
        <f t="shared" si="8"/>
        <v>13.330446207999998</v>
      </c>
      <c r="S12" s="4">
        <f t="shared" si="9"/>
        <v>177.70079610438151</v>
      </c>
      <c r="T12" s="4">
        <f t="shared" si="16"/>
        <v>70.720812620480388</v>
      </c>
      <c r="U12" s="4">
        <f t="shared" si="10"/>
        <v>10.46918737951961</v>
      </c>
      <c r="V12" s="4">
        <f t="shared" si="11"/>
        <v>10.46918737951961</v>
      </c>
      <c r="W12" s="4">
        <f t="shared" si="12"/>
        <v>109.60388438749268</v>
      </c>
    </row>
    <row r="13" spans="2:23" x14ac:dyDescent="0.35">
      <c r="B13" s="2" t="s">
        <v>18</v>
      </c>
      <c r="C13" s="2">
        <v>97.52</v>
      </c>
      <c r="D13" s="4">
        <f t="shared" si="17"/>
        <v>60.876285434199993</v>
      </c>
      <c r="E13" s="4">
        <f>C13-D13</f>
        <v>36.643714565800003</v>
      </c>
      <c r="F13" s="4">
        <f t="shared" si="0"/>
        <v>36.643714565800003</v>
      </c>
      <c r="G13" s="4">
        <f t="shared" si="1"/>
        <v>1342.7618171798233</v>
      </c>
      <c r="H13" s="4">
        <f t="shared" si="13"/>
        <v>70.487187954199996</v>
      </c>
      <c r="I13" s="4">
        <f>C13-H13</f>
        <v>27.0328120458</v>
      </c>
      <c r="J13" s="4">
        <f t="shared" si="2"/>
        <v>27.0328120458</v>
      </c>
      <c r="K13" s="4">
        <f t="shared" si="3"/>
        <v>730.77292710354959</v>
      </c>
      <c r="L13" s="4">
        <f t="shared" si="14"/>
        <v>64.051062839649219</v>
      </c>
      <c r="M13" s="4">
        <f t="shared" si="4"/>
        <v>33.468937160350777</v>
      </c>
      <c r="N13" s="4">
        <f t="shared" si="5"/>
        <v>33.468937160350777</v>
      </c>
      <c r="O13" s="4">
        <f t="shared" si="6"/>
        <v>1120.1697546435091</v>
      </c>
      <c r="P13" s="4">
        <f t="shared" si="15"/>
        <v>73.191732275199996</v>
      </c>
      <c r="Q13" s="4">
        <f t="shared" si="7"/>
        <v>24.3282677248</v>
      </c>
      <c r="R13" s="4">
        <f t="shared" si="8"/>
        <v>24.3282677248</v>
      </c>
      <c r="S13" s="4">
        <f t="shared" si="9"/>
        <v>591.86461048954538</v>
      </c>
      <c r="T13" s="4">
        <f t="shared" si="16"/>
        <v>77.650615842732634</v>
      </c>
      <c r="U13" s="4">
        <f t="shared" si="10"/>
        <v>19.869384157267362</v>
      </c>
      <c r="V13" s="4">
        <f t="shared" si="11"/>
        <v>19.869384157267362</v>
      </c>
      <c r="W13" s="4">
        <f t="shared" si="12"/>
        <v>394.79242678906724</v>
      </c>
    </row>
    <row r="14" spans="2:23" x14ac:dyDescent="0.35">
      <c r="B14" s="2" t="s">
        <v>19</v>
      </c>
      <c r="C14" s="2">
        <v>86.5</v>
      </c>
      <c r="D14" s="4">
        <f t="shared" si="17"/>
        <v>64.540656890779999</v>
      </c>
      <c r="E14" s="4">
        <f>C14-D14</f>
        <v>21.959343109220001</v>
      </c>
      <c r="F14" s="4">
        <f t="shared" si="0"/>
        <v>21.959343109220001</v>
      </c>
      <c r="G14" s="4">
        <f t="shared" si="1"/>
        <v>482.21274978844792</v>
      </c>
      <c r="H14" s="4">
        <f t="shared" si="13"/>
        <v>78.597031567939993</v>
      </c>
      <c r="I14" s="4">
        <f>C14-H14</f>
        <v>7.9029684320600069</v>
      </c>
      <c r="J14" s="4">
        <f t="shared" si="2"/>
        <v>7.9029684320600069</v>
      </c>
      <c r="K14" s="4">
        <f t="shared" si="3"/>
        <v>62.456910038137003</v>
      </c>
      <c r="L14" s="4">
        <f t="shared" si="14"/>
        <v>69.07140341370183</v>
      </c>
      <c r="M14" s="4">
        <f t="shared" si="4"/>
        <v>17.42859658629817</v>
      </c>
      <c r="N14" s="4">
        <f t="shared" si="5"/>
        <v>17.42859658629817</v>
      </c>
      <c r="O14" s="4">
        <f t="shared" si="6"/>
        <v>303.75597896792419</v>
      </c>
      <c r="P14" s="4">
        <f t="shared" si="15"/>
        <v>82.92303936511999</v>
      </c>
      <c r="Q14" s="4">
        <f t="shared" si="7"/>
        <v>3.5769606348800096</v>
      </c>
      <c r="R14" s="4">
        <f t="shared" si="8"/>
        <v>3.5769606348800096</v>
      </c>
      <c r="S14" s="4">
        <f t="shared" si="9"/>
        <v>12.794647383481202</v>
      </c>
      <c r="T14" s="4">
        <f t="shared" si="16"/>
        <v>90.802632075296941</v>
      </c>
      <c r="U14" s="4">
        <f t="shared" si="10"/>
        <v>-4.3026320752969411</v>
      </c>
      <c r="V14" s="4">
        <f t="shared" si="11"/>
        <v>4.3026320752969411</v>
      </c>
      <c r="W14" s="4">
        <f t="shared" si="12"/>
        <v>18.512642775374061</v>
      </c>
    </row>
    <row r="15" spans="2:23" x14ac:dyDescent="0.35">
      <c r="B15" s="2" t="s">
        <v>20</v>
      </c>
      <c r="C15" s="2">
        <v>83.18</v>
      </c>
      <c r="D15" s="4">
        <f t="shared" si="17"/>
        <v>66.736591201701998</v>
      </c>
      <c r="E15" s="4">
        <f>C15-D15</f>
        <v>16.443408798298009</v>
      </c>
      <c r="F15" s="4">
        <f t="shared" si="0"/>
        <v>16.443408798298009</v>
      </c>
      <c r="G15" s="4">
        <f t="shared" si="1"/>
        <v>270.38569290794436</v>
      </c>
      <c r="H15" s="4">
        <f t="shared" si="13"/>
        <v>80.967922097557988</v>
      </c>
      <c r="I15" s="4">
        <f>C15-H15</f>
        <v>2.2120779024420187</v>
      </c>
      <c r="J15" s="4">
        <f t="shared" si="2"/>
        <v>2.2120779024420187</v>
      </c>
      <c r="K15" s="4">
        <f t="shared" si="3"/>
        <v>4.8932886464722811</v>
      </c>
      <c r="L15" s="4">
        <f t="shared" si="14"/>
        <v>71.685692901646561</v>
      </c>
      <c r="M15" s="4">
        <f t="shared" si="4"/>
        <v>11.494307098353445</v>
      </c>
      <c r="N15" s="4">
        <f t="shared" si="5"/>
        <v>11.494307098353445</v>
      </c>
      <c r="O15" s="4">
        <f t="shared" si="6"/>
        <v>132.11909567125841</v>
      </c>
      <c r="P15" s="4">
        <f t="shared" si="15"/>
        <v>84.353823619071989</v>
      </c>
      <c r="Q15" s="4">
        <f t="shared" si="7"/>
        <v>-1.1738236190719817</v>
      </c>
      <c r="R15" s="4">
        <f t="shared" si="8"/>
        <v>1.1738236190719817</v>
      </c>
      <c r="S15" s="4">
        <f t="shared" si="9"/>
        <v>1.3778618886912448</v>
      </c>
      <c r="T15" s="4">
        <f t="shared" si="16"/>
        <v>87.954617942138228</v>
      </c>
      <c r="U15" s="4">
        <f t="shared" si="10"/>
        <v>-4.7746179421382209</v>
      </c>
      <c r="V15" s="4">
        <f t="shared" si="11"/>
        <v>4.7746179421382209</v>
      </c>
      <c r="W15" s="4">
        <f t="shared" si="12"/>
        <v>22.796976493388218</v>
      </c>
    </row>
    <row r="16" spans="2:23" x14ac:dyDescent="0.35">
      <c r="B16" s="2" t="s">
        <v>21</v>
      </c>
      <c r="C16" s="2">
        <v>87.05</v>
      </c>
      <c r="D16" s="4">
        <f t="shared" si="17"/>
        <v>68.380932081531796</v>
      </c>
      <c r="E16" s="4">
        <f>C16-D16</f>
        <v>18.669067918468201</v>
      </c>
      <c r="F16" s="4">
        <f t="shared" si="0"/>
        <v>18.669067918468201</v>
      </c>
      <c r="G16" s="4">
        <f t="shared" si="1"/>
        <v>348.53409694437863</v>
      </c>
      <c r="H16" s="4">
        <f t="shared" si="13"/>
        <v>81.631545468290597</v>
      </c>
      <c r="I16" s="4">
        <f>C16-H16</f>
        <v>5.4184545317094006</v>
      </c>
      <c r="J16" s="4">
        <f t="shared" si="2"/>
        <v>5.4184545317094006</v>
      </c>
      <c r="K16" s="4">
        <f t="shared" si="3"/>
        <v>29.359649512202139</v>
      </c>
      <c r="L16" s="4">
        <f t="shared" si="14"/>
        <v>73.409838966399576</v>
      </c>
      <c r="M16" s="4">
        <f t="shared" si="4"/>
        <v>13.640161033600421</v>
      </c>
      <c r="N16" s="4">
        <f t="shared" si="5"/>
        <v>13.640161033600421</v>
      </c>
      <c r="O16" s="4">
        <f t="shared" si="6"/>
        <v>186.05399302255131</v>
      </c>
      <c r="P16" s="4">
        <f t="shared" si="15"/>
        <v>83.884294171443202</v>
      </c>
      <c r="Q16" s="4">
        <f t="shared" si="7"/>
        <v>3.1657058285567956</v>
      </c>
      <c r="R16" s="4">
        <f t="shared" si="8"/>
        <v>3.1657058285567956</v>
      </c>
      <c r="S16" s="4">
        <f t="shared" si="9"/>
        <v>10.021693392958468</v>
      </c>
      <c r="T16" s="4">
        <f t="shared" si="16"/>
        <v>84.794185178733898</v>
      </c>
      <c r="U16" s="4">
        <f t="shared" si="10"/>
        <v>2.2558148212660996</v>
      </c>
      <c r="V16" s="4">
        <f t="shared" si="11"/>
        <v>2.2558148212660996</v>
      </c>
      <c r="W16" s="4">
        <f t="shared" si="12"/>
        <v>5.0887005078438046</v>
      </c>
    </row>
    <row r="17" spans="2:23" x14ac:dyDescent="0.35">
      <c r="B17" s="2" t="s">
        <v>22</v>
      </c>
      <c r="C17" s="2">
        <v>84.79</v>
      </c>
      <c r="D17" s="4">
        <f t="shared" si="17"/>
        <v>70.247838873378612</v>
      </c>
      <c r="E17" s="4">
        <f>C17-D17</f>
        <v>14.542161126621394</v>
      </c>
      <c r="F17" s="4">
        <f t="shared" si="0"/>
        <v>14.542161126621394</v>
      </c>
      <c r="G17" s="4">
        <f t="shared" si="1"/>
        <v>211.47445023261841</v>
      </c>
      <c r="H17" s="4">
        <f t="shared" si="13"/>
        <v>83.257081827803418</v>
      </c>
      <c r="I17" s="4">
        <f>C17-H17</f>
        <v>1.5329181721965881</v>
      </c>
      <c r="J17" s="4">
        <f t="shared" si="2"/>
        <v>1.5329181721965881</v>
      </c>
      <c r="K17" s="4">
        <f t="shared" si="3"/>
        <v>2.3498381226505285</v>
      </c>
      <c r="L17" s="4">
        <f t="shared" si="14"/>
        <v>75.455863121439634</v>
      </c>
      <c r="M17" s="4">
        <f t="shared" si="4"/>
        <v>9.334136878560372</v>
      </c>
      <c r="N17" s="4">
        <f t="shared" si="5"/>
        <v>9.334136878560372</v>
      </c>
      <c r="O17" s="4">
        <f t="shared" si="6"/>
        <v>87.126111267700765</v>
      </c>
      <c r="P17" s="4">
        <f t="shared" si="15"/>
        <v>85.150576502865917</v>
      </c>
      <c r="Q17" s="4">
        <f t="shared" si="7"/>
        <v>-0.3605765028659107</v>
      </c>
      <c r="R17" s="4">
        <f t="shared" si="8"/>
        <v>0.3605765028659107</v>
      </c>
      <c r="S17" s="4">
        <f t="shared" si="9"/>
        <v>0.1300154144190101</v>
      </c>
      <c r="T17" s="4">
        <f t="shared" si="16"/>
        <v>86.287362466571452</v>
      </c>
      <c r="U17" s="4">
        <f t="shared" si="10"/>
        <v>-1.4973624665714453</v>
      </c>
      <c r="V17" s="4">
        <f t="shared" si="11"/>
        <v>1.4973624665714453</v>
      </c>
      <c r="W17" s="4">
        <f t="shared" si="12"/>
        <v>2.2420943562969229</v>
      </c>
    </row>
    <row r="18" spans="2:23" x14ac:dyDescent="0.35">
      <c r="B18" s="2" t="s">
        <v>23</v>
      </c>
      <c r="C18" s="2">
        <v>73.489999999999995</v>
      </c>
      <c r="D18" s="4">
        <f t="shared" si="17"/>
        <v>71.70205498604075</v>
      </c>
      <c r="E18" s="4">
        <f>C18-D18</f>
        <v>1.787945013959245</v>
      </c>
      <c r="F18" s="4">
        <f t="shared" si="0"/>
        <v>1.787945013959245</v>
      </c>
      <c r="G18" s="4">
        <f t="shared" si="1"/>
        <v>3.1967473729417248</v>
      </c>
      <c r="H18" s="4">
        <f t="shared" si="13"/>
        <v>83.716957279462392</v>
      </c>
      <c r="I18" s="4">
        <f>C18-H18</f>
        <v>-10.226957279462397</v>
      </c>
      <c r="J18" s="4">
        <f t="shared" si="2"/>
        <v>10.226957279462397</v>
      </c>
      <c r="K18" s="4">
        <f t="shared" si="3"/>
        <v>104.59065519594891</v>
      </c>
      <c r="L18" s="4">
        <f t="shared" si="14"/>
        <v>76.855983653223689</v>
      </c>
      <c r="M18" s="4">
        <f t="shared" si="4"/>
        <v>-3.3659836532236938</v>
      </c>
      <c r="N18" s="4">
        <f t="shared" si="5"/>
        <v>3.3659836532236938</v>
      </c>
      <c r="O18" s="4">
        <f t="shared" si="6"/>
        <v>11.329845953769123</v>
      </c>
      <c r="P18" s="4">
        <f t="shared" si="15"/>
        <v>85.006345901719556</v>
      </c>
      <c r="Q18" s="4">
        <f t="shared" si="7"/>
        <v>-11.516345901719561</v>
      </c>
      <c r="R18" s="4">
        <f t="shared" si="8"/>
        <v>11.516345901719561</v>
      </c>
      <c r="S18" s="4">
        <f t="shared" si="9"/>
        <v>132.62622292805293</v>
      </c>
      <c r="T18" s="4">
        <f t="shared" si="16"/>
        <v>85.296222765888928</v>
      </c>
      <c r="U18" s="4">
        <f t="shared" si="10"/>
        <v>-11.806222765888933</v>
      </c>
      <c r="V18" s="4">
        <f t="shared" si="11"/>
        <v>11.806222765888933</v>
      </c>
      <c r="W18" s="4">
        <f t="shared" si="12"/>
        <v>139.38689599779411</v>
      </c>
    </row>
    <row r="19" spans="2:23" x14ac:dyDescent="0.35">
      <c r="B19" s="2" t="s">
        <v>24</v>
      </c>
      <c r="C19" s="2">
        <v>76.23</v>
      </c>
      <c r="D19" s="4">
        <f t="shared" si="17"/>
        <v>71.880849487436677</v>
      </c>
      <c r="E19" s="4">
        <f>C19-D19</f>
        <v>4.3491505125633267</v>
      </c>
      <c r="F19" s="4">
        <f t="shared" si="0"/>
        <v>4.3491505125633267</v>
      </c>
      <c r="G19" s="4">
        <f t="shared" si="1"/>
        <v>18.915110180929847</v>
      </c>
      <c r="H19" s="4">
        <f t="shared" si="13"/>
        <v>80.648870095623678</v>
      </c>
      <c r="I19" s="4">
        <f>C19-H19</f>
        <v>-4.4188700956236744</v>
      </c>
      <c r="J19" s="4">
        <f t="shared" si="2"/>
        <v>4.4188700956236744</v>
      </c>
      <c r="K19" s="4">
        <f t="shared" si="3"/>
        <v>19.526412921997181</v>
      </c>
      <c r="L19" s="4">
        <f t="shared" si="14"/>
        <v>76.351086105240128</v>
      </c>
      <c r="M19" s="4">
        <f t="shared" si="4"/>
        <v>-0.1210861052401242</v>
      </c>
      <c r="N19" s="4">
        <f t="shared" si="5"/>
        <v>0.1210861052401242</v>
      </c>
      <c r="O19" s="4">
        <f t="shared" si="6"/>
        <v>1.4661844882222433E-2</v>
      </c>
      <c r="P19" s="4">
        <f t="shared" si="15"/>
        <v>80.399807541031734</v>
      </c>
      <c r="Q19" s="4">
        <f t="shared" si="7"/>
        <v>-4.1698075410317301</v>
      </c>
      <c r="R19" s="4">
        <f t="shared" si="8"/>
        <v>4.1698075410317301</v>
      </c>
      <c r="S19" s="4">
        <f t="shared" si="9"/>
        <v>17.387294929245083</v>
      </c>
      <c r="T19" s="4">
        <f t="shared" si="16"/>
        <v>77.481404136724308</v>
      </c>
      <c r="U19" s="4">
        <f t="shared" si="10"/>
        <v>-1.2514041367243038</v>
      </c>
      <c r="V19" s="4">
        <f t="shared" si="11"/>
        <v>1.2514041367243038</v>
      </c>
      <c r="W19" s="4">
        <f t="shared" si="12"/>
        <v>1.5660123134107002</v>
      </c>
    </row>
    <row r="20" spans="2:23" x14ac:dyDescent="0.35">
      <c r="B20" s="2" t="s">
        <v>25</v>
      </c>
      <c r="C20" s="2">
        <v>96.54</v>
      </c>
      <c r="D20" s="4">
        <f t="shared" si="17"/>
        <v>72.315764538693003</v>
      </c>
      <c r="E20" s="4">
        <f>C20-D20</f>
        <v>24.224235461307003</v>
      </c>
      <c r="F20" s="4">
        <f t="shared" si="0"/>
        <v>24.224235461307003</v>
      </c>
      <c r="G20" s="4">
        <f t="shared" si="1"/>
        <v>586.81358368484371</v>
      </c>
      <c r="H20" s="4">
        <f t="shared" si="13"/>
        <v>79.32320906693657</v>
      </c>
      <c r="I20" s="4">
        <f>C20-H20</f>
        <v>17.216790933063436</v>
      </c>
      <c r="J20" s="4">
        <f t="shared" si="2"/>
        <v>17.216790933063436</v>
      </c>
      <c r="K20" s="4">
        <f t="shared" si="3"/>
        <v>296.41789003281531</v>
      </c>
      <c r="L20" s="4">
        <f t="shared" si="14"/>
        <v>76.332923189454107</v>
      </c>
      <c r="M20" s="4">
        <f t="shared" si="4"/>
        <v>20.2070768105459</v>
      </c>
      <c r="N20" s="4">
        <f t="shared" si="5"/>
        <v>20.2070768105459</v>
      </c>
      <c r="O20" s="4">
        <f t="shared" si="6"/>
        <v>408.32595322730185</v>
      </c>
      <c r="P20" s="4">
        <f t="shared" si="15"/>
        <v>78.731884524619048</v>
      </c>
      <c r="Q20" s="4">
        <f t="shared" si="7"/>
        <v>17.808115475380959</v>
      </c>
      <c r="R20" s="4">
        <f t="shared" si="8"/>
        <v>17.808115475380959</v>
      </c>
      <c r="S20" s="4">
        <f t="shared" si="9"/>
        <v>317.12897678450275</v>
      </c>
      <c r="T20" s="4">
        <f t="shared" si="16"/>
        <v>76.653070083216349</v>
      </c>
      <c r="U20" s="4">
        <f t="shared" si="10"/>
        <v>19.886929916783657</v>
      </c>
      <c r="V20" s="4">
        <f t="shared" si="11"/>
        <v>19.886929916783657</v>
      </c>
      <c r="W20" s="4">
        <f t="shared" si="12"/>
        <v>395.48998151506487</v>
      </c>
    </row>
    <row r="21" spans="2:23" x14ac:dyDescent="0.35">
      <c r="B21" s="2" t="s">
        <v>26</v>
      </c>
      <c r="C21" s="2">
        <v>95.08</v>
      </c>
      <c r="D21" s="4">
        <f t="shared" si="17"/>
        <v>74.738188084823705</v>
      </c>
      <c r="E21" s="4">
        <f>C21-D21</f>
        <v>20.341811915176294</v>
      </c>
      <c r="F21" s="4">
        <f t="shared" si="0"/>
        <v>20.341811915176294</v>
      </c>
      <c r="G21" s="4">
        <f t="shared" si="1"/>
        <v>413.78931199240822</v>
      </c>
      <c r="H21" s="4">
        <f t="shared" si="13"/>
        <v>84.488246346855604</v>
      </c>
      <c r="I21" s="4">
        <f>C21-H21</f>
        <v>10.591753653144394</v>
      </c>
      <c r="J21" s="4">
        <f t="shared" si="2"/>
        <v>10.591753653144394</v>
      </c>
      <c r="K21" s="4">
        <f t="shared" si="3"/>
        <v>112.18524544889762</v>
      </c>
      <c r="L21" s="4">
        <f t="shared" si="14"/>
        <v>79.363984711035997</v>
      </c>
      <c r="M21" s="4">
        <f t="shared" si="4"/>
        <v>15.716015288964002</v>
      </c>
      <c r="N21" s="4">
        <f t="shared" si="5"/>
        <v>15.716015288964002</v>
      </c>
      <c r="O21" s="4">
        <f t="shared" si="6"/>
        <v>246.99313656295024</v>
      </c>
      <c r="P21" s="4">
        <f t="shared" si="15"/>
        <v>85.855130714771434</v>
      </c>
      <c r="Q21" s="4">
        <f t="shared" si="7"/>
        <v>9.2248692852285643</v>
      </c>
      <c r="R21" s="4">
        <f t="shared" si="8"/>
        <v>9.2248692852285643</v>
      </c>
      <c r="S21" s="4">
        <f t="shared" si="9"/>
        <v>85.09821332955336</v>
      </c>
      <c r="T21" s="4">
        <f t="shared" si="16"/>
        <v>89.816700269798773</v>
      </c>
      <c r="U21" s="4">
        <f t="shared" si="10"/>
        <v>5.2632997302012257</v>
      </c>
      <c r="V21" s="4">
        <f t="shared" si="11"/>
        <v>5.2632997302012257</v>
      </c>
      <c r="W21" s="4">
        <f t="shared" si="12"/>
        <v>27.702324049936294</v>
      </c>
    </row>
    <row r="22" spans="2:23" x14ac:dyDescent="0.35">
      <c r="B22" s="2" t="s">
        <v>27</v>
      </c>
      <c r="C22" s="2">
        <v>87.05</v>
      </c>
      <c r="D22" s="4">
        <f t="shared" si="17"/>
        <v>76.772369276341337</v>
      </c>
      <c r="E22" s="4">
        <f>C22-D22</f>
        <v>10.27763072365866</v>
      </c>
      <c r="F22" s="4">
        <f t="shared" si="0"/>
        <v>10.27763072365866</v>
      </c>
      <c r="G22" s="4">
        <f t="shared" si="1"/>
        <v>105.62969329189244</v>
      </c>
      <c r="H22" s="4">
        <f t="shared" si="13"/>
        <v>87.665772442798925</v>
      </c>
      <c r="I22" s="4">
        <f>C22-H22</f>
        <v>-0.61577244279892795</v>
      </c>
      <c r="J22" s="4">
        <f t="shared" si="2"/>
        <v>0.61577244279892795</v>
      </c>
      <c r="K22" s="4">
        <f t="shared" si="3"/>
        <v>0.379175701310559</v>
      </c>
      <c r="L22" s="4">
        <f t="shared" si="14"/>
        <v>81.721387004380603</v>
      </c>
      <c r="M22" s="4">
        <f t="shared" si="4"/>
        <v>5.3286129956193946</v>
      </c>
      <c r="N22" s="4">
        <f t="shared" si="5"/>
        <v>5.3286129956193946</v>
      </c>
      <c r="O22" s="4">
        <f t="shared" si="6"/>
        <v>28.3941164570839</v>
      </c>
      <c r="P22" s="4">
        <f t="shared" si="15"/>
        <v>89.545078428862865</v>
      </c>
      <c r="Q22" s="4">
        <f t="shared" si="7"/>
        <v>-2.4950784288628682</v>
      </c>
      <c r="R22" s="4">
        <f t="shared" si="8"/>
        <v>2.4950784288628682</v>
      </c>
      <c r="S22" s="4">
        <f t="shared" si="9"/>
        <v>6.2254163661767992</v>
      </c>
      <c r="T22" s="4">
        <f t="shared" si="16"/>
        <v>93.30060308936045</v>
      </c>
      <c r="U22" s="4">
        <f t="shared" si="10"/>
        <v>-6.2506030893604532</v>
      </c>
      <c r="V22" s="4">
        <f t="shared" si="11"/>
        <v>6.2506030893604532</v>
      </c>
      <c r="W22" s="4">
        <f t="shared" si="12"/>
        <v>39.070038980722444</v>
      </c>
    </row>
    <row r="23" spans="2:23" x14ac:dyDescent="0.35">
      <c r="B23" s="2" t="s">
        <v>28</v>
      </c>
      <c r="C23" s="2">
        <v>96.02</v>
      </c>
      <c r="D23" s="4">
        <f t="shared" si="17"/>
        <v>77.800132348707209</v>
      </c>
      <c r="E23" s="4">
        <f>C23-D23</f>
        <v>18.219867651292788</v>
      </c>
      <c r="F23" s="4">
        <f t="shared" si="0"/>
        <v>18.219867651292788</v>
      </c>
      <c r="G23" s="4">
        <f t="shared" si="1"/>
        <v>331.96357723062533</v>
      </c>
      <c r="H23" s="4">
        <f t="shared" si="13"/>
        <v>87.481040709959245</v>
      </c>
      <c r="I23" s="4">
        <f>C23-H23</f>
        <v>8.5389592900407507</v>
      </c>
      <c r="J23" s="4">
        <f t="shared" si="2"/>
        <v>8.5389592900407507</v>
      </c>
      <c r="K23" s="4">
        <f t="shared" si="3"/>
        <v>72.913825756973239</v>
      </c>
      <c r="L23" s="4">
        <f t="shared" si="14"/>
        <v>82.520678953723518</v>
      </c>
      <c r="M23" s="4">
        <f t="shared" si="4"/>
        <v>13.499321046276478</v>
      </c>
      <c r="N23" s="4">
        <f t="shared" si="5"/>
        <v>13.499321046276478</v>
      </c>
      <c r="O23" s="4">
        <f t="shared" si="6"/>
        <v>182.23166871044307</v>
      </c>
      <c r="P23" s="4">
        <f t="shared" si="15"/>
        <v>88.547047057317712</v>
      </c>
      <c r="Q23" s="4">
        <f t="shared" si="7"/>
        <v>7.4729529426822836</v>
      </c>
      <c r="R23" s="4">
        <f t="shared" si="8"/>
        <v>7.4729529426822836</v>
      </c>
      <c r="S23" s="4">
        <f t="shared" si="9"/>
        <v>55.845025683543803</v>
      </c>
      <c r="T23" s="4">
        <f t="shared" si="16"/>
        <v>89.163180779544319</v>
      </c>
      <c r="U23" s="4">
        <f t="shared" si="10"/>
        <v>6.8568192204556766</v>
      </c>
      <c r="V23" s="4">
        <f t="shared" si="11"/>
        <v>6.8568192204556766</v>
      </c>
      <c r="W23" s="4">
        <f t="shared" si="12"/>
        <v>47.015969822010391</v>
      </c>
    </row>
    <row r="24" spans="2:23" x14ac:dyDescent="0.35">
      <c r="B24" s="2" t="s">
        <v>29</v>
      </c>
      <c r="C24" s="2">
        <v>98.9</v>
      </c>
      <c r="D24" s="4">
        <f t="shared" si="17"/>
        <v>79.62211911383649</v>
      </c>
      <c r="E24" s="4">
        <f>C24-D24</f>
        <v>19.277880886163516</v>
      </c>
      <c r="F24" s="4">
        <f t="shared" si="0"/>
        <v>19.277880886163516</v>
      </c>
      <c r="G24" s="4">
        <f t="shared" si="1"/>
        <v>371.63669146110863</v>
      </c>
      <c r="H24" s="4">
        <f t="shared" si="13"/>
        <v>90.042728496971478</v>
      </c>
      <c r="I24" s="4">
        <f>C24-H24</f>
        <v>8.8572715030285281</v>
      </c>
      <c r="J24" s="4">
        <f t="shared" si="2"/>
        <v>8.8572715030285281</v>
      </c>
      <c r="K24" s="4">
        <f t="shared" si="3"/>
        <v>78.45125847836124</v>
      </c>
      <c r="L24" s="4">
        <f t="shared" si="14"/>
        <v>84.545577110664993</v>
      </c>
      <c r="M24" s="4">
        <f t="shared" si="4"/>
        <v>14.354422889335012</v>
      </c>
      <c r="N24" s="4">
        <f t="shared" si="5"/>
        <v>14.354422889335012</v>
      </c>
      <c r="O24" s="4">
        <f t="shared" si="6"/>
        <v>206.04945648586494</v>
      </c>
      <c r="P24" s="4">
        <f t="shared" si="15"/>
        <v>91.53622823439062</v>
      </c>
      <c r="Q24" s="4">
        <f t="shared" si="7"/>
        <v>7.3637717656093855</v>
      </c>
      <c r="R24" s="4">
        <f t="shared" si="8"/>
        <v>7.3637717656093855</v>
      </c>
      <c r="S24" s="4">
        <f t="shared" si="9"/>
        <v>54.225134615985965</v>
      </c>
      <c r="T24" s="4">
        <f t="shared" si="16"/>
        <v>93.701871912465393</v>
      </c>
      <c r="U24" s="4">
        <f t="shared" si="10"/>
        <v>5.198128087534613</v>
      </c>
      <c r="V24" s="4">
        <f t="shared" si="11"/>
        <v>5.198128087534613</v>
      </c>
      <c r="W24" s="4">
        <f t="shared" si="12"/>
        <v>27.020535614416254</v>
      </c>
    </row>
    <row r="25" spans="2:23" x14ac:dyDescent="0.35">
      <c r="B25" s="2" t="s">
        <v>30</v>
      </c>
      <c r="C25" s="2">
        <v>83.23</v>
      </c>
      <c r="D25" s="4">
        <f t="shared" si="17"/>
        <v>81.549907202452843</v>
      </c>
      <c r="E25" s="4">
        <f>C25-D25</f>
        <v>1.6800927975471609</v>
      </c>
      <c r="F25" s="4">
        <f t="shared" si="0"/>
        <v>1.6800927975471609</v>
      </c>
      <c r="G25" s="4">
        <f t="shared" si="1"/>
        <v>2.8227118083698453</v>
      </c>
      <c r="H25" s="4">
        <f t="shared" si="13"/>
        <v>92.69990994788003</v>
      </c>
      <c r="I25" s="4">
        <f>C25-H25</f>
        <v>-9.4699099478800264</v>
      </c>
      <c r="J25" s="4">
        <f t="shared" si="2"/>
        <v>9.4699099478800264</v>
      </c>
      <c r="K25" s="4">
        <f t="shared" si="3"/>
        <v>89.679194420957089</v>
      </c>
      <c r="L25" s="4">
        <f t="shared" si="14"/>
        <v>86.698740544065245</v>
      </c>
      <c r="M25" s="4">
        <f t="shared" si="4"/>
        <v>-3.4687405440652412</v>
      </c>
      <c r="N25" s="4">
        <f t="shared" si="5"/>
        <v>3.4687405440652412</v>
      </c>
      <c r="O25" s="4">
        <f t="shared" si="6"/>
        <v>12.032160962042026</v>
      </c>
      <c r="P25" s="4">
        <f t="shared" si="15"/>
        <v>94.481736940634377</v>
      </c>
      <c r="Q25" s="4">
        <f t="shared" si="7"/>
        <v>-11.251736940634373</v>
      </c>
      <c r="R25" s="4">
        <f t="shared" si="8"/>
        <v>11.251736940634373</v>
      </c>
      <c r="S25" s="4">
        <f t="shared" si="9"/>
        <v>126.60158418123616</v>
      </c>
      <c r="T25" s="4">
        <f t="shared" si="16"/>
        <v>97.142636077327467</v>
      </c>
      <c r="U25" s="4">
        <f t="shared" si="10"/>
        <v>-13.912636077327463</v>
      </c>
      <c r="V25" s="4">
        <f t="shared" si="11"/>
        <v>13.912636077327463</v>
      </c>
      <c r="W25" s="4">
        <f t="shared" si="12"/>
        <v>193.56144262015368</v>
      </c>
    </row>
    <row r="26" spans="2:23" x14ac:dyDescent="0.35">
      <c r="B26" s="2" t="s">
        <v>31</v>
      </c>
      <c r="C26" s="2" t="s">
        <v>0</v>
      </c>
      <c r="D26" s="4">
        <f t="shared" si="17"/>
        <v>81.717916482207556</v>
      </c>
      <c r="E26" s="2"/>
      <c r="F26" s="2"/>
      <c r="G26" s="2"/>
      <c r="H26" s="4">
        <f t="shared" si="13"/>
        <v>89.858936963516015</v>
      </c>
      <c r="I26" s="4"/>
      <c r="J26" s="4"/>
      <c r="K26" s="4"/>
      <c r="L26" s="4">
        <f t="shared" si="14"/>
        <v>86.178429462455455</v>
      </c>
      <c r="M26" s="2"/>
      <c r="N26" s="2"/>
      <c r="O26" s="2"/>
      <c r="P26" s="4">
        <f t="shared" si="15"/>
        <v>89.981042164380625</v>
      </c>
      <c r="Q26" s="4"/>
      <c r="R26" s="2"/>
      <c r="S26" s="2"/>
      <c r="T26" s="4">
        <f t="shared" si="16"/>
        <v>87.933532560153552</v>
      </c>
      <c r="U26" s="4"/>
      <c r="V26" s="2"/>
      <c r="W26" s="2"/>
    </row>
    <row r="27" spans="2:23" x14ac:dyDescent="0.35">
      <c r="E27" s="7">
        <f>AVERAGE(E4:E25)</f>
        <v>13.489962037367075</v>
      </c>
      <c r="F27" s="7">
        <f>AVERAGE(F4:F25)</f>
        <v>13.489962037367075</v>
      </c>
      <c r="G27" s="7">
        <f>AVERAGE(G4:G25)</f>
        <v>270.32098942524124</v>
      </c>
      <c r="I27" s="7">
        <f>AVERAGE(I4:I25)</f>
        <v>5.7301419641690963</v>
      </c>
      <c r="J27" s="7">
        <f>AVERAGE(J4:J25)</f>
        <v>8.1370900701477336</v>
      </c>
      <c r="K27" s="7">
        <f>AVERAGE(K4:K25)</f>
        <v>110.96556569543829</v>
      </c>
      <c r="M27" s="7">
        <f>AVERAGE(M4:M25)</f>
        <v>10.344978624986497</v>
      </c>
      <c r="N27" s="7">
        <f>AVERAGE(N4:N25)</f>
        <v>10.977325016125505</v>
      </c>
      <c r="O27" s="7">
        <f>AVERAGE(O4:O25)</f>
        <v>188.75480486674553</v>
      </c>
      <c r="Q27" s="7">
        <f>AVERAGE(Q4:Q25)</f>
        <v>4.3114820641341618</v>
      </c>
      <c r="R27" s="7">
        <f>AVERAGE(R4:R25)</f>
        <v>7.564390803605658</v>
      </c>
      <c r="S27" s="7">
        <f>AVERAGE(S4:S25)</f>
        <v>96.718370177667168</v>
      </c>
      <c r="U27" s="7">
        <f>AVERAGE(U4:U25)</f>
        <v>2.4648221735049556</v>
      </c>
      <c r="V27" s="7">
        <f>AVERAGE(V4:V25)</f>
        <v>7.548803264164416</v>
      </c>
      <c r="W27" s="7">
        <f>AVERAGE(W4:W25)</f>
        <v>88.023170632517136</v>
      </c>
    </row>
    <row r="28" spans="2:23" x14ac:dyDescent="0.35">
      <c r="C28" s="1"/>
      <c r="E28" s="6" t="s">
        <v>47</v>
      </c>
      <c r="F28" s="6" t="s">
        <v>48</v>
      </c>
      <c r="G28" s="6" t="s">
        <v>49</v>
      </c>
      <c r="I28" s="6" t="s">
        <v>47</v>
      </c>
      <c r="J28" s="6" t="s">
        <v>48</v>
      </c>
      <c r="K28" s="6" t="s">
        <v>49</v>
      </c>
      <c r="M28" s="6" t="s">
        <v>47</v>
      </c>
      <c r="N28" s="6" t="s">
        <v>48</v>
      </c>
      <c r="O28" s="6" t="s">
        <v>49</v>
      </c>
      <c r="Q28" s="6" t="s">
        <v>47</v>
      </c>
      <c r="R28" s="6" t="s">
        <v>48</v>
      </c>
      <c r="S28" s="6" t="s">
        <v>49</v>
      </c>
      <c r="U28" s="6" t="s">
        <v>47</v>
      </c>
      <c r="V28" s="6" t="s">
        <v>48</v>
      </c>
      <c r="W28" s="6" t="s">
        <v>49</v>
      </c>
    </row>
  </sheetData>
  <mergeCells count="5">
    <mergeCell ref="T2:W2"/>
    <mergeCell ref="D2:G2"/>
    <mergeCell ref="H2:K2"/>
    <mergeCell ref="L2:O2"/>
    <mergeCell ref="P2:S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ECD5-9F82-4D90-8038-106C574F1362}">
  <dimension ref="A1"/>
  <sheetViews>
    <sheetView workbookViewId="0">
      <selection activeCell="G7" sqref="G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calista.mendonza@emeritus.org</dc:creator>
  <cp:lastModifiedBy>Shringi, Anupam</cp:lastModifiedBy>
  <dcterms:created xsi:type="dcterms:W3CDTF">2021-11-26T08:12:53Z</dcterms:created>
  <dcterms:modified xsi:type="dcterms:W3CDTF">2023-05-11T10:13:00Z</dcterms:modified>
</cp:coreProperties>
</file>