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ersonal\02.Life\02.Investment\hello-world\"/>
    </mc:Choice>
  </mc:AlternateContent>
  <xr:revisionPtr revIDLastSave="0" documentId="13_ncr:1_{C11490F5-3998-4545-AAFB-086B7759BF05}" xr6:coauthVersionLast="44" xr6:coauthVersionMax="44" xr10:uidLastSave="{00000000-0000-0000-0000-000000000000}"/>
  <bookViews>
    <workbookView xWindow="980" yWindow="-110" windowWidth="18330" windowHeight="11020" activeTab="2" xr2:uid="{00000000-000D-0000-FFFF-FFFF00000000}"/>
  </bookViews>
  <sheets>
    <sheet name="COCA1 05.2020" sheetId="7" r:id="rId1"/>
    <sheet name="Disney 05.2020" sheetId="6" r:id="rId2"/>
    <sheet name="金字火腿16.04.2020" sheetId="4" r:id="rId3"/>
    <sheet name="珠江啤酒10.04.2020" sheetId="2" r:id="rId4"/>
    <sheet name="上海医药01.04.2020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7" l="1"/>
  <c r="F5" i="7"/>
  <c r="G5" i="6"/>
  <c r="F5" i="6"/>
  <c r="G5" i="4" l="1"/>
  <c r="F5" i="4"/>
  <c r="G5" i="3" l="1"/>
  <c r="F5" i="3"/>
  <c r="D5" i="3"/>
  <c r="G5" i="2"/>
  <c r="F5" i="2"/>
</calcChain>
</file>

<file path=xl/sharedStrings.xml><?xml version="1.0" encoding="utf-8"?>
<sst xmlns="http://schemas.openxmlformats.org/spreadsheetml/2006/main" count="265" uniqueCount="108">
  <si>
    <t>日期</t>
    <phoneticPr fontId="1" type="noConversion"/>
  </si>
  <si>
    <t>成交价格</t>
    <phoneticPr fontId="1" type="noConversion"/>
  </si>
  <si>
    <t>成交数量</t>
    <phoneticPr fontId="1" type="noConversion"/>
  </si>
  <si>
    <t>成交总量</t>
    <phoneticPr fontId="1" type="noConversion"/>
  </si>
  <si>
    <t>买卖/止损</t>
    <phoneticPr fontId="1" type="noConversion"/>
  </si>
  <si>
    <t>01.04.2020</t>
    <phoneticPr fontId="1" type="noConversion"/>
  </si>
  <si>
    <t>买</t>
    <phoneticPr fontId="1" type="noConversion"/>
  </si>
  <si>
    <t>02.04.2020</t>
    <phoneticPr fontId="1" type="noConversion"/>
  </si>
  <si>
    <t>持仓量</t>
    <phoneticPr fontId="1" type="noConversion"/>
  </si>
  <si>
    <t>08.04.2020</t>
    <phoneticPr fontId="1" type="noConversion"/>
  </si>
  <si>
    <t>卖</t>
    <phoneticPr fontId="1" type="noConversion"/>
  </si>
  <si>
    <t>总仓量</t>
    <phoneticPr fontId="1" type="noConversion"/>
  </si>
  <si>
    <t>总投资成本</t>
  </si>
  <si>
    <t>总盈亏</t>
    <phoneticPr fontId="1" type="noConversion"/>
  </si>
  <si>
    <t>23%</t>
    <phoneticPr fontId="1" type="noConversion"/>
  </si>
  <si>
    <t>42%</t>
    <phoneticPr fontId="1" type="noConversion"/>
  </si>
  <si>
    <t>58%</t>
    <phoneticPr fontId="1" type="noConversion"/>
  </si>
  <si>
    <t>69%</t>
    <phoneticPr fontId="1" type="noConversion"/>
  </si>
  <si>
    <t>77%</t>
    <phoneticPr fontId="1" type="noConversion"/>
  </si>
  <si>
    <t>仓位情况(日/周/月)</t>
    <phoneticPr fontId="1" type="noConversion"/>
  </si>
  <si>
    <t>操作依据</t>
    <phoneticPr fontId="1" type="noConversion"/>
  </si>
  <si>
    <t>月周向好，日择机分批</t>
    <phoneticPr fontId="1" type="noConversion"/>
  </si>
  <si>
    <t>日线BOLL触发卖点</t>
    <phoneticPr fontId="1" type="noConversion"/>
  </si>
  <si>
    <t>月周向好，等待60分钟买点进400，日买点进400</t>
    <phoneticPr fontId="1" type="noConversion"/>
  </si>
  <si>
    <t>盈亏比率%</t>
    <phoneticPr fontId="1" type="noConversion"/>
  </si>
  <si>
    <t>下一步计划</t>
    <phoneticPr fontId="1" type="noConversion"/>
  </si>
  <si>
    <t>失误总结</t>
    <phoneticPr fontId="1" type="noConversion"/>
  </si>
  <si>
    <t>周期仓位分配</t>
    <phoneticPr fontId="1" type="noConversion"/>
  </si>
  <si>
    <t>800/800/1000</t>
    <phoneticPr fontId="1" type="noConversion"/>
  </si>
  <si>
    <t>0/800/1000</t>
    <phoneticPr fontId="1" type="noConversion"/>
  </si>
  <si>
    <t>长线止损损失值(投资成本2%)</t>
    <phoneticPr fontId="1" type="noConversion"/>
  </si>
  <si>
    <t>止损点(假突破点底部)</t>
    <phoneticPr fontId="1" type="noConversion"/>
  </si>
  <si>
    <t>基本面分析</t>
    <phoneticPr fontId="1" type="noConversion"/>
  </si>
  <si>
    <t>盈利能力</t>
    <phoneticPr fontId="1" type="noConversion"/>
  </si>
  <si>
    <t>偿债能力</t>
    <phoneticPr fontId="1" type="noConversion"/>
  </si>
  <si>
    <t>成长能力</t>
    <phoneticPr fontId="1" type="noConversion"/>
  </si>
  <si>
    <t>运营能力</t>
    <phoneticPr fontId="1" type="noConversion"/>
  </si>
  <si>
    <t>现金状况</t>
    <phoneticPr fontId="1" type="noConversion"/>
  </si>
  <si>
    <t>1300/2000/2000</t>
    <phoneticPr fontId="1" type="noConversion"/>
  </si>
  <si>
    <t>10.04.2020</t>
    <phoneticPr fontId="1" type="noConversion"/>
  </si>
  <si>
    <t>1300/0/0</t>
    <phoneticPr fontId="1" type="noConversion"/>
  </si>
  <si>
    <t>日月向好，日回抽BOLL中轨附近，前一天最低点设置买入点</t>
    <phoneticPr fontId="1" type="noConversion"/>
  </si>
  <si>
    <t>等周线向上突破BOOL中轨，等月线回抽到达BOLL中轨附近(6.1)，增加相应仓位</t>
    <phoneticPr fontId="1" type="noConversion"/>
  </si>
  <si>
    <t>400/800/1000</t>
    <phoneticPr fontId="1" type="noConversion"/>
  </si>
  <si>
    <t>月周向好，等待日买点进400</t>
    <phoneticPr fontId="1" type="noConversion"/>
  </si>
  <si>
    <t>止损点(假突破点底部或盈亏点)</t>
    <phoneticPr fontId="1" type="noConversion"/>
  </si>
  <si>
    <t>日线MACD柱加长，触发60分钟BOLL中轨日线仓位买点，增仓400</t>
    <phoneticPr fontId="1" type="noConversion"/>
  </si>
  <si>
    <t>盈亏点18.38</t>
    <phoneticPr fontId="1" type="noConversion"/>
  </si>
  <si>
    <t>日线MACD柱缩短，触发日线BOLL中轨日线仓位买点，增仓400</t>
    <phoneticPr fontId="1" type="noConversion"/>
  </si>
  <si>
    <t>近期中轨附近最低点6.42</t>
    <phoneticPr fontId="1" type="noConversion"/>
  </si>
  <si>
    <t>15.04.2020</t>
    <phoneticPr fontId="1" type="noConversion"/>
  </si>
  <si>
    <t>周线不好，日线MACD死叉啦，所以在前期地点位置止损</t>
    <phoneticPr fontId="1" type="noConversion"/>
  </si>
  <si>
    <t>止损</t>
    <phoneticPr fontId="1" type="noConversion"/>
  </si>
  <si>
    <t>等周线向上突破BOOL中轨，等月线回抽到达BOLL中轨附近(6.1)，再买吧</t>
    <phoneticPr fontId="1" type="noConversion"/>
  </si>
  <si>
    <t>周线趋势不好，日线不要进</t>
    <phoneticPr fontId="1" type="noConversion"/>
  </si>
  <si>
    <t>日线MACD柱缩短，KDJ高位快死叉，触发日线仓位卖点，减仓400</t>
    <phoneticPr fontId="1" type="noConversion"/>
  </si>
  <si>
    <t>如果日线MACD没有死叉，等待日线落回BOLL中轨19.12附近买入半仓400</t>
    <phoneticPr fontId="1" type="noConversion"/>
  </si>
  <si>
    <t>16.04.2020</t>
    <phoneticPr fontId="1" type="noConversion"/>
  </si>
  <si>
    <t>日线MACD柱缩短，触发60线BOLL下轨日线仓位买点，增仓400</t>
    <phoneticPr fontId="1" type="noConversion"/>
  </si>
  <si>
    <t>站不稳日线中轨，中轨附近位置</t>
    <phoneticPr fontId="1" type="noConversion"/>
  </si>
  <si>
    <t>止损点或待日线卖点</t>
    <phoneticPr fontId="1" type="noConversion"/>
  </si>
  <si>
    <t>/800/1000</t>
    <phoneticPr fontId="1" type="noConversion"/>
  </si>
  <si>
    <t>2000/0/0</t>
    <phoneticPr fontId="1" type="noConversion"/>
  </si>
  <si>
    <t>2000/2000/0</t>
    <phoneticPr fontId="1" type="noConversion"/>
  </si>
  <si>
    <t>2000/2000/2000</t>
    <phoneticPr fontId="1" type="noConversion"/>
  </si>
  <si>
    <t>待日线买点</t>
    <phoneticPr fontId="1" type="noConversion"/>
  </si>
  <si>
    <t>日线MACD柱缩短，触发60分钟线BOLL上轨，日线仓位卖点，减仓400</t>
    <phoneticPr fontId="1" type="noConversion"/>
  </si>
  <si>
    <t>17.04.2020</t>
    <phoneticPr fontId="1" type="noConversion"/>
  </si>
  <si>
    <t>月线中轨附近低位5.21</t>
    <phoneticPr fontId="1" type="noConversion"/>
  </si>
  <si>
    <t>月向好，日线中轨附近买点</t>
    <phoneticPr fontId="1" type="noConversion"/>
  </si>
  <si>
    <t>月向好，周线中轨附近买点</t>
    <phoneticPr fontId="1" type="noConversion"/>
  </si>
  <si>
    <t>月线中轨止损或卖点止盈</t>
    <phoneticPr fontId="1" type="noConversion"/>
  </si>
  <si>
    <t>站不稳日线中轨，中轨附近19.21位置</t>
    <phoneticPr fontId="1" type="noConversion"/>
  </si>
  <si>
    <t>周日向好，止损点或待日线卖点</t>
    <phoneticPr fontId="1" type="noConversion"/>
  </si>
  <si>
    <t>21.04.2020</t>
    <phoneticPr fontId="1" type="noConversion"/>
  </si>
  <si>
    <t>1000/2000/0</t>
    <phoneticPr fontId="1" type="noConversion"/>
  </si>
  <si>
    <t>触发60分钟上轨卖点，日线仓位减1000</t>
    <phoneticPr fontId="1" type="noConversion"/>
  </si>
  <si>
    <t>站稳6.08的日线中轨，全仓</t>
    <phoneticPr fontId="1" type="noConversion"/>
  </si>
  <si>
    <t>日线中轨6.08站不住</t>
    <phoneticPr fontId="1" type="noConversion"/>
  </si>
  <si>
    <t>月周向好，日线中轨附近买点</t>
    <phoneticPr fontId="1" type="noConversion"/>
  </si>
  <si>
    <t>月周日向好，触发60分钟下轨日线仓位买点，增仓400</t>
    <phoneticPr fontId="1" type="noConversion"/>
  </si>
  <si>
    <t>等待60分钟上轨卖点</t>
    <phoneticPr fontId="1" type="noConversion"/>
  </si>
  <si>
    <t>月周日向好，触发60分钟上轨日线仓位卖点，减仓400</t>
    <phoneticPr fontId="1" type="noConversion"/>
  </si>
  <si>
    <t>等待60分钟下轨买点</t>
    <phoneticPr fontId="1" type="noConversion"/>
  </si>
  <si>
    <t>月周向好，触发日中轨日线仓位买点，加仓400</t>
    <phoneticPr fontId="1" type="noConversion"/>
  </si>
  <si>
    <t>20/20/25</t>
    <phoneticPr fontId="1" type="noConversion"/>
  </si>
  <si>
    <t>22.05.2020</t>
    <phoneticPr fontId="1" type="noConversion"/>
  </si>
  <si>
    <t>0/0/25</t>
    <phoneticPr fontId="1" type="noConversion"/>
  </si>
  <si>
    <t>月由弱转强，日线中轨附近买点</t>
    <phoneticPr fontId="1" type="noConversion"/>
  </si>
  <si>
    <t>月线上升接近中轨止盈</t>
    <phoneticPr fontId="1" type="noConversion"/>
  </si>
  <si>
    <t>月向好，周线上升站稳中轨，附近买点</t>
    <phoneticPr fontId="1" type="noConversion"/>
  </si>
  <si>
    <t>周线中轨无法站稳止损或接近上轨卖点止盈</t>
    <phoneticPr fontId="1" type="noConversion"/>
  </si>
  <si>
    <t>0/20/25</t>
    <phoneticPr fontId="1" type="noConversion"/>
  </si>
  <si>
    <t>月向好，周向好，日线站稳中轨，附近买点</t>
    <phoneticPr fontId="1" type="noConversion"/>
  </si>
  <si>
    <t>日线跌破中轨止损</t>
    <phoneticPr fontId="1" type="noConversion"/>
  </si>
  <si>
    <t>50/50/55</t>
    <phoneticPr fontId="1" type="noConversion"/>
  </si>
  <si>
    <t>0/50/0</t>
    <phoneticPr fontId="1" type="noConversion"/>
  </si>
  <si>
    <t>周由弱转强，日线中轨附近买点</t>
    <phoneticPr fontId="1" type="noConversion"/>
  </si>
  <si>
    <t>周线线上升接近中轨止盈</t>
    <phoneticPr fontId="1" type="noConversion"/>
  </si>
  <si>
    <t>40/50/0</t>
    <phoneticPr fontId="1" type="noConversion"/>
  </si>
  <si>
    <t>日线中轨无法站稳止损或接近上轨卖点止盈</t>
    <phoneticPr fontId="1" type="noConversion"/>
  </si>
  <si>
    <t>月站上中轨附近买点</t>
    <phoneticPr fontId="1" type="noConversion"/>
  </si>
  <si>
    <t>月线跌破中轨止损</t>
    <phoneticPr fontId="1" type="noConversion"/>
  </si>
  <si>
    <t>周期</t>
    <phoneticPr fontId="1" type="noConversion"/>
  </si>
  <si>
    <t>周</t>
    <phoneticPr fontId="1" type="noConversion"/>
  </si>
  <si>
    <t>日</t>
    <phoneticPr fontId="1" type="noConversion"/>
  </si>
  <si>
    <t>月</t>
    <phoneticPr fontId="1" type="noConversion"/>
  </si>
  <si>
    <t>2000/2000/3000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</si>
</sst>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.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176" fontId="0" fillId="0" borderId="0" xfId="0" applyNumberFormat="1"/>
    <xf numFmtId="49" fontId="0" fillId="0" borderId="0" xfId="0" applyNumberFormat="1" applyAlignment="1">
      <alignment horizontal="right"/>
    </xf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177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0" fillId="0" borderId="1" xfId="0" applyFont="1" applyBorder="1"/>
    <xf numFmtId="0" fontId="0" fillId="0" borderId="2" xfId="0" applyFont="1" applyBorder="1"/>
    <xf numFmtId="176" fontId="0" fillId="0" borderId="2" xfId="0" applyNumberFormat="1" applyFont="1" applyBorder="1"/>
    <xf numFmtId="4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wrapText="1"/>
    </xf>
    <xf numFmtId="0" fontId="0" fillId="3" borderId="0" xfId="0" applyFill="1"/>
    <xf numFmtId="0" fontId="0" fillId="2" borderId="0" xfId="0" applyFont="1" applyFill="1" applyAlignment="1">
      <alignment wrapText="1"/>
    </xf>
    <xf numFmtId="49" fontId="0" fillId="0" borderId="0" xfId="0" applyNumberFormat="1" applyAlignment="1">
      <alignment horizontal="left"/>
    </xf>
    <xf numFmtId="49" fontId="0" fillId="0" borderId="2" xfId="0" applyNumberFormat="1" applyFont="1" applyBorder="1" applyAlignment="1">
      <alignment horizontal="left"/>
    </xf>
    <xf numFmtId="0" fontId="0" fillId="2" borderId="0" xfId="0" applyFill="1"/>
  </cellXfs>
  <cellStyles count="1">
    <cellStyle name="Normal" xfId="0" builtinId="0"/>
  </cellStyles>
  <dxfs count="5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  <dxf>
      <numFmt numFmtId="177" formatCode="#,##0.0_ 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  <dxf>
      <numFmt numFmtId="177" formatCode="#,##0.0_ 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  <dxf>
      <numFmt numFmtId="177" formatCode="#,##0.0_ 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  <dxf>
      <numFmt numFmtId="177" formatCode="#,##0.0_ 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  <dxf>
      <numFmt numFmtId="177" formatCode="#,##0.0_ 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10658</xdr:colOff>
      <xdr:row>33</xdr:row>
      <xdr:rowOff>1</xdr:rowOff>
    </xdr:from>
    <xdr:to>
      <xdr:col>5</xdr:col>
      <xdr:colOff>222250</xdr:colOff>
      <xdr:row>51</xdr:row>
      <xdr:rowOff>20705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3C7CA6-7580-4A17-B677-8274D75B6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008" y="6229351"/>
          <a:ext cx="3799342" cy="3221104"/>
        </a:xfrm>
        <a:prstGeom prst="rect">
          <a:avLst/>
        </a:prstGeom>
      </xdr:spPr>
    </xdr:pic>
    <xdr:clientData/>
  </xdr:twoCellAnchor>
  <xdr:twoCellAnchor editAs="oneCell">
    <xdr:from>
      <xdr:col>5</xdr:col>
      <xdr:colOff>527050</xdr:colOff>
      <xdr:row>33</xdr:row>
      <xdr:rowOff>12701</xdr:rowOff>
    </xdr:from>
    <xdr:to>
      <xdr:col>8</xdr:col>
      <xdr:colOff>1068701</xdr:colOff>
      <xdr:row>51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C167A0-64B6-44B6-AE64-D08EB052A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0150" y="6242051"/>
          <a:ext cx="4535801" cy="318769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15</xdr:col>
      <xdr:colOff>485071</xdr:colOff>
      <xdr:row>51</xdr:row>
      <xdr:rowOff>12699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E89267-1538-4DC2-878B-63BCEDBB5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20300" y="6229350"/>
          <a:ext cx="4961821" cy="32130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B8D9E2-0619-4F1D-8FC0-0C5E7ED57D21}" name="Table2582111417" displayName="Table2582111417" ref="A7:J29" totalsRowShown="0">
  <autoFilter ref="A7:J29" xr:uid="{DD90E5C9-217F-4ED9-9E51-4F19B2E2C8F4}"/>
  <tableColumns count="10">
    <tableColumn id="1" xr3:uid="{803693D7-0EE1-4D58-969F-327446D611D3}" name="日期"/>
    <tableColumn id="2" xr3:uid="{BCDB34AF-7FCA-4C15-A350-B0178088E185}" name="买卖/止损"/>
    <tableColumn id="3" xr3:uid="{CCE1C2AD-280D-4A6A-9712-9E6239DDF61D}" name="成交价格"/>
    <tableColumn id="4" xr3:uid="{88C9E94D-5F99-4DA7-926A-9D3E7AAD495B}" name="成交数量"/>
    <tableColumn id="8" xr3:uid="{33982FEA-2D04-4CBA-A437-10345C8A785C}" name="成交总量"/>
    <tableColumn id="5" xr3:uid="{C922D16F-35EF-4652-96A4-AEFBF3763C12}" name="仓位情况(日/周/月)" dataDxfId="9"/>
    <tableColumn id="11" xr3:uid="{16EBE4CA-2947-4762-8BA1-244ACECFFBBE}" name="周期" dataDxfId="8"/>
    <tableColumn id="12" xr3:uid="{05921502-B04B-43A1-908D-FB6ABFB9347E}" name="操作依据" dataDxfId="7"/>
    <tableColumn id="6" xr3:uid="{7DC951BC-6CF4-4534-AAA9-8048503340EB}" name="下一步计划"/>
    <tableColumn id="7" xr3:uid="{6430075F-B96F-448B-8FD5-434BEA74F4D6}" name="失误总结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BE405A-CC1C-4807-9FCC-BA300CFC6E8A}" name="Table25" displayName="Table25" ref="A7:J29" totalsRowShown="0">
  <autoFilter ref="A7:J29" xr:uid="{6C20B592-AA05-49AE-92E6-425DB552ECF5}"/>
  <tableColumns count="10">
    <tableColumn id="1" xr3:uid="{5AA6DDC3-AEAC-40EC-8DA9-098D531A4699}" name="日期"/>
    <tableColumn id="2" xr3:uid="{C3BC6B88-A51C-4A51-8D6C-B3C184E993D0}" name="买卖/止损"/>
    <tableColumn id="3" xr3:uid="{2277A29A-99BD-4BCB-BE56-97F0E8F4CF5C}" name="成交价格"/>
    <tableColumn id="4" xr3:uid="{10C5C923-D56C-4118-A962-CD7A918486C1}" name="成交数量"/>
    <tableColumn id="8" xr3:uid="{D2FB27D4-62C7-49D1-844E-645608C2367F}" name="成交总量"/>
    <tableColumn id="5" xr3:uid="{7E492417-B051-4DBE-8284-9282EA4A50B1}" name="仓位情况(日/周/月)" dataDxfId="29"/>
    <tableColumn id="11" xr3:uid="{F843F924-DB18-4154-84E8-EFD256219F90}" name="止损点(假突破点底部)" dataDxfId="28"/>
    <tableColumn id="12" xr3:uid="{3614CE28-7A5F-43EE-9D3F-01AB8FFA1D96}" name="操作依据" dataDxfId="27"/>
    <tableColumn id="6" xr3:uid="{0E00140B-4174-4E2D-85C5-999032DDE009}" name="下一步计划"/>
    <tableColumn id="7" xr3:uid="{51E42758-47B4-4D32-9349-5013F180DE0C}" name="失误总结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8393E1-D6BC-4BC6-BFFB-8A1EC275B575}" name="Table36" displayName="Table36" ref="A4:G5" totalsRowShown="0">
  <autoFilter ref="A4:G5" xr:uid="{C8F6ADD9-F0AC-4173-8BC2-73801D0D28D3}"/>
  <tableColumns count="7">
    <tableColumn id="1" xr3:uid="{6DFF3851-9CC3-42EB-9130-82A6234F13DF}" name="总仓量" dataDxfId="26"/>
    <tableColumn id="2" xr3:uid="{462F49C5-6A64-454C-A174-5D8060646C36}" name="周期仓位分配" dataDxfId="25"/>
    <tableColumn id="3" xr3:uid="{4C0DD80B-C214-49E1-B98A-D047E883771A}" name="总投资成本" dataDxfId="24"/>
    <tableColumn id="4" xr3:uid="{3902620C-7E9B-497D-9EA6-0FA83AD3D866}" name="持仓量" dataDxfId="23"/>
    <tableColumn id="5" xr3:uid="{2EC4F071-DD76-42DA-A2BE-DCFC385C71FF}" name="总盈亏" dataDxfId="22"/>
    <tableColumn id="6" xr3:uid="{85792AAF-4408-4105-8117-EB7C24EFC011}" name="盈亏比率%" dataDxfId="21">
      <calculatedColumnFormula xml:space="preserve"> Table36[[#This Row],[总盈亏]] / Table36[[#This Row],[总投资成本]] *100</calculatedColumnFormula>
    </tableColumn>
    <tableColumn id="8" xr3:uid="{6AB2F271-193B-403F-8C33-6AF4F1939E7B}" name="长线止损损失值(投资成本2%)">
      <calculatedColumnFormula xml:space="preserve"> Table36[[#This Row],[总投资成本]] * 0.02</calculatedColumnFormula>
    </tableColumn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188DC1-4140-4FDC-961B-631CFFC54D62}" name="Table6" displayName="Table6" ref="A1:F2" totalsRowShown="0">
  <autoFilter ref="A1:F2" xr:uid="{18D5DE3B-6C6D-4DE3-BE60-FA8A6D5C15F1}"/>
  <tableColumns count="6">
    <tableColumn id="1" xr3:uid="{BDD04774-B653-4D11-AB0E-3945B436D989}" name="基本面分析" dataDxfId="20"/>
    <tableColumn id="2" xr3:uid="{60F4C0A9-92A6-45D9-9DF8-1AF4CBC70962}" name="盈利能力"/>
    <tableColumn id="3" xr3:uid="{BEBDD87C-A256-45BD-8AC4-BE8A78C44EA6}" name="偿债能力"/>
    <tableColumn id="4" xr3:uid="{DE45B68E-E6EA-49ED-804A-DBC4A9ECB885}" name="成长能力"/>
    <tableColumn id="5" xr3:uid="{EB8E8A46-955E-4664-8033-15A891129B4D}" name="运营能力"/>
    <tableColumn id="6" xr3:uid="{BCC1EC83-1BCB-40D1-B294-6E758406A2EF}" name="现金状况"/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6DFABA-1F44-4E8A-9DF8-7FEFFF0DA55B}" name="Table258" displayName="Table258" ref="A7:J30" totalsRowShown="0">
  <autoFilter ref="A7:J30" xr:uid="{6C20B592-AA05-49AE-92E6-425DB552ECF5}"/>
  <tableColumns count="10">
    <tableColumn id="1" xr3:uid="{73D0C720-D73B-4A1C-BA77-DD432A1CDD7B}" name="日期"/>
    <tableColumn id="2" xr3:uid="{5719CC86-EBE3-497D-921F-52DF1A412FE3}" name="买卖/止损"/>
    <tableColumn id="3" xr3:uid="{286AD12E-F845-4AF9-BF0F-8B799516542F}" name="成交价格"/>
    <tableColumn id="4" xr3:uid="{3ADA5F24-7D0A-4504-ABA6-F41193BF4522}" name="成交数量"/>
    <tableColumn id="8" xr3:uid="{5F28C884-16C2-4CDE-AED1-2AE281531A5F}" name="成交总量"/>
    <tableColumn id="5" xr3:uid="{137BE689-C64D-43F2-8223-0FC507DE9289}" name="仓位情况(日/周/月)" dataDxfId="49"/>
    <tableColumn id="11" xr3:uid="{A6D09457-B60B-4E20-8582-708483D0514F}" name="止损点(假突破点底部或盈亏点)" dataDxfId="48"/>
    <tableColumn id="12" xr3:uid="{CDBF77F5-DEC3-4ED3-8639-1B382D8A1563}" name="操作依据" dataDxfId="47"/>
    <tableColumn id="6" xr3:uid="{4AA6A0C2-D960-4747-81BD-A1F549294BDB}" name="下一步计划"/>
    <tableColumn id="7" xr3:uid="{735743F4-87C7-49CE-8E5F-0D8ACBF92A50}" name="失误总结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7AF5620-909A-406A-B197-B05D0170DA1A}" name="Table369" displayName="Table369" ref="A4:G5" totalsRowShown="0">
  <autoFilter ref="A4:G5" xr:uid="{C8F6ADD9-F0AC-4173-8BC2-73801D0D28D3}"/>
  <tableColumns count="7">
    <tableColumn id="1" xr3:uid="{7D53E554-0FEF-4785-A7F9-07F1804617A9}" name="总仓量" dataDxfId="46"/>
    <tableColumn id="2" xr3:uid="{39767D33-8106-4FA8-AFB1-28D227791AAA}" name="周期仓位分配" dataDxfId="45"/>
    <tableColumn id="3" xr3:uid="{AE21DEF6-9B47-471B-840B-FCD614452907}" name="总投资成本" dataDxfId="44"/>
    <tableColumn id="4" xr3:uid="{82941644-C6C5-4AE7-B01D-8FB90509DCEF}" name="持仓量" dataDxfId="43">
      <calculatedColumnFormula>SUM(Table258[成交数量])</calculatedColumnFormula>
    </tableColumn>
    <tableColumn id="5" xr3:uid="{4E39A85A-F7D6-4BC0-A7D3-47CB90397DE1}" name="总盈亏" dataDxfId="42"/>
    <tableColumn id="6" xr3:uid="{B0859CD8-5FB3-4A32-956A-5D54D226A94A}" name="盈亏比率%" dataDxfId="41">
      <calculatedColumnFormula xml:space="preserve"> Table369[[#This Row],[总盈亏]] / Table369[[#This Row],[总投资成本]] *100</calculatedColumnFormula>
    </tableColumn>
    <tableColumn id="8" xr3:uid="{726B08BD-5DC0-4958-9097-D56B89BEDDC7}" name="长线止损损失值(投资成本2%)">
      <calculatedColumnFormula xml:space="preserve"> Table369[[#This Row],[总投资成本]] * 0.02</calculatedColumnFormula>
    </tableColumn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92DB810-25AE-46A0-803B-6038147ECD0A}" name="Table610" displayName="Table610" ref="A1:F2" totalsRowShown="0">
  <autoFilter ref="A1:F2" xr:uid="{18D5DE3B-6C6D-4DE3-BE60-FA8A6D5C15F1}"/>
  <tableColumns count="6">
    <tableColumn id="1" xr3:uid="{DDB5977D-1B8F-4E39-A9D9-6D8A5372F3B6}" name="基本面分析" dataDxfId="40"/>
    <tableColumn id="2" xr3:uid="{F775A784-445D-4C42-B4A1-448A0BC33303}" name="盈利能力"/>
    <tableColumn id="3" xr3:uid="{A10B0F56-28C1-4A64-86FA-D3F8BB3425D7}" name="偿债能力"/>
    <tableColumn id="4" xr3:uid="{C9DB1E27-3192-41F1-B04F-638C21AC29F1}" name="成长能力"/>
    <tableColumn id="5" xr3:uid="{92ED47C7-175B-41DF-9CBD-59DCDF6407A0}" name="运营能力"/>
    <tableColumn id="6" xr3:uid="{191ECA2B-DD97-492C-AF6B-611ECE9555F2}" name="现金状况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77206E-30CF-402C-8AE8-C72527EAC34E}" name="Table3693121518" displayName="Table3693121518" ref="A4:G5" totalsRowShown="0">
  <autoFilter ref="A4:G5" xr:uid="{020A1FE2-83C0-4795-B38C-3EFF21F50806}"/>
  <tableColumns count="7">
    <tableColumn id="1" xr3:uid="{DCE507E4-7AD4-4C45-8564-D42629A3FCFF}" name="总仓量" dataDxfId="6"/>
    <tableColumn id="2" xr3:uid="{CFECA9FD-B565-4FE6-B21F-00CD19417382}" name="周期仓位分配" dataDxfId="5"/>
    <tableColumn id="3" xr3:uid="{E5DF52AE-3FCE-4C75-ADCF-6633D07FE0FA}" name="总投资成本" dataDxfId="4"/>
    <tableColumn id="4" xr3:uid="{E2A8F67C-52E6-4A1B-A3C7-D676C83FC517}" name="持仓量" dataDxfId="3"/>
    <tableColumn id="5" xr3:uid="{B3FDA54E-92FF-4D49-A438-358C78A69E81}" name="总盈亏" dataDxfId="2"/>
    <tableColumn id="6" xr3:uid="{7BD6CC3E-8E0B-4E77-99EC-03E8A275AEF5}" name="盈亏比率%" dataDxfId="1">
      <calculatedColumnFormula xml:space="preserve"> Table3693121518[[#This Row],[总盈亏]] / Table3693121518[[#This Row],[总投资成本]] *100</calculatedColumnFormula>
    </tableColumn>
    <tableColumn id="8" xr3:uid="{2F25D17A-C5C9-4597-AAE1-2CF8559B62F8}" name="长线止损损失值(投资成本2%)">
      <calculatedColumnFormula xml:space="preserve"> Table3693121518[[#This Row],[总投资成本]] * 0.02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97CB7F-5F9E-48FB-AE7F-9CDFDA40F61C}" name="Table6104131619" displayName="Table6104131619" ref="A1:F2" totalsRowShown="0">
  <autoFilter ref="A1:F2" xr:uid="{12E3D69D-DACA-4682-B6C2-D75957F1D8E8}"/>
  <tableColumns count="6">
    <tableColumn id="1" xr3:uid="{594BFBE3-CEC9-4BA4-9C8F-044BC4852B66}" name="基本面分析" dataDxfId="0"/>
    <tableColumn id="2" xr3:uid="{2AFE0C85-B172-46B4-A47B-9E3DF5EC6094}" name="盈利能力"/>
    <tableColumn id="3" xr3:uid="{4AA5D8F8-65FE-4474-94E6-85F520B21CC8}" name="偿债能力"/>
    <tableColumn id="4" xr3:uid="{AF34710B-D601-4D28-90FF-A81F5860F179}" name="成长能力"/>
    <tableColumn id="5" xr3:uid="{D2E85A18-6303-4DC4-A642-540DFEE1D3E6}" name="运营能力"/>
    <tableColumn id="6" xr3:uid="{900AD8B6-7F77-4880-A6B2-A0DA1E9A86CB}" name="现金状况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9F267B-B3E1-4F4C-BBEC-78777F2F5FF8}" name="Table25821114" displayName="Table25821114" ref="A7:J29" totalsRowShown="0">
  <autoFilter ref="A7:J29" xr:uid="{DD90E5C9-217F-4ED9-9E51-4F19B2E2C8F4}"/>
  <tableColumns count="10">
    <tableColumn id="1" xr3:uid="{9C36BBCA-7941-4927-81B9-3351A3FE4F1D}" name="日期"/>
    <tableColumn id="2" xr3:uid="{76628FC3-79E9-44B2-B63F-01FE91A200FA}" name="买卖/止损"/>
    <tableColumn id="3" xr3:uid="{DB17F992-4E54-4C0B-9CBD-DFDDEDAB5F73}" name="成交价格"/>
    <tableColumn id="4" xr3:uid="{2F073C8A-3B94-45AF-833D-B58D07CDFE3C}" name="成交数量"/>
    <tableColumn id="8" xr3:uid="{98135CA0-5ECB-4D73-85C8-853CB1FED9CA}" name="成交总量"/>
    <tableColumn id="5" xr3:uid="{EA68B325-AD4C-454E-A295-334D8795174A}" name="仓位情况(日/周/月)" dataDxfId="19"/>
    <tableColumn id="11" xr3:uid="{CA4A8425-F8AC-431E-B42B-AA546FF276C9}" name="止损点(假突破点底部或盈亏点)" dataDxfId="18"/>
    <tableColumn id="12" xr3:uid="{6925DFAD-FFBC-43B6-95A3-653B70C92783}" name="操作依据" dataDxfId="17"/>
    <tableColumn id="6" xr3:uid="{A1C8923E-6BF0-4321-8E10-9776BA8725AE}" name="下一步计划"/>
    <tableColumn id="7" xr3:uid="{5D23A5C6-B2C1-4236-9C3D-B33CC9A136E7}" name="失误总结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6A384BA-063D-4ACD-A89A-0CB6EB610469}" name="Table36931215" displayName="Table36931215" ref="A4:G5" totalsRowShown="0">
  <autoFilter ref="A4:G5" xr:uid="{020A1FE2-83C0-4795-B38C-3EFF21F50806}"/>
  <tableColumns count="7">
    <tableColumn id="1" xr3:uid="{9195DA0C-84C3-4FD0-A256-2429673052E9}" name="总仓量" dataDxfId="16"/>
    <tableColumn id="2" xr3:uid="{C72CA22A-71ED-42EB-AD07-249860A9DC45}" name="周期仓位分配" dataDxfId="15"/>
    <tableColumn id="3" xr3:uid="{0599B5D9-7B5B-4E44-9082-51273D975FD4}" name="总投资成本" dataDxfId="14"/>
    <tableColumn id="4" xr3:uid="{DB8DF8D6-DE35-4048-8333-DAE65AE9F756}" name="持仓量" dataDxfId="13"/>
    <tableColumn id="5" xr3:uid="{725F095E-3C9F-4CB7-8BCE-765586DB54CF}" name="总盈亏" dataDxfId="12"/>
    <tableColumn id="6" xr3:uid="{920323D2-7DDC-4C39-AEC1-DAF921D738FC}" name="盈亏比率%" dataDxfId="11">
      <calculatedColumnFormula xml:space="preserve"> Table36931215[[#This Row],[总盈亏]] / Table36931215[[#This Row],[总投资成本]] *100</calculatedColumnFormula>
    </tableColumn>
    <tableColumn id="8" xr3:uid="{D3515EB2-6D77-4B0E-9FEF-8C80288FB0DE}" name="长线止损损失值(投资成本2%)">
      <calculatedColumnFormula xml:space="preserve"> Table36931215[[#This Row],[总投资成本]] * 0.02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18C7A2D-AF23-4851-8EC1-1FDBA1639533}" name="Table61041316" displayName="Table61041316" ref="A1:F2" totalsRowShown="0">
  <autoFilter ref="A1:F2" xr:uid="{12E3D69D-DACA-4682-B6C2-D75957F1D8E8}"/>
  <tableColumns count="6">
    <tableColumn id="1" xr3:uid="{83ACDF48-FFD9-4647-AA09-9CA7D6539254}" name="基本面分析" dataDxfId="10"/>
    <tableColumn id="2" xr3:uid="{19AC220F-34B3-4EC6-9A97-4FF327C7FE17}" name="盈利能力"/>
    <tableColumn id="3" xr3:uid="{3925C0BA-0719-47F7-8FC0-0A649349BE60}" name="偿债能力"/>
    <tableColumn id="4" xr3:uid="{72C23875-FE30-4D16-9D54-B91FC0C700F8}" name="成长能力"/>
    <tableColumn id="5" xr3:uid="{06FCC04E-425B-4CD6-BD5A-9228CB0F2071}" name="运营能力"/>
    <tableColumn id="6" xr3:uid="{F0771A57-75EC-46E0-B617-A519886ED8FD}" name="现金状况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A39D4C-DE18-4180-A462-FBC2318411C7}" name="Table2582" displayName="Table2582" ref="A7:J29" totalsRowShown="0">
  <autoFilter ref="A7:J29" xr:uid="{DD90E5C9-217F-4ED9-9E51-4F19B2E2C8F4}"/>
  <tableColumns count="10">
    <tableColumn id="1" xr3:uid="{F25DA3B7-472F-4120-B533-980BB55312FE}" name="日期"/>
    <tableColumn id="2" xr3:uid="{550316DD-491B-4B45-9620-CB03AF73AD55}" name="买卖/止损"/>
    <tableColumn id="3" xr3:uid="{B2442240-30AF-4998-B89D-C591E6E960EC}" name="成交价格"/>
    <tableColumn id="4" xr3:uid="{DE8FC3F5-18F9-4506-B5F6-2C99BA334F9A}" name="成交数量"/>
    <tableColumn id="8" xr3:uid="{AA7E740D-4BD8-4DEE-9DE8-E89B25947B82}" name="成交总量"/>
    <tableColumn id="5" xr3:uid="{2527F9F1-1178-4B3C-8AD3-B424277641B7}" name="仓位情况(日/周/月)" dataDxfId="39"/>
    <tableColumn id="11" xr3:uid="{00324E42-79C9-4066-AB83-F8B5A0F99D04}" name="止损点(假突破点底部或盈亏点)" dataDxfId="38"/>
    <tableColumn id="12" xr3:uid="{507959FE-E81C-40E4-9BDD-2274670F72AE}" name="操作依据" dataDxfId="37"/>
    <tableColumn id="6" xr3:uid="{0A5A0BED-8D3E-413A-95EA-A4F676047608}" name="下一步计划"/>
    <tableColumn id="7" xr3:uid="{73271251-474A-447D-A3DA-8D3197FB6F3F}" name="失误总结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E3137B-B944-4FC6-B1F2-45B82C63A1FF}" name="Table3693" displayName="Table3693" ref="A4:G5" totalsRowShown="0">
  <autoFilter ref="A4:G5" xr:uid="{020A1FE2-83C0-4795-B38C-3EFF21F50806}"/>
  <tableColumns count="7">
    <tableColumn id="1" xr3:uid="{D13B2A7E-2ADE-4C38-8D9F-BBA69C0B914C}" name="总仓量" dataDxfId="36"/>
    <tableColumn id="2" xr3:uid="{D0B596A5-46EE-40F5-9CFE-5E42D9F7B09A}" name="周期仓位分配" dataDxfId="35"/>
    <tableColumn id="3" xr3:uid="{B9BC5810-89C3-48B8-B414-39E0ECE21FDA}" name="总投资成本" dataDxfId="34"/>
    <tableColumn id="4" xr3:uid="{4DB811BB-67D2-42BB-9FDD-1CD20D309070}" name="持仓量" dataDxfId="33"/>
    <tableColumn id="5" xr3:uid="{06FA32CA-8B41-4543-8B0D-4AA91CDE6FD3}" name="总盈亏" dataDxfId="32"/>
    <tableColumn id="6" xr3:uid="{546C768D-A4EC-457F-887D-771AC3B77D0D}" name="盈亏比率%" dataDxfId="31">
      <calculatedColumnFormula xml:space="preserve"> Table3693[[#This Row],[总盈亏]] / Table3693[[#This Row],[总投资成本]] *100</calculatedColumnFormula>
    </tableColumn>
    <tableColumn id="8" xr3:uid="{C400831B-D910-485D-96CD-D81D78FDFEDF}" name="长线止损损失值(投资成本2%)">
      <calculatedColumnFormula xml:space="preserve"> Table3693[[#This Row],[总投资成本]] * 0.02</calculatedColumnFormula>
    </tableColumn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3BFAA8-EE87-4053-825F-6D5A90A2EBC5}" name="Table6104" displayName="Table6104" ref="A1:F2" totalsRowShown="0">
  <autoFilter ref="A1:F2" xr:uid="{12E3D69D-DACA-4682-B6C2-D75957F1D8E8}"/>
  <tableColumns count="6">
    <tableColumn id="1" xr3:uid="{F0440DD1-D26B-45C7-83F7-7C1AD791FB88}" name="基本面分析" dataDxfId="30"/>
    <tableColumn id="2" xr3:uid="{01026257-A0BA-4A55-B424-FD0FBCC04C40}" name="盈利能力"/>
    <tableColumn id="3" xr3:uid="{7F6335CC-1CF9-4A3A-A755-7EF86057432A}" name="偿债能力"/>
    <tableColumn id="4" xr3:uid="{E5A97CA9-8398-4AD8-91A2-33FB0AEDC01B}" name="成长能力"/>
    <tableColumn id="5" xr3:uid="{C849A599-E220-41FF-972D-6D835562559A}" name="运营能力"/>
    <tableColumn id="6" xr3:uid="{106B8D93-CFAF-4F5A-9696-D0185CB9320A}" name="现金状况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9D795-18EC-4C6F-892D-459982CF74F0}">
  <dimension ref="A1:J32"/>
  <sheetViews>
    <sheetView workbookViewId="0">
      <selection activeCell="G10" sqref="G10"/>
    </sheetView>
  </sheetViews>
  <sheetFormatPr defaultRowHeight="14" x14ac:dyDescent="0.3"/>
  <cols>
    <col min="1" max="1" width="12.5" bestFit="1" customWidth="1"/>
    <col min="2" max="2" width="14.5" customWidth="1"/>
    <col min="3" max="3" width="9.83203125" customWidth="1"/>
    <col min="4" max="4" width="9.9140625" customWidth="1"/>
    <col min="5" max="5" width="10.58203125" bestFit="1" customWidth="1"/>
    <col min="6" max="6" width="16.83203125" customWidth="1"/>
    <col min="7" max="7" width="22.33203125" customWidth="1"/>
    <col min="8" max="8" width="22.08203125" customWidth="1"/>
    <col min="9" max="9" width="15.33203125" customWidth="1"/>
    <col min="10" max="10" width="10.58203125" bestFit="1" customWidth="1"/>
  </cols>
  <sheetData>
    <row r="1" spans="1:10" x14ac:dyDescent="0.3">
      <c r="A1" s="8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10" x14ac:dyDescent="0.3">
      <c r="A2" s="8"/>
    </row>
    <row r="4" spans="1:10" x14ac:dyDescent="0.3">
      <c r="A4" t="s">
        <v>11</v>
      </c>
      <c r="B4" t="s">
        <v>27</v>
      </c>
      <c r="C4" t="s">
        <v>12</v>
      </c>
      <c r="D4" t="s">
        <v>8</v>
      </c>
      <c r="E4" t="s">
        <v>13</v>
      </c>
      <c r="F4" t="s">
        <v>24</v>
      </c>
      <c r="G4" t="s">
        <v>30</v>
      </c>
    </row>
    <row r="5" spans="1:10" x14ac:dyDescent="0.3">
      <c r="A5" s="4">
        <v>155</v>
      </c>
      <c r="B5" s="9" t="s">
        <v>95</v>
      </c>
      <c r="C5" s="5">
        <v>6900</v>
      </c>
      <c r="D5" s="3">
        <v>90</v>
      </c>
      <c r="E5" s="3">
        <v>60</v>
      </c>
      <c r="F5" s="6">
        <f xml:space="preserve"> Table3693121518[[#This Row],[总盈亏]] / Table3693121518[[#This Row],[总投资成本]] *100</f>
        <v>0.86956521739130432</v>
      </c>
      <c r="G5">
        <f xml:space="preserve"> Table3693121518[[#This Row],[总投资成本]] * 0.02</f>
        <v>138</v>
      </c>
    </row>
    <row r="6" spans="1:10" x14ac:dyDescent="0.3">
      <c r="A6" s="4"/>
      <c r="B6" s="4"/>
      <c r="C6" s="5"/>
      <c r="D6" s="3"/>
      <c r="E6" s="3"/>
      <c r="F6" s="6"/>
    </row>
    <row r="7" spans="1:10" x14ac:dyDescent="0.3">
      <c r="A7" t="s">
        <v>0</v>
      </c>
      <c r="B7" t="s">
        <v>4</v>
      </c>
      <c r="C7" t="s">
        <v>1</v>
      </c>
      <c r="D7" t="s">
        <v>2</v>
      </c>
      <c r="E7" t="s">
        <v>3</v>
      </c>
      <c r="F7" t="s">
        <v>19</v>
      </c>
      <c r="G7" t="s">
        <v>103</v>
      </c>
      <c r="H7" t="s">
        <v>20</v>
      </c>
      <c r="I7" t="s">
        <v>25</v>
      </c>
      <c r="J7" t="s">
        <v>26</v>
      </c>
    </row>
    <row r="8" spans="1:10" ht="28" x14ac:dyDescent="0.3">
      <c r="A8" t="s">
        <v>86</v>
      </c>
      <c r="B8" t="s">
        <v>6</v>
      </c>
      <c r="C8">
        <v>44.44</v>
      </c>
      <c r="D8" s="1">
        <v>50</v>
      </c>
      <c r="E8">
        <v>2222</v>
      </c>
      <c r="F8" s="2" t="s">
        <v>96</v>
      </c>
      <c r="G8" s="18" t="s">
        <v>104</v>
      </c>
      <c r="H8" s="7" t="s">
        <v>97</v>
      </c>
      <c r="I8" s="7" t="s">
        <v>98</v>
      </c>
      <c r="J8" s="7"/>
    </row>
    <row r="9" spans="1:10" ht="42" x14ac:dyDescent="0.3">
      <c r="A9" t="s">
        <v>86</v>
      </c>
      <c r="B9" t="s">
        <v>6</v>
      </c>
      <c r="C9">
        <v>44.44</v>
      </c>
      <c r="D9" s="1">
        <v>40</v>
      </c>
      <c r="E9">
        <v>1777</v>
      </c>
      <c r="F9" s="2" t="s">
        <v>99</v>
      </c>
      <c r="G9" s="18" t="s">
        <v>105</v>
      </c>
      <c r="H9" s="7" t="s">
        <v>97</v>
      </c>
      <c r="I9" s="7" t="s">
        <v>100</v>
      </c>
      <c r="J9" s="7"/>
    </row>
    <row r="10" spans="1:10" x14ac:dyDescent="0.3">
      <c r="B10" s="20" t="s">
        <v>6</v>
      </c>
      <c r="D10" s="1">
        <v>55</v>
      </c>
      <c r="F10" s="2" t="s">
        <v>95</v>
      </c>
      <c r="G10" s="18" t="s">
        <v>106</v>
      </c>
      <c r="H10" s="7" t="s">
        <v>101</v>
      </c>
      <c r="I10" s="7" t="s">
        <v>102</v>
      </c>
      <c r="J10" s="7"/>
    </row>
    <row r="11" spans="1:10" x14ac:dyDescent="0.3">
      <c r="B11" s="20"/>
      <c r="D11" s="1"/>
      <c r="F11" s="2"/>
      <c r="G11" s="18"/>
      <c r="H11" s="7"/>
      <c r="I11" s="7"/>
      <c r="J11" s="7"/>
    </row>
    <row r="12" spans="1:10" x14ac:dyDescent="0.3">
      <c r="D12" s="1"/>
      <c r="F12" s="2"/>
      <c r="G12" s="2"/>
      <c r="H12" s="7"/>
      <c r="I12" s="7"/>
      <c r="J12" s="7"/>
    </row>
    <row r="13" spans="1:10" x14ac:dyDescent="0.3">
      <c r="D13" s="1"/>
      <c r="F13" s="2"/>
      <c r="G13" s="2"/>
      <c r="H13" s="7"/>
      <c r="I13" s="7"/>
      <c r="J13" s="7"/>
    </row>
    <row r="14" spans="1:10" x14ac:dyDescent="0.3">
      <c r="D14" s="1"/>
      <c r="F14" s="2"/>
      <c r="G14" s="2"/>
      <c r="H14" s="7"/>
      <c r="I14" s="7"/>
      <c r="J14" s="7"/>
    </row>
    <row r="15" spans="1:10" x14ac:dyDescent="0.3">
      <c r="D15" s="1"/>
      <c r="F15" s="2"/>
      <c r="G15" s="2"/>
      <c r="H15" s="7"/>
      <c r="I15" s="7"/>
      <c r="J15" s="7"/>
    </row>
    <row r="16" spans="1:10" x14ac:dyDescent="0.3">
      <c r="A16" s="11"/>
      <c r="B16" s="11"/>
      <c r="C16" s="12"/>
      <c r="D16" s="13"/>
      <c r="E16" s="12"/>
      <c r="F16" s="14"/>
      <c r="G16" s="14"/>
      <c r="H16" s="15"/>
      <c r="I16" s="7"/>
      <c r="J16" s="7"/>
    </row>
    <row r="17" spans="1:10" x14ac:dyDescent="0.3">
      <c r="D17" s="1"/>
      <c r="F17" s="2"/>
      <c r="G17" s="18"/>
      <c r="H17" s="7"/>
      <c r="I17" s="7"/>
      <c r="J17" s="7"/>
    </row>
    <row r="18" spans="1:10" x14ac:dyDescent="0.3">
      <c r="D18" s="1"/>
      <c r="F18" s="2"/>
      <c r="G18" s="2"/>
      <c r="H18" s="7"/>
      <c r="I18" s="7"/>
      <c r="J18" s="7"/>
    </row>
    <row r="19" spans="1:10" x14ac:dyDescent="0.3">
      <c r="D19" s="1"/>
      <c r="F19" s="2"/>
      <c r="G19" s="2"/>
      <c r="H19" s="7"/>
      <c r="I19" s="7"/>
      <c r="J19" s="7"/>
    </row>
    <row r="20" spans="1:10" x14ac:dyDescent="0.3">
      <c r="D20" s="1"/>
      <c r="F20" s="2"/>
      <c r="G20" s="2"/>
      <c r="H20" s="7"/>
      <c r="I20" s="7"/>
      <c r="J20" s="7"/>
    </row>
    <row r="21" spans="1:10" x14ac:dyDescent="0.3">
      <c r="D21" s="1"/>
      <c r="F21" s="2"/>
      <c r="G21" s="2"/>
      <c r="H21" s="7"/>
      <c r="I21" s="7"/>
      <c r="J21" s="7"/>
    </row>
    <row r="22" spans="1:10" x14ac:dyDescent="0.3">
      <c r="D22" s="1"/>
      <c r="F22" s="2"/>
      <c r="G22" s="2"/>
      <c r="H22" s="7"/>
      <c r="I22" s="7"/>
      <c r="J22" s="7"/>
    </row>
    <row r="23" spans="1:10" x14ac:dyDescent="0.3">
      <c r="D23" s="1"/>
      <c r="F23" s="2"/>
      <c r="G23" s="2"/>
      <c r="H23" s="7"/>
      <c r="I23" s="7"/>
      <c r="J23" s="7"/>
    </row>
    <row r="24" spans="1:10" x14ac:dyDescent="0.3">
      <c r="D24" s="1"/>
      <c r="F24" s="2"/>
      <c r="G24" s="2"/>
      <c r="H24" s="7"/>
      <c r="I24" s="7"/>
      <c r="J24" s="7"/>
    </row>
    <row r="25" spans="1:10" x14ac:dyDescent="0.3">
      <c r="D25" s="1"/>
      <c r="F25" s="2"/>
      <c r="G25" s="2"/>
      <c r="H25" s="7"/>
      <c r="I25" s="7"/>
      <c r="J25" s="7"/>
    </row>
    <row r="26" spans="1:10" x14ac:dyDescent="0.3">
      <c r="D26" s="1"/>
      <c r="F26" s="2"/>
      <c r="G26" s="2"/>
      <c r="H26" s="7"/>
      <c r="I26" s="7"/>
      <c r="J26" s="7"/>
    </row>
    <row r="27" spans="1:10" x14ac:dyDescent="0.3">
      <c r="D27" s="1"/>
      <c r="F27" s="2"/>
      <c r="G27" s="2"/>
      <c r="H27" s="7"/>
      <c r="I27" s="7"/>
      <c r="J27" s="7"/>
    </row>
    <row r="28" spans="1:10" x14ac:dyDescent="0.3">
      <c r="D28" s="1"/>
      <c r="F28" s="2"/>
      <c r="G28" s="2"/>
      <c r="H28" s="7"/>
      <c r="I28" s="7"/>
      <c r="J28" s="7"/>
    </row>
    <row r="30" spans="1:10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</row>
    <row r="32" spans="1:10" x14ac:dyDescent="0.3">
      <c r="A32" s="11"/>
      <c r="B32" s="12"/>
      <c r="C32" s="12"/>
      <c r="D32" s="13"/>
      <c r="E32" s="12"/>
      <c r="F32" s="14"/>
      <c r="G32" s="19"/>
      <c r="H32" s="15"/>
      <c r="I32" s="15"/>
    </row>
  </sheetData>
  <phoneticPr fontId="1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D016-C294-435D-91C9-FC66A598C7D8}">
  <dimension ref="A1:J32"/>
  <sheetViews>
    <sheetView workbookViewId="0">
      <selection activeCell="G10" sqref="G10"/>
    </sheetView>
  </sheetViews>
  <sheetFormatPr defaultRowHeight="14" x14ac:dyDescent="0.3"/>
  <cols>
    <col min="1" max="1" width="12.5" bestFit="1" customWidth="1"/>
    <col min="2" max="2" width="14.5" customWidth="1"/>
    <col min="3" max="3" width="9.83203125" customWidth="1"/>
    <col min="4" max="4" width="9.9140625" customWidth="1"/>
    <col min="5" max="5" width="10.58203125" bestFit="1" customWidth="1"/>
    <col min="6" max="6" width="16.83203125" customWidth="1"/>
    <col min="7" max="7" width="22.33203125" customWidth="1"/>
    <col min="8" max="8" width="22.08203125" customWidth="1"/>
    <col min="9" max="9" width="15.33203125" customWidth="1"/>
    <col min="10" max="10" width="10.58203125" bestFit="1" customWidth="1"/>
  </cols>
  <sheetData>
    <row r="1" spans="1:10" x14ac:dyDescent="0.3">
      <c r="A1" s="8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10" x14ac:dyDescent="0.3">
      <c r="A2" s="8"/>
    </row>
    <row r="4" spans="1:10" x14ac:dyDescent="0.3">
      <c r="A4" t="s">
        <v>11</v>
      </c>
      <c r="B4" t="s">
        <v>27</v>
      </c>
      <c r="C4" t="s">
        <v>12</v>
      </c>
      <c r="D4" t="s">
        <v>8</v>
      </c>
      <c r="E4" t="s">
        <v>13</v>
      </c>
      <c r="F4" t="s">
        <v>24</v>
      </c>
      <c r="G4" t="s">
        <v>30</v>
      </c>
    </row>
    <row r="5" spans="1:10" x14ac:dyDescent="0.3">
      <c r="A5" s="4">
        <v>65</v>
      </c>
      <c r="B5" s="9" t="s">
        <v>85</v>
      </c>
      <c r="C5" s="5">
        <v>6900</v>
      </c>
      <c r="D5" s="3">
        <v>25</v>
      </c>
      <c r="E5" s="3">
        <v>359</v>
      </c>
      <c r="F5" s="6">
        <f xml:space="preserve"> Table36931215[[#This Row],[总盈亏]] / Table36931215[[#This Row],[总投资成本]] *100</f>
        <v>5.2028985507246377</v>
      </c>
      <c r="G5">
        <f xml:space="preserve"> Table36931215[[#This Row],[总投资成本]] * 0.02</f>
        <v>138</v>
      </c>
    </row>
    <row r="6" spans="1:10" x14ac:dyDescent="0.3">
      <c r="A6" s="4"/>
      <c r="B6" s="4"/>
      <c r="C6" s="5"/>
      <c r="D6" s="3"/>
      <c r="E6" s="3"/>
      <c r="F6" s="6"/>
    </row>
    <row r="7" spans="1:10" x14ac:dyDescent="0.3">
      <c r="A7" t="s">
        <v>0</v>
      </c>
      <c r="B7" t="s">
        <v>4</v>
      </c>
      <c r="C7" t="s">
        <v>1</v>
      </c>
      <c r="D7" t="s">
        <v>2</v>
      </c>
      <c r="E7" t="s">
        <v>3</v>
      </c>
      <c r="F7" t="s">
        <v>19</v>
      </c>
      <c r="G7" t="s">
        <v>45</v>
      </c>
      <c r="H7" t="s">
        <v>20</v>
      </c>
      <c r="I7" t="s">
        <v>25</v>
      </c>
      <c r="J7" t="s">
        <v>26</v>
      </c>
    </row>
    <row r="8" spans="1:10" ht="28" x14ac:dyDescent="0.3">
      <c r="A8" t="s">
        <v>86</v>
      </c>
      <c r="B8" t="s">
        <v>6</v>
      </c>
      <c r="C8">
        <v>104</v>
      </c>
      <c r="D8" s="1">
        <v>25</v>
      </c>
      <c r="E8">
        <v>2600</v>
      </c>
      <c r="F8" s="2" t="s">
        <v>87</v>
      </c>
      <c r="G8" s="18" t="s">
        <v>106</v>
      </c>
      <c r="H8" s="7" t="s">
        <v>88</v>
      </c>
      <c r="I8" s="7" t="s">
        <v>89</v>
      </c>
      <c r="J8" s="7"/>
    </row>
    <row r="9" spans="1:10" ht="56" x14ac:dyDescent="0.3">
      <c r="B9" s="20" t="s">
        <v>6</v>
      </c>
      <c r="C9">
        <v>117.6</v>
      </c>
      <c r="D9" s="1">
        <v>20</v>
      </c>
      <c r="E9">
        <v>2352</v>
      </c>
      <c r="F9" s="2" t="s">
        <v>92</v>
      </c>
      <c r="G9" s="18" t="s">
        <v>104</v>
      </c>
      <c r="H9" s="7" t="s">
        <v>90</v>
      </c>
      <c r="I9" s="7" t="s">
        <v>91</v>
      </c>
      <c r="J9" s="7"/>
    </row>
    <row r="10" spans="1:10" ht="28" x14ac:dyDescent="0.3">
      <c r="B10" s="20" t="s">
        <v>6</v>
      </c>
      <c r="C10">
        <v>108</v>
      </c>
      <c r="D10" s="1">
        <v>20</v>
      </c>
      <c r="E10">
        <v>2160</v>
      </c>
      <c r="F10" s="2" t="s">
        <v>85</v>
      </c>
      <c r="G10" s="18" t="s">
        <v>105</v>
      </c>
      <c r="H10" s="7" t="s">
        <v>93</v>
      </c>
      <c r="I10" s="7" t="s">
        <v>94</v>
      </c>
      <c r="J10" s="7"/>
    </row>
    <row r="11" spans="1:10" x14ac:dyDescent="0.3">
      <c r="B11" s="20"/>
      <c r="D11" s="1"/>
      <c r="F11" s="2"/>
      <c r="G11" s="18"/>
      <c r="H11" s="7"/>
      <c r="I11" s="7"/>
      <c r="J11" s="7"/>
    </row>
    <row r="12" spans="1:10" x14ac:dyDescent="0.3">
      <c r="D12" s="1"/>
      <c r="F12" s="2"/>
      <c r="G12" s="2"/>
      <c r="H12" s="7"/>
      <c r="I12" s="7"/>
      <c r="J12" s="7"/>
    </row>
    <row r="13" spans="1:10" x14ac:dyDescent="0.3">
      <c r="D13" s="1"/>
      <c r="F13" s="2"/>
      <c r="G13" s="2"/>
      <c r="H13" s="7"/>
      <c r="I13" s="7"/>
      <c r="J13" s="7"/>
    </row>
    <row r="14" spans="1:10" x14ac:dyDescent="0.3">
      <c r="D14" s="1"/>
      <c r="F14" s="2"/>
      <c r="G14" s="2"/>
      <c r="H14" s="7"/>
      <c r="I14" s="7"/>
      <c r="J14" s="7"/>
    </row>
    <row r="15" spans="1:10" x14ac:dyDescent="0.3">
      <c r="D15" s="1"/>
      <c r="F15" s="2"/>
      <c r="G15" s="2"/>
      <c r="H15" s="7"/>
      <c r="I15" s="7"/>
      <c r="J15" s="7"/>
    </row>
    <row r="16" spans="1:10" x14ac:dyDescent="0.3">
      <c r="A16" s="11"/>
      <c r="B16" s="11"/>
      <c r="C16" s="12"/>
      <c r="D16" s="13"/>
      <c r="E16" s="12"/>
      <c r="F16" s="14"/>
      <c r="G16" s="14"/>
      <c r="H16" s="15"/>
      <c r="I16" s="7"/>
      <c r="J16" s="7"/>
    </row>
    <row r="17" spans="1:10" x14ac:dyDescent="0.3">
      <c r="D17" s="1"/>
      <c r="F17" s="2"/>
      <c r="G17" s="18"/>
      <c r="H17" s="7"/>
      <c r="I17" s="7"/>
      <c r="J17" s="7"/>
    </row>
    <row r="18" spans="1:10" x14ac:dyDescent="0.3">
      <c r="D18" s="1"/>
      <c r="F18" s="2"/>
      <c r="G18" s="2"/>
      <c r="H18" s="7"/>
      <c r="I18" s="7"/>
      <c r="J18" s="7"/>
    </row>
    <row r="19" spans="1:10" x14ac:dyDescent="0.3">
      <c r="D19" s="1"/>
      <c r="F19" s="2"/>
      <c r="G19" s="2"/>
      <c r="H19" s="7"/>
      <c r="I19" s="7"/>
      <c r="J19" s="7"/>
    </row>
    <row r="20" spans="1:10" x14ac:dyDescent="0.3">
      <c r="D20" s="1"/>
      <c r="F20" s="2"/>
      <c r="G20" s="2"/>
      <c r="H20" s="7"/>
      <c r="I20" s="7"/>
      <c r="J20" s="7"/>
    </row>
    <row r="21" spans="1:10" x14ac:dyDescent="0.3">
      <c r="D21" s="1"/>
      <c r="F21" s="2"/>
      <c r="G21" s="2"/>
      <c r="H21" s="7"/>
      <c r="I21" s="7"/>
      <c r="J21" s="7"/>
    </row>
    <row r="22" spans="1:10" x14ac:dyDescent="0.3">
      <c r="D22" s="1"/>
      <c r="F22" s="2"/>
      <c r="G22" s="2"/>
      <c r="H22" s="7"/>
      <c r="I22" s="7"/>
      <c r="J22" s="7"/>
    </row>
    <row r="23" spans="1:10" x14ac:dyDescent="0.3">
      <c r="D23" s="1"/>
      <c r="F23" s="2"/>
      <c r="G23" s="2"/>
      <c r="H23" s="7"/>
      <c r="I23" s="7"/>
      <c r="J23" s="7"/>
    </row>
    <row r="24" spans="1:10" x14ac:dyDescent="0.3">
      <c r="D24" s="1"/>
      <c r="F24" s="2"/>
      <c r="G24" s="2"/>
      <c r="H24" s="7"/>
      <c r="I24" s="7"/>
      <c r="J24" s="7"/>
    </row>
    <row r="25" spans="1:10" x14ac:dyDescent="0.3">
      <c r="D25" s="1"/>
      <c r="F25" s="2"/>
      <c r="G25" s="2"/>
      <c r="H25" s="7"/>
      <c r="I25" s="7"/>
      <c r="J25" s="7"/>
    </row>
    <row r="26" spans="1:10" x14ac:dyDescent="0.3">
      <c r="D26" s="1"/>
      <c r="F26" s="2"/>
      <c r="G26" s="2"/>
      <c r="H26" s="7"/>
      <c r="I26" s="7"/>
      <c r="J26" s="7"/>
    </row>
    <row r="27" spans="1:10" x14ac:dyDescent="0.3">
      <c r="D27" s="1"/>
      <c r="F27" s="2"/>
      <c r="G27" s="2"/>
      <c r="H27" s="7"/>
      <c r="I27" s="7"/>
      <c r="J27" s="7"/>
    </row>
    <row r="28" spans="1:10" x14ac:dyDescent="0.3">
      <c r="D28" s="1"/>
      <c r="F28" s="2"/>
      <c r="G28" s="2"/>
      <c r="H28" s="7"/>
      <c r="I28" s="7"/>
      <c r="J28" s="7"/>
    </row>
    <row r="30" spans="1:10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</row>
    <row r="32" spans="1:10" x14ac:dyDescent="0.3">
      <c r="A32" s="11"/>
      <c r="B32" s="12"/>
      <c r="C32" s="12"/>
      <c r="D32" s="13"/>
      <c r="E32" s="12"/>
      <c r="F32" s="14"/>
      <c r="G32" s="19"/>
      <c r="H32" s="15"/>
      <c r="I32" s="15"/>
    </row>
  </sheetData>
  <phoneticPr fontId="1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FB04E-35F8-485A-8DA5-5D32788A0366}">
  <dimension ref="A1:J32"/>
  <sheetViews>
    <sheetView tabSelected="1" workbookViewId="0">
      <selection activeCell="D13" sqref="D13"/>
    </sheetView>
  </sheetViews>
  <sheetFormatPr defaultRowHeight="14" x14ac:dyDescent="0.3"/>
  <cols>
    <col min="1" max="1" width="12.5" bestFit="1" customWidth="1"/>
    <col min="2" max="2" width="14.5" customWidth="1"/>
    <col min="3" max="3" width="9.83203125" customWidth="1"/>
    <col min="4" max="4" width="9.9140625" customWidth="1"/>
    <col min="5" max="5" width="10.58203125" bestFit="1" customWidth="1"/>
    <col min="6" max="6" width="16.83203125" customWidth="1"/>
    <col min="7" max="7" width="22.33203125" customWidth="1"/>
    <col min="8" max="8" width="22.08203125" customWidth="1"/>
    <col min="9" max="9" width="12.5" bestFit="1" customWidth="1"/>
    <col min="10" max="10" width="10.58203125" bestFit="1" customWidth="1"/>
  </cols>
  <sheetData>
    <row r="1" spans="1:10" x14ac:dyDescent="0.3">
      <c r="A1" s="8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10" x14ac:dyDescent="0.3">
      <c r="A2" s="8"/>
    </row>
    <row r="4" spans="1:10" x14ac:dyDescent="0.3">
      <c r="A4" t="s">
        <v>11</v>
      </c>
      <c r="B4" t="s">
        <v>27</v>
      </c>
      <c r="C4" t="s">
        <v>12</v>
      </c>
      <c r="D4" t="s">
        <v>8</v>
      </c>
      <c r="E4" t="s">
        <v>13</v>
      </c>
      <c r="F4" t="s">
        <v>24</v>
      </c>
      <c r="G4" t="s">
        <v>30</v>
      </c>
    </row>
    <row r="5" spans="1:10" x14ac:dyDescent="0.3">
      <c r="A5" s="4">
        <v>7000</v>
      </c>
      <c r="B5" s="9" t="s">
        <v>107</v>
      </c>
      <c r="C5" s="5">
        <v>43000</v>
      </c>
      <c r="D5" s="3">
        <v>2000</v>
      </c>
      <c r="E5" s="3">
        <v>4077</v>
      </c>
      <c r="F5" s="6">
        <f xml:space="preserve"> Table3693[[#This Row],[总盈亏]] / Table3693[[#This Row],[总投资成本]] *100</f>
        <v>9.4813953488372107</v>
      </c>
      <c r="G5">
        <f xml:space="preserve"> Table3693[[#This Row],[总投资成本]] * 0.02</f>
        <v>860</v>
      </c>
    </row>
    <row r="6" spans="1:10" x14ac:dyDescent="0.3">
      <c r="A6" s="4"/>
      <c r="B6" s="4"/>
      <c r="C6" s="5"/>
      <c r="D6" s="3"/>
      <c r="E6" s="3"/>
      <c r="F6" s="6"/>
    </row>
    <row r="7" spans="1:10" x14ac:dyDescent="0.3">
      <c r="A7" t="s">
        <v>0</v>
      </c>
      <c r="B7" t="s">
        <v>4</v>
      </c>
      <c r="C7" t="s">
        <v>1</v>
      </c>
      <c r="D7" t="s">
        <v>2</v>
      </c>
      <c r="E7" t="s">
        <v>3</v>
      </c>
      <c r="F7" t="s">
        <v>19</v>
      </c>
      <c r="G7" t="s">
        <v>45</v>
      </c>
      <c r="H7" t="s">
        <v>20</v>
      </c>
      <c r="I7" t="s">
        <v>25</v>
      </c>
      <c r="J7" t="s">
        <v>26</v>
      </c>
    </row>
    <row r="8" spans="1:10" ht="28" x14ac:dyDescent="0.3">
      <c r="A8" t="s">
        <v>67</v>
      </c>
      <c r="B8" t="s">
        <v>6</v>
      </c>
      <c r="C8">
        <v>5.59</v>
      </c>
      <c r="D8" s="1">
        <v>2000</v>
      </c>
      <c r="E8">
        <v>11180</v>
      </c>
      <c r="F8" s="2" t="s">
        <v>62</v>
      </c>
      <c r="G8" s="18" t="s">
        <v>68</v>
      </c>
      <c r="H8" s="7" t="s">
        <v>69</v>
      </c>
      <c r="I8" s="7" t="s">
        <v>71</v>
      </c>
      <c r="J8" s="7"/>
    </row>
    <row r="9" spans="1:10" ht="28" x14ac:dyDescent="0.3">
      <c r="A9" t="s">
        <v>67</v>
      </c>
      <c r="B9" t="s">
        <v>6</v>
      </c>
      <c r="C9">
        <v>5.59</v>
      </c>
      <c r="D9" s="1">
        <v>2000</v>
      </c>
      <c r="E9">
        <v>11180</v>
      </c>
      <c r="F9" s="2" t="s">
        <v>63</v>
      </c>
      <c r="G9" s="18" t="s">
        <v>68</v>
      </c>
      <c r="H9" s="7" t="s">
        <v>70</v>
      </c>
      <c r="I9" s="7" t="s">
        <v>71</v>
      </c>
      <c r="J9" s="7"/>
    </row>
    <row r="10" spans="1:10" ht="28" x14ac:dyDescent="0.3">
      <c r="A10" t="s">
        <v>74</v>
      </c>
      <c r="B10" t="s">
        <v>10</v>
      </c>
      <c r="C10">
        <v>6.06</v>
      </c>
      <c r="D10" s="1">
        <v>1000</v>
      </c>
      <c r="E10">
        <v>6060</v>
      </c>
      <c r="F10" s="2" t="s">
        <v>75</v>
      </c>
      <c r="G10" s="18"/>
      <c r="H10" s="7" t="s">
        <v>76</v>
      </c>
      <c r="I10" s="7" t="s">
        <v>77</v>
      </c>
      <c r="J10" s="7"/>
    </row>
    <row r="11" spans="1:10" ht="28" x14ac:dyDescent="0.3">
      <c r="B11" s="20" t="s">
        <v>6</v>
      </c>
      <c r="C11">
        <v>6.12</v>
      </c>
      <c r="D11" s="1">
        <v>3000</v>
      </c>
      <c r="E11">
        <v>18300</v>
      </c>
      <c r="F11" s="2" t="s">
        <v>64</v>
      </c>
      <c r="G11" s="18" t="s">
        <v>78</v>
      </c>
      <c r="H11" s="7" t="s">
        <v>79</v>
      </c>
      <c r="I11" s="7" t="s">
        <v>71</v>
      </c>
      <c r="J11" s="7"/>
    </row>
    <row r="12" spans="1:10" x14ac:dyDescent="0.3">
      <c r="D12" s="1"/>
      <c r="F12" s="2"/>
      <c r="G12" s="2"/>
      <c r="H12" s="7"/>
      <c r="I12" s="7"/>
      <c r="J12" s="7"/>
    </row>
    <row r="13" spans="1:10" x14ac:dyDescent="0.3">
      <c r="D13" s="1"/>
      <c r="F13" s="2"/>
      <c r="G13" s="2"/>
      <c r="H13" s="7"/>
      <c r="I13" s="7"/>
      <c r="J13" s="7"/>
    </row>
    <row r="14" spans="1:10" x14ac:dyDescent="0.3">
      <c r="D14" s="1"/>
      <c r="F14" s="2"/>
      <c r="G14" s="2"/>
      <c r="H14" s="7"/>
      <c r="I14" s="7"/>
      <c r="J14" s="7"/>
    </row>
    <row r="15" spans="1:10" x14ac:dyDescent="0.3">
      <c r="A15" t="s">
        <v>86</v>
      </c>
      <c r="B15" t="s">
        <v>6</v>
      </c>
      <c r="D15" s="1"/>
      <c r="F15" s="2"/>
      <c r="G15" s="2"/>
      <c r="H15" s="7"/>
      <c r="I15" s="7"/>
      <c r="J15" s="7"/>
    </row>
    <row r="16" spans="1:10" x14ac:dyDescent="0.3">
      <c r="A16" s="11"/>
      <c r="B16" s="11"/>
      <c r="C16" s="12"/>
      <c r="D16" s="13"/>
      <c r="E16" s="12"/>
      <c r="F16" s="14"/>
      <c r="G16" s="14"/>
      <c r="H16" s="15"/>
      <c r="I16" s="7"/>
      <c r="J16" s="7"/>
    </row>
    <row r="17" spans="1:10" x14ac:dyDescent="0.3">
      <c r="D17" s="1"/>
      <c r="F17" s="2"/>
      <c r="G17" s="18"/>
      <c r="H17" s="7"/>
      <c r="I17" s="7"/>
      <c r="J17" s="7"/>
    </row>
    <row r="18" spans="1:10" x14ac:dyDescent="0.3">
      <c r="D18" s="1"/>
      <c r="F18" s="2"/>
      <c r="G18" s="2"/>
      <c r="H18" s="7"/>
      <c r="I18" s="7"/>
      <c r="J18" s="7"/>
    </row>
    <row r="19" spans="1:10" x14ac:dyDescent="0.3">
      <c r="D19" s="1"/>
      <c r="F19" s="2"/>
      <c r="G19" s="2"/>
      <c r="H19" s="7"/>
      <c r="I19" s="7"/>
      <c r="J19" s="7"/>
    </row>
    <row r="20" spans="1:10" x14ac:dyDescent="0.3">
      <c r="D20" s="1"/>
      <c r="F20" s="2"/>
      <c r="G20" s="2"/>
      <c r="H20" s="7"/>
      <c r="I20" s="7"/>
      <c r="J20" s="7"/>
    </row>
    <row r="21" spans="1:10" x14ac:dyDescent="0.3">
      <c r="D21" s="1"/>
      <c r="F21" s="2"/>
      <c r="G21" s="2"/>
      <c r="H21" s="7"/>
      <c r="I21" s="7"/>
      <c r="J21" s="7"/>
    </row>
    <row r="22" spans="1:10" x14ac:dyDescent="0.3">
      <c r="D22" s="1"/>
      <c r="F22" s="2"/>
      <c r="G22" s="2"/>
      <c r="H22" s="7"/>
      <c r="I22" s="7"/>
      <c r="J22" s="7"/>
    </row>
    <row r="23" spans="1:10" x14ac:dyDescent="0.3">
      <c r="D23" s="1"/>
      <c r="F23" s="2"/>
      <c r="G23" s="2"/>
      <c r="H23" s="7"/>
      <c r="I23" s="7"/>
      <c r="J23" s="7"/>
    </row>
    <row r="24" spans="1:10" x14ac:dyDescent="0.3">
      <c r="D24" s="1"/>
      <c r="F24" s="2"/>
      <c r="G24" s="2"/>
      <c r="H24" s="7"/>
      <c r="I24" s="7"/>
      <c r="J24" s="7"/>
    </row>
    <row r="25" spans="1:10" x14ac:dyDescent="0.3">
      <c r="D25" s="1"/>
      <c r="F25" s="2"/>
      <c r="G25" s="2"/>
      <c r="H25" s="7"/>
      <c r="I25" s="7"/>
      <c r="J25" s="7"/>
    </row>
    <row r="26" spans="1:10" x14ac:dyDescent="0.3">
      <c r="D26" s="1"/>
      <c r="F26" s="2"/>
      <c r="G26" s="2"/>
      <c r="H26" s="7"/>
      <c r="I26" s="7"/>
      <c r="J26" s="7"/>
    </row>
    <row r="27" spans="1:10" x14ac:dyDescent="0.3">
      <c r="D27" s="1"/>
      <c r="F27" s="2"/>
      <c r="G27" s="2"/>
      <c r="H27" s="7"/>
      <c r="I27" s="7"/>
      <c r="J27" s="7"/>
    </row>
    <row r="28" spans="1:10" x14ac:dyDescent="0.3">
      <c r="D28" s="1"/>
      <c r="F28" s="2"/>
      <c r="G28" s="2"/>
      <c r="H28" s="7"/>
      <c r="I28" s="7"/>
      <c r="J28" s="7"/>
    </row>
    <row r="30" spans="1:10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</row>
    <row r="32" spans="1:10" ht="42" x14ac:dyDescent="0.3">
      <c r="A32" s="11"/>
      <c r="B32" s="12" t="s">
        <v>6</v>
      </c>
      <c r="C32" s="12">
        <v>19.309999999999999</v>
      </c>
      <c r="D32" s="13">
        <v>400</v>
      </c>
      <c r="E32" s="12"/>
      <c r="F32" s="14" t="s">
        <v>61</v>
      </c>
      <c r="G32" s="19" t="s">
        <v>59</v>
      </c>
      <c r="H32" s="15" t="s">
        <v>48</v>
      </c>
      <c r="I32" s="15" t="s">
        <v>60</v>
      </c>
    </row>
  </sheetData>
  <phoneticPr fontId="1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62D9-F82C-4E8C-97D1-6948F66405B6}">
  <dimension ref="A1:J34"/>
  <sheetViews>
    <sheetView topLeftCell="A4" workbookViewId="0">
      <selection activeCell="F19" sqref="F19"/>
    </sheetView>
  </sheetViews>
  <sheetFormatPr defaultRowHeight="14" x14ac:dyDescent="0.3"/>
  <cols>
    <col min="1" max="1" width="11.75" customWidth="1"/>
    <col min="2" max="2" width="14.1640625" customWidth="1"/>
    <col min="3" max="3" width="11.75" customWidth="1"/>
    <col min="4" max="5" width="10.58203125" bestFit="1" customWidth="1"/>
    <col min="6" max="6" width="15.83203125" customWidth="1"/>
    <col min="7" max="7" width="15.1640625" customWidth="1"/>
    <col min="8" max="8" width="21.4140625" customWidth="1"/>
    <col min="9" max="9" width="20.25" bestFit="1" customWidth="1"/>
    <col min="10" max="10" width="15.4140625" customWidth="1"/>
  </cols>
  <sheetData>
    <row r="1" spans="1:10" x14ac:dyDescent="0.3">
      <c r="A1" s="8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10" x14ac:dyDescent="0.3">
      <c r="A2" s="8"/>
    </row>
    <row r="4" spans="1:10" x14ac:dyDescent="0.3">
      <c r="A4" t="s">
        <v>11</v>
      </c>
      <c r="B4" t="s">
        <v>27</v>
      </c>
      <c r="C4" t="s">
        <v>12</v>
      </c>
      <c r="D4" t="s">
        <v>8</v>
      </c>
      <c r="E4" t="s">
        <v>13</v>
      </c>
      <c r="F4" t="s">
        <v>24</v>
      </c>
      <c r="G4" t="s">
        <v>30</v>
      </c>
    </row>
    <row r="5" spans="1:10" x14ac:dyDescent="0.3">
      <c r="A5" s="4">
        <v>5300</v>
      </c>
      <c r="B5" s="9" t="s">
        <v>38</v>
      </c>
      <c r="C5" s="5">
        <v>36000</v>
      </c>
      <c r="D5" s="3">
        <v>1300</v>
      </c>
      <c r="E5" s="3">
        <v>-174</v>
      </c>
      <c r="F5" s="6">
        <f xml:space="preserve"> Table36[[#This Row],[总盈亏]] / Table36[[#This Row],[总投资成本]] *100</f>
        <v>-0.48333333333333334</v>
      </c>
      <c r="G5">
        <f xml:space="preserve"> Table36[[#This Row],[总投资成本]] * 0.02</f>
        <v>720</v>
      </c>
    </row>
    <row r="6" spans="1:10" x14ac:dyDescent="0.3">
      <c r="A6" s="4"/>
      <c r="B6" s="4"/>
      <c r="C6" s="5"/>
      <c r="D6" s="3"/>
      <c r="E6" s="3"/>
      <c r="F6" s="6"/>
    </row>
    <row r="7" spans="1:10" x14ac:dyDescent="0.3">
      <c r="A7" t="s">
        <v>0</v>
      </c>
      <c r="B7" t="s">
        <v>4</v>
      </c>
      <c r="C7" t="s">
        <v>1</v>
      </c>
      <c r="D7" t="s">
        <v>2</v>
      </c>
      <c r="E7" t="s">
        <v>3</v>
      </c>
      <c r="F7" t="s">
        <v>19</v>
      </c>
      <c r="G7" t="s">
        <v>31</v>
      </c>
      <c r="H7" t="s">
        <v>20</v>
      </c>
      <c r="I7" t="s">
        <v>25</v>
      </c>
      <c r="J7" t="s">
        <v>26</v>
      </c>
    </row>
    <row r="8" spans="1:10" ht="56" x14ac:dyDescent="0.3">
      <c r="A8" t="s">
        <v>39</v>
      </c>
      <c r="B8" t="s">
        <v>6</v>
      </c>
      <c r="C8">
        <v>6.61</v>
      </c>
      <c r="D8" s="1">
        <v>1300</v>
      </c>
      <c r="E8">
        <v>8593</v>
      </c>
      <c r="F8" s="2" t="s">
        <v>40</v>
      </c>
      <c r="G8" s="10" t="s">
        <v>49</v>
      </c>
      <c r="H8" s="10" t="s">
        <v>41</v>
      </c>
      <c r="I8" s="10" t="s">
        <v>42</v>
      </c>
      <c r="J8" s="10"/>
    </row>
    <row r="9" spans="1:10" ht="56" x14ac:dyDescent="0.3">
      <c r="A9" t="s">
        <v>50</v>
      </c>
      <c r="B9" t="s">
        <v>52</v>
      </c>
      <c r="C9">
        <v>6.49</v>
      </c>
      <c r="D9" s="1">
        <v>1300</v>
      </c>
      <c r="E9">
        <v>8437</v>
      </c>
      <c r="F9" s="2" t="s">
        <v>40</v>
      </c>
      <c r="G9" s="10"/>
      <c r="H9" s="10" t="s">
        <v>51</v>
      </c>
      <c r="I9" s="17" t="s">
        <v>53</v>
      </c>
      <c r="J9" s="10" t="s">
        <v>54</v>
      </c>
    </row>
    <row r="10" spans="1:10" x14ac:dyDescent="0.3">
      <c r="D10" s="1"/>
      <c r="F10" s="2"/>
      <c r="G10" s="10"/>
      <c r="H10" s="10"/>
      <c r="I10" s="10"/>
      <c r="J10" s="10"/>
    </row>
    <row r="11" spans="1:10" x14ac:dyDescent="0.3">
      <c r="D11" s="1"/>
      <c r="F11" s="2"/>
      <c r="G11" s="10"/>
      <c r="H11" s="10"/>
      <c r="I11" s="10"/>
      <c r="J11" s="10"/>
    </row>
    <row r="12" spans="1:10" x14ac:dyDescent="0.3">
      <c r="D12" s="1"/>
      <c r="F12" s="2"/>
      <c r="G12" s="10"/>
      <c r="H12" s="10"/>
      <c r="I12" s="10"/>
      <c r="J12" s="10"/>
    </row>
    <row r="13" spans="1:10" x14ac:dyDescent="0.3">
      <c r="D13" s="1"/>
      <c r="F13" s="2"/>
      <c r="G13" s="10"/>
      <c r="H13" s="10"/>
      <c r="I13" s="10"/>
      <c r="J13" s="10"/>
    </row>
    <row r="14" spans="1:10" ht="14.5" customHeight="1" x14ac:dyDescent="0.3">
      <c r="D14" s="1"/>
      <c r="F14" s="2"/>
      <c r="G14" s="10"/>
      <c r="H14" s="10"/>
      <c r="I14" s="10"/>
      <c r="J14" s="10"/>
    </row>
    <row r="15" spans="1:10" x14ac:dyDescent="0.3">
      <c r="D15" s="1"/>
      <c r="F15" s="2"/>
      <c r="G15" s="10"/>
      <c r="H15" s="10"/>
      <c r="I15" s="10"/>
      <c r="J15" s="10"/>
    </row>
    <row r="16" spans="1:10" x14ac:dyDescent="0.3">
      <c r="D16" s="1"/>
      <c r="F16" s="2"/>
      <c r="G16" s="10"/>
      <c r="H16" s="10"/>
      <c r="I16" s="10"/>
      <c r="J16" s="10"/>
    </row>
    <row r="17" spans="4:10" x14ac:dyDescent="0.3">
      <c r="D17" s="1"/>
      <c r="F17" s="2"/>
      <c r="G17" s="10"/>
      <c r="H17" s="10"/>
      <c r="I17" s="10"/>
      <c r="J17" s="10"/>
    </row>
    <row r="18" spans="4:10" x14ac:dyDescent="0.3">
      <c r="D18" s="1"/>
      <c r="F18" s="2"/>
      <c r="G18" s="10"/>
      <c r="H18" s="10"/>
      <c r="I18" s="10"/>
      <c r="J18" s="10"/>
    </row>
    <row r="19" spans="4:10" x14ac:dyDescent="0.3">
      <c r="D19" s="1"/>
      <c r="F19" s="2"/>
      <c r="G19" s="10"/>
      <c r="H19" s="10"/>
      <c r="I19" s="10"/>
      <c r="J19" s="10"/>
    </row>
    <row r="20" spans="4:10" x14ac:dyDescent="0.3">
      <c r="D20" s="1"/>
      <c r="F20" s="2"/>
      <c r="G20" s="10"/>
      <c r="H20" s="10"/>
      <c r="I20" s="10"/>
      <c r="J20" s="10"/>
    </row>
    <row r="21" spans="4:10" x14ac:dyDescent="0.3">
      <c r="D21" s="1"/>
      <c r="F21" s="2"/>
      <c r="G21" s="10"/>
      <c r="H21" s="10"/>
      <c r="I21" s="10"/>
      <c r="J21" s="10"/>
    </row>
    <row r="22" spans="4:10" x14ac:dyDescent="0.3">
      <c r="D22" s="1"/>
      <c r="F22" s="2"/>
      <c r="G22" s="10"/>
      <c r="H22" s="10"/>
      <c r="I22" s="10"/>
      <c r="J22" s="10"/>
    </row>
    <row r="23" spans="4:10" x14ac:dyDescent="0.3">
      <c r="D23" s="1"/>
      <c r="F23" s="2"/>
      <c r="G23" s="10"/>
      <c r="H23" s="10"/>
      <c r="I23" s="10"/>
      <c r="J23" s="10"/>
    </row>
    <row r="24" spans="4:10" x14ac:dyDescent="0.3">
      <c r="D24" s="1"/>
      <c r="F24" s="2"/>
      <c r="G24" s="10"/>
      <c r="H24" s="10"/>
      <c r="I24" s="10"/>
      <c r="J24" s="10"/>
    </row>
    <row r="25" spans="4:10" x14ac:dyDescent="0.3">
      <c r="D25" s="1"/>
      <c r="F25" s="2"/>
      <c r="G25" s="10"/>
      <c r="H25" s="10"/>
      <c r="I25" s="10"/>
      <c r="J25" s="10"/>
    </row>
    <row r="26" spans="4:10" x14ac:dyDescent="0.3">
      <c r="D26" s="1"/>
      <c r="F26" s="2"/>
      <c r="G26" s="10"/>
      <c r="H26" s="10"/>
      <c r="I26" s="10"/>
      <c r="J26" s="10"/>
    </row>
    <row r="27" spans="4:10" x14ac:dyDescent="0.3">
      <c r="D27" s="1"/>
      <c r="F27" s="2"/>
      <c r="G27" s="10"/>
      <c r="H27" s="10"/>
      <c r="I27" s="10"/>
      <c r="J27" s="10"/>
    </row>
    <row r="28" spans="4:10" x14ac:dyDescent="0.3">
      <c r="D28" s="1"/>
      <c r="F28" s="2"/>
      <c r="G28" s="10"/>
      <c r="H28" s="10"/>
      <c r="I28" s="10"/>
      <c r="J28" s="10"/>
    </row>
    <row r="34" spans="1:1" x14ac:dyDescent="0.3">
      <c r="A34">
        <v>10.039999999999999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1E32E-995F-4454-AE49-5E2E02EAF560}">
  <dimension ref="A1:J31"/>
  <sheetViews>
    <sheetView workbookViewId="0">
      <selection activeCell="I22" sqref="I22"/>
    </sheetView>
  </sheetViews>
  <sheetFormatPr defaultRowHeight="14" x14ac:dyDescent="0.3"/>
  <cols>
    <col min="1" max="1" width="11.75" customWidth="1"/>
    <col min="2" max="2" width="14.1640625" customWidth="1"/>
    <col min="3" max="3" width="11.75" customWidth="1"/>
    <col min="4" max="5" width="10.58203125" bestFit="1" customWidth="1"/>
    <col min="6" max="6" width="15.83203125" customWidth="1"/>
    <col min="7" max="7" width="18.83203125" customWidth="1"/>
    <col min="8" max="8" width="23.6640625" customWidth="1"/>
    <col min="9" max="9" width="20.25" bestFit="1" customWidth="1"/>
    <col min="10" max="10" width="15.4140625" customWidth="1"/>
  </cols>
  <sheetData>
    <row r="1" spans="1:10" x14ac:dyDescent="0.3">
      <c r="A1" s="8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10" x14ac:dyDescent="0.3">
      <c r="A2" s="8"/>
    </row>
    <row r="4" spans="1:10" x14ac:dyDescent="0.3">
      <c r="A4" t="s">
        <v>11</v>
      </c>
      <c r="B4" t="s">
        <v>27</v>
      </c>
      <c r="C4" t="s">
        <v>12</v>
      </c>
      <c r="D4" t="s">
        <v>8</v>
      </c>
      <c r="E4" t="s">
        <v>13</v>
      </c>
      <c r="F4" t="s">
        <v>24</v>
      </c>
      <c r="G4" t="s">
        <v>30</v>
      </c>
    </row>
    <row r="5" spans="1:10" x14ac:dyDescent="0.3">
      <c r="A5" s="4">
        <v>2600</v>
      </c>
      <c r="B5" s="9" t="s">
        <v>28</v>
      </c>
      <c r="C5" s="5">
        <v>48634</v>
      </c>
      <c r="D5" s="3">
        <f>SUM(Table258[成交数量])</f>
        <v>5000</v>
      </c>
      <c r="E5" s="3">
        <v>3296</v>
      </c>
      <c r="F5" s="6">
        <f xml:space="preserve"> Table369[[#This Row],[总盈亏]] / Table369[[#This Row],[总投资成本]] *100</f>
        <v>6.777151786815808</v>
      </c>
      <c r="G5">
        <f xml:space="preserve"> Table369[[#This Row],[总投资成本]] * 0.02</f>
        <v>972.68000000000006</v>
      </c>
    </row>
    <row r="6" spans="1:10" x14ac:dyDescent="0.3">
      <c r="A6" s="4"/>
      <c r="B6" s="4"/>
      <c r="C6" s="5"/>
      <c r="D6" s="3"/>
      <c r="E6" s="3"/>
      <c r="F6" s="6"/>
    </row>
    <row r="7" spans="1:10" x14ac:dyDescent="0.3">
      <c r="A7" t="s">
        <v>0</v>
      </c>
      <c r="B7" t="s">
        <v>4</v>
      </c>
      <c r="C7" t="s">
        <v>1</v>
      </c>
      <c r="D7" t="s">
        <v>2</v>
      </c>
      <c r="E7" t="s">
        <v>3</v>
      </c>
      <c r="F7" t="s">
        <v>19</v>
      </c>
      <c r="G7" t="s">
        <v>45</v>
      </c>
      <c r="H7" t="s">
        <v>20</v>
      </c>
      <c r="I7" t="s">
        <v>25</v>
      </c>
      <c r="J7" t="s">
        <v>26</v>
      </c>
    </row>
    <row r="8" spans="1:10" x14ac:dyDescent="0.3">
      <c r="A8" t="s">
        <v>5</v>
      </c>
      <c r="B8" t="s">
        <v>6</v>
      </c>
      <c r="C8">
        <v>18.91</v>
      </c>
      <c r="D8" s="1">
        <v>600</v>
      </c>
      <c r="E8">
        <v>11346</v>
      </c>
      <c r="F8" s="2" t="s">
        <v>14</v>
      </c>
      <c r="G8" s="18"/>
      <c r="H8" s="7" t="s">
        <v>21</v>
      </c>
      <c r="I8" s="7"/>
      <c r="J8" s="7"/>
    </row>
    <row r="9" spans="1:10" x14ac:dyDescent="0.3">
      <c r="A9" t="s">
        <v>7</v>
      </c>
      <c r="B9" t="s">
        <v>6</v>
      </c>
      <c r="C9">
        <v>18.72</v>
      </c>
      <c r="D9" s="1">
        <v>500</v>
      </c>
      <c r="E9">
        <v>9360</v>
      </c>
      <c r="F9" s="2" t="s">
        <v>15</v>
      </c>
      <c r="G9" s="18"/>
      <c r="H9" s="7" t="s">
        <v>21</v>
      </c>
      <c r="I9" s="7"/>
      <c r="J9" s="7"/>
    </row>
    <row r="10" spans="1:10" x14ac:dyDescent="0.3">
      <c r="A10" t="s">
        <v>7</v>
      </c>
      <c r="B10" t="s">
        <v>6</v>
      </c>
      <c r="C10">
        <v>18.61</v>
      </c>
      <c r="D10" s="1">
        <v>400</v>
      </c>
      <c r="E10">
        <v>7444</v>
      </c>
      <c r="F10" s="2" t="s">
        <v>16</v>
      </c>
      <c r="G10" s="18"/>
      <c r="H10" s="7" t="s">
        <v>21</v>
      </c>
      <c r="I10" s="7"/>
      <c r="J10" s="7"/>
    </row>
    <row r="11" spans="1:10" x14ac:dyDescent="0.3">
      <c r="A11" t="s">
        <v>7</v>
      </c>
      <c r="B11" t="s">
        <v>6</v>
      </c>
      <c r="C11">
        <v>18.52</v>
      </c>
      <c r="D11" s="1">
        <v>300</v>
      </c>
      <c r="E11">
        <v>5556</v>
      </c>
      <c r="F11" s="2" t="s">
        <v>17</v>
      </c>
      <c r="G11" s="18"/>
      <c r="H11" s="7" t="s">
        <v>21</v>
      </c>
      <c r="I11" s="7"/>
      <c r="J11" s="7"/>
    </row>
    <row r="12" spans="1:10" x14ac:dyDescent="0.3">
      <c r="A12" t="s">
        <v>7</v>
      </c>
      <c r="B12" t="s">
        <v>6</v>
      </c>
      <c r="C12">
        <v>18.420000000000002</v>
      </c>
      <c r="D12" s="1">
        <v>200</v>
      </c>
      <c r="E12">
        <v>3684</v>
      </c>
      <c r="F12" s="2" t="s">
        <v>18</v>
      </c>
      <c r="G12" s="18"/>
      <c r="H12" s="7" t="s">
        <v>21</v>
      </c>
      <c r="I12" s="7"/>
      <c r="J12" s="7"/>
    </row>
    <row r="13" spans="1:10" x14ac:dyDescent="0.3">
      <c r="A13" t="s">
        <v>7</v>
      </c>
      <c r="B13" t="s">
        <v>6</v>
      </c>
      <c r="C13">
        <v>18.739999999999998</v>
      </c>
      <c r="D13" s="1">
        <v>600</v>
      </c>
      <c r="E13">
        <v>11244</v>
      </c>
      <c r="F13" s="2" t="s">
        <v>28</v>
      </c>
      <c r="G13" s="18"/>
      <c r="H13" s="7" t="s">
        <v>21</v>
      </c>
      <c r="I13" s="7"/>
      <c r="J13" s="7"/>
    </row>
    <row r="14" spans="1:10" ht="42" x14ac:dyDescent="0.3">
      <c r="A14" t="s">
        <v>9</v>
      </c>
      <c r="B14" t="s">
        <v>10</v>
      </c>
      <c r="C14">
        <v>20.16</v>
      </c>
      <c r="D14" s="1">
        <v>-800</v>
      </c>
      <c r="E14">
        <v>16128</v>
      </c>
      <c r="F14" s="2" t="s">
        <v>29</v>
      </c>
      <c r="G14" s="18"/>
      <c r="H14" s="7" t="s">
        <v>22</v>
      </c>
      <c r="I14" s="7" t="s">
        <v>23</v>
      </c>
      <c r="J14" s="7"/>
    </row>
    <row r="15" spans="1:10" ht="42" x14ac:dyDescent="0.3">
      <c r="A15" t="s">
        <v>39</v>
      </c>
      <c r="B15" t="s">
        <v>6</v>
      </c>
      <c r="C15">
        <v>19.690000000000001</v>
      </c>
      <c r="D15" s="1">
        <v>400</v>
      </c>
      <c r="E15">
        <v>7876</v>
      </c>
      <c r="F15" s="2" t="s">
        <v>43</v>
      </c>
      <c r="G15" s="18" t="s">
        <v>47</v>
      </c>
      <c r="H15" s="7" t="s">
        <v>46</v>
      </c>
      <c r="I15" s="7" t="s">
        <v>44</v>
      </c>
      <c r="J15" s="7"/>
    </row>
    <row r="16" spans="1:10" ht="56" x14ac:dyDescent="0.3">
      <c r="A16" s="11" t="s">
        <v>50</v>
      </c>
      <c r="B16" s="11" t="s">
        <v>10</v>
      </c>
      <c r="C16" s="12">
        <v>19.88</v>
      </c>
      <c r="D16" s="13">
        <v>400</v>
      </c>
      <c r="E16" s="12">
        <v>7952</v>
      </c>
      <c r="F16" s="14" t="s">
        <v>29</v>
      </c>
      <c r="G16" s="18"/>
      <c r="H16" s="15" t="s">
        <v>55</v>
      </c>
      <c r="I16" s="7" t="s">
        <v>56</v>
      </c>
      <c r="J16" s="7"/>
    </row>
    <row r="17" spans="1:10" ht="42" x14ac:dyDescent="0.3">
      <c r="A17" t="s">
        <v>57</v>
      </c>
      <c r="B17" t="s">
        <v>6</v>
      </c>
      <c r="C17">
        <v>19.63</v>
      </c>
      <c r="D17" s="1">
        <v>400</v>
      </c>
      <c r="E17">
        <v>7852</v>
      </c>
      <c r="F17" s="14" t="s">
        <v>43</v>
      </c>
      <c r="G17" s="18" t="s">
        <v>59</v>
      </c>
      <c r="H17" s="7" t="s">
        <v>58</v>
      </c>
      <c r="I17" s="7" t="s">
        <v>60</v>
      </c>
      <c r="J17" s="7"/>
    </row>
    <row r="18" spans="1:10" ht="42" x14ac:dyDescent="0.3">
      <c r="A18" t="s">
        <v>57</v>
      </c>
      <c r="B18" t="s">
        <v>10</v>
      </c>
      <c r="C18" s="12">
        <v>19.920000000000002</v>
      </c>
      <c r="D18" s="13">
        <v>400</v>
      </c>
      <c r="E18" s="12">
        <v>7968</v>
      </c>
      <c r="F18" s="14" t="s">
        <v>29</v>
      </c>
      <c r="G18" s="18"/>
      <c r="H18" s="15" t="s">
        <v>66</v>
      </c>
      <c r="I18" s="15" t="s">
        <v>65</v>
      </c>
      <c r="J18" s="7"/>
    </row>
    <row r="19" spans="1:10" ht="42" x14ac:dyDescent="0.3">
      <c r="A19" t="s">
        <v>67</v>
      </c>
      <c r="B19" t="s">
        <v>6</v>
      </c>
      <c r="C19" s="12">
        <v>19.59</v>
      </c>
      <c r="D19" s="13">
        <v>400</v>
      </c>
      <c r="E19" s="12">
        <v>7836</v>
      </c>
      <c r="F19" s="14" t="s">
        <v>43</v>
      </c>
      <c r="G19" s="18" t="s">
        <v>72</v>
      </c>
      <c r="H19" s="15" t="s">
        <v>48</v>
      </c>
      <c r="I19" s="15" t="s">
        <v>73</v>
      </c>
      <c r="J19" s="7"/>
    </row>
    <row r="20" spans="1:10" ht="28" x14ac:dyDescent="0.3">
      <c r="A20" t="s">
        <v>74</v>
      </c>
      <c r="B20" t="s">
        <v>6</v>
      </c>
      <c r="C20">
        <v>19.54</v>
      </c>
      <c r="D20">
        <v>400</v>
      </c>
      <c r="F20" s="14" t="s">
        <v>28</v>
      </c>
      <c r="G20" s="18"/>
      <c r="H20" s="15" t="s">
        <v>80</v>
      </c>
      <c r="I20" t="s">
        <v>81</v>
      </c>
      <c r="J20" s="7"/>
    </row>
    <row r="21" spans="1:10" ht="28" x14ac:dyDescent="0.3">
      <c r="A21" t="s">
        <v>74</v>
      </c>
      <c r="B21" t="s">
        <v>10</v>
      </c>
      <c r="C21">
        <v>20.28</v>
      </c>
      <c r="D21" s="1">
        <v>400</v>
      </c>
      <c r="F21" s="14" t="s">
        <v>43</v>
      </c>
      <c r="G21" s="18"/>
      <c r="H21" s="15" t="s">
        <v>82</v>
      </c>
      <c r="I21" t="s">
        <v>83</v>
      </c>
      <c r="J21" s="7"/>
    </row>
    <row r="22" spans="1:10" ht="28" x14ac:dyDescent="0.3">
      <c r="B22" s="20" t="s">
        <v>6</v>
      </c>
      <c r="C22">
        <v>19.52</v>
      </c>
      <c r="D22" s="1">
        <v>400</v>
      </c>
      <c r="F22" s="14" t="s">
        <v>28</v>
      </c>
      <c r="G22" s="18" t="s">
        <v>72</v>
      </c>
      <c r="H22" s="15" t="s">
        <v>84</v>
      </c>
      <c r="I22" s="7"/>
      <c r="J22" s="7"/>
    </row>
    <row r="23" spans="1:10" x14ac:dyDescent="0.3">
      <c r="D23" s="1"/>
      <c r="F23" s="14"/>
      <c r="G23" s="18"/>
      <c r="H23" s="15"/>
      <c r="I23" s="7"/>
      <c r="J23" s="7"/>
    </row>
    <row r="24" spans="1:10" x14ac:dyDescent="0.3">
      <c r="D24" s="1"/>
      <c r="F24" s="14"/>
      <c r="G24" s="18"/>
      <c r="H24" s="15"/>
      <c r="I24" s="7"/>
      <c r="J24" s="7"/>
    </row>
    <row r="25" spans="1:10" x14ac:dyDescent="0.3">
      <c r="D25" s="1"/>
      <c r="F25" s="14"/>
      <c r="G25" s="18"/>
      <c r="H25" s="15"/>
      <c r="I25" s="7"/>
      <c r="J25" s="7"/>
    </row>
    <row r="26" spans="1:10" x14ac:dyDescent="0.3">
      <c r="D26" s="1"/>
      <c r="F26" s="14"/>
      <c r="G26" s="18"/>
      <c r="H26" s="15"/>
      <c r="I26" s="7"/>
      <c r="J26" s="7"/>
    </row>
    <row r="27" spans="1:10" x14ac:dyDescent="0.3">
      <c r="D27" s="1"/>
      <c r="F27" s="14"/>
      <c r="G27" s="18"/>
      <c r="H27" s="15"/>
      <c r="I27" s="7"/>
      <c r="J27" s="7"/>
    </row>
    <row r="28" spans="1:10" x14ac:dyDescent="0.3">
      <c r="D28" s="1"/>
      <c r="F28" s="14"/>
      <c r="G28" s="18"/>
      <c r="H28" s="15"/>
      <c r="I28" s="7"/>
      <c r="J28" s="7"/>
    </row>
    <row r="29" spans="1:10" x14ac:dyDescent="0.3">
      <c r="D29" s="1"/>
      <c r="F29" s="14"/>
      <c r="G29" s="18"/>
      <c r="H29" s="15"/>
      <c r="I29" s="7"/>
      <c r="J29" s="7"/>
    </row>
    <row r="30" spans="1:10" x14ac:dyDescent="0.3">
      <c r="F30" s="14"/>
      <c r="G30" s="18"/>
      <c r="H30" s="15"/>
    </row>
    <row r="31" spans="1:10" s="16" customFormat="1" x14ac:dyDescent="0.3"/>
  </sheetData>
  <phoneticPr fontId="1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COCA1 05.2020</vt:lpstr>
      <vt:lpstr>Disney 05.2020</vt:lpstr>
      <vt:lpstr>金字火腿16.04.2020</vt:lpstr>
      <vt:lpstr>珠江啤酒10.04.2020</vt:lpstr>
      <vt:lpstr>上海医药01.04.2020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Jack</dc:creator>
  <cp:lastModifiedBy>Chang, Jack</cp:lastModifiedBy>
  <dcterms:created xsi:type="dcterms:W3CDTF">2015-06-05T18:17:20Z</dcterms:created>
  <dcterms:modified xsi:type="dcterms:W3CDTF">2020-05-22T13:22:35Z</dcterms:modified>
</cp:coreProperties>
</file>