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rojects\Excel\"/>
    </mc:Choice>
  </mc:AlternateContent>
  <xr:revisionPtr revIDLastSave="0" documentId="8_{46B12EE8-C3E9-4C13-BAA1-1C2323A1E902}" xr6:coauthVersionLast="47" xr6:coauthVersionMax="47" xr10:uidLastSave="{00000000-0000-0000-0000-000000000000}"/>
  <bookViews>
    <workbookView xWindow="-108" yWindow="-108" windowWidth="23256" windowHeight="12456" xr2:uid="{70B65FC5-5FA6-4257-8D68-B71D97DD496D}"/>
  </bookViews>
  <sheets>
    <sheet name="Analysis" sheetId="1" r:id="rId1"/>
  </sheets>
  <definedNames>
    <definedName name="Category">OFFSET(Analysis!$AF$2,1,0,COUNT(Analysis!$AG:$AG))</definedName>
    <definedName name="CategoryRange">OFFSET(Analysis!$AF$2,1,1,COUNT(Analysis!$AG:$AG))</definedName>
  </definedNames>
  <calcPr calcId="191029" iterate="1"/>
  <pivotCaches>
    <pivotCache cacheId="21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" i="1" l="1"/>
  <c r="O14" i="1" s="1"/>
  <c r="M14" i="1"/>
  <c r="N13" i="1"/>
  <c r="O13" i="1" s="1"/>
  <c r="M13" i="1"/>
  <c r="N12" i="1"/>
  <c r="O12" i="1" s="1"/>
  <c r="M12" i="1"/>
  <c r="N11" i="1"/>
  <c r="O11" i="1" s="1"/>
  <c r="M11" i="1"/>
  <c r="N10" i="1"/>
  <c r="O10" i="1" s="1"/>
  <c r="M10" i="1"/>
  <c r="N9" i="1"/>
  <c r="O9" i="1" s="1"/>
  <c r="M9" i="1"/>
  <c r="N8" i="1"/>
  <c r="O8" i="1" s="1"/>
  <c r="M8" i="1"/>
  <c r="N7" i="1"/>
  <c r="O7" i="1" s="1"/>
  <c r="M7" i="1"/>
  <c r="N6" i="1"/>
  <c r="O6" i="1" s="1"/>
  <c r="M6" i="1"/>
  <c r="N5" i="1"/>
  <c r="O5" i="1" s="1"/>
  <c r="M5" i="1"/>
  <c r="O4" i="1"/>
  <c r="N4" i="1"/>
  <c r="M4" i="1"/>
  <c r="AK3" i="1" a="1"/>
  <c r="AK3" i="1" s="1"/>
  <c r="AI3" i="1" s="1" a="1"/>
  <c r="AI3" i="1" s="1"/>
  <c r="AJ3" i="1" a="1"/>
  <c r="AJ3" i="1" s="1"/>
  <c r="Z3" i="1" a="1"/>
  <c r="Z3" i="1" s="1"/>
  <c r="Y3" i="1" a="1"/>
  <c r="Y3" i="1" s="1"/>
  <c r="V3" i="1" s="1" a="1"/>
  <c r="V3" i="1" s="1"/>
  <c r="X3" i="1" a="1"/>
  <c r="X3" i="1" s="1"/>
  <c r="W3" i="1" a="1"/>
  <c r="W3" i="1" s="1"/>
  <c r="N3" i="1"/>
  <c r="O3" i="1" s="1"/>
  <c r="M3" i="1"/>
  <c r="AC1" i="1"/>
  <c r="AD1" i="1" s="1"/>
  <c r="F6" i="1"/>
  <c r="F5" i="1"/>
  <c r="AB3" i="1" l="1" a="1"/>
  <c r="AB3" i="1" s="1"/>
  <c r="AC3" i="1" a="1"/>
  <c r="AC3" i="1" s="1"/>
  <c r="Z1" i="1"/>
  <c r="X1" i="1"/>
  <c r="Y1" i="1"/>
  <c r="W1" i="1"/>
  <c r="AJ1" i="1"/>
  <c r="AK1" i="1"/>
  <c r="F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<sst xmlns="http://schemas.openxmlformats.org/spreadsheetml/2006/main" count="154" uniqueCount="87">
  <si>
    <t>Sum of TOTAL SELLING VALUE</t>
  </si>
  <si>
    <t>Values</t>
  </si>
  <si>
    <t>DAY</t>
  </si>
  <si>
    <t>Total</t>
  </si>
  <si>
    <t>Sum of TOTAL BUYING VALUE</t>
  </si>
  <si>
    <t>MONTH</t>
  </si>
  <si>
    <t>Month</t>
  </si>
  <si>
    <t>Sales</t>
  </si>
  <si>
    <t>Profit</t>
  </si>
  <si>
    <t>Profit %</t>
  </si>
  <si>
    <t>PRODUCT</t>
  </si>
  <si>
    <t>UOM</t>
  </si>
  <si>
    <t>Sum of QUANTITY</t>
  </si>
  <si>
    <t>CATEGORY</t>
  </si>
  <si>
    <t>SALE TYPE</t>
  </si>
  <si>
    <t>PAYMENT MODE</t>
  </si>
  <si>
    <t>Jan</t>
  </si>
  <si>
    <t>Product01</t>
  </si>
  <si>
    <t>Kg</t>
  </si>
  <si>
    <t>Category01</t>
  </si>
  <si>
    <t>Direct Sales</t>
  </si>
  <si>
    <t>Cash</t>
  </si>
  <si>
    <t>Feb</t>
  </si>
  <si>
    <t>Product02</t>
  </si>
  <si>
    <t>Category02</t>
  </si>
  <si>
    <t>Online</t>
  </si>
  <si>
    <t>Total Sales</t>
  </si>
  <si>
    <t>Mar</t>
  </si>
  <si>
    <t>Product03</t>
  </si>
  <si>
    <t>Category03</t>
  </si>
  <si>
    <t>Wholesaler</t>
  </si>
  <si>
    <t>Total Profit</t>
  </si>
  <si>
    <t>Apr</t>
  </si>
  <si>
    <t>Product04</t>
  </si>
  <si>
    <t>Lt</t>
  </si>
  <si>
    <t>Category04</t>
  </si>
  <si>
    <t>May</t>
  </si>
  <si>
    <t>Product05</t>
  </si>
  <si>
    <t>Ft</t>
  </si>
  <si>
    <t>Category05</t>
  </si>
  <si>
    <t>Jun</t>
  </si>
  <si>
    <t>Product06</t>
  </si>
  <si>
    <t>Jul</t>
  </si>
  <si>
    <t>Product07</t>
  </si>
  <si>
    <t>Aug</t>
  </si>
  <si>
    <t>Product08</t>
  </si>
  <si>
    <t>Sep</t>
  </si>
  <si>
    <t>Product09</t>
  </si>
  <si>
    <t>No.</t>
  </si>
  <si>
    <t>Oct</t>
  </si>
  <si>
    <t>Product10</t>
  </si>
  <si>
    <t>Nov</t>
  </si>
  <si>
    <t>Product11</t>
  </si>
  <si>
    <t>Dec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</si>
  <si>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</si>
  <si>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</si>
  <si>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</si>
  <si>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</si>
  <si>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</si>
  <si>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</si>
  <si>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</si>
  <si>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</si>
  <si>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</si>
  <si>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</si>
  <si>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</si>
  <si>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</si>
  <si>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</si>
  <si>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</si>
  <si>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</si>
  <si>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</si>
  <si>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</si>
  <si>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</si>
  <si>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</si>
  <si>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Product31</t>
  </si>
  <si>
    <t>Product32</t>
  </si>
  <si>
    <t>Product33</t>
  </si>
  <si>
    <t>Product34</t>
  </si>
  <si>
    <t>Product35</t>
  </si>
  <si>
    <t>Product36</t>
  </si>
  <si>
    <t>Product37</t>
  </si>
  <si>
    <t>Product38</t>
  </si>
  <si>
    <t>Product39</t>
  </si>
  <si>
    <t>Product40</t>
  </si>
  <si>
    <t>Product41</t>
  </si>
  <si>
    <t>Product42</t>
  </si>
  <si>
    <t>Product43</t>
  </si>
  <si>
    <t>Product44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</si>
</sst>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"/>
    <numFmt numFmtId="165" formatCode="[$$-409]#,##0.00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CC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 style="medium">
        <color rgb="FF7030A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164" fontId="3" fillId="0" borderId="0" xfId="0" applyNumberFormat="1" applyFont="1"/>
    <xf numFmtId="0" fontId="4" fillId="0" borderId="1" xfId="0" applyFont="1" applyBorder="1" applyAlignment="1">
      <alignment horizontal="center" vertical="center"/>
    </xf>
    <xf numFmtId="9" fontId="3" fillId="0" borderId="0" xfId="1" applyFont="1" applyFill="1"/>
    <xf numFmtId="0" fontId="3" fillId="0" borderId="0" xfId="0" applyFont="1" applyFill="1"/>
    <xf numFmtId="0" fontId="3" fillId="0" borderId="0" xfId="0" applyNumberFormat="1" applyFont="1" applyFill="1"/>
    <xf numFmtId="165" fontId="3" fillId="0" borderId="0" xfId="0" applyNumberFormat="1" applyFont="1" applyFill="1"/>
    <xf numFmtId="0" fontId="0" fillId="0" borderId="0" xfId="0" applyFill="1"/>
    <xf numFmtId="0" fontId="0" fillId="0" borderId="0" xfId="0" applyNumberFormat="1" applyFill="1"/>
    <xf numFmtId="0" fontId="2" fillId="2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155">
    <dxf>
      <font>
        <color rgb="FF002060"/>
      </font>
    </dxf>
    <dxf>
      <font>
        <color rgb="FF002060"/>
      </font>
    </dxf>
    <dxf>
      <font>
        <color rgb="FF00206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color rgb="FF7030A0"/>
      </font>
      <fill>
        <patternFill patternType="solid">
          <fgColor indexed="64"/>
          <bgColor rgb="FFE1CCF0"/>
        </patternFill>
      </fill>
      <alignment horizontal="center" vertical="center"/>
    </dxf>
    <dxf>
      <font>
        <b/>
        <color rgb="FF7030A0"/>
      </font>
      <fill>
        <patternFill patternType="solid">
          <fgColor indexed="64"/>
          <bgColor rgb="FFE1CCF0"/>
        </patternFill>
      </fill>
      <alignment horizontal="center" vertical="center"/>
    </dxf>
    <dxf>
      <font>
        <b/>
        <color rgb="FF7030A0"/>
      </font>
      <fill>
        <patternFill patternType="solid">
          <fgColor indexed="64"/>
          <bgColor rgb="FFE1CCF0"/>
        </patternFill>
      </fill>
      <alignment horizontal="center" vertical="center"/>
    </dxf>
    <dxf>
      <font>
        <b/>
        <color rgb="FF7030A0"/>
      </font>
      <fill>
        <patternFill patternType="solid">
          <fgColor indexed="64"/>
          <bgColor rgb="FFE1CCF0"/>
        </patternFill>
      </fill>
      <alignment horizontal="center" vertical="center"/>
    </dxf>
    <dxf>
      <font>
        <b/>
        <color rgb="FF7030A0"/>
      </font>
      <fill>
        <patternFill patternType="solid">
          <fgColor indexed="64"/>
          <bgColor rgb="FFE1CCF0"/>
        </patternFill>
      </fill>
      <alignment horizontal="center" vertical="center"/>
    </dxf>
    <dxf>
      <numFmt numFmtId="165" formatCode="[$$-409]#,##0.00"/>
    </dxf>
    <dxf>
      <font>
        <color rgb="FF002060"/>
      </font>
    </dxf>
    <dxf>
      <font>
        <color rgb="FF002060"/>
      </font>
    </dxf>
    <dxf>
      <font>
        <color rgb="FF00206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color rgb="FF7030A0"/>
      </font>
      <fill>
        <patternFill patternType="solid">
          <fgColor indexed="64"/>
          <bgColor rgb="FFE1CCF0"/>
        </patternFill>
      </fill>
      <alignment horizontal="center" vertical="center"/>
    </dxf>
    <dxf>
      <font>
        <b/>
        <color rgb="FF7030A0"/>
      </font>
      <fill>
        <patternFill patternType="solid">
          <fgColor indexed="64"/>
          <bgColor rgb="FFE1CCF0"/>
        </patternFill>
      </fill>
      <alignment horizontal="center" vertical="center"/>
    </dxf>
    <dxf>
      <font>
        <b/>
        <color rgb="FF7030A0"/>
      </font>
      <fill>
        <patternFill patternType="solid">
          <fgColor indexed="64"/>
          <bgColor rgb="FFE1CCF0"/>
        </patternFill>
      </fill>
      <alignment horizontal="center" vertical="center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color rgb="FF7030A0"/>
      </font>
      <fill>
        <patternFill patternType="solid">
          <fgColor indexed="64"/>
          <bgColor rgb="FFE1CCF0"/>
        </patternFill>
      </fill>
      <alignment horizontal="center" vertical="center"/>
    </dxf>
    <dxf>
      <font>
        <b/>
        <color rgb="FF7030A0"/>
      </font>
      <fill>
        <patternFill patternType="solid">
          <fgColor indexed="64"/>
          <bgColor rgb="FFE1CCF0"/>
        </patternFill>
      </fill>
      <alignment horizontal="center" vertical="center"/>
    </dxf>
    <dxf>
      <font>
        <b/>
        <color rgb="FF7030A0"/>
      </font>
      <fill>
        <patternFill patternType="solid">
          <fgColor indexed="64"/>
          <bgColor rgb="FFE1CCF0"/>
        </patternFill>
      </fill>
      <alignment horizontal="center" vertical="center"/>
    </dxf>
    <dxf>
      <font>
        <color rgb="FF002060"/>
      </font>
    </dxf>
    <dxf>
      <font>
        <color rgb="FF002060"/>
      </font>
    </dxf>
    <dxf>
      <font>
        <color rgb="FF00206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color rgb="FF7030A0"/>
      </font>
      <fill>
        <patternFill patternType="solid">
          <fgColor indexed="64"/>
          <bgColor rgb="FFE1CCF0"/>
        </patternFill>
      </fill>
      <alignment horizontal="center" vertical="center"/>
    </dxf>
    <dxf>
      <font>
        <b/>
        <color rgb="FF7030A0"/>
      </font>
      <fill>
        <patternFill patternType="solid">
          <fgColor indexed="64"/>
          <bgColor rgb="FFE1CCF0"/>
        </patternFill>
      </fill>
      <alignment horizontal="center" vertical="center"/>
    </dxf>
    <dxf>
      <font>
        <b/>
        <color rgb="FF7030A0"/>
      </font>
      <fill>
        <patternFill patternType="solid">
          <fgColor indexed="64"/>
          <bgColor rgb="FFE1CCF0"/>
        </patternFill>
      </fill>
      <alignment horizontal="center" vertical="center"/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  <color rgb="FF7030A0"/>
      </font>
      <fill>
        <patternFill patternType="solid">
          <fgColor indexed="64"/>
          <bgColor rgb="FFE1CCF0"/>
        </patternFill>
      </fill>
      <alignment horizontal="center" vertical="center"/>
    </dxf>
    <dxf>
      <font>
        <b/>
        <color rgb="FF7030A0"/>
      </font>
      <fill>
        <patternFill patternType="solid">
          <fgColor indexed="64"/>
          <bgColor rgb="FFE1CCF0"/>
        </patternFill>
      </fill>
      <alignment horizontal="center" vertical="center"/>
    </dxf>
    <dxf>
      <font>
        <b/>
        <color rgb="FF7030A0"/>
      </font>
      <fill>
        <patternFill patternType="solid">
          <fgColor indexed="64"/>
          <bgColor rgb="FFE1CCF0"/>
        </patternFill>
      </fill>
      <alignment horizontal="center" vertical="center"/>
    </dxf>
    <dxf>
      <font>
        <b/>
        <color rgb="FF7030A0"/>
      </font>
      <fill>
        <patternFill patternType="solid">
          <fgColor indexed="64"/>
          <bgColor rgb="FFE1CCF0"/>
        </patternFill>
      </fill>
      <alignment horizontal="center" vertical="center"/>
    </dxf>
    <dxf>
      <font>
        <b/>
        <color rgb="FF7030A0"/>
      </font>
      <fill>
        <patternFill patternType="solid">
          <fgColor indexed="64"/>
          <bgColor rgb="FFE1CCF0"/>
        </patternFill>
      </fill>
      <alignment horizontal="center" vertical="center"/>
    </dxf>
    <dxf>
      <font>
        <b/>
        <color rgb="FF7030A0"/>
      </font>
      <fill>
        <patternFill patternType="solid">
          <fgColor indexed="64"/>
          <bgColor rgb="FFE1CCF0"/>
        </patternFill>
      </fill>
      <alignment horizontal="center" vertical="center"/>
    </dxf>
    <dxf>
      <font>
        <b/>
        <color rgb="FF7030A0"/>
      </font>
      <fill>
        <patternFill patternType="solid">
          <fgColor indexed="64"/>
          <bgColor rgb="FFE1CCF0"/>
        </patternFill>
      </fill>
      <alignment horizontal="center" vertical="center"/>
    </dxf>
    <dxf>
      <font>
        <b/>
        <color rgb="FF7030A0"/>
      </font>
      <fill>
        <patternFill patternType="solid">
          <fgColor indexed="64"/>
          <bgColor rgb="FFE1CCF0"/>
        </patternFill>
      </fill>
      <alignment horizontal="center" vertical="center"/>
    </dxf>
    <dxf>
      <font>
        <b/>
        <color rgb="FF7030A0"/>
      </font>
      <fill>
        <patternFill patternType="solid">
          <fgColor indexed="64"/>
          <bgColor rgb="FFE1CCF0"/>
        </patternFill>
      </fill>
      <alignment horizontal="center" vertical="center"/>
    </dxf>
    <dxf>
      <font>
        <b/>
        <color rgb="FF7030A0"/>
      </font>
      <fill>
        <patternFill patternType="solid">
          <fgColor indexed="64"/>
          <bgColor rgb="FFE1CCF0"/>
        </patternFill>
      </fill>
      <alignment horizontal="center" vertical="center"/>
    </dxf>
    <dxf>
      <font>
        <b/>
        <color rgb="FF7030A0"/>
      </font>
      <fill>
        <patternFill patternType="solid">
          <fgColor indexed="64"/>
          <bgColor rgb="FFE1CCF0"/>
        </patternFill>
      </fill>
      <alignment horizontal="center" vertical="center"/>
    </dxf>
    <dxf>
      <fill>
        <patternFill patternType="solid">
          <fgColor indexed="64"/>
          <bgColor rgb="FFE1CCF0"/>
        </patternFill>
      </fill>
    </dxf>
    <dxf>
      <fill>
        <patternFill patternType="solid">
          <fgColor indexed="64"/>
          <bgColor rgb="FFE1CCF0"/>
        </patternFill>
      </fill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ont>
        <color rgb="FF00206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hup\Downloads\Sales-Dashboar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shutosh Pagare" refreshedDate="45097.637291435189" createdVersion="7" refreshedVersion="8" minRefreshableVersion="3" recordCount="527" xr:uid="{F7ADEF46-46B9-4D12-8B8A-7EC8E6CE2F21}">
  <cacheSource type="worksheet">
    <worksheetSource name="InputData" r:id="rId2"/>
  </cacheSource>
  <cacheFields count="16">
    <cacheField name="DATE" numFmtId="14">
      <sharedItems containsSemiMixedTypes="0" containsNonDate="0" containsDate="1" containsString="0" minDate="2021-01-01T00:00:00" maxDate="2023-01-01T00:00:00"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15"/>
    </cacheField>
    <cacheField name="SALE TYPE" numFmtId="0">
      <sharedItems count="3">
        <s v="Wholesaler"/>
        <s v="Online"/>
        <s v="Direct Sales"/>
      </sharedItems>
    </cacheField>
    <cacheField name="PAYMENT MODE" numFmtId="0">
      <sharedItems count="2">
        <s v="Online"/>
        <s v="Cash"/>
      </sharedItems>
    </cacheField>
    <cacheField name="DISCOUNT %" numFmtId="166">
      <sharedItems containsSemiMixedTypes="0" containsString="0" containsNumber="1" containsInteger="1" minValue="0" maxValue="0"/>
    </cacheField>
    <cacheField name="PRODUCT" numFmtId="0">
      <sharedItems count="44">
        <s v="Product24"/>
        <s v="Product38"/>
        <s v="Product13"/>
        <s v="Product04"/>
        <s v="Product35"/>
        <s v="Product31"/>
        <s v="Product03"/>
        <s v="Product25"/>
        <s v="Product37"/>
        <s v="Product14"/>
        <s v="Product42"/>
        <s v="Product44"/>
        <s v="Product23"/>
        <s v="Product34"/>
        <s v="Product20"/>
        <s v="Product06"/>
        <s v="Product01"/>
        <s v="Product40"/>
        <s v="Product32"/>
        <s v="Product29"/>
        <s v="Product10"/>
        <s v="Product16"/>
        <s v="Product22"/>
        <s v="Product43"/>
        <s v="Product05"/>
        <s v="Product08"/>
        <s v="Product27"/>
        <s v="Product15"/>
        <s v="Product30"/>
        <s v="Product02"/>
        <s v="Product18"/>
        <s v="Product11"/>
        <s v="Product21"/>
        <s v="Product28"/>
        <s v="Product39"/>
        <s v="Product12"/>
        <s v="Product07"/>
        <s v="Product09"/>
        <s v="Product33"/>
        <s v="Product17"/>
        <s v="Product19"/>
        <s v="Product41"/>
        <s v="Product26"/>
        <s v="Product36"/>
      </sharedItems>
    </cacheField>
    <cacheField name="CATEGORY" numFmtId="0">
      <sharedItems count="5">
        <s v="Category03"/>
        <s v="Category05"/>
        <s v="Category02"/>
        <s v="Category01"/>
        <s v="Category04"/>
      </sharedItems>
    </cacheField>
    <cacheField name="UOM" numFmtId="0">
      <sharedItems count="4">
        <s v="Ft"/>
        <s v="Kg"/>
        <s v="Lt"/>
        <s v="No."/>
      </sharedItems>
    </cacheField>
    <cacheField name="BUYING PRIZE" numFmtId="165">
      <sharedItems containsSemiMixedTypes="0" containsString="0" containsNumber="1" containsInteger="1" minValue="5" maxValue="150"/>
    </cacheField>
    <cacheField name="SELLING PRICE" numFmtId="165">
      <sharedItems containsSemiMixedTypes="0" containsString="0" containsNumber="1" minValue="6.7" maxValue="210"/>
    </cacheField>
    <cacheField name="TOTAL BUYING VALUE" numFmtId="165">
      <sharedItems containsSemiMixedTypes="0" containsString="0" containsNumber="1" containsInteger="1" minValue="5" maxValue="2250"/>
    </cacheField>
    <cacheField name="TOTAL SELLING VALUE" numFmtId="165">
      <sharedItems containsSemiMixedTypes="0" containsString="0" containsNumber="1" minValue="6.7" maxValue="3150"/>
    </cacheField>
    <cacheField name="DAY" numFmtId="0">
      <sharedItems containsSemiMixedTypes="0" containsString="0" containsNumber="1" containsInteger="1" minValue="1" maxValue="31" count="31">
        <n v="1"/>
        <n v="2"/>
        <n v="3"/>
        <n v="4"/>
        <n v="9"/>
        <n v="11"/>
        <n v="12"/>
        <n v="18"/>
        <n v="19"/>
        <n v="20"/>
        <n v="21"/>
        <n v="25"/>
        <n v="26"/>
        <n v="27"/>
        <n v="28"/>
        <n v="5"/>
        <n v="6"/>
        <n v="15"/>
        <n v="22"/>
        <n v="23"/>
        <n v="7"/>
        <n v="8"/>
        <n v="13"/>
        <n v="16"/>
        <n v="30"/>
        <n v="31"/>
        <n v="10"/>
        <n v="24"/>
        <n v="29"/>
        <n v="14"/>
        <n v="17"/>
      </sharedItems>
    </cacheField>
    <cacheField name="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YEAR" numFmtId="0">
      <sharedItems containsSemiMixedTypes="0" containsString="0" containsNumber="1" containsInteger="1" minValue="2021" maxValue="2022" count="2">
        <n v="2021"/>
        <n v="2022"/>
      </sharedItems>
    </cacheField>
  </cacheFields>
  <extLst>
    <ext xmlns:x14="http://schemas.microsoft.com/office/spreadsheetml/2009/9/main" uri="{725AE2AE-9491-48be-B2B4-4EB974FC3084}">
      <x14:pivotCacheDefinition pivotCacheId="144582773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7">
  <r>
    <d v="2021-01-01T00:00:00"/>
    <s v="P0024"/>
    <n v="9"/>
    <x v="0"/>
    <x v="0"/>
    <n v="0"/>
    <x v="0"/>
    <x v="0"/>
    <x v="0"/>
    <n v="144"/>
    <n v="156.96"/>
    <n v="1296"/>
    <n v="1412.64"/>
    <x v="0"/>
    <x v="0"/>
    <x v="0"/>
  </r>
  <r>
    <d v="2021-01-02T00:00:00"/>
    <s v="P0038"/>
    <n v="15"/>
    <x v="1"/>
    <x v="1"/>
    <n v="0"/>
    <x v="1"/>
    <x v="1"/>
    <x v="1"/>
    <n v="72"/>
    <n v="79.92"/>
    <n v="1080"/>
    <n v="1198.8"/>
    <x v="1"/>
    <x v="0"/>
    <x v="0"/>
  </r>
  <r>
    <d v="2021-01-02T00:00:00"/>
    <s v="P0013"/>
    <n v="6"/>
    <x v="2"/>
    <x v="1"/>
    <n v="0"/>
    <x v="2"/>
    <x v="2"/>
    <x v="1"/>
    <n v="112"/>
    <n v="122.08"/>
    <n v="672"/>
    <n v="732.48"/>
    <x v="1"/>
    <x v="0"/>
    <x v="0"/>
  </r>
  <r>
    <d v="2021-01-03T00:00:00"/>
    <s v="P0004"/>
    <n v="5"/>
    <x v="2"/>
    <x v="0"/>
    <n v="0"/>
    <x v="3"/>
    <x v="3"/>
    <x v="2"/>
    <n v="44"/>
    <n v="48.84"/>
    <n v="220"/>
    <n v="244.20000000000002"/>
    <x v="2"/>
    <x v="0"/>
    <x v="0"/>
  </r>
  <r>
    <d v="2021-01-04T00:00:00"/>
    <s v="P0035"/>
    <n v="12"/>
    <x v="1"/>
    <x v="0"/>
    <n v="0"/>
    <x v="4"/>
    <x v="4"/>
    <x v="3"/>
    <n v="5"/>
    <n v="6.7"/>
    <n v="60"/>
    <n v="80.400000000000006"/>
    <x v="3"/>
    <x v="0"/>
    <x v="0"/>
  </r>
  <r>
    <d v="2021-01-09T00:00:00"/>
    <s v="P0031"/>
    <n v="1"/>
    <x v="2"/>
    <x v="1"/>
    <n v="0"/>
    <x v="5"/>
    <x v="4"/>
    <x v="1"/>
    <n v="93"/>
    <n v="104.16"/>
    <n v="93"/>
    <n v="104.16"/>
    <x v="4"/>
    <x v="0"/>
    <x v="0"/>
  </r>
  <r>
    <d v="2021-01-09T00:00:00"/>
    <s v="P0003"/>
    <n v="8"/>
    <x v="2"/>
    <x v="1"/>
    <n v="0"/>
    <x v="6"/>
    <x v="3"/>
    <x v="1"/>
    <n v="71"/>
    <n v="80.94"/>
    <n v="568"/>
    <n v="647.52"/>
    <x v="4"/>
    <x v="0"/>
    <x v="0"/>
  </r>
  <r>
    <d v="2021-01-09T00:00:00"/>
    <s v="P0025"/>
    <n v="4"/>
    <x v="2"/>
    <x v="0"/>
    <n v="0"/>
    <x v="7"/>
    <x v="0"/>
    <x v="3"/>
    <n v="7"/>
    <n v="8.33"/>
    <n v="28"/>
    <n v="33.32"/>
    <x v="4"/>
    <x v="0"/>
    <x v="0"/>
  </r>
  <r>
    <d v="2021-01-11T00:00:00"/>
    <s v="P0037"/>
    <n v="3"/>
    <x v="2"/>
    <x v="1"/>
    <n v="0"/>
    <x v="8"/>
    <x v="1"/>
    <x v="1"/>
    <n v="67"/>
    <n v="85.76"/>
    <n v="201"/>
    <n v="257.28000000000003"/>
    <x v="5"/>
    <x v="0"/>
    <x v="0"/>
  </r>
  <r>
    <d v="2021-01-11T00:00:00"/>
    <s v="P0014"/>
    <n v="4"/>
    <x v="0"/>
    <x v="0"/>
    <n v="0"/>
    <x v="9"/>
    <x v="2"/>
    <x v="1"/>
    <n v="112"/>
    <n v="146.72"/>
    <n v="448"/>
    <n v="586.88"/>
    <x v="5"/>
    <x v="0"/>
    <x v="0"/>
  </r>
  <r>
    <d v="2021-01-11T00:00:00"/>
    <s v="P0042"/>
    <n v="4"/>
    <x v="2"/>
    <x v="0"/>
    <n v="0"/>
    <x v="10"/>
    <x v="1"/>
    <x v="0"/>
    <n v="120"/>
    <n v="162"/>
    <n v="480"/>
    <n v="648"/>
    <x v="5"/>
    <x v="0"/>
    <x v="0"/>
  </r>
  <r>
    <d v="2021-01-12T00:00:00"/>
    <s v="P0042"/>
    <n v="10"/>
    <x v="1"/>
    <x v="1"/>
    <n v="0"/>
    <x v="10"/>
    <x v="1"/>
    <x v="0"/>
    <n v="120"/>
    <n v="162"/>
    <n v="1200"/>
    <n v="1620"/>
    <x v="6"/>
    <x v="0"/>
    <x v="0"/>
  </r>
  <r>
    <d v="2021-01-18T00:00:00"/>
    <s v="P0044"/>
    <n v="13"/>
    <x v="2"/>
    <x v="0"/>
    <n v="0"/>
    <x v="11"/>
    <x v="1"/>
    <x v="1"/>
    <n v="76"/>
    <n v="82.08"/>
    <n v="988"/>
    <n v="1067.04"/>
    <x v="7"/>
    <x v="0"/>
    <x v="0"/>
  </r>
  <r>
    <d v="2021-01-18T00:00:00"/>
    <s v="P0023"/>
    <n v="3"/>
    <x v="1"/>
    <x v="1"/>
    <n v="0"/>
    <x v="12"/>
    <x v="0"/>
    <x v="0"/>
    <n v="141"/>
    <n v="149.46"/>
    <n v="423"/>
    <n v="448.38"/>
    <x v="7"/>
    <x v="0"/>
    <x v="0"/>
  </r>
  <r>
    <d v="2021-01-19T00:00:00"/>
    <s v="P0035"/>
    <n v="6"/>
    <x v="2"/>
    <x v="1"/>
    <n v="0"/>
    <x v="4"/>
    <x v="4"/>
    <x v="3"/>
    <n v="5"/>
    <n v="6.7"/>
    <n v="30"/>
    <n v="40.200000000000003"/>
    <x v="8"/>
    <x v="0"/>
    <x v="0"/>
  </r>
  <r>
    <d v="2021-01-20T00:00:00"/>
    <s v="P0034"/>
    <n v="4"/>
    <x v="2"/>
    <x v="1"/>
    <n v="0"/>
    <x v="13"/>
    <x v="4"/>
    <x v="2"/>
    <n v="55"/>
    <n v="58.3"/>
    <n v="220"/>
    <n v="233.2"/>
    <x v="9"/>
    <x v="0"/>
    <x v="0"/>
  </r>
  <r>
    <d v="2021-01-20T00:00:00"/>
    <s v="P0020"/>
    <n v="4"/>
    <x v="2"/>
    <x v="1"/>
    <n v="0"/>
    <x v="14"/>
    <x v="0"/>
    <x v="2"/>
    <n v="61"/>
    <n v="76.25"/>
    <n v="244"/>
    <n v="305"/>
    <x v="9"/>
    <x v="0"/>
    <x v="0"/>
  </r>
  <r>
    <d v="2021-01-21T00:00:00"/>
    <s v="P0004"/>
    <n v="15"/>
    <x v="0"/>
    <x v="1"/>
    <n v="0"/>
    <x v="3"/>
    <x v="3"/>
    <x v="2"/>
    <n v="44"/>
    <n v="48.84"/>
    <n v="660"/>
    <n v="732.6"/>
    <x v="10"/>
    <x v="0"/>
    <x v="0"/>
  </r>
  <r>
    <d v="2021-01-21T00:00:00"/>
    <s v="P0003"/>
    <n v="9"/>
    <x v="2"/>
    <x v="0"/>
    <n v="0"/>
    <x v="6"/>
    <x v="3"/>
    <x v="1"/>
    <n v="71"/>
    <n v="80.94"/>
    <n v="639"/>
    <n v="728.46"/>
    <x v="10"/>
    <x v="0"/>
    <x v="0"/>
  </r>
  <r>
    <d v="2021-01-21T00:00:00"/>
    <s v="P0042"/>
    <n v="6"/>
    <x v="2"/>
    <x v="0"/>
    <n v="0"/>
    <x v="10"/>
    <x v="1"/>
    <x v="0"/>
    <n v="120"/>
    <n v="162"/>
    <n v="720"/>
    <n v="972"/>
    <x v="10"/>
    <x v="0"/>
    <x v="0"/>
  </r>
  <r>
    <d v="2021-01-25T00:00:00"/>
    <s v="P0034"/>
    <n v="6"/>
    <x v="2"/>
    <x v="1"/>
    <n v="0"/>
    <x v="13"/>
    <x v="4"/>
    <x v="2"/>
    <n v="55"/>
    <n v="58.3"/>
    <n v="330"/>
    <n v="349.79999999999995"/>
    <x v="11"/>
    <x v="0"/>
    <x v="0"/>
  </r>
  <r>
    <d v="2021-01-25T00:00:00"/>
    <s v="P0035"/>
    <n v="7"/>
    <x v="2"/>
    <x v="0"/>
    <n v="0"/>
    <x v="4"/>
    <x v="4"/>
    <x v="3"/>
    <n v="5"/>
    <n v="6.7"/>
    <n v="35"/>
    <n v="46.9"/>
    <x v="11"/>
    <x v="0"/>
    <x v="0"/>
  </r>
  <r>
    <d v="2021-01-25T00:00:00"/>
    <s v="P0031"/>
    <n v="14"/>
    <x v="2"/>
    <x v="0"/>
    <n v="0"/>
    <x v="5"/>
    <x v="4"/>
    <x v="1"/>
    <n v="93"/>
    <n v="104.16"/>
    <n v="1302"/>
    <n v="1458.24"/>
    <x v="11"/>
    <x v="0"/>
    <x v="0"/>
  </r>
  <r>
    <d v="2021-01-26T00:00:00"/>
    <s v="P0044"/>
    <n v="9"/>
    <x v="0"/>
    <x v="1"/>
    <n v="0"/>
    <x v="11"/>
    <x v="1"/>
    <x v="1"/>
    <n v="76"/>
    <n v="82.08"/>
    <n v="684"/>
    <n v="738.72"/>
    <x v="12"/>
    <x v="0"/>
    <x v="0"/>
  </r>
  <r>
    <d v="2021-01-26T00:00:00"/>
    <s v="P0006"/>
    <n v="7"/>
    <x v="1"/>
    <x v="1"/>
    <n v="0"/>
    <x v="15"/>
    <x v="3"/>
    <x v="1"/>
    <n v="75"/>
    <n v="85.5"/>
    <n v="525"/>
    <n v="598.5"/>
    <x v="12"/>
    <x v="0"/>
    <x v="0"/>
  </r>
  <r>
    <d v="2021-01-26T00:00:00"/>
    <s v="P0001"/>
    <n v="7"/>
    <x v="1"/>
    <x v="0"/>
    <n v="0"/>
    <x v="16"/>
    <x v="3"/>
    <x v="1"/>
    <n v="98"/>
    <n v="103.88"/>
    <n v="686"/>
    <n v="727.16"/>
    <x v="12"/>
    <x v="0"/>
    <x v="0"/>
  </r>
  <r>
    <d v="2021-01-27T00:00:00"/>
    <s v="P0040"/>
    <n v="7"/>
    <x v="0"/>
    <x v="0"/>
    <n v="0"/>
    <x v="17"/>
    <x v="1"/>
    <x v="1"/>
    <n v="90"/>
    <n v="115.2"/>
    <n v="630"/>
    <n v="806.4"/>
    <x v="13"/>
    <x v="0"/>
    <x v="0"/>
  </r>
  <r>
    <d v="2021-01-27T00:00:00"/>
    <s v="P0032"/>
    <n v="3"/>
    <x v="0"/>
    <x v="0"/>
    <n v="0"/>
    <x v="18"/>
    <x v="4"/>
    <x v="1"/>
    <n v="89"/>
    <n v="117.48"/>
    <n v="267"/>
    <n v="352.44"/>
    <x v="13"/>
    <x v="0"/>
    <x v="0"/>
  </r>
  <r>
    <d v="2021-01-28T00:00:00"/>
    <s v="P0004"/>
    <n v="10"/>
    <x v="1"/>
    <x v="1"/>
    <n v="0"/>
    <x v="3"/>
    <x v="3"/>
    <x v="2"/>
    <n v="44"/>
    <n v="48.84"/>
    <n v="440"/>
    <n v="488.40000000000003"/>
    <x v="14"/>
    <x v="0"/>
    <x v="0"/>
  </r>
  <r>
    <d v="2021-01-28T00:00:00"/>
    <s v="P0029"/>
    <n v="2"/>
    <x v="2"/>
    <x v="1"/>
    <n v="0"/>
    <x v="19"/>
    <x v="4"/>
    <x v="2"/>
    <n v="47"/>
    <n v="53.11"/>
    <n v="94"/>
    <n v="106.22"/>
    <x v="14"/>
    <x v="0"/>
    <x v="0"/>
  </r>
  <r>
    <d v="2021-02-02T00:00:00"/>
    <s v="P0010"/>
    <n v="7"/>
    <x v="1"/>
    <x v="0"/>
    <n v="0"/>
    <x v="20"/>
    <x v="2"/>
    <x v="0"/>
    <n v="148"/>
    <n v="164.28"/>
    <n v="1036"/>
    <n v="1149.96"/>
    <x v="1"/>
    <x v="1"/>
    <x v="0"/>
  </r>
  <r>
    <d v="2021-02-03T00:00:00"/>
    <s v="P0016"/>
    <n v="13"/>
    <x v="2"/>
    <x v="0"/>
    <n v="0"/>
    <x v="21"/>
    <x v="2"/>
    <x v="3"/>
    <n v="13"/>
    <n v="16.64"/>
    <n v="169"/>
    <n v="216.32"/>
    <x v="2"/>
    <x v="1"/>
    <x v="0"/>
  </r>
  <r>
    <d v="2021-02-03T00:00:00"/>
    <s v="P0022"/>
    <n v="2"/>
    <x v="0"/>
    <x v="1"/>
    <n v="0"/>
    <x v="22"/>
    <x v="0"/>
    <x v="0"/>
    <n v="121"/>
    <n v="141.57"/>
    <n v="242"/>
    <n v="283.14"/>
    <x v="2"/>
    <x v="1"/>
    <x v="0"/>
  </r>
  <r>
    <d v="2021-02-04T00:00:00"/>
    <s v="P0037"/>
    <n v="4"/>
    <x v="1"/>
    <x v="0"/>
    <n v="0"/>
    <x v="8"/>
    <x v="1"/>
    <x v="1"/>
    <n v="67"/>
    <n v="85.76"/>
    <n v="268"/>
    <n v="343.04"/>
    <x v="3"/>
    <x v="1"/>
    <x v="0"/>
  </r>
  <r>
    <d v="2021-02-05T00:00:00"/>
    <s v="P0043"/>
    <n v="7"/>
    <x v="1"/>
    <x v="1"/>
    <n v="0"/>
    <x v="23"/>
    <x v="1"/>
    <x v="1"/>
    <n v="67"/>
    <n v="83.08"/>
    <n v="469"/>
    <n v="581.55999999999995"/>
    <x v="15"/>
    <x v="1"/>
    <x v="0"/>
  </r>
  <r>
    <d v="2021-02-05T00:00:00"/>
    <s v="P0005"/>
    <n v="1"/>
    <x v="2"/>
    <x v="1"/>
    <n v="0"/>
    <x v="24"/>
    <x v="3"/>
    <x v="0"/>
    <n v="133"/>
    <n v="155.61000000000001"/>
    <n v="133"/>
    <n v="155.61000000000001"/>
    <x v="15"/>
    <x v="1"/>
    <x v="0"/>
  </r>
  <r>
    <d v="2021-02-05T00:00:00"/>
    <s v="P0043"/>
    <n v="9"/>
    <x v="2"/>
    <x v="1"/>
    <n v="0"/>
    <x v="23"/>
    <x v="1"/>
    <x v="1"/>
    <n v="67"/>
    <n v="83.08"/>
    <n v="603"/>
    <n v="747.72"/>
    <x v="15"/>
    <x v="1"/>
    <x v="0"/>
  </r>
  <r>
    <d v="2021-02-06T00:00:00"/>
    <s v="P0035"/>
    <n v="1"/>
    <x v="2"/>
    <x v="1"/>
    <n v="0"/>
    <x v="4"/>
    <x v="4"/>
    <x v="3"/>
    <n v="5"/>
    <n v="6.7"/>
    <n v="5"/>
    <n v="6.7"/>
    <x v="16"/>
    <x v="1"/>
    <x v="0"/>
  </r>
  <r>
    <d v="2021-02-09T00:00:00"/>
    <s v="P0034"/>
    <n v="14"/>
    <x v="2"/>
    <x v="0"/>
    <n v="0"/>
    <x v="13"/>
    <x v="4"/>
    <x v="2"/>
    <n v="55"/>
    <n v="58.3"/>
    <n v="770"/>
    <n v="816.19999999999993"/>
    <x v="4"/>
    <x v="1"/>
    <x v="0"/>
  </r>
  <r>
    <d v="2021-02-12T00:00:00"/>
    <s v="P0008"/>
    <n v="7"/>
    <x v="2"/>
    <x v="1"/>
    <n v="0"/>
    <x v="25"/>
    <x v="3"/>
    <x v="1"/>
    <n v="83"/>
    <n v="94.62"/>
    <n v="581"/>
    <n v="662.34"/>
    <x v="6"/>
    <x v="1"/>
    <x v="0"/>
  </r>
  <r>
    <d v="2021-02-12T00:00:00"/>
    <s v="P0023"/>
    <n v="9"/>
    <x v="1"/>
    <x v="1"/>
    <n v="0"/>
    <x v="12"/>
    <x v="0"/>
    <x v="0"/>
    <n v="141"/>
    <n v="149.46"/>
    <n v="1269"/>
    <n v="1345.14"/>
    <x v="6"/>
    <x v="1"/>
    <x v="0"/>
  </r>
  <r>
    <d v="2021-02-15T00:00:00"/>
    <s v="P0027"/>
    <n v="4"/>
    <x v="2"/>
    <x v="0"/>
    <n v="0"/>
    <x v="26"/>
    <x v="4"/>
    <x v="2"/>
    <n v="48"/>
    <n v="57.120000000000005"/>
    <n v="192"/>
    <n v="228.48000000000002"/>
    <x v="17"/>
    <x v="1"/>
    <x v="0"/>
  </r>
  <r>
    <d v="2021-02-18T00:00:00"/>
    <s v="P0015"/>
    <n v="6"/>
    <x v="1"/>
    <x v="1"/>
    <n v="0"/>
    <x v="27"/>
    <x v="2"/>
    <x v="3"/>
    <n v="12"/>
    <n v="15.719999999999999"/>
    <n v="72"/>
    <n v="94.32"/>
    <x v="7"/>
    <x v="1"/>
    <x v="0"/>
  </r>
  <r>
    <d v="2021-02-20T00:00:00"/>
    <s v="P0030"/>
    <n v="11"/>
    <x v="1"/>
    <x v="1"/>
    <n v="0"/>
    <x v="28"/>
    <x v="4"/>
    <x v="0"/>
    <n v="148"/>
    <n v="201.28"/>
    <n v="1628"/>
    <n v="2214.08"/>
    <x v="9"/>
    <x v="1"/>
    <x v="0"/>
  </r>
  <r>
    <d v="2021-02-22T00:00:00"/>
    <s v="P0013"/>
    <n v="5"/>
    <x v="1"/>
    <x v="1"/>
    <n v="0"/>
    <x v="2"/>
    <x v="2"/>
    <x v="1"/>
    <n v="112"/>
    <n v="122.08"/>
    <n v="560"/>
    <n v="610.4"/>
    <x v="18"/>
    <x v="1"/>
    <x v="0"/>
  </r>
  <r>
    <d v="2021-02-23T00:00:00"/>
    <s v="P0025"/>
    <n v="3"/>
    <x v="2"/>
    <x v="1"/>
    <n v="0"/>
    <x v="7"/>
    <x v="0"/>
    <x v="3"/>
    <n v="7"/>
    <n v="8.33"/>
    <n v="21"/>
    <n v="24.990000000000002"/>
    <x v="19"/>
    <x v="1"/>
    <x v="0"/>
  </r>
  <r>
    <d v="2021-02-23T00:00:00"/>
    <s v="P0005"/>
    <n v="2"/>
    <x v="2"/>
    <x v="0"/>
    <n v="0"/>
    <x v="24"/>
    <x v="3"/>
    <x v="0"/>
    <n v="133"/>
    <n v="155.61000000000001"/>
    <n v="266"/>
    <n v="311.22000000000003"/>
    <x v="19"/>
    <x v="1"/>
    <x v="0"/>
  </r>
  <r>
    <d v="2021-02-25T00:00:00"/>
    <s v="P0002"/>
    <n v="4"/>
    <x v="0"/>
    <x v="0"/>
    <n v="0"/>
    <x v="29"/>
    <x v="3"/>
    <x v="1"/>
    <n v="105"/>
    <n v="142.80000000000001"/>
    <n v="420"/>
    <n v="571.20000000000005"/>
    <x v="11"/>
    <x v="1"/>
    <x v="0"/>
  </r>
  <r>
    <d v="2021-02-25T00:00:00"/>
    <s v="P0032"/>
    <n v="11"/>
    <x v="1"/>
    <x v="1"/>
    <n v="0"/>
    <x v="18"/>
    <x v="4"/>
    <x v="1"/>
    <n v="89"/>
    <n v="117.48"/>
    <n v="979"/>
    <n v="1292.28"/>
    <x v="11"/>
    <x v="1"/>
    <x v="0"/>
  </r>
  <r>
    <d v="2021-02-25T00:00:00"/>
    <s v="P0030"/>
    <n v="2"/>
    <x v="2"/>
    <x v="0"/>
    <n v="0"/>
    <x v="28"/>
    <x v="4"/>
    <x v="0"/>
    <n v="148"/>
    <n v="201.28"/>
    <n v="296"/>
    <n v="402.56"/>
    <x v="11"/>
    <x v="1"/>
    <x v="0"/>
  </r>
  <r>
    <d v="2021-02-27T00:00:00"/>
    <s v="P0018"/>
    <n v="11"/>
    <x v="0"/>
    <x v="0"/>
    <n v="0"/>
    <x v="30"/>
    <x v="2"/>
    <x v="3"/>
    <n v="37"/>
    <n v="49.21"/>
    <n v="407"/>
    <n v="541.31000000000006"/>
    <x v="13"/>
    <x v="1"/>
    <x v="0"/>
  </r>
  <r>
    <d v="2021-03-03T00:00:00"/>
    <s v="P0011"/>
    <n v="1"/>
    <x v="2"/>
    <x v="0"/>
    <n v="0"/>
    <x v="31"/>
    <x v="2"/>
    <x v="2"/>
    <n v="44"/>
    <n v="48.4"/>
    <n v="44"/>
    <n v="48.4"/>
    <x v="2"/>
    <x v="2"/>
    <x v="0"/>
  </r>
  <r>
    <d v="2021-03-07T00:00:00"/>
    <s v="P0021"/>
    <n v="9"/>
    <x v="2"/>
    <x v="1"/>
    <n v="0"/>
    <x v="32"/>
    <x v="0"/>
    <x v="0"/>
    <n v="126"/>
    <n v="162.54"/>
    <n v="1134"/>
    <n v="1462.86"/>
    <x v="20"/>
    <x v="2"/>
    <x v="0"/>
  </r>
  <r>
    <d v="2021-03-08T00:00:00"/>
    <s v="P0027"/>
    <n v="6"/>
    <x v="1"/>
    <x v="1"/>
    <n v="0"/>
    <x v="26"/>
    <x v="4"/>
    <x v="2"/>
    <n v="48"/>
    <n v="57.120000000000005"/>
    <n v="288"/>
    <n v="342.72"/>
    <x v="21"/>
    <x v="2"/>
    <x v="0"/>
  </r>
  <r>
    <d v="2021-03-08T00:00:00"/>
    <s v="P0044"/>
    <n v="9"/>
    <x v="1"/>
    <x v="0"/>
    <n v="0"/>
    <x v="11"/>
    <x v="1"/>
    <x v="1"/>
    <n v="76"/>
    <n v="82.08"/>
    <n v="684"/>
    <n v="738.72"/>
    <x v="21"/>
    <x v="2"/>
    <x v="0"/>
  </r>
  <r>
    <d v="2021-03-09T00:00:00"/>
    <s v="P0029"/>
    <n v="6"/>
    <x v="0"/>
    <x v="0"/>
    <n v="0"/>
    <x v="19"/>
    <x v="4"/>
    <x v="2"/>
    <n v="47"/>
    <n v="53.11"/>
    <n v="282"/>
    <n v="318.65999999999997"/>
    <x v="4"/>
    <x v="2"/>
    <x v="0"/>
  </r>
  <r>
    <d v="2021-03-11T00:00:00"/>
    <s v="P0025"/>
    <n v="11"/>
    <x v="2"/>
    <x v="1"/>
    <n v="0"/>
    <x v="7"/>
    <x v="0"/>
    <x v="3"/>
    <n v="7"/>
    <n v="8.33"/>
    <n v="77"/>
    <n v="91.63"/>
    <x v="5"/>
    <x v="2"/>
    <x v="0"/>
  </r>
  <r>
    <d v="2021-03-13T00:00:00"/>
    <s v="P0028"/>
    <n v="10"/>
    <x v="0"/>
    <x v="1"/>
    <n v="0"/>
    <x v="33"/>
    <x v="4"/>
    <x v="3"/>
    <n v="37"/>
    <n v="41.81"/>
    <n v="370"/>
    <n v="418.1"/>
    <x v="22"/>
    <x v="2"/>
    <x v="0"/>
  </r>
  <r>
    <d v="2021-03-15T00:00:00"/>
    <s v="P0039"/>
    <n v="11"/>
    <x v="1"/>
    <x v="1"/>
    <n v="0"/>
    <x v="34"/>
    <x v="1"/>
    <x v="3"/>
    <n v="37"/>
    <n v="42.55"/>
    <n v="407"/>
    <n v="468.04999999999995"/>
    <x v="17"/>
    <x v="2"/>
    <x v="0"/>
  </r>
  <r>
    <d v="2021-03-16T00:00:00"/>
    <s v="P0012"/>
    <n v="14"/>
    <x v="2"/>
    <x v="1"/>
    <n v="0"/>
    <x v="35"/>
    <x v="2"/>
    <x v="1"/>
    <n v="73"/>
    <n v="94.17"/>
    <n v="1022"/>
    <n v="1318.38"/>
    <x v="23"/>
    <x v="2"/>
    <x v="0"/>
  </r>
  <r>
    <d v="2021-03-18T00:00:00"/>
    <s v="P0042"/>
    <n v="8"/>
    <x v="0"/>
    <x v="1"/>
    <n v="0"/>
    <x v="10"/>
    <x v="1"/>
    <x v="0"/>
    <n v="120"/>
    <n v="162"/>
    <n v="960"/>
    <n v="1296"/>
    <x v="7"/>
    <x v="2"/>
    <x v="0"/>
  </r>
  <r>
    <d v="2021-03-19T00:00:00"/>
    <s v="P0028"/>
    <n v="9"/>
    <x v="1"/>
    <x v="1"/>
    <n v="0"/>
    <x v="33"/>
    <x v="4"/>
    <x v="3"/>
    <n v="37"/>
    <n v="41.81"/>
    <n v="333"/>
    <n v="376.29"/>
    <x v="8"/>
    <x v="2"/>
    <x v="0"/>
  </r>
  <r>
    <d v="2021-03-21T00:00:00"/>
    <s v="P0020"/>
    <n v="13"/>
    <x v="1"/>
    <x v="0"/>
    <n v="0"/>
    <x v="14"/>
    <x v="0"/>
    <x v="2"/>
    <n v="61"/>
    <n v="76.25"/>
    <n v="793"/>
    <n v="991.25"/>
    <x v="10"/>
    <x v="2"/>
    <x v="0"/>
  </r>
  <r>
    <d v="2021-03-21T00:00:00"/>
    <s v="P0039"/>
    <n v="7"/>
    <x v="2"/>
    <x v="0"/>
    <n v="0"/>
    <x v="34"/>
    <x v="1"/>
    <x v="3"/>
    <n v="37"/>
    <n v="42.55"/>
    <n v="259"/>
    <n v="297.84999999999997"/>
    <x v="10"/>
    <x v="2"/>
    <x v="0"/>
  </r>
  <r>
    <d v="2021-03-22T00:00:00"/>
    <s v="P0002"/>
    <n v="8"/>
    <x v="1"/>
    <x v="0"/>
    <n v="0"/>
    <x v="29"/>
    <x v="3"/>
    <x v="1"/>
    <n v="105"/>
    <n v="142.80000000000001"/>
    <n v="840"/>
    <n v="1142.4000000000001"/>
    <x v="18"/>
    <x v="2"/>
    <x v="0"/>
  </r>
  <r>
    <d v="2021-03-22T00:00:00"/>
    <s v="P0012"/>
    <n v="4"/>
    <x v="1"/>
    <x v="0"/>
    <n v="0"/>
    <x v="35"/>
    <x v="2"/>
    <x v="1"/>
    <n v="73"/>
    <n v="94.17"/>
    <n v="292"/>
    <n v="376.68"/>
    <x v="18"/>
    <x v="2"/>
    <x v="0"/>
  </r>
  <r>
    <d v="2021-03-25T00:00:00"/>
    <s v="P0024"/>
    <n v="14"/>
    <x v="1"/>
    <x v="1"/>
    <n v="0"/>
    <x v="0"/>
    <x v="0"/>
    <x v="0"/>
    <n v="144"/>
    <n v="156.96"/>
    <n v="2016"/>
    <n v="2197.44"/>
    <x v="11"/>
    <x v="2"/>
    <x v="0"/>
  </r>
  <r>
    <d v="2021-03-25T00:00:00"/>
    <s v="P0006"/>
    <n v="4"/>
    <x v="2"/>
    <x v="1"/>
    <n v="0"/>
    <x v="15"/>
    <x v="3"/>
    <x v="1"/>
    <n v="75"/>
    <n v="85.5"/>
    <n v="300"/>
    <n v="342"/>
    <x v="11"/>
    <x v="2"/>
    <x v="0"/>
  </r>
  <r>
    <d v="2021-03-25T00:00:00"/>
    <s v="P0029"/>
    <n v="8"/>
    <x v="2"/>
    <x v="1"/>
    <n v="0"/>
    <x v="19"/>
    <x v="4"/>
    <x v="2"/>
    <n v="47"/>
    <n v="53.11"/>
    <n v="376"/>
    <n v="424.88"/>
    <x v="11"/>
    <x v="2"/>
    <x v="0"/>
  </r>
  <r>
    <d v="2021-03-25T00:00:00"/>
    <s v="P0038"/>
    <n v="2"/>
    <x v="2"/>
    <x v="0"/>
    <n v="0"/>
    <x v="1"/>
    <x v="1"/>
    <x v="1"/>
    <n v="72"/>
    <n v="79.92"/>
    <n v="144"/>
    <n v="159.84"/>
    <x v="11"/>
    <x v="2"/>
    <x v="0"/>
  </r>
  <r>
    <d v="2021-03-26T00:00:00"/>
    <s v="P0001"/>
    <n v="4"/>
    <x v="2"/>
    <x v="1"/>
    <n v="0"/>
    <x v="16"/>
    <x v="3"/>
    <x v="1"/>
    <n v="98"/>
    <n v="103.88"/>
    <n v="392"/>
    <n v="415.52"/>
    <x v="12"/>
    <x v="2"/>
    <x v="0"/>
  </r>
  <r>
    <d v="2021-03-26T00:00:00"/>
    <s v="P0042"/>
    <n v="1"/>
    <x v="2"/>
    <x v="1"/>
    <n v="0"/>
    <x v="10"/>
    <x v="1"/>
    <x v="0"/>
    <n v="120"/>
    <n v="162"/>
    <n v="120"/>
    <n v="162"/>
    <x v="12"/>
    <x v="2"/>
    <x v="0"/>
  </r>
  <r>
    <d v="2021-03-26T00:00:00"/>
    <s v="P0010"/>
    <n v="9"/>
    <x v="2"/>
    <x v="0"/>
    <n v="0"/>
    <x v="20"/>
    <x v="2"/>
    <x v="0"/>
    <n v="148"/>
    <n v="164.28"/>
    <n v="1332"/>
    <n v="1478.52"/>
    <x v="12"/>
    <x v="2"/>
    <x v="0"/>
  </r>
  <r>
    <d v="2021-03-27T00:00:00"/>
    <s v="P0030"/>
    <n v="3"/>
    <x v="2"/>
    <x v="0"/>
    <n v="0"/>
    <x v="28"/>
    <x v="4"/>
    <x v="0"/>
    <n v="148"/>
    <n v="201.28"/>
    <n v="444"/>
    <n v="603.84"/>
    <x v="13"/>
    <x v="2"/>
    <x v="0"/>
  </r>
  <r>
    <d v="2021-03-28T00:00:00"/>
    <s v="P0007"/>
    <n v="8"/>
    <x v="1"/>
    <x v="1"/>
    <n v="0"/>
    <x v="36"/>
    <x v="3"/>
    <x v="2"/>
    <n v="43"/>
    <n v="47.730000000000004"/>
    <n v="344"/>
    <n v="381.84000000000003"/>
    <x v="14"/>
    <x v="2"/>
    <x v="0"/>
  </r>
  <r>
    <d v="2021-03-30T00:00:00"/>
    <s v="P0038"/>
    <n v="1"/>
    <x v="1"/>
    <x v="1"/>
    <n v="0"/>
    <x v="1"/>
    <x v="1"/>
    <x v="1"/>
    <n v="72"/>
    <n v="79.92"/>
    <n v="72"/>
    <n v="79.92"/>
    <x v="24"/>
    <x v="2"/>
    <x v="0"/>
  </r>
  <r>
    <d v="2021-03-31T00:00:00"/>
    <s v="P0042"/>
    <n v="3"/>
    <x v="2"/>
    <x v="1"/>
    <n v="0"/>
    <x v="10"/>
    <x v="1"/>
    <x v="0"/>
    <n v="120"/>
    <n v="162"/>
    <n v="360"/>
    <n v="486"/>
    <x v="25"/>
    <x v="2"/>
    <x v="0"/>
  </r>
  <r>
    <d v="2021-04-04T00:00:00"/>
    <s v="P0040"/>
    <n v="4"/>
    <x v="2"/>
    <x v="1"/>
    <n v="0"/>
    <x v="17"/>
    <x v="1"/>
    <x v="1"/>
    <n v="90"/>
    <n v="115.2"/>
    <n v="360"/>
    <n v="460.8"/>
    <x v="3"/>
    <x v="3"/>
    <x v="0"/>
  </r>
  <r>
    <d v="2021-04-04T00:00:00"/>
    <s v="P0009"/>
    <n v="9"/>
    <x v="1"/>
    <x v="1"/>
    <n v="0"/>
    <x v="37"/>
    <x v="3"/>
    <x v="3"/>
    <n v="6"/>
    <n v="7.8599999999999994"/>
    <n v="54"/>
    <n v="70.739999999999995"/>
    <x v="3"/>
    <x v="3"/>
    <x v="0"/>
  </r>
  <r>
    <d v="2021-04-05T00:00:00"/>
    <s v="P0031"/>
    <n v="15"/>
    <x v="1"/>
    <x v="0"/>
    <n v="0"/>
    <x v="5"/>
    <x v="4"/>
    <x v="1"/>
    <n v="93"/>
    <n v="104.16"/>
    <n v="1395"/>
    <n v="1562.3999999999999"/>
    <x v="15"/>
    <x v="3"/>
    <x v="0"/>
  </r>
  <r>
    <d v="2021-04-09T00:00:00"/>
    <s v="P0005"/>
    <n v="3"/>
    <x v="1"/>
    <x v="0"/>
    <n v="0"/>
    <x v="24"/>
    <x v="3"/>
    <x v="0"/>
    <n v="133"/>
    <n v="155.61000000000001"/>
    <n v="399"/>
    <n v="466.83000000000004"/>
    <x v="4"/>
    <x v="3"/>
    <x v="0"/>
  </r>
  <r>
    <d v="2021-04-10T00:00:00"/>
    <s v="P0022"/>
    <n v="14"/>
    <x v="2"/>
    <x v="0"/>
    <n v="0"/>
    <x v="22"/>
    <x v="0"/>
    <x v="0"/>
    <n v="121"/>
    <n v="141.57"/>
    <n v="1694"/>
    <n v="1981.98"/>
    <x v="26"/>
    <x v="3"/>
    <x v="0"/>
  </r>
  <r>
    <d v="2021-04-12T00:00:00"/>
    <s v="P0037"/>
    <n v="3"/>
    <x v="2"/>
    <x v="1"/>
    <n v="0"/>
    <x v="8"/>
    <x v="1"/>
    <x v="1"/>
    <n v="67"/>
    <n v="85.76"/>
    <n v="201"/>
    <n v="257.28000000000003"/>
    <x v="6"/>
    <x v="3"/>
    <x v="0"/>
  </r>
  <r>
    <d v="2021-04-12T00:00:00"/>
    <s v="P0029"/>
    <n v="4"/>
    <x v="2"/>
    <x v="0"/>
    <n v="0"/>
    <x v="19"/>
    <x v="4"/>
    <x v="2"/>
    <n v="47"/>
    <n v="53.11"/>
    <n v="188"/>
    <n v="212.44"/>
    <x v="6"/>
    <x v="3"/>
    <x v="0"/>
  </r>
  <r>
    <d v="2021-04-12T00:00:00"/>
    <s v="P0027"/>
    <n v="9"/>
    <x v="2"/>
    <x v="0"/>
    <n v="0"/>
    <x v="26"/>
    <x v="4"/>
    <x v="2"/>
    <n v="48"/>
    <n v="57.120000000000005"/>
    <n v="432"/>
    <n v="514.08000000000004"/>
    <x v="6"/>
    <x v="3"/>
    <x v="0"/>
  </r>
  <r>
    <d v="2021-04-12T00:00:00"/>
    <s v="P0033"/>
    <n v="13"/>
    <x v="2"/>
    <x v="1"/>
    <n v="0"/>
    <x v="38"/>
    <x v="4"/>
    <x v="1"/>
    <n v="95"/>
    <n v="119.7"/>
    <n v="1235"/>
    <n v="1556.1000000000001"/>
    <x v="6"/>
    <x v="3"/>
    <x v="0"/>
  </r>
  <r>
    <d v="2021-04-15T00:00:00"/>
    <s v="P0017"/>
    <n v="3"/>
    <x v="2"/>
    <x v="0"/>
    <n v="0"/>
    <x v="39"/>
    <x v="2"/>
    <x v="0"/>
    <n v="134"/>
    <n v="156.78"/>
    <n v="402"/>
    <n v="470.34000000000003"/>
    <x v="17"/>
    <x v="3"/>
    <x v="0"/>
  </r>
  <r>
    <d v="2021-04-16T00:00:00"/>
    <s v="P0018"/>
    <n v="15"/>
    <x v="2"/>
    <x v="1"/>
    <n v="0"/>
    <x v="30"/>
    <x v="2"/>
    <x v="3"/>
    <n v="37"/>
    <n v="49.21"/>
    <n v="555"/>
    <n v="738.15"/>
    <x v="23"/>
    <x v="3"/>
    <x v="0"/>
  </r>
  <r>
    <d v="2021-04-18T00:00:00"/>
    <s v="P0038"/>
    <n v="9"/>
    <x v="0"/>
    <x v="0"/>
    <n v="0"/>
    <x v="1"/>
    <x v="1"/>
    <x v="1"/>
    <n v="72"/>
    <n v="79.92"/>
    <n v="648"/>
    <n v="719.28"/>
    <x v="7"/>
    <x v="3"/>
    <x v="0"/>
  </r>
  <r>
    <d v="2021-04-18T00:00:00"/>
    <s v="P0019"/>
    <n v="13"/>
    <x v="2"/>
    <x v="1"/>
    <n v="0"/>
    <x v="40"/>
    <x v="2"/>
    <x v="0"/>
    <n v="150"/>
    <n v="210"/>
    <n v="1950"/>
    <n v="2730"/>
    <x v="7"/>
    <x v="3"/>
    <x v="0"/>
  </r>
  <r>
    <d v="2021-04-23T00:00:00"/>
    <s v="P0042"/>
    <n v="6"/>
    <x v="2"/>
    <x v="0"/>
    <n v="0"/>
    <x v="10"/>
    <x v="1"/>
    <x v="0"/>
    <n v="120"/>
    <n v="162"/>
    <n v="720"/>
    <n v="972"/>
    <x v="19"/>
    <x v="3"/>
    <x v="0"/>
  </r>
  <r>
    <d v="2021-04-23T00:00:00"/>
    <s v="P0028"/>
    <n v="10"/>
    <x v="2"/>
    <x v="0"/>
    <n v="0"/>
    <x v="33"/>
    <x v="4"/>
    <x v="3"/>
    <n v="37"/>
    <n v="41.81"/>
    <n v="370"/>
    <n v="418.1"/>
    <x v="19"/>
    <x v="3"/>
    <x v="0"/>
  </r>
  <r>
    <d v="2021-04-24T00:00:00"/>
    <s v="P0030"/>
    <n v="2"/>
    <x v="1"/>
    <x v="0"/>
    <n v="0"/>
    <x v="28"/>
    <x v="4"/>
    <x v="0"/>
    <n v="148"/>
    <n v="201.28"/>
    <n v="296"/>
    <n v="402.56"/>
    <x v="27"/>
    <x v="3"/>
    <x v="0"/>
  </r>
  <r>
    <d v="2021-04-26T00:00:00"/>
    <s v="P0037"/>
    <n v="3"/>
    <x v="2"/>
    <x v="0"/>
    <n v="0"/>
    <x v="8"/>
    <x v="1"/>
    <x v="1"/>
    <n v="67"/>
    <n v="85.76"/>
    <n v="201"/>
    <n v="257.28000000000003"/>
    <x v="12"/>
    <x v="3"/>
    <x v="0"/>
  </r>
  <r>
    <d v="2021-04-29T00:00:00"/>
    <s v="P0030"/>
    <n v="7"/>
    <x v="2"/>
    <x v="0"/>
    <n v="0"/>
    <x v="28"/>
    <x v="4"/>
    <x v="0"/>
    <n v="148"/>
    <n v="201.28"/>
    <n v="1036"/>
    <n v="1408.96"/>
    <x v="28"/>
    <x v="3"/>
    <x v="0"/>
  </r>
  <r>
    <d v="2021-04-30T00:00:00"/>
    <s v="P0029"/>
    <n v="1"/>
    <x v="2"/>
    <x v="0"/>
    <n v="0"/>
    <x v="19"/>
    <x v="4"/>
    <x v="2"/>
    <n v="47"/>
    <n v="53.11"/>
    <n v="47"/>
    <n v="53.11"/>
    <x v="24"/>
    <x v="3"/>
    <x v="0"/>
  </r>
  <r>
    <d v="2021-05-01T00:00:00"/>
    <s v="P0018"/>
    <n v="3"/>
    <x v="1"/>
    <x v="1"/>
    <n v="0"/>
    <x v="30"/>
    <x v="2"/>
    <x v="3"/>
    <n v="37"/>
    <n v="49.21"/>
    <n v="111"/>
    <n v="147.63"/>
    <x v="0"/>
    <x v="4"/>
    <x v="0"/>
  </r>
  <r>
    <d v="2021-05-01T00:00:00"/>
    <s v="P0042"/>
    <n v="1"/>
    <x v="1"/>
    <x v="1"/>
    <n v="0"/>
    <x v="10"/>
    <x v="1"/>
    <x v="0"/>
    <n v="120"/>
    <n v="162"/>
    <n v="120"/>
    <n v="162"/>
    <x v="0"/>
    <x v="4"/>
    <x v="0"/>
  </r>
  <r>
    <d v="2021-05-03T00:00:00"/>
    <s v="P0034"/>
    <n v="3"/>
    <x v="1"/>
    <x v="0"/>
    <n v="0"/>
    <x v="13"/>
    <x v="4"/>
    <x v="2"/>
    <n v="55"/>
    <n v="58.3"/>
    <n v="165"/>
    <n v="174.89999999999998"/>
    <x v="2"/>
    <x v="4"/>
    <x v="0"/>
  </r>
  <r>
    <d v="2021-05-04T00:00:00"/>
    <s v="P0015"/>
    <n v="13"/>
    <x v="1"/>
    <x v="0"/>
    <n v="0"/>
    <x v="27"/>
    <x v="2"/>
    <x v="3"/>
    <n v="12"/>
    <n v="15.719999999999999"/>
    <n v="156"/>
    <n v="204.35999999999999"/>
    <x v="3"/>
    <x v="4"/>
    <x v="0"/>
  </r>
  <r>
    <d v="2021-05-04T00:00:00"/>
    <s v="P0014"/>
    <n v="4"/>
    <x v="2"/>
    <x v="1"/>
    <n v="0"/>
    <x v="9"/>
    <x v="2"/>
    <x v="1"/>
    <n v="112"/>
    <n v="146.72"/>
    <n v="448"/>
    <n v="586.88"/>
    <x v="3"/>
    <x v="4"/>
    <x v="0"/>
  </r>
  <r>
    <d v="2021-05-05T00:00:00"/>
    <s v="P0009"/>
    <n v="13"/>
    <x v="2"/>
    <x v="1"/>
    <n v="0"/>
    <x v="37"/>
    <x v="3"/>
    <x v="3"/>
    <n v="6"/>
    <n v="7.8599999999999994"/>
    <n v="78"/>
    <n v="102.17999999999999"/>
    <x v="15"/>
    <x v="4"/>
    <x v="0"/>
  </r>
  <r>
    <d v="2021-05-06T00:00:00"/>
    <s v="P0008"/>
    <n v="15"/>
    <x v="2"/>
    <x v="0"/>
    <n v="0"/>
    <x v="25"/>
    <x v="3"/>
    <x v="1"/>
    <n v="83"/>
    <n v="94.62"/>
    <n v="1245"/>
    <n v="1419.3000000000002"/>
    <x v="16"/>
    <x v="4"/>
    <x v="0"/>
  </r>
  <r>
    <d v="2021-05-06T00:00:00"/>
    <s v="P0009"/>
    <n v="6"/>
    <x v="1"/>
    <x v="0"/>
    <n v="0"/>
    <x v="37"/>
    <x v="3"/>
    <x v="3"/>
    <n v="6"/>
    <n v="7.8599999999999994"/>
    <n v="36"/>
    <n v="47.16"/>
    <x v="16"/>
    <x v="4"/>
    <x v="0"/>
  </r>
  <r>
    <d v="2021-05-07T00:00:00"/>
    <s v="P0018"/>
    <n v="1"/>
    <x v="2"/>
    <x v="1"/>
    <n v="0"/>
    <x v="30"/>
    <x v="2"/>
    <x v="3"/>
    <n v="37"/>
    <n v="49.21"/>
    <n v="37"/>
    <n v="49.21"/>
    <x v="20"/>
    <x v="4"/>
    <x v="0"/>
  </r>
  <r>
    <d v="2021-05-09T00:00:00"/>
    <s v="P0016"/>
    <n v="6"/>
    <x v="1"/>
    <x v="0"/>
    <n v="0"/>
    <x v="21"/>
    <x v="2"/>
    <x v="3"/>
    <n v="13"/>
    <n v="16.64"/>
    <n v="78"/>
    <n v="99.84"/>
    <x v="4"/>
    <x v="4"/>
    <x v="0"/>
  </r>
  <r>
    <d v="2021-05-09T00:00:00"/>
    <s v="P0028"/>
    <n v="8"/>
    <x v="2"/>
    <x v="1"/>
    <n v="0"/>
    <x v="33"/>
    <x v="4"/>
    <x v="3"/>
    <n v="37"/>
    <n v="41.81"/>
    <n v="296"/>
    <n v="334.48"/>
    <x v="4"/>
    <x v="4"/>
    <x v="0"/>
  </r>
  <r>
    <d v="2021-05-12T00:00:00"/>
    <s v="P0016"/>
    <n v="3"/>
    <x v="2"/>
    <x v="0"/>
    <n v="0"/>
    <x v="21"/>
    <x v="2"/>
    <x v="3"/>
    <n v="13"/>
    <n v="16.64"/>
    <n v="39"/>
    <n v="49.92"/>
    <x v="6"/>
    <x v="4"/>
    <x v="0"/>
  </r>
  <r>
    <d v="2021-05-12T00:00:00"/>
    <s v="P0035"/>
    <n v="15"/>
    <x v="2"/>
    <x v="0"/>
    <n v="0"/>
    <x v="4"/>
    <x v="4"/>
    <x v="3"/>
    <n v="5"/>
    <n v="6.7"/>
    <n v="75"/>
    <n v="100.5"/>
    <x v="6"/>
    <x v="4"/>
    <x v="0"/>
  </r>
  <r>
    <d v="2021-05-13T00:00:00"/>
    <s v="P0029"/>
    <n v="4"/>
    <x v="2"/>
    <x v="0"/>
    <n v="0"/>
    <x v="19"/>
    <x v="4"/>
    <x v="2"/>
    <n v="47"/>
    <n v="53.11"/>
    <n v="188"/>
    <n v="212.44"/>
    <x v="22"/>
    <x v="4"/>
    <x v="0"/>
  </r>
  <r>
    <d v="2021-05-20T00:00:00"/>
    <s v="P0042"/>
    <n v="2"/>
    <x v="1"/>
    <x v="1"/>
    <n v="0"/>
    <x v="10"/>
    <x v="1"/>
    <x v="0"/>
    <n v="120"/>
    <n v="162"/>
    <n v="240"/>
    <n v="324"/>
    <x v="9"/>
    <x v="4"/>
    <x v="0"/>
  </r>
  <r>
    <d v="2021-05-23T00:00:00"/>
    <s v="P0040"/>
    <n v="11"/>
    <x v="2"/>
    <x v="0"/>
    <n v="0"/>
    <x v="17"/>
    <x v="1"/>
    <x v="1"/>
    <n v="90"/>
    <n v="115.2"/>
    <n v="990"/>
    <n v="1267.2"/>
    <x v="19"/>
    <x v="4"/>
    <x v="0"/>
  </r>
  <r>
    <d v="2021-05-30T00:00:00"/>
    <s v="P0023"/>
    <n v="13"/>
    <x v="1"/>
    <x v="0"/>
    <n v="0"/>
    <x v="12"/>
    <x v="0"/>
    <x v="0"/>
    <n v="141"/>
    <n v="149.46"/>
    <n v="1833"/>
    <n v="1942.98"/>
    <x v="24"/>
    <x v="4"/>
    <x v="0"/>
  </r>
  <r>
    <d v="2021-05-30T00:00:00"/>
    <s v="P0013"/>
    <n v="6"/>
    <x v="1"/>
    <x v="1"/>
    <n v="0"/>
    <x v="2"/>
    <x v="2"/>
    <x v="1"/>
    <n v="112"/>
    <n v="122.08"/>
    <n v="672"/>
    <n v="732.48"/>
    <x v="24"/>
    <x v="4"/>
    <x v="0"/>
  </r>
  <r>
    <d v="2021-06-03T00:00:00"/>
    <s v="P0021"/>
    <n v="10"/>
    <x v="2"/>
    <x v="1"/>
    <n v="0"/>
    <x v="32"/>
    <x v="0"/>
    <x v="0"/>
    <n v="126"/>
    <n v="162.54"/>
    <n v="1260"/>
    <n v="1625.3999999999999"/>
    <x v="2"/>
    <x v="5"/>
    <x v="0"/>
  </r>
  <r>
    <d v="2021-06-04T00:00:00"/>
    <s v="P0020"/>
    <n v="8"/>
    <x v="0"/>
    <x v="0"/>
    <n v="0"/>
    <x v="14"/>
    <x v="0"/>
    <x v="2"/>
    <n v="61"/>
    <n v="76.25"/>
    <n v="488"/>
    <n v="610"/>
    <x v="3"/>
    <x v="5"/>
    <x v="0"/>
  </r>
  <r>
    <d v="2021-06-04T00:00:00"/>
    <s v="P0020"/>
    <n v="12"/>
    <x v="1"/>
    <x v="1"/>
    <n v="0"/>
    <x v="14"/>
    <x v="0"/>
    <x v="2"/>
    <n v="61"/>
    <n v="76.25"/>
    <n v="732"/>
    <n v="915"/>
    <x v="3"/>
    <x v="5"/>
    <x v="0"/>
  </r>
  <r>
    <d v="2021-06-05T00:00:00"/>
    <s v="P0022"/>
    <n v="15"/>
    <x v="0"/>
    <x v="0"/>
    <n v="0"/>
    <x v="22"/>
    <x v="0"/>
    <x v="0"/>
    <n v="121"/>
    <n v="141.57"/>
    <n v="1815"/>
    <n v="2123.5499999999997"/>
    <x v="15"/>
    <x v="5"/>
    <x v="0"/>
  </r>
  <r>
    <d v="2021-06-05T00:00:00"/>
    <s v="P0035"/>
    <n v="10"/>
    <x v="2"/>
    <x v="0"/>
    <n v="0"/>
    <x v="4"/>
    <x v="4"/>
    <x v="3"/>
    <n v="5"/>
    <n v="6.7"/>
    <n v="50"/>
    <n v="67"/>
    <x v="15"/>
    <x v="5"/>
    <x v="0"/>
  </r>
  <r>
    <d v="2021-06-06T00:00:00"/>
    <s v="P0033"/>
    <n v="6"/>
    <x v="2"/>
    <x v="0"/>
    <n v="0"/>
    <x v="38"/>
    <x v="4"/>
    <x v="1"/>
    <n v="95"/>
    <n v="119.7"/>
    <n v="570"/>
    <n v="718.2"/>
    <x v="16"/>
    <x v="5"/>
    <x v="0"/>
  </r>
  <r>
    <d v="2021-06-08T00:00:00"/>
    <s v="P0028"/>
    <n v="11"/>
    <x v="2"/>
    <x v="0"/>
    <n v="0"/>
    <x v="33"/>
    <x v="4"/>
    <x v="3"/>
    <n v="37"/>
    <n v="41.81"/>
    <n v="407"/>
    <n v="459.91"/>
    <x v="21"/>
    <x v="5"/>
    <x v="0"/>
  </r>
  <r>
    <d v="2021-06-08T00:00:00"/>
    <s v="P0004"/>
    <n v="11"/>
    <x v="0"/>
    <x v="1"/>
    <n v="0"/>
    <x v="3"/>
    <x v="3"/>
    <x v="2"/>
    <n v="44"/>
    <n v="48.84"/>
    <n v="484"/>
    <n v="537.24"/>
    <x v="21"/>
    <x v="5"/>
    <x v="0"/>
  </r>
  <r>
    <d v="2021-06-09T00:00:00"/>
    <s v="P0001"/>
    <n v="7"/>
    <x v="2"/>
    <x v="0"/>
    <n v="0"/>
    <x v="16"/>
    <x v="3"/>
    <x v="1"/>
    <n v="98"/>
    <n v="103.88"/>
    <n v="686"/>
    <n v="727.16"/>
    <x v="4"/>
    <x v="5"/>
    <x v="0"/>
  </r>
  <r>
    <d v="2021-06-11T00:00:00"/>
    <s v="P0032"/>
    <n v="12"/>
    <x v="0"/>
    <x v="1"/>
    <n v="0"/>
    <x v="18"/>
    <x v="4"/>
    <x v="1"/>
    <n v="89"/>
    <n v="117.48"/>
    <n v="1068"/>
    <n v="1409.76"/>
    <x v="5"/>
    <x v="5"/>
    <x v="0"/>
  </r>
  <r>
    <d v="2021-06-12T00:00:00"/>
    <s v="P0041"/>
    <n v="6"/>
    <x v="2"/>
    <x v="0"/>
    <n v="0"/>
    <x v="41"/>
    <x v="1"/>
    <x v="0"/>
    <n v="138"/>
    <n v="173.88"/>
    <n v="828"/>
    <n v="1043.28"/>
    <x v="6"/>
    <x v="5"/>
    <x v="0"/>
  </r>
  <r>
    <d v="2021-06-14T00:00:00"/>
    <s v="P0025"/>
    <n v="10"/>
    <x v="1"/>
    <x v="1"/>
    <n v="0"/>
    <x v="7"/>
    <x v="0"/>
    <x v="3"/>
    <n v="7"/>
    <n v="8.33"/>
    <n v="70"/>
    <n v="83.3"/>
    <x v="29"/>
    <x v="5"/>
    <x v="0"/>
  </r>
  <r>
    <d v="2021-06-16T00:00:00"/>
    <s v="P0019"/>
    <n v="5"/>
    <x v="0"/>
    <x v="1"/>
    <n v="0"/>
    <x v="40"/>
    <x v="2"/>
    <x v="0"/>
    <n v="150"/>
    <n v="210"/>
    <n v="750"/>
    <n v="1050"/>
    <x v="23"/>
    <x v="5"/>
    <x v="0"/>
  </r>
  <r>
    <d v="2021-06-16T00:00:00"/>
    <s v="P0015"/>
    <n v="12"/>
    <x v="1"/>
    <x v="1"/>
    <n v="0"/>
    <x v="27"/>
    <x v="2"/>
    <x v="3"/>
    <n v="12"/>
    <n v="15.719999999999999"/>
    <n v="144"/>
    <n v="188.64"/>
    <x v="23"/>
    <x v="5"/>
    <x v="0"/>
  </r>
  <r>
    <d v="2021-06-16T00:00:00"/>
    <s v="P0039"/>
    <n v="11"/>
    <x v="2"/>
    <x v="1"/>
    <n v="0"/>
    <x v="34"/>
    <x v="1"/>
    <x v="3"/>
    <n v="37"/>
    <n v="42.55"/>
    <n v="407"/>
    <n v="468.04999999999995"/>
    <x v="23"/>
    <x v="5"/>
    <x v="0"/>
  </r>
  <r>
    <d v="2021-06-18T00:00:00"/>
    <s v="P0025"/>
    <n v="13"/>
    <x v="2"/>
    <x v="1"/>
    <n v="0"/>
    <x v="7"/>
    <x v="0"/>
    <x v="3"/>
    <n v="7"/>
    <n v="8.33"/>
    <n v="91"/>
    <n v="108.29"/>
    <x v="7"/>
    <x v="5"/>
    <x v="0"/>
  </r>
  <r>
    <d v="2021-06-19T00:00:00"/>
    <s v="P0041"/>
    <n v="5"/>
    <x v="2"/>
    <x v="0"/>
    <n v="0"/>
    <x v="41"/>
    <x v="1"/>
    <x v="0"/>
    <n v="138"/>
    <n v="173.88"/>
    <n v="690"/>
    <n v="869.4"/>
    <x v="8"/>
    <x v="5"/>
    <x v="0"/>
  </r>
  <r>
    <d v="2021-06-20T00:00:00"/>
    <s v="P0016"/>
    <n v="1"/>
    <x v="0"/>
    <x v="1"/>
    <n v="0"/>
    <x v="21"/>
    <x v="2"/>
    <x v="3"/>
    <n v="13"/>
    <n v="16.64"/>
    <n v="13"/>
    <n v="16.64"/>
    <x v="9"/>
    <x v="5"/>
    <x v="0"/>
  </r>
  <r>
    <d v="2021-06-23T00:00:00"/>
    <s v="P0016"/>
    <n v="4"/>
    <x v="2"/>
    <x v="0"/>
    <n v="0"/>
    <x v="21"/>
    <x v="2"/>
    <x v="3"/>
    <n v="13"/>
    <n v="16.64"/>
    <n v="52"/>
    <n v="66.56"/>
    <x v="19"/>
    <x v="5"/>
    <x v="0"/>
  </r>
  <r>
    <d v="2021-06-24T00:00:00"/>
    <s v="P0011"/>
    <n v="13"/>
    <x v="2"/>
    <x v="0"/>
    <n v="0"/>
    <x v="31"/>
    <x v="2"/>
    <x v="2"/>
    <n v="44"/>
    <n v="48.4"/>
    <n v="572"/>
    <n v="629.19999999999993"/>
    <x v="27"/>
    <x v="5"/>
    <x v="0"/>
  </r>
  <r>
    <d v="2021-06-26T00:00:00"/>
    <s v="P0009"/>
    <n v="7"/>
    <x v="1"/>
    <x v="0"/>
    <n v="0"/>
    <x v="37"/>
    <x v="3"/>
    <x v="3"/>
    <n v="6"/>
    <n v="7.8599999999999994"/>
    <n v="42"/>
    <n v="55.019999999999996"/>
    <x v="12"/>
    <x v="5"/>
    <x v="0"/>
  </r>
  <r>
    <d v="2021-06-27T00:00:00"/>
    <s v="P0005"/>
    <n v="11"/>
    <x v="2"/>
    <x v="1"/>
    <n v="0"/>
    <x v="24"/>
    <x v="3"/>
    <x v="0"/>
    <n v="133"/>
    <n v="155.61000000000001"/>
    <n v="1463"/>
    <n v="1711.71"/>
    <x v="13"/>
    <x v="5"/>
    <x v="0"/>
  </r>
  <r>
    <d v="2021-06-28T00:00:00"/>
    <s v="P0021"/>
    <n v="2"/>
    <x v="1"/>
    <x v="1"/>
    <n v="0"/>
    <x v="32"/>
    <x v="0"/>
    <x v="0"/>
    <n v="126"/>
    <n v="162.54"/>
    <n v="252"/>
    <n v="325.08"/>
    <x v="14"/>
    <x v="5"/>
    <x v="0"/>
  </r>
  <r>
    <d v="2021-06-28T00:00:00"/>
    <s v="P0035"/>
    <n v="7"/>
    <x v="1"/>
    <x v="0"/>
    <n v="0"/>
    <x v="4"/>
    <x v="4"/>
    <x v="3"/>
    <n v="5"/>
    <n v="6.7"/>
    <n v="35"/>
    <n v="46.9"/>
    <x v="14"/>
    <x v="5"/>
    <x v="0"/>
  </r>
  <r>
    <d v="2021-06-29T00:00:00"/>
    <s v="P0014"/>
    <n v="4"/>
    <x v="2"/>
    <x v="0"/>
    <n v="0"/>
    <x v="9"/>
    <x v="2"/>
    <x v="1"/>
    <n v="112"/>
    <n v="146.72"/>
    <n v="448"/>
    <n v="586.88"/>
    <x v="28"/>
    <x v="5"/>
    <x v="0"/>
  </r>
  <r>
    <d v="2021-07-01T00:00:00"/>
    <s v="P0005"/>
    <n v="11"/>
    <x v="2"/>
    <x v="1"/>
    <n v="0"/>
    <x v="24"/>
    <x v="3"/>
    <x v="0"/>
    <n v="133"/>
    <n v="155.61000000000001"/>
    <n v="1463"/>
    <n v="1711.71"/>
    <x v="0"/>
    <x v="6"/>
    <x v="0"/>
  </r>
  <r>
    <d v="2021-07-02T00:00:00"/>
    <s v="P0010"/>
    <n v="11"/>
    <x v="2"/>
    <x v="1"/>
    <n v="0"/>
    <x v="20"/>
    <x v="2"/>
    <x v="0"/>
    <n v="148"/>
    <n v="164.28"/>
    <n v="1628"/>
    <n v="1807.08"/>
    <x v="1"/>
    <x v="6"/>
    <x v="0"/>
  </r>
  <r>
    <d v="2021-07-03T00:00:00"/>
    <s v="P0033"/>
    <n v="9"/>
    <x v="1"/>
    <x v="1"/>
    <n v="0"/>
    <x v="38"/>
    <x v="4"/>
    <x v="1"/>
    <n v="95"/>
    <n v="119.7"/>
    <n v="855"/>
    <n v="1077.3"/>
    <x v="2"/>
    <x v="6"/>
    <x v="0"/>
  </r>
  <r>
    <d v="2021-07-03T00:00:00"/>
    <s v="P0003"/>
    <n v="8"/>
    <x v="1"/>
    <x v="1"/>
    <n v="0"/>
    <x v="6"/>
    <x v="3"/>
    <x v="1"/>
    <n v="71"/>
    <n v="80.94"/>
    <n v="568"/>
    <n v="647.52"/>
    <x v="2"/>
    <x v="6"/>
    <x v="0"/>
  </r>
  <r>
    <d v="2021-07-05T00:00:00"/>
    <s v="P0002"/>
    <n v="8"/>
    <x v="2"/>
    <x v="0"/>
    <n v="0"/>
    <x v="29"/>
    <x v="3"/>
    <x v="1"/>
    <n v="105"/>
    <n v="142.80000000000001"/>
    <n v="840"/>
    <n v="1142.4000000000001"/>
    <x v="15"/>
    <x v="6"/>
    <x v="0"/>
  </r>
  <r>
    <d v="2021-07-06T00:00:00"/>
    <s v="P0041"/>
    <n v="15"/>
    <x v="2"/>
    <x v="1"/>
    <n v="0"/>
    <x v="41"/>
    <x v="1"/>
    <x v="0"/>
    <n v="138"/>
    <n v="173.88"/>
    <n v="2070"/>
    <n v="2608.1999999999998"/>
    <x v="16"/>
    <x v="6"/>
    <x v="0"/>
  </r>
  <r>
    <d v="2021-07-08T00:00:00"/>
    <s v="P0004"/>
    <n v="10"/>
    <x v="2"/>
    <x v="0"/>
    <n v="0"/>
    <x v="3"/>
    <x v="3"/>
    <x v="2"/>
    <n v="44"/>
    <n v="48.84"/>
    <n v="440"/>
    <n v="488.40000000000003"/>
    <x v="21"/>
    <x v="6"/>
    <x v="0"/>
  </r>
  <r>
    <d v="2021-07-10T00:00:00"/>
    <s v="P0034"/>
    <n v="6"/>
    <x v="0"/>
    <x v="1"/>
    <n v="0"/>
    <x v="13"/>
    <x v="4"/>
    <x v="2"/>
    <n v="55"/>
    <n v="58.3"/>
    <n v="330"/>
    <n v="349.79999999999995"/>
    <x v="26"/>
    <x v="6"/>
    <x v="0"/>
  </r>
  <r>
    <d v="2021-07-11T00:00:00"/>
    <s v="P0009"/>
    <n v="4"/>
    <x v="0"/>
    <x v="0"/>
    <n v="0"/>
    <x v="37"/>
    <x v="3"/>
    <x v="3"/>
    <n v="6"/>
    <n v="7.8599999999999994"/>
    <n v="24"/>
    <n v="31.439999999999998"/>
    <x v="5"/>
    <x v="6"/>
    <x v="0"/>
  </r>
  <r>
    <d v="2021-07-13T00:00:00"/>
    <s v="P0019"/>
    <n v="1"/>
    <x v="2"/>
    <x v="1"/>
    <n v="0"/>
    <x v="40"/>
    <x v="2"/>
    <x v="0"/>
    <n v="150"/>
    <n v="210"/>
    <n v="150"/>
    <n v="210"/>
    <x v="22"/>
    <x v="6"/>
    <x v="0"/>
  </r>
  <r>
    <d v="2021-07-16T00:00:00"/>
    <s v="P0023"/>
    <n v="8"/>
    <x v="0"/>
    <x v="1"/>
    <n v="0"/>
    <x v="12"/>
    <x v="0"/>
    <x v="0"/>
    <n v="141"/>
    <n v="149.46"/>
    <n v="1128"/>
    <n v="1195.68"/>
    <x v="23"/>
    <x v="6"/>
    <x v="0"/>
  </r>
  <r>
    <d v="2021-07-18T00:00:00"/>
    <s v="P0027"/>
    <n v="14"/>
    <x v="1"/>
    <x v="0"/>
    <n v="0"/>
    <x v="26"/>
    <x v="4"/>
    <x v="2"/>
    <n v="48"/>
    <n v="57.120000000000005"/>
    <n v="672"/>
    <n v="799.68000000000006"/>
    <x v="7"/>
    <x v="6"/>
    <x v="0"/>
  </r>
  <r>
    <d v="2021-07-20T00:00:00"/>
    <s v="P0038"/>
    <n v="11"/>
    <x v="1"/>
    <x v="0"/>
    <n v="0"/>
    <x v="1"/>
    <x v="1"/>
    <x v="1"/>
    <n v="72"/>
    <n v="79.92"/>
    <n v="792"/>
    <n v="879.12"/>
    <x v="9"/>
    <x v="6"/>
    <x v="0"/>
  </r>
  <r>
    <d v="2021-07-20T00:00:00"/>
    <s v="P0043"/>
    <n v="5"/>
    <x v="2"/>
    <x v="0"/>
    <n v="0"/>
    <x v="23"/>
    <x v="1"/>
    <x v="1"/>
    <n v="67"/>
    <n v="83.08"/>
    <n v="335"/>
    <n v="415.4"/>
    <x v="9"/>
    <x v="6"/>
    <x v="0"/>
  </r>
  <r>
    <d v="2021-07-21T00:00:00"/>
    <s v="P0029"/>
    <n v="15"/>
    <x v="2"/>
    <x v="0"/>
    <n v="0"/>
    <x v="19"/>
    <x v="4"/>
    <x v="2"/>
    <n v="47"/>
    <n v="53.11"/>
    <n v="705"/>
    <n v="796.65"/>
    <x v="10"/>
    <x v="6"/>
    <x v="0"/>
  </r>
  <r>
    <d v="2021-07-22T00:00:00"/>
    <s v="P0026"/>
    <n v="3"/>
    <x v="0"/>
    <x v="1"/>
    <n v="0"/>
    <x v="42"/>
    <x v="4"/>
    <x v="3"/>
    <n v="18"/>
    <n v="24.66"/>
    <n v="54"/>
    <n v="73.98"/>
    <x v="18"/>
    <x v="6"/>
    <x v="0"/>
  </r>
  <r>
    <d v="2021-07-22T00:00:00"/>
    <s v="P0024"/>
    <n v="14"/>
    <x v="1"/>
    <x v="1"/>
    <n v="0"/>
    <x v="0"/>
    <x v="0"/>
    <x v="0"/>
    <n v="144"/>
    <n v="156.96"/>
    <n v="2016"/>
    <n v="2197.44"/>
    <x v="18"/>
    <x v="6"/>
    <x v="0"/>
  </r>
  <r>
    <d v="2021-07-23T00:00:00"/>
    <s v="P0036"/>
    <n v="7"/>
    <x v="0"/>
    <x v="0"/>
    <n v="0"/>
    <x v="43"/>
    <x v="4"/>
    <x v="1"/>
    <n v="90"/>
    <n v="96.3"/>
    <n v="630"/>
    <n v="674.1"/>
    <x v="19"/>
    <x v="6"/>
    <x v="0"/>
  </r>
  <r>
    <d v="2021-07-23T00:00:00"/>
    <s v="P0037"/>
    <n v="8"/>
    <x v="2"/>
    <x v="0"/>
    <n v="0"/>
    <x v="8"/>
    <x v="1"/>
    <x v="1"/>
    <n v="67"/>
    <n v="85.76"/>
    <n v="536"/>
    <n v="686.08"/>
    <x v="19"/>
    <x v="6"/>
    <x v="0"/>
  </r>
  <r>
    <d v="2021-07-24T00:00:00"/>
    <s v="P0009"/>
    <n v="4"/>
    <x v="1"/>
    <x v="1"/>
    <n v="0"/>
    <x v="37"/>
    <x v="3"/>
    <x v="3"/>
    <n v="6"/>
    <n v="7.8599999999999994"/>
    <n v="24"/>
    <n v="31.439999999999998"/>
    <x v="27"/>
    <x v="6"/>
    <x v="0"/>
  </r>
  <r>
    <d v="2021-07-29T00:00:00"/>
    <s v="P0044"/>
    <n v="15"/>
    <x v="1"/>
    <x v="1"/>
    <n v="0"/>
    <x v="11"/>
    <x v="1"/>
    <x v="1"/>
    <n v="76"/>
    <n v="82.08"/>
    <n v="1140"/>
    <n v="1231.2"/>
    <x v="28"/>
    <x v="6"/>
    <x v="0"/>
  </r>
  <r>
    <d v="2021-08-01T00:00:00"/>
    <s v="P0001"/>
    <n v="11"/>
    <x v="2"/>
    <x v="1"/>
    <n v="0"/>
    <x v="16"/>
    <x v="3"/>
    <x v="1"/>
    <n v="98"/>
    <n v="103.88"/>
    <n v="1078"/>
    <n v="1142.6799999999998"/>
    <x v="0"/>
    <x v="7"/>
    <x v="0"/>
  </r>
  <r>
    <d v="2021-08-02T00:00:00"/>
    <s v="P0023"/>
    <n v="3"/>
    <x v="2"/>
    <x v="0"/>
    <n v="0"/>
    <x v="12"/>
    <x v="0"/>
    <x v="0"/>
    <n v="141"/>
    <n v="149.46"/>
    <n v="423"/>
    <n v="448.38"/>
    <x v="1"/>
    <x v="7"/>
    <x v="0"/>
  </r>
  <r>
    <d v="2021-08-03T00:00:00"/>
    <s v="P0022"/>
    <n v="13"/>
    <x v="1"/>
    <x v="0"/>
    <n v="0"/>
    <x v="22"/>
    <x v="0"/>
    <x v="0"/>
    <n v="121"/>
    <n v="141.57"/>
    <n v="1573"/>
    <n v="1840.4099999999999"/>
    <x v="2"/>
    <x v="7"/>
    <x v="0"/>
  </r>
  <r>
    <d v="2021-08-03T00:00:00"/>
    <s v="P0034"/>
    <n v="12"/>
    <x v="1"/>
    <x v="0"/>
    <n v="0"/>
    <x v="13"/>
    <x v="4"/>
    <x v="2"/>
    <n v="55"/>
    <n v="58.3"/>
    <n v="660"/>
    <n v="699.59999999999991"/>
    <x v="2"/>
    <x v="7"/>
    <x v="0"/>
  </r>
  <r>
    <d v="2021-08-05T00:00:00"/>
    <s v="P0028"/>
    <n v="14"/>
    <x v="2"/>
    <x v="1"/>
    <n v="0"/>
    <x v="33"/>
    <x v="4"/>
    <x v="3"/>
    <n v="37"/>
    <n v="41.81"/>
    <n v="518"/>
    <n v="585.34"/>
    <x v="15"/>
    <x v="7"/>
    <x v="0"/>
  </r>
  <r>
    <d v="2021-08-06T00:00:00"/>
    <s v="P0037"/>
    <n v="1"/>
    <x v="0"/>
    <x v="1"/>
    <n v="0"/>
    <x v="8"/>
    <x v="1"/>
    <x v="1"/>
    <n v="67"/>
    <n v="85.76"/>
    <n v="67"/>
    <n v="85.76"/>
    <x v="16"/>
    <x v="7"/>
    <x v="0"/>
  </r>
  <r>
    <d v="2021-08-10T00:00:00"/>
    <s v="P0005"/>
    <n v="4"/>
    <x v="0"/>
    <x v="1"/>
    <n v="0"/>
    <x v="24"/>
    <x v="3"/>
    <x v="0"/>
    <n v="133"/>
    <n v="155.61000000000001"/>
    <n v="532"/>
    <n v="622.44000000000005"/>
    <x v="26"/>
    <x v="7"/>
    <x v="0"/>
  </r>
  <r>
    <d v="2021-08-10T00:00:00"/>
    <s v="P0044"/>
    <n v="10"/>
    <x v="1"/>
    <x v="1"/>
    <n v="0"/>
    <x v="11"/>
    <x v="1"/>
    <x v="1"/>
    <n v="76"/>
    <n v="82.08"/>
    <n v="760"/>
    <n v="820.8"/>
    <x v="26"/>
    <x v="7"/>
    <x v="0"/>
  </r>
  <r>
    <d v="2021-08-10T00:00:00"/>
    <s v="P0006"/>
    <n v="6"/>
    <x v="2"/>
    <x v="1"/>
    <n v="0"/>
    <x v="15"/>
    <x v="3"/>
    <x v="1"/>
    <n v="75"/>
    <n v="85.5"/>
    <n v="450"/>
    <n v="513"/>
    <x v="26"/>
    <x v="7"/>
    <x v="0"/>
  </r>
  <r>
    <d v="2021-08-11T00:00:00"/>
    <s v="P0023"/>
    <n v="4"/>
    <x v="2"/>
    <x v="0"/>
    <n v="0"/>
    <x v="12"/>
    <x v="0"/>
    <x v="0"/>
    <n v="141"/>
    <n v="149.46"/>
    <n v="564"/>
    <n v="597.84"/>
    <x v="5"/>
    <x v="7"/>
    <x v="0"/>
  </r>
  <r>
    <d v="2021-08-13T00:00:00"/>
    <s v="P0011"/>
    <n v="13"/>
    <x v="2"/>
    <x v="0"/>
    <n v="0"/>
    <x v="31"/>
    <x v="2"/>
    <x v="2"/>
    <n v="44"/>
    <n v="48.4"/>
    <n v="572"/>
    <n v="629.19999999999993"/>
    <x v="22"/>
    <x v="7"/>
    <x v="0"/>
  </r>
  <r>
    <d v="2021-08-13T00:00:00"/>
    <s v="P0027"/>
    <n v="9"/>
    <x v="2"/>
    <x v="0"/>
    <n v="0"/>
    <x v="26"/>
    <x v="4"/>
    <x v="2"/>
    <n v="48"/>
    <n v="57.120000000000005"/>
    <n v="432"/>
    <n v="514.08000000000004"/>
    <x v="22"/>
    <x v="7"/>
    <x v="0"/>
  </r>
  <r>
    <d v="2021-08-16T00:00:00"/>
    <s v="P0003"/>
    <n v="3"/>
    <x v="1"/>
    <x v="0"/>
    <n v="0"/>
    <x v="6"/>
    <x v="3"/>
    <x v="1"/>
    <n v="71"/>
    <n v="80.94"/>
    <n v="213"/>
    <n v="242.82"/>
    <x v="23"/>
    <x v="7"/>
    <x v="0"/>
  </r>
  <r>
    <d v="2021-08-18T00:00:00"/>
    <s v="P0025"/>
    <n v="6"/>
    <x v="2"/>
    <x v="0"/>
    <n v="0"/>
    <x v="7"/>
    <x v="0"/>
    <x v="3"/>
    <n v="7"/>
    <n v="8.33"/>
    <n v="42"/>
    <n v="49.980000000000004"/>
    <x v="7"/>
    <x v="7"/>
    <x v="0"/>
  </r>
  <r>
    <d v="2021-08-20T00:00:00"/>
    <s v="P0020"/>
    <n v="15"/>
    <x v="2"/>
    <x v="1"/>
    <n v="0"/>
    <x v="14"/>
    <x v="0"/>
    <x v="2"/>
    <n v="61"/>
    <n v="76.25"/>
    <n v="915"/>
    <n v="1143.75"/>
    <x v="9"/>
    <x v="7"/>
    <x v="0"/>
  </r>
  <r>
    <d v="2021-08-20T00:00:00"/>
    <s v="P0031"/>
    <n v="9"/>
    <x v="2"/>
    <x v="0"/>
    <n v="0"/>
    <x v="5"/>
    <x v="4"/>
    <x v="1"/>
    <n v="93"/>
    <n v="104.16"/>
    <n v="837"/>
    <n v="937.43999999999994"/>
    <x v="9"/>
    <x v="7"/>
    <x v="0"/>
  </r>
  <r>
    <d v="2021-08-20T00:00:00"/>
    <s v="P0028"/>
    <n v="13"/>
    <x v="2"/>
    <x v="0"/>
    <n v="0"/>
    <x v="33"/>
    <x v="4"/>
    <x v="3"/>
    <n v="37"/>
    <n v="41.81"/>
    <n v="481"/>
    <n v="543.53"/>
    <x v="9"/>
    <x v="7"/>
    <x v="0"/>
  </r>
  <r>
    <d v="2021-08-26T00:00:00"/>
    <s v="P0039"/>
    <n v="4"/>
    <x v="2"/>
    <x v="0"/>
    <n v="0"/>
    <x v="34"/>
    <x v="1"/>
    <x v="3"/>
    <n v="37"/>
    <n v="42.55"/>
    <n v="148"/>
    <n v="170.2"/>
    <x v="12"/>
    <x v="7"/>
    <x v="0"/>
  </r>
  <r>
    <d v="2021-08-29T00:00:00"/>
    <s v="P0034"/>
    <n v="12"/>
    <x v="0"/>
    <x v="0"/>
    <n v="0"/>
    <x v="13"/>
    <x v="4"/>
    <x v="2"/>
    <n v="55"/>
    <n v="58.3"/>
    <n v="660"/>
    <n v="699.59999999999991"/>
    <x v="28"/>
    <x v="7"/>
    <x v="0"/>
  </r>
  <r>
    <d v="2021-08-30T00:00:00"/>
    <s v="P0013"/>
    <n v="13"/>
    <x v="2"/>
    <x v="0"/>
    <n v="0"/>
    <x v="2"/>
    <x v="2"/>
    <x v="1"/>
    <n v="112"/>
    <n v="122.08"/>
    <n v="1456"/>
    <n v="1587.04"/>
    <x v="24"/>
    <x v="7"/>
    <x v="0"/>
  </r>
  <r>
    <d v="2021-08-31T00:00:00"/>
    <s v="P0001"/>
    <n v="2"/>
    <x v="2"/>
    <x v="0"/>
    <n v="0"/>
    <x v="16"/>
    <x v="3"/>
    <x v="1"/>
    <n v="98"/>
    <n v="103.88"/>
    <n v="196"/>
    <n v="207.76"/>
    <x v="25"/>
    <x v="7"/>
    <x v="0"/>
  </r>
  <r>
    <d v="2021-08-31T00:00:00"/>
    <s v="P0035"/>
    <n v="11"/>
    <x v="2"/>
    <x v="0"/>
    <n v="0"/>
    <x v="4"/>
    <x v="4"/>
    <x v="3"/>
    <n v="5"/>
    <n v="6.7"/>
    <n v="55"/>
    <n v="73.7"/>
    <x v="25"/>
    <x v="7"/>
    <x v="0"/>
  </r>
  <r>
    <d v="2021-09-01T00:00:00"/>
    <s v="P0024"/>
    <n v="1"/>
    <x v="0"/>
    <x v="1"/>
    <n v="0"/>
    <x v="0"/>
    <x v="0"/>
    <x v="0"/>
    <n v="144"/>
    <n v="156.96"/>
    <n v="144"/>
    <n v="156.96"/>
    <x v="0"/>
    <x v="8"/>
    <x v="0"/>
  </r>
  <r>
    <d v="2021-09-01T00:00:00"/>
    <s v="P0003"/>
    <n v="14"/>
    <x v="1"/>
    <x v="0"/>
    <n v="0"/>
    <x v="6"/>
    <x v="3"/>
    <x v="1"/>
    <n v="71"/>
    <n v="80.94"/>
    <n v="994"/>
    <n v="1133.1599999999999"/>
    <x v="0"/>
    <x v="8"/>
    <x v="0"/>
  </r>
  <r>
    <d v="2021-09-03T00:00:00"/>
    <s v="P0041"/>
    <n v="8"/>
    <x v="2"/>
    <x v="0"/>
    <n v="0"/>
    <x v="41"/>
    <x v="1"/>
    <x v="0"/>
    <n v="138"/>
    <n v="173.88"/>
    <n v="1104"/>
    <n v="1391.04"/>
    <x v="2"/>
    <x v="8"/>
    <x v="0"/>
  </r>
  <r>
    <d v="2021-09-04T00:00:00"/>
    <s v="P0028"/>
    <n v="7"/>
    <x v="2"/>
    <x v="0"/>
    <n v="0"/>
    <x v="33"/>
    <x v="4"/>
    <x v="3"/>
    <n v="37"/>
    <n v="41.81"/>
    <n v="259"/>
    <n v="292.67"/>
    <x v="3"/>
    <x v="8"/>
    <x v="0"/>
  </r>
  <r>
    <d v="2021-09-04T00:00:00"/>
    <s v="P0023"/>
    <n v="15"/>
    <x v="2"/>
    <x v="0"/>
    <n v="0"/>
    <x v="12"/>
    <x v="0"/>
    <x v="0"/>
    <n v="141"/>
    <n v="149.46"/>
    <n v="2115"/>
    <n v="2241.9"/>
    <x v="3"/>
    <x v="8"/>
    <x v="0"/>
  </r>
  <r>
    <d v="2021-09-05T00:00:00"/>
    <s v="P0032"/>
    <n v="1"/>
    <x v="2"/>
    <x v="1"/>
    <n v="0"/>
    <x v="18"/>
    <x v="4"/>
    <x v="1"/>
    <n v="89"/>
    <n v="117.48"/>
    <n v="89"/>
    <n v="117.48"/>
    <x v="15"/>
    <x v="8"/>
    <x v="0"/>
  </r>
  <r>
    <d v="2021-09-07T00:00:00"/>
    <s v="P0019"/>
    <n v="5"/>
    <x v="2"/>
    <x v="0"/>
    <n v="0"/>
    <x v="40"/>
    <x v="2"/>
    <x v="0"/>
    <n v="150"/>
    <n v="210"/>
    <n v="750"/>
    <n v="1050"/>
    <x v="20"/>
    <x v="8"/>
    <x v="0"/>
  </r>
  <r>
    <d v="2021-09-09T00:00:00"/>
    <s v="P0044"/>
    <n v="4"/>
    <x v="2"/>
    <x v="0"/>
    <n v="0"/>
    <x v="11"/>
    <x v="1"/>
    <x v="1"/>
    <n v="76"/>
    <n v="82.08"/>
    <n v="304"/>
    <n v="328.32"/>
    <x v="4"/>
    <x v="8"/>
    <x v="0"/>
  </r>
  <r>
    <d v="2021-09-10T00:00:00"/>
    <s v="P0030"/>
    <n v="6"/>
    <x v="2"/>
    <x v="0"/>
    <n v="0"/>
    <x v="28"/>
    <x v="4"/>
    <x v="0"/>
    <n v="148"/>
    <n v="201.28"/>
    <n v="888"/>
    <n v="1207.68"/>
    <x v="26"/>
    <x v="8"/>
    <x v="0"/>
  </r>
  <r>
    <d v="2021-09-10T00:00:00"/>
    <s v="P0001"/>
    <n v="9"/>
    <x v="0"/>
    <x v="0"/>
    <n v="0"/>
    <x v="16"/>
    <x v="3"/>
    <x v="1"/>
    <n v="98"/>
    <n v="103.88"/>
    <n v="882"/>
    <n v="934.92"/>
    <x v="26"/>
    <x v="8"/>
    <x v="0"/>
  </r>
  <r>
    <d v="2021-09-10T00:00:00"/>
    <s v="P0026"/>
    <n v="2"/>
    <x v="2"/>
    <x v="0"/>
    <n v="0"/>
    <x v="42"/>
    <x v="4"/>
    <x v="3"/>
    <n v="18"/>
    <n v="24.66"/>
    <n v="36"/>
    <n v="49.32"/>
    <x v="26"/>
    <x v="8"/>
    <x v="0"/>
  </r>
  <r>
    <d v="2021-09-11T00:00:00"/>
    <s v="P0001"/>
    <n v="6"/>
    <x v="0"/>
    <x v="0"/>
    <n v="0"/>
    <x v="16"/>
    <x v="3"/>
    <x v="1"/>
    <n v="98"/>
    <n v="103.88"/>
    <n v="588"/>
    <n v="623.28"/>
    <x v="5"/>
    <x v="8"/>
    <x v="0"/>
  </r>
  <r>
    <d v="2021-09-13T00:00:00"/>
    <s v="P0041"/>
    <n v="7"/>
    <x v="2"/>
    <x v="1"/>
    <n v="0"/>
    <x v="41"/>
    <x v="1"/>
    <x v="0"/>
    <n v="138"/>
    <n v="173.88"/>
    <n v="966"/>
    <n v="1217.1599999999999"/>
    <x v="22"/>
    <x v="8"/>
    <x v="0"/>
  </r>
  <r>
    <d v="2021-09-15T00:00:00"/>
    <s v="P0042"/>
    <n v="6"/>
    <x v="2"/>
    <x v="0"/>
    <n v="0"/>
    <x v="10"/>
    <x v="1"/>
    <x v="0"/>
    <n v="120"/>
    <n v="162"/>
    <n v="720"/>
    <n v="972"/>
    <x v="17"/>
    <x v="8"/>
    <x v="0"/>
  </r>
  <r>
    <d v="2021-09-15T00:00:00"/>
    <s v="P0042"/>
    <n v="14"/>
    <x v="2"/>
    <x v="0"/>
    <n v="0"/>
    <x v="10"/>
    <x v="1"/>
    <x v="0"/>
    <n v="120"/>
    <n v="162"/>
    <n v="1680"/>
    <n v="2268"/>
    <x v="17"/>
    <x v="8"/>
    <x v="0"/>
  </r>
  <r>
    <d v="2021-09-21T00:00:00"/>
    <s v="P0020"/>
    <n v="7"/>
    <x v="0"/>
    <x v="1"/>
    <n v="0"/>
    <x v="14"/>
    <x v="0"/>
    <x v="2"/>
    <n v="61"/>
    <n v="76.25"/>
    <n v="427"/>
    <n v="533.75"/>
    <x v="10"/>
    <x v="8"/>
    <x v="0"/>
  </r>
  <r>
    <d v="2021-09-22T00:00:00"/>
    <s v="P0040"/>
    <n v="2"/>
    <x v="1"/>
    <x v="1"/>
    <n v="0"/>
    <x v="17"/>
    <x v="1"/>
    <x v="1"/>
    <n v="90"/>
    <n v="115.2"/>
    <n v="180"/>
    <n v="230.4"/>
    <x v="18"/>
    <x v="8"/>
    <x v="0"/>
  </r>
  <r>
    <d v="2021-09-22T00:00:00"/>
    <s v="P0002"/>
    <n v="4"/>
    <x v="2"/>
    <x v="1"/>
    <n v="0"/>
    <x v="29"/>
    <x v="3"/>
    <x v="1"/>
    <n v="105"/>
    <n v="142.80000000000001"/>
    <n v="420"/>
    <n v="571.20000000000005"/>
    <x v="18"/>
    <x v="8"/>
    <x v="0"/>
  </r>
  <r>
    <d v="2021-09-23T00:00:00"/>
    <s v="P0018"/>
    <n v="12"/>
    <x v="2"/>
    <x v="1"/>
    <n v="0"/>
    <x v="30"/>
    <x v="2"/>
    <x v="3"/>
    <n v="37"/>
    <n v="49.21"/>
    <n v="444"/>
    <n v="590.52"/>
    <x v="19"/>
    <x v="8"/>
    <x v="0"/>
  </r>
  <r>
    <d v="2021-09-23T00:00:00"/>
    <s v="P0021"/>
    <n v="7"/>
    <x v="1"/>
    <x v="0"/>
    <n v="0"/>
    <x v="32"/>
    <x v="0"/>
    <x v="0"/>
    <n v="126"/>
    <n v="162.54"/>
    <n v="882"/>
    <n v="1137.78"/>
    <x v="19"/>
    <x v="8"/>
    <x v="0"/>
  </r>
  <r>
    <d v="2021-09-27T00:00:00"/>
    <s v="P0034"/>
    <n v="1"/>
    <x v="2"/>
    <x v="1"/>
    <n v="0"/>
    <x v="13"/>
    <x v="4"/>
    <x v="2"/>
    <n v="55"/>
    <n v="58.3"/>
    <n v="55"/>
    <n v="58.3"/>
    <x v="13"/>
    <x v="8"/>
    <x v="0"/>
  </r>
  <r>
    <d v="2021-09-30T00:00:00"/>
    <s v="P0014"/>
    <n v="9"/>
    <x v="1"/>
    <x v="0"/>
    <n v="0"/>
    <x v="9"/>
    <x v="2"/>
    <x v="1"/>
    <n v="112"/>
    <n v="146.72"/>
    <n v="1008"/>
    <n v="1320.48"/>
    <x v="24"/>
    <x v="8"/>
    <x v="0"/>
  </r>
  <r>
    <d v="2021-09-30T00:00:00"/>
    <s v="P0006"/>
    <n v="5"/>
    <x v="1"/>
    <x v="0"/>
    <n v="0"/>
    <x v="15"/>
    <x v="3"/>
    <x v="1"/>
    <n v="75"/>
    <n v="85.5"/>
    <n v="375"/>
    <n v="427.5"/>
    <x v="24"/>
    <x v="8"/>
    <x v="0"/>
  </r>
  <r>
    <d v="2021-10-01T00:00:00"/>
    <s v="P0030"/>
    <n v="14"/>
    <x v="1"/>
    <x v="1"/>
    <n v="0"/>
    <x v="28"/>
    <x v="4"/>
    <x v="0"/>
    <n v="148"/>
    <n v="201.28"/>
    <n v="2072"/>
    <n v="2817.92"/>
    <x v="0"/>
    <x v="9"/>
    <x v="0"/>
  </r>
  <r>
    <d v="2021-10-02T00:00:00"/>
    <s v="P0014"/>
    <n v="15"/>
    <x v="2"/>
    <x v="0"/>
    <n v="0"/>
    <x v="9"/>
    <x v="2"/>
    <x v="1"/>
    <n v="112"/>
    <n v="146.72"/>
    <n v="1680"/>
    <n v="2200.8000000000002"/>
    <x v="1"/>
    <x v="9"/>
    <x v="0"/>
  </r>
  <r>
    <d v="2021-10-03T00:00:00"/>
    <s v="P0019"/>
    <n v="9"/>
    <x v="2"/>
    <x v="0"/>
    <n v="0"/>
    <x v="40"/>
    <x v="2"/>
    <x v="0"/>
    <n v="150"/>
    <n v="210"/>
    <n v="1350"/>
    <n v="1890"/>
    <x v="2"/>
    <x v="9"/>
    <x v="0"/>
  </r>
  <r>
    <d v="2021-10-06T00:00:00"/>
    <s v="P0035"/>
    <n v="1"/>
    <x v="2"/>
    <x v="0"/>
    <n v="0"/>
    <x v="4"/>
    <x v="4"/>
    <x v="3"/>
    <n v="5"/>
    <n v="6.7"/>
    <n v="5"/>
    <n v="6.7"/>
    <x v="16"/>
    <x v="9"/>
    <x v="0"/>
  </r>
  <r>
    <d v="2021-10-06T00:00:00"/>
    <s v="P0036"/>
    <n v="12"/>
    <x v="1"/>
    <x v="0"/>
    <n v="0"/>
    <x v="43"/>
    <x v="4"/>
    <x v="1"/>
    <n v="90"/>
    <n v="96.3"/>
    <n v="1080"/>
    <n v="1155.5999999999999"/>
    <x v="16"/>
    <x v="9"/>
    <x v="0"/>
  </r>
  <r>
    <d v="2021-10-07T00:00:00"/>
    <s v="P0026"/>
    <n v="6"/>
    <x v="2"/>
    <x v="1"/>
    <n v="0"/>
    <x v="42"/>
    <x v="4"/>
    <x v="3"/>
    <n v="18"/>
    <n v="24.66"/>
    <n v="108"/>
    <n v="147.96"/>
    <x v="20"/>
    <x v="9"/>
    <x v="0"/>
  </r>
  <r>
    <d v="2021-10-09T00:00:00"/>
    <s v="P0038"/>
    <n v="5"/>
    <x v="2"/>
    <x v="1"/>
    <n v="0"/>
    <x v="1"/>
    <x v="1"/>
    <x v="1"/>
    <n v="72"/>
    <n v="79.92"/>
    <n v="360"/>
    <n v="399.6"/>
    <x v="4"/>
    <x v="9"/>
    <x v="0"/>
  </r>
  <r>
    <d v="2021-10-09T00:00:00"/>
    <s v="P0032"/>
    <n v="11"/>
    <x v="1"/>
    <x v="1"/>
    <n v="0"/>
    <x v="18"/>
    <x v="4"/>
    <x v="1"/>
    <n v="89"/>
    <n v="117.48"/>
    <n v="979"/>
    <n v="1292.28"/>
    <x v="4"/>
    <x v="9"/>
    <x v="0"/>
  </r>
  <r>
    <d v="2021-10-10T00:00:00"/>
    <s v="P0035"/>
    <n v="14"/>
    <x v="2"/>
    <x v="1"/>
    <n v="0"/>
    <x v="4"/>
    <x v="4"/>
    <x v="3"/>
    <n v="5"/>
    <n v="6.7"/>
    <n v="70"/>
    <n v="93.8"/>
    <x v="26"/>
    <x v="9"/>
    <x v="0"/>
  </r>
  <r>
    <d v="2021-10-11T00:00:00"/>
    <s v="P0011"/>
    <n v="15"/>
    <x v="2"/>
    <x v="1"/>
    <n v="0"/>
    <x v="31"/>
    <x v="2"/>
    <x v="2"/>
    <n v="44"/>
    <n v="48.4"/>
    <n v="660"/>
    <n v="726"/>
    <x v="5"/>
    <x v="9"/>
    <x v="0"/>
  </r>
  <r>
    <d v="2021-10-12T00:00:00"/>
    <s v="P0027"/>
    <n v="8"/>
    <x v="1"/>
    <x v="0"/>
    <n v="0"/>
    <x v="26"/>
    <x v="4"/>
    <x v="2"/>
    <n v="48"/>
    <n v="57.120000000000005"/>
    <n v="384"/>
    <n v="456.96000000000004"/>
    <x v="6"/>
    <x v="9"/>
    <x v="0"/>
  </r>
  <r>
    <d v="2021-10-17T00:00:00"/>
    <s v="P0001"/>
    <n v="13"/>
    <x v="2"/>
    <x v="0"/>
    <n v="0"/>
    <x v="16"/>
    <x v="3"/>
    <x v="1"/>
    <n v="98"/>
    <n v="103.88"/>
    <n v="1274"/>
    <n v="1350.44"/>
    <x v="30"/>
    <x v="9"/>
    <x v="0"/>
  </r>
  <r>
    <d v="2021-10-18T00:00:00"/>
    <s v="P0025"/>
    <n v="6"/>
    <x v="1"/>
    <x v="1"/>
    <n v="0"/>
    <x v="7"/>
    <x v="0"/>
    <x v="3"/>
    <n v="7"/>
    <n v="8.33"/>
    <n v="42"/>
    <n v="49.980000000000004"/>
    <x v="7"/>
    <x v="9"/>
    <x v="0"/>
  </r>
  <r>
    <d v="2021-10-18T00:00:00"/>
    <s v="P0021"/>
    <n v="13"/>
    <x v="1"/>
    <x v="1"/>
    <n v="0"/>
    <x v="32"/>
    <x v="0"/>
    <x v="0"/>
    <n v="126"/>
    <n v="162.54"/>
    <n v="1638"/>
    <n v="2113.02"/>
    <x v="7"/>
    <x v="9"/>
    <x v="0"/>
  </r>
  <r>
    <d v="2021-10-22T00:00:00"/>
    <s v="P0011"/>
    <n v="7"/>
    <x v="2"/>
    <x v="1"/>
    <n v="0"/>
    <x v="31"/>
    <x v="2"/>
    <x v="2"/>
    <n v="44"/>
    <n v="48.4"/>
    <n v="308"/>
    <n v="338.8"/>
    <x v="18"/>
    <x v="9"/>
    <x v="0"/>
  </r>
  <r>
    <d v="2021-10-22T00:00:00"/>
    <s v="P0024"/>
    <n v="13"/>
    <x v="1"/>
    <x v="1"/>
    <n v="0"/>
    <x v="0"/>
    <x v="0"/>
    <x v="0"/>
    <n v="144"/>
    <n v="156.96"/>
    <n v="1872"/>
    <n v="2040.48"/>
    <x v="18"/>
    <x v="9"/>
    <x v="0"/>
  </r>
  <r>
    <d v="2021-10-22T00:00:00"/>
    <s v="P0009"/>
    <n v="1"/>
    <x v="2"/>
    <x v="1"/>
    <n v="0"/>
    <x v="37"/>
    <x v="3"/>
    <x v="3"/>
    <n v="6"/>
    <n v="7.8599999999999994"/>
    <n v="6"/>
    <n v="7.8599999999999994"/>
    <x v="18"/>
    <x v="9"/>
    <x v="0"/>
  </r>
  <r>
    <d v="2021-10-24T00:00:00"/>
    <s v="P0011"/>
    <n v="3"/>
    <x v="0"/>
    <x v="1"/>
    <n v="0"/>
    <x v="31"/>
    <x v="2"/>
    <x v="2"/>
    <n v="44"/>
    <n v="48.4"/>
    <n v="132"/>
    <n v="145.19999999999999"/>
    <x v="27"/>
    <x v="9"/>
    <x v="0"/>
  </r>
  <r>
    <d v="2021-10-25T00:00:00"/>
    <s v="P0044"/>
    <n v="9"/>
    <x v="1"/>
    <x v="1"/>
    <n v="0"/>
    <x v="11"/>
    <x v="1"/>
    <x v="1"/>
    <n v="76"/>
    <n v="82.08"/>
    <n v="684"/>
    <n v="738.72"/>
    <x v="11"/>
    <x v="9"/>
    <x v="0"/>
  </r>
  <r>
    <d v="2021-10-26T00:00:00"/>
    <s v="P0004"/>
    <n v="6"/>
    <x v="0"/>
    <x v="1"/>
    <n v="0"/>
    <x v="3"/>
    <x v="3"/>
    <x v="2"/>
    <n v="44"/>
    <n v="48.84"/>
    <n v="264"/>
    <n v="293.04000000000002"/>
    <x v="12"/>
    <x v="9"/>
    <x v="0"/>
  </r>
  <r>
    <d v="2021-10-28T00:00:00"/>
    <s v="P0008"/>
    <n v="1"/>
    <x v="2"/>
    <x v="1"/>
    <n v="0"/>
    <x v="25"/>
    <x v="3"/>
    <x v="1"/>
    <n v="83"/>
    <n v="94.62"/>
    <n v="83"/>
    <n v="94.62"/>
    <x v="14"/>
    <x v="9"/>
    <x v="0"/>
  </r>
  <r>
    <d v="2021-10-29T00:00:00"/>
    <s v="P0038"/>
    <n v="14"/>
    <x v="1"/>
    <x v="0"/>
    <n v="0"/>
    <x v="1"/>
    <x v="1"/>
    <x v="1"/>
    <n v="72"/>
    <n v="79.92"/>
    <n v="1008"/>
    <n v="1118.8800000000001"/>
    <x v="28"/>
    <x v="9"/>
    <x v="0"/>
  </r>
  <r>
    <d v="2021-10-31T00:00:00"/>
    <s v="P0021"/>
    <n v="6"/>
    <x v="1"/>
    <x v="1"/>
    <n v="0"/>
    <x v="32"/>
    <x v="0"/>
    <x v="0"/>
    <n v="126"/>
    <n v="162.54"/>
    <n v="756"/>
    <n v="975.24"/>
    <x v="25"/>
    <x v="9"/>
    <x v="0"/>
  </r>
  <r>
    <d v="2021-11-03T00:00:00"/>
    <s v="P0013"/>
    <n v="12"/>
    <x v="2"/>
    <x v="1"/>
    <n v="0"/>
    <x v="2"/>
    <x v="2"/>
    <x v="1"/>
    <n v="112"/>
    <n v="122.08"/>
    <n v="1344"/>
    <n v="1464.96"/>
    <x v="2"/>
    <x v="10"/>
    <x v="0"/>
  </r>
  <r>
    <d v="2021-11-06T00:00:00"/>
    <s v="P0036"/>
    <n v="10"/>
    <x v="2"/>
    <x v="0"/>
    <n v="0"/>
    <x v="43"/>
    <x v="4"/>
    <x v="1"/>
    <n v="90"/>
    <n v="96.3"/>
    <n v="900"/>
    <n v="963"/>
    <x v="16"/>
    <x v="10"/>
    <x v="0"/>
  </r>
  <r>
    <d v="2021-11-08T00:00:00"/>
    <s v="P0007"/>
    <n v="15"/>
    <x v="2"/>
    <x v="0"/>
    <n v="0"/>
    <x v="36"/>
    <x v="3"/>
    <x v="2"/>
    <n v="43"/>
    <n v="47.730000000000004"/>
    <n v="645"/>
    <n v="715.95"/>
    <x v="21"/>
    <x v="10"/>
    <x v="0"/>
  </r>
  <r>
    <d v="2021-11-10T00:00:00"/>
    <s v="P0042"/>
    <n v="6"/>
    <x v="1"/>
    <x v="1"/>
    <n v="0"/>
    <x v="10"/>
    <x v="1"/>
    <x v="0"/>
    <n v="120"/>
    <n v="162"/>
    <n v="720"/>
    <n v="972"/>
    <x v="26"/>
    <x v="10"/>
    <x v="0"/>
  </r>
  <r>
    <d v="2021-11-11T00:00:00"/>
    <s v="P0040"/>
    <n v="12"/>
    <x v="0"/>
    <x v="0"/>
    <n v="0"/>
    <x v="17"/>
    <x v="1"/>
    <x v="1"/>
    <n v="90"/>
    <n v="115.2"/>
    <n v="1080"/>
    <n v="1382.4"/>
    <x v="5"/>
    <x v="10"/>
    <x v="0"/>
  </r>
  <r>
    <d v="2021-11-12T00:00:00"/>
    <s v="P0010"/>
    <n v="3"/>
    <x v="1"/>
    <x v="1"/>
    <n v="0"/>
    <x v="20"/>
    <x v="2"/>
    <x v="0"/>
    <n v="148"/>
    <n v="164.28"/>
    <n v="444"/>
    <n v="492.84000000000003"/>
    <x v="6"/>
    <x v="10"/>
    <x v="0"/>
  </r>
  <r>
    <d v="2021-11-20T00:00:00"/>
    <s v="P0034"/>
    <n v="14"/>
    <x v="1"/>
    <x v="0"/>
    <n v="0"/>
    <x v="13"/>
    <x v="4"/>
    <x v="2"/>
    <n v="55"/>
    <n v="58.3"/>
    <n v="770"/>
    <n v="816.19999999999993"/>
    <x v="9"/>
    <x v="10"/>
    <x v="0"/>
  </r>
  <r>
    <d v="2021-11-20T00:00:00"/>
    <s v="P0008"/>
    <n v="11"/>
    <x v="1"/>
    <x v="1"/>
    <n v="0"/>
    <x v="25"/>
    <x v="3"/>
    <x v="1"/>
    <n v="83"/>
    <n v="94.62"/>
    <n v="913"/>
    <n v="1040.8200000000002"/>
    <x v="9"/>
    <x v="10"/>
    <x v="0"/>
  </r>
  <r>
    <d v="2021-11-21T00:00:00"/>
    <s v="P0014"/>
    <n v="1"/>
    <x v="0"/>
    <x v="0"/>
    <n v="0"/>
    <x v="9"/>
    <x v="2"/>
    <x v="1"/>
    <n v="112"/>
    <n v="146.72"/>
    <n v="112"/>
    <n v="146.72"/>
    <x v="10"/>
    <x v="10"/>
    <x v="0"/>
  </r>
  <r>
    <d v="2021-11-21T00:00:00"/>
    <s v="P0006"/>
    <n v="1"/>
    <x v="1"/>
    <x v="1"/>
    <n v="0"/>
    <x v="15"/>
    <x v="3"/>
    <x v="1"/>
    <n v="75"/>
    <n v="85.5"/>
    <n v="75"/>
    <n v="85.5"/>
    <x v="10"/>
    <x v="10"/>
    <x v="0"/>
  </r>
  <r>
    <d v="2021-11-27T00:00:00"/>
    <s v="P0012"/>
    <n v="8"/>
    <x v="1"/>
    <x v="0"/>
    <n v="0"/>
    <x v="35"/>
    <x v="2"/>
    <x v="1"/>
    <n v="73"/>
    <n v="94.17"/>
    <n v="584"/>
    <n v="753.36"/>
    <x v="13"/>
    <x v="10"/>
    <x v="0"/>
  </r>
  <r>
    <d v="2021-11-28T00:00:00"/>
    <s v="P0040"/>
    <n v="2"/>
    <x v="2"/>
    <x v="1"/>
    <n v="0"/>
    <x v="17"/>
    <x v="1"/>
    <x v="1"/>
    <n v="90"/>
    <n v="115.2"/>
    <n v="180"/>
    <n v="230.4"/>
    <x v="14"/>
    <x v="10"/>
    <x v="0"/>
  </r>
  <r>
    <d v="2021-11-30T00:00:00"/>
    <s v="P0039"/>
    <n v="15"/>
    <x v="2"/>
    <x v="0"/>
    <n v="0"/>
    <x v="34"/>
    <x v="1"/>
    <x v="3"/>
    <n v="37"/>
    <n v="42.55"/>
    <n v="555"/>
    <n v="638.25"/>
    <x v="24"/>
    <x v="10"/>
    <x v="0"/>
  </r>
  <r>
    <d v="2021-12-02T00:00:00"/>
    <s v="P0016"/>
    <n v="10"/>
    <x v="2"/>
    <x v="1"/>
    <n v="0"/>
    <x v="21"/>
    <x v="2"/>
    <x v="3"/>
    <n v="13"/>
    <n v="16.64"/>
    <n v="130"/>
    <n v="166.4"/>
    <x v="1"/>
    <x v="11"/>
    <x v="0"/>
  </r>
  <r>
    <d v="2021-12-03T00:00:00"/>
    <s v="P0034"/>
    <n v="2"/>
    <x v="1"/>
    <x v="1"/>
    <n v="0"/>
    <x v="13"/>
    <x v="4"/>
    <x v="2"/>
    <n v="55"/>
    <n v="58.3"/>
    <n v="110"/>
    <n v="116.6"/>
    <x v="2"/>
    <x v="11"/>
    <x v="0"/>
  </r>
  <r>
    <d v="2021-12-03T00:00:00"/>
    <s v="P0019"/>
    <n v="8"/>
    <x v="1"/>
    <x v="0"/>
    <n v="0"/>
    <x v="40"/>
    <x v="2"/>
    <x v="0"/>
    <n v="150"/>
    <n v="210"/>
    <n v="1200"/>
    <n v="1680"/>
    <x v="2"/>
    <x v="11"/>
    <x v="0"/>
  </r>
  <r>
    <d v="2021-12-05T00:00:00"/>
    <s v="P0004"/>
    <n v="15"/>
    <x v="2"/>
    <x v="1"/>
    <n v="0"/>
    <x v="3"/>
    <x v="3"/>
    <x v="2"/>
    <n v="44"/>
    <n v="48.84"/>
    <n v="660"/>
    <n v="732.6"/>
    <x v="15"/>
    <x v="11"/>
    <x v="0"/>
  </r>
  <r>
    <d v="2021-12-05T00:00:00"/>
    <s v="P0010"/>
    <n v="1"/>
    <x v="2"/>
    <x v="0"/>
    <n v="0"/>
    <x v="20"/>
    <x v="2"/>
    <x v="0"/>
    <n v="148"/>
    <n v="164.28"/>
    <n v="148"/>
    <n v="164.28"/>
    <x v="15"/>
    <x v="11"/>
    <x v="0"/>
  </r>
  <r>
    <d v="2021-12-07T00:00:00"/>
    <s v="P0013"/>
    <n v="8"/>
    <x v="2"/>
    <x v="0"/>
    <n v="0"/>
    <x v="2"/>
    <x v="2"/>
    <x v="1"/>
    <n v="112"/>
    <n v="122.08"/>
    <n v="896"/>
    <n v="976.64"/>
    <x v="20"/>
    <x v="11"/>
    <x v="0"/>
  </r>
  <r>
    <d v="2021-12-08T00:00:00"/>
    <s v="P0044"/>
    <n v="14"/>
    <x v="2"/>
    <x v="0"/>
    <n v="0"/>
    <x v="11"/>
    <x v="1"/>
    <x v="1"/>
    <n v="76"/>
    <n v="82.08"/>
    <n v="1064"/>
    <n v="1149.1199999999999"/>
    <x v="21"/>
    <x v="11"/>
    <x v="0"/>
  </r>
  <r>
    <d v="2021-12-14T00:00:00"/>
    <s v="P0042"/>
    <n v="4"/>
    <x v="2"/>
    <x v="0"/>
    <n v="0"/>
    <x v="10"/>
    <x v="1"/>
    <x v="0"/>
    <n v="120"/>
    <n v="162"/>
    <n v="480"/>
    <n v="648"/>
    <x v="29"/>
    <x v="11"/>
    <x v="0"/>
  </r>
  <r>
    <d v="2021-12-18T00:00:00"/>
    <s v="P0003"/>
    <n v="2"/>
    <x v="2"/>
    <x v="1"/>
    <n v="0"/>
    <x v="6"/>
    <x v="3"/>
    <x v="1"/>
    <n v="71"/>
    <n v="80.94"/>
    <n v="142"/>
    <n v="161.88"/>
    <x v="7"/>
    <x v="11"/>
    <x v="0"/>
  </r>
  <r>
    <d v="2021-12-18T00:00:00"/>
    <s v="P0022"/>
    <n v="8"/>
    <x v="1"/>
    <x v="1"/>
    <n v="0"/>
    <x v="22"/>
    <x v="0"/>
    <x v="0"/>
    <n v="121"/>
    <n v="141.57"/>
    <n v="968"/>
    <n v="1132.56"/>
    <x v="7"/>
    <x v="11"/>
    <x v="0"/>
  </r>
  <r>
    <d v="2021-12-19T00:00:00"/>
    <s v="P0023"/>
    <n v="12"/>
    <x v="2"/>
    <x v="0"/>
    <n v="0"/>
    <x v="12"/>
    <x v="0"/>
    <x v="0"/>
    <n v="141"/>
    <n v="149.46"/>
    <n v="1692"/>
    <n v="1793.52"/>
    <x v="8"/>
    <x v="11"/>
    <x v="0"/>
  </r>
  <r>
    <d v="2021-12-19T00:00:00"/>
    <s v="P0029"/>
    <n v="3"/>
    <x v="0"/>
    <x v="0"/>
    <n v="0"/>
    <x v="19"/>
    <x v="4"/>
    <x v="2"/>
    <n v="47"/>
    <n v="53.11"/>
    <n v="141"/>
    <n v="159.32999999999998"/>
    <x v="8"/>
    <x v="11"/>
    <x v="0"/>
  </r>
  <r>
    <d v="2021-12-19T00:00:00"/>
    <s v="P0011"/>
    <n v="10"/>
    <x v="1"/>
    <x v="0"/>
    <n v="0"/>
    <x v="31"/>
    <x v="2"/>
    <x v="2"/>
    <n v="44"/>
    <n v="48.4"/>
    <n v="440"/>
    <n v="484"/>
    <x v="8"/>
    <x v="11"/>
    <x v="0"/>
  </r>
  <r>
    <d v="2021-12-20T00:00:00"/>
    <s v="P0012"/>
    <n v="14"/>
    <x v="2"/>
    <x v="0"/>
    <n v="0"/>
    <x v="35"/>
    <x v="2"/>
    <x v="1"/>
    <n v="73"/>
    <n v="94.17"/>
    <n v="1022"/>
    <n v="1318.38"/>
    <x v="9"/>
    <x v="11"/>
    <x v="0"/>
  </r>
  <r>
    <d v="2021-12-21T00:00:00"/>
    <s v="P0026"/>
    <n v="10"/>
    <x v="1"/>
    <x v="1"/>
    <n v="0"/>
    <x v="42"/>
    <x v="4"/>
    <x v="3"/>
    <n v="18"/>
    <n v="24.66"/>
    <n v="180"/>
    <n v="246.6"/>
    <x v="10"/>
    <x v="11"/>
    <x v="0"/>
  </r>
  <r>
    <d v="2021-12-24T00:00:00"/>
    <s v="P0042"/>
    <n v="8"/>
    <x v="0"/>
    <x v="1"/>
    <n v="0"/>
    <x v="10"/>
    <x v="1"/>
    <x v="0"/>
    <n v="120"/>
    <n v="162"/>
    <n v="960"/>
    <n v="1296"/>
    <x v="27"/>
    <x v="11"/>
    <x v="0"/>
  </r>
  <r>
    <d v="2021-12-24T00:00:00"/>
    <s v="P0036"/>
    <n v="8"/>
    <x v="0"/>
    <x v="0"/>
    <n v="0"/>
    <x v="43"/>
    <x v="4"/>
    <x v="1"/>
    <n v="90"/>
    <n v="96.3"/>
    <n v="720"/>
    <n v="770.4"/>
    <x v="27"/>
    <x v="11"/>
    <x v="0"/>
  </r>
  <r>
    <d v="2021-12-26T00:00:00"/>
    <s v="P0041"/>
    <n v="14"/>
    <x v="1"/>
    <x v="1"/>
    <n v="0"/>
    <x v="41"/>
    <x v="1"/>
    <x v="0"/>
    <n v="138"/>
    <n v="173.88"/>
    <n v="1932"/>
    <n v="2434.3199999999997"/>
    <x v="12"/>
    <x v="11"/>
    <x v="0"/>
  </r>
  <r>
    <d v="2021-12-27T00:00:00"/>
    <s v="P0029"/>
    <n v="14"/>
    <x v="2"/>
    <x v="1"/>
    <n v="0"/>
    <x v="19"/>
    <x v="4"/>
    <x v="2"/>
    <n v="47"/>
    <n v="53.11"/>
    <n v="658"/>
    <n v="743.54"/>
    <x v="13"/>
    <x v="11"/>
    <x v="0"/>
  </r>
  <r>
    <d v="2021-12-28T00:00:00"/>
    <s v="P0029"/>
    <n v="6"/>
    <x v="2"/>
    <x v="1"/>
    <n v="0"/>
    <x v="19"/>
    <x v="4"/>
    <x v="2"/>
    <n v="47"/>
    <n v="53.11"/>
    <n v="282"/>
    <n v="318.65999999999997"/>
    <x v="14"/>
    <x v="11"/>
    <x v="0"/>
  </r>
  <r>
    <d v="2021-12-30T00:00:00"/>
    <s v="P0010"/>
    <n v="13"/>
    <x v="1"/>
    <x v="0"/>
    <n v="0"/>
    <x v="20"/>
    <x v="2"/>
    <x v="0"/>
    <n v="148"/>
    <n v="164.28"/>
    <n v="1924"/>
    <n v="2135.64"/>
    <x v="24"/>
    <x v="11"/>
    <x v="0"/>
  </r>
  <r>
    <d v="2022-01-01T00:00:00"/>
    <s v="P0022"/>
    <n v="1"/>
    <x v="0"/>
    <x v="1"/>
    <n v="0"/>
    <x v="22"/>
    <x v="0"/>
    <x v="0"/>
    <n v="121"/>
    <n v="141.57"/>
    <n v="121"/>
    <n v="141.57"/>
    <x v="0"/>
    <x v="0"/>
    <x v="1"/>
  </r>
  <r>
    <d v="2022-01-02T00:00:00"/>
    <s v="P0010"/>
    <n v="7"/>
    <x v="2"/>
    <x v="1"/>
    <n v="0"/>
    <x v="20"/>
    <x v="2"/>
    <x v="0"/>
    <n v="148"/>
    <n v="164.28"/>
    <n v="1036"/>
    <n v="1149.96"/>
    <x v="1"/>
    <x v="0"/>
    <x v="1"/>
  </r>
  <r>
    <d v="2022-01-02T00:00:00"/>
    <s v="P0015"/>
    <n v="2"/>
    <x v="1"/>
    <x v="1"/>
    <n v="0"/>
    <x v="27"/>
    <x v="2"/>
    <x v="3"/>
    <n v="12"/>
    <n v="15.719999999999999"/>
    <n v="24"/>
    <n v="31.439999999999998"/>
    <x v="1"/>
    <x v="0"/>
    <x v="1"/>
  </r>
  <r>
    <d v="2022-01-02T00:00:00"/>
    <s v="P0033"/>
    <n v="1"/>
    <x v="2"/>
    <x v="1"/>
    <n v="0"/>
    <x v="38"/>
    <x v="4"/>
    <x v="1"/>
    <n v="95"/>
    <n v="119.7"/>
    <n v="95"/>
    <n v="119.7"/>
    <x v="1"/>
    <x v="0"/>
    <x v="1"/>
  </r>
  <r>
    <d v="2022-01-03T00:00:00"/>
    <s v="P0043"/>
    <n v="9"/>
    <x v="2"/>
    <x v="1"/>
    <n v="0"/>
    <x v="23"/>
    <x v="1"/>
    <x v="1"/>
    <n v="67"/>
    <n v="83.08"/>
    <n v="603"/>
    <n v="747.72"/>
    <x v="2"/>
    <x v="0"/>
    <x v="1"/>
  </r>
  <r>
    <d v="2022-01-04T00:00:00"/>
    <s v="P0012"/>
    <n v="8"/>
    <x v="2"/>
    <x v="0"/>
    <n v="0"/>
    <x v="35"/>
    <x v="2"/>
    <x v="1"/>
    <n v="73"/>
    <n v="94.17"/>
    <n v="584"/>
    <n v="753.36"/>
    <x v="3"/>
    <x v="0"/>
    <x v="1"/>
  </r>
  <r>
    <d v="2022-01-04T00:00:00"/>
    <s v="P0029"/>
    <n v="1"/>
    <x v="1"/>
    <x v="0"/>
    <n v="0"/>
    <x v="19"/>
    <x v="4"/>
    <x v="2"/>
    <n v="47"/>
    <n v="53.11"/>
    <n v="47"/>
    <n v="53.11"/>
    <x v="3"/>
    <x v="0"/>
    <x v="1"/>
  </r>
  <r>
    <d v="2022-01-09T00:00:00"/>
    <s v="P0032"/>
    <n v="12"/>
    <x v="2"/>
    <x v="0"/>
    <n v="0"/>
    <x v="18"/>
    <x v="4"/>
    <x v="1"/>
    <n v="89"/>
    <n v="117.48"/>
    <n v="1068"/>
    <n v="1409.76"/>
    <x v="4"/>
    <x v="0"/>
    <x v="1"/>
  </r>
  <r>
    <d v="2022-01-10T00:00:00"/>
    <s v="P0034"/>
    <n v="14"/>
    <x v="1"/>
    <x v="0"/>
    <n v="0"/>
    <x v="13"/>
    <x v="4"/>
    <x v="2"/>
    <n v="55"/>
    <n v="58.3"/>
    <n v="770"/>
    <n v="816.19999999999993"/>
    <x v="26"/>
    <x v="0"/>
    <x v="1"/>
  </r>
  <r>
    <d v="2022-01-11T00:00:00"/>
    <s v="P0032"/>
    <n v="2"/>
    <x v="2"/>
    <x v="0"/>
    <n v="0"/>
    <x v="18"/>
    <x v="4"/>
    <x v="1"/>
    <n v="89"/>
    <n v="117.48"/>
    <n v="178"/>
    <n v="234.96"/>
    <x v="5"/>
    <x v="0"/>
    <x v="1"/>
  </r>
  <r>
    <d v="2022-01-13T00:00:00"/>
    <s v="P0019"/>
    <n v="6"/>
    <x v="1"/>
    <x v="0"/>
    <n v="0"/>
    <x v="40"/>
    <x v="2"/>
    <x v="0"/>
    <n v="150"/>
    <n v="210"/>
    <n v="900"/>
    <n v="1260"/>
    <x v="22"/>
    <x v="0"/>
    <x v="1"/>
  </r>
  <r>
    <d v="2022-01-14T00:00:00"/>
    <s v="P0011"/>
    <n v="14"/>
    <x v="2"/>
    <x v="0"/>
    <n v="0"/>
    <x v="31"/>
    <x v="2"/>
    <x v="2"/>
    <n v="44"/>
    <n v="48.4"/>
    <n v="616"/>
    <n v="677.6"/>
    <x v="29"/>
    <x v="0"/>
    <x v="1"/>
  </r>
  <r>
    <d v="2022-01-15T00:00:00"/>
    <s v="P0022"/>
    <n v="10"/>
    <x v="2"/>
    <x v="1"/>
    <n v="0"/>
    <x v="22"/>
    <x v="0"/>
    <x v="0"/>
    <n v="121"/>
    <n v="141.57"/>
    <n v="1210"/>
    <n v="1415.6999999999998"/>
    <x v="17"/>
    <x v="0"/>
    <x v="1"/>
  </r>
  <r>
    <d v="2022-01-16T00:00:00"/>
    <s v="P0014"/>
    <n v="11"/>
    <x v="1"/>
    <x v="1"/>
    <n v="0"/>
    <x v="9"/>
    <x v="2"/>
    <x v="1"/>
    <n v="112"/>
    <n v="146.72"/>
    <n v="1232"/>
    <n v="1613.92"/>
    <x v="23"/>
    <x v="0"/>
    <x v="1"/>
  </r>
  <r>
    <d v="2022-01-17T00:00:00"/>
    <s v="P0040"/>
    <n v="4"/>
    <x v="1"/>
    <x v="0"/>
    <n v="0"/>
    <x v="17"/>
    <x v="1"/>
    <x v="1"/>
    <n v="90"/>
    <n v="115.2"/>
    <n v="360"/>
    <n v="460.8"/>
    <x v="30"/>
    <x v="0"/>
    <x v="1"/>
  </r>
  <r>
    <d v="2022-01-18T00:00:00"/>
    <s v="P0008"/>
    <n v="9"/>
    <x v="0"/>
    <x v="1"/>
    <n v="0"/>
    <x v="25"/>
    <x v="3"/>
    <x v="1"/>
    <n v="83"/>
    <n v="94.62"/>
    <n v="747"/>
    <n v="851.58"/>
    <x v="7"/>
    <x v="0"/>
    <x v="1"/>
  </r>
  <r>
    <d v="2022-01-20T00:00:00"/>
    <s v="P0021"/>
    <n v="2"/>
    <x v="2"/>
    <x v="1"/>
    <n v="0"/>
    <x v="32"/>
    <x v="0"/>
    <x v="0"/>
    <n v="126"/>
    <n v="162.54"/>
    <n v="252"/>
    <n v="325.08"/>
    <x v="9"/>
    <x v="0"/>
    <x v="1"/>
  </r>
  <r>
    <d v="2022-01-20T00:00:00"/>
    <s v="P0014"/>
    <n v="7"/>
    <x v="1"/>
    <x v="0"/>
    <n v="0"/>
    <x v="9"/>
    <x v="2"/>
    <x v="1"/>
    <n v="112"/>
    <n v="146.72"/>
    <n v="784"/>
    <n v="1027.04"/>
    <x v="9"/>
    <x v="0"/>
    <x v="1"/>
  </r>
  <r>
    <d v="2022-01-22T00:00:00"/>
    <s v="P0001"/>
    <n v="6"/>
    <x v="1"/>
    <x v="1"/>
    <n v="0"/>
    <x v="16"/>
    <x v="3"/>
    <x v="1"/>
    <n v="98"/>
    <n v="103.88"/>
    <n v="588"/>
    <n v="623.28"/>
    <x v="18"/>
    <x v="0"/>
    <x v="1"/>
  </r>
  <r>
    <d v="2022-01-23T00:00:00"/>
    <s v="P0002"/>
    <n v="5"/>
    <x v="0"/>
    <x v="1"/>
    <n v="0"/>
    <x v="29"/>
    <x v="3"/>
    <x v="1"/>
    <n v="105"/>
    <n v="142.80000000000001"/>
    <n v="525"/>
    <n v="714"/>
    <x v="19"/>
    <x v="0"/>
    <x v="1"/>
  </r>
  <r>
    <d v="2022-01-23T00:00:00"/>
    <s v="P0042"/>
    <n v="8"/>
    <x v="2"/>
    <x v="0"/>
    <n v="0"/>
    <x v="10"/>
    <x v="1"/>
    <x v="0"/>
    <n v="120"/>
    <n v="162"/>
    <n v="960"/>
    <n v="1296"/>
    <x v="19"/>
    <x v="0"/>
    <x v="1"/>
  </r>
  <r>
    <d v="2022-01-24T00:00:00"/>
    <s v="P0030"/>
    <n v="15"/>
    <x v="1"/>
    <x v="0"/>
    <n v="0"/>
    <x v="28"/>
    <x v="4"/>
    <x v="0"/>
    <n v="148"/>
    <n v="201.28"/>
    <n v="2220"/>
    <n v="3019.2"/>
    <x v="27"/>
    <x v="0"/>
    <x v="1"/>
  </r>
  <r>
    <d v="2022-01-25T00:00:00"/>
    <s v="P0017"/>
    <n v="14"/>
    <x v="2"/>
    <x v="1"/>
    <n v="0"/>
    <x v="39"/>
    <x v="2"/>
    <x v="0"/>
    <n v="134"/>
    <n v="156.78"/>
    <n v="1876"/>
    <n v="2194.92"/>
    <x v="11"/>
    <x v="0"/>
    <x v="1"/>
  </r>
  <r>
    <d v="2022-01-28T00:00:00"/>
    <s v="P0016"/>
    <n v="11"/>
    <x v="2"/>
    <x v="0"/>
    <n v="0"/>
    <x v="21"/>
    <x v="2"/>
    <x v="3"/>
    <n v="13"/>
    <n v="16.64"/>
    <n v="143"/>
    <n v="183.04000000000002"/>
    <x v="14"/>
    <x v="0"/>
    <x v="1"/>
  </r>
  <r>
    <d v="2022-01-31T00:00:00"/>
    <s v="P0023"/>
    <n v="6"/>
    <x v="1"/>
    <x v="1"/>
    <n v="0"/>
    <x v="12"/>
    <x v="0"/>
    <x v="0"/>
    <n v="141"/>
    <n v="149.46"/>
    <n v="846"/>
    <n v="896.76"/>
    <x v="25"/>
    <x v="0"/>
    <x v="1"/>
  </r>
  <r>
    <d v="2022-01-31T00:00:00"/>
    <s v="P0041"/>
    <n v="9"/>
    <x v="2"/>
    <x v="1"/>
    <n v="0"/>
    <x v="41"/>
    <x v="1"/>
    <x v="0"/>
    <n v="138"/>
    <n v="173.88"/>
    <n v="1242"/>
    <n v="1564.92"/>
    <x v="25"/>
    <x v="0"/>
    <x v="1"/>
  </r>
  <r>
    <d v="2022-02-01T00:00:00"/>
    <s v="P0005"/>
    <n v="9"/>
    <x v="2"/>
    <x v="1"/>
    <n v="0"/>
    <x v="24"/>
    <x v="3"/>
    <x v="0"/>
    <n v="133"/>
    <n v="155.61000000000001"/>
    <n v="1197"/>
    <n v="1400.4900000000002"/>
    <x v="0"/>
    <x v="1"/>
    <x v="1"/>
  </r>
  <r>
    <d v="2022-02-03T00:00:00"/>
    <s v="P0014"/>
    <n v="8"/>
    <x v="2"/>
    <x v="0"/>
    <n v="0"/>
    <x v="9"/>
    <x v="2"/>
    <x v="1"/>
    <n v="112"/>
    <n v="146.72"/>
    <n v="896"/>
    <n v="1173.76"/>
    <x v="2"/>
    <x v="1"/>
    <x v="1"/>
  </r>
  <r>
    <d v="2022-02-05T00:00:00"/>
    <s v="P0018"/>
    <n v="6"/>
    <x v="2"/>
    <x v="1"/>
    <n v="0"/>
    <x v="30"/>
    <x v="2"/>
    <x v="3"/>
    <n v="37"/>
    <n v="49.21"/>
    <n v="222"/>
    <n v="295.26"/>
    <x v="15"/>
    <x v="1"/>
    <x v="1"/>
  </r>
  <r>
    <d v="2022-02-06T00:00:00"/>
    <s v="P0002"/>
    <n v="6"/>
    <x v="2"/>
    <x v="1"/>
    <n v="0"/>
    <x v="29"/>
    <x v="3"/>
    <x v="1"/>
    <n v="105"/>
    <n v="142.80000000000001"/>
    <n v="630"/>
    <n v="856.80000000000007"/>
    <x v="16"/>
    <x v="1"/>
    <x v="1"/>
  </r>
  <r>
    <d v="2022-02-08T00:00:00"/>
    <s v="P0005"/>
    <n v="11"/>
    <x v="1"/>
    <x v="1"/>
    <n v="0"/>
    <x v="24"/>
    <x v="3"/>
    <x v="0"/>
    <n v="133"/>
    <n v="155.61000000000001"/>
    <n v="1463"/>
    <n v="1711.71"/>
    <x v="21"/>
    <x v="1"/>
    <x v="1"/>
  </r>
  <r>
    <d v="2022-02-08T00:00:00"/>
    <s v="P0004"/>
    <n v="3"/>
    <x v="1"/>
    <x v="1"/>
    <n v="0"/>
    <x v="3"/>
    <x v="3"/>
    <x v="2"/>
    <n v="44"/>
    <n v="48.84"/>
    <n v="132"/>
    <n v="146.52000000000001"/>
    <x v="21"/>
    <x v="1"/>
    <x v="1"/>
  </r>
  <r>
    <d v="2022-02-09T00:00:00"/>
    <s v="P0032"/>
    <n v="14"/>
    <x v="1"/>
    <x v="0"/>
    <n v="0"/>
    <x v="18"/>
    <x v="4"/>
    <x v="1"/>
    <n v="89"/>
    <n v="117.48"/>
    <n v="1246"/>
    <n v="1644.72"/>
    <x v="4"/>
    <x v="1"/>
    <x v="1"/>
  </r>
  <r>
    <d v="2022-02-12T00:00:00"/>
    <s v="P0010"/>
    <n v="13"/>
    <x v="2"/>
    <x v="1"/>
    <n v="0"/>
    <x v="20"/>
    <x v="2"/>
    <x v="0"/>
    <n v="148"/>
    <n v="164.28"/>
    <n v="1924"/>
    <n v="2135.64"/>
    <x v="6"/>
    <x v="1"/>
    <x v="1"/>
  </r>
  <r>
    <d v="2022-02-14T00:00:00"/>
    <s v="P0026"/>
    <n v="8"/>
    <x v="1"/>
    <x v="1"/>
    <n v="0"/>
    <x v="42"/>
    <x v="4"/>
    <x v="3"/>
    <n v="18"/>
    <n v="24.66"/>
    <n v="144"/>
    <n v="197.28"/>
    <x v="29"/>
    <x v="1"/>
    <x v="1"/>
  </r>
  <r>
    <d v="2022-02-14T00:00:00"/>
    <s v="P0028"/>
    <n v="3"/>
    <x v="2"/>
    <x v="1"/>
    <n v="0"/>
    <x v="33"/>
    <x v="4"/>
    <x v="3"/>
    <n v="37"/>
    <n v="41.81"/>
    <n v="111"/>
    <n v="125.43"/>
    <x v="29"/>
    <x v="1"/>
    <x v="1"/>
  </r>
  <r>
    <d v="2022-02-16T00:00:00"/>
    <s v="P0032"/>
    <n v="1"/>
    <x v="1"/>
    <x v="1"/>
    <n v="0"/>
    <x v="18"/>
    <x v="4"/>
    <x v="1"/>
    <n v="89"/>
    <n v="117.48"/>
    <n v="89"/>
    <n v="117.48"/>
    <x v="23"/>
    <x v="1"/>
    <x v="1"/>
  </r>
  <r>
    <d v="2022-02-19T00:00:00"/>
    <s v="P0002"/>
    <n v="13"/>
    <x v="1"/>
    <x v="1"/>
    <n v="0"/>
    <x v="29"/>
    <x v="3"/>
    <x v="1"/>
    <n v="105"/>
    <n v="142.80000000000001"/>
    <n v="1365"/>
    <n v="1856.4"/>
    <x v="8"/>
    <x v="1"/>
    <x v="1"/>
  </r>
  <r>
    <d v="2022-02-20T00:00:00"/>
    <s v="P0012"/>
    <n v="6"/>
    <x v="2"/>
    <x v="1"/>
    <n v="0"/>
    <x v="35"/>
    <x v="2"/>
    <x v="1"/>
    <n v="73"/>
    <n v="94.17"/>
    <n v="438"/>
    <n v="565.02"/>
    <x v="9"/>
    <x v="1"/>
    <x v="1"/>
  </r>
  <r>
    <d v="2022-02-23T00:00:00"/>
    <s v="P0013"/>
    <n v="6"/>
    <x v="1"/>
    <x v="0"/>
    <n v="0"/>
    <x v="2"/>
    <x v="2"/>
    <x v="1"/>
    <n v="112"/>
    <n v="122.08"/>
    <n v="672"/>
    <n v="732.48"/>
    <x v="19"/>
    <x v="1"/>
    <x v="1"/>
  </r>
  <r>
    <d v="2022-02-23T00:00:00"/>
    <s v="P0016"/>
    <n v="15"/>
    <x v="1"/>
    <x v="1"/>
    <n v="0"/>
    <x v="21"/>
    <x v="2"/>
    <x v="3"/>
    <n v="13"/>
    <n v="16.64"/>
    <n v="195"/>
    <n v="249.60000000000002"/>
    <x v="19"/>
    <x v="1"/>
    <x v="1"/>
  </r>
  <r>
    <d v="2022-02-23T00:00:00"/>
    <s v="P0036"/>
    <n v="8"/>
    <x v="2"/>
    <x v="0"/>
    <n v="0"/>
    <x v="43"/>
    <x v="4"/>
    <x v="1"/>
    <n v="90"/>
    <n v="96.3"/>
    <n v="720"/>
    <n v="770.4"/>
    <x v="19"/>
    <x v="1"/>
    <x v="1"/>
  </r>
  <r>
    <d v="2022-02-27T00:00:00"/>
    <s v="P0012"/>
    <n v="7"/>
    <x v="2"/>
    <x v="1"/>
    <n v="0"/>
    <x v="35"/>
    <x v="2"/>
    <x v="1"/>
    <n v="73"/>
    <n v="94.17"/>
    <n v="511"/>
    <n v="659.19"/>
    <x v="13"/>
    <x v="1"/>
    <x v="1"/>
  </r>
  <r>
    <d v="2022-02-27T00:00:00"/>
    <s v="P0005"/>
    <n v="15"/>
    <x v="2"/>
    <x v="0"/>
    <n v="0"/>
    <x v="24"/>
    <x v="3"/>
    <x v="0"/>
    <n v="133"/>
    <n v="155.61000000000001"/>
    <n v="1995"/>
    <n v="2334.15"/>
    <x v="13"/>
    <x v="1"/>
    <x v="1"/>
  </r>
  <r>
    <d v="2022-02-28T00:00:00"/>
    <s v="P0037"/>
    <n v="15"/>
    <x v="2"/>
    <x v="1"/>
    <n v="0"/>
    <x v="8"/>
    <x v="1"/>
    <x v="1"/>
    <n v="67"/>
    <n v="85.76"/>
    <n v="1005"/>
    <n v="1286.4000000000001"/>
    <x v="14"/>
    <x v="1"/>
    <x v="1"/>
  </r>
  <r>
    <d v="2022-03-04T00:00:00"/>
    <s v="P0026"/>
    <n v="13"/>
    <x v="0"/>
    <x v="0"/>
    <n v="0"/>
    <x v="42"/>
    <x v="4"/>
    <x v="3"/>
    <n v="18"/>
    <n v="24.66"/>
    <n v="234"/>
    <n v="320.58"/>
    <x v="3"/>
    <x v="2"/>
    <x v="1"/>
  </r>
  <r>
    <d v="2022-03-06T00:00:00"/>
    <s v="P0004"/>
    <n v="2"/>
    <x v="2"/>
    <x v="1"/>
    <n v="0"/>
    <x v="3"/>
    <x v="3"/>
    <x v="2"/>
    <n v="44"/>
    <n v="48.84"/>
    <n v="88"/>
    <n v="97.68"/>
    <x v="16"/>
    <x v="2"/>
    <x v="1"/>
  </r>
  <r>
    <d v="2022-03-07T00:00:00"/>
    <s v="P0003"/>
    <n v="1"/>
    <x v="2"/>
    <x v="1"/>
    <n v="0"/>
    <x v="6"/>
    <x v="3"/>
    <x v="1"/>
    <n v="71"/>
    <n v="80.94"/>
    <n v="71"/>
    <n v="80.94"/>
    <x v="20"/>
    <x v="2"/>
    <x v="1"/>
  </r>
  <r>
    <d v="2022-03-08T00:00:00"/>
    <s v="P0044"/>
    <n v="6"/>
    <x v="2"/>
    <x v="0"/>
    <n v="0"/>
    <x v="11"/>
    <x v="1"/>
    <x v="1"/>
    <n v="76"/>
    <n v="82.08"/>
    <n v="456"/>
    <n v="492.48"/>
    <x v="21"/>
    <x v="2"/>
    <x v="1"/>
  </r>
  <r>
    <d v="2022-03-09T00:00:00"/>
    <s v="P0030"/>
    <n v="3"/>
    <x v="2"/>
    <x v="0"/>
    <n v="0"/>
    <x v="28"/>
    <x v="4"/>
    <x v="0"/>
    <n v="148"/>
    <n v="201.28"/>
    <n v="444"/>
    <n v="603.84"/>
    <x v="4"/>
    <x v="2"/>
    <x v="1"/>
  </r>
  <r>
    <d v="2022-03-09T00:00:00"/>
    <s v="P0004"/>
    <n v="11"/>
    <x v="1"/>
    <x v="1"/>
    <n v="0"/>
    <x v="3"/>
    <x v="3"/>
    <x v="2"/>
    <n v="44"/>
    <n v="48.84"/>
    <n v="484"/>
    <n v="537.24"/>
    <x v="4"/>
    <x v="2"/>
    <x v="1"/>
  </r>
  <r>
    <d v="2022-03-10T00:00:00"/>
    <s v="P0033"/>
    <n v="12"/>
    <x v="0"/>
    <x v="0"/>
    <n v="0"/>
    <x v="38"/>
    <x v="4"/>
    <x v="1"/>
    <n v="95"/>
    <n v="119.7"/>
    <n v="1140"/>
    <n v="1436.4"/>
    <x v="26"/>
    <x v="2"/>
    <x v="1"/>
  </r>
  <r>
    <d v="2022-03-14T00:00:00"/>
    <s v="P0016"/>
    <n v="2"/>
    <x v="2"/>
    <x v="1"/>
    <n v="0"/>
    <x v="21"/>
    <x v="2"/>
    <x v="3"/>
    <n v="13"/>
    <n v="16.64"/>
    <n v="26"/>
    <n v="33.28"/>
    <x v="29"/>
    <x v="2"/>
    <x v="1"/>
  </r>
  <r>
    <d v="2022-03-14T00:00:00"/>
    <s v="P0026"/>
    <n v="13"/>
    <x v="2"/>
    <x v="0"/>
    <n v="0"/>
    <x v="42"/>
    <x v="4"/>
    <x v="3"/>
    <n v="18"/>
    <n v="24.66"/>
    <n v="234"/>
    <n v="320.58"/>
    <x v="29"/>
    <x v="2"/>
    <x v="1"/>
  </r>
  <r>
    <d v="2022-03-18T00:00:00"/>
    <s v="P0019"/>
    <n v="2"/>
    <x v="1"/>
    <x v="1"/>
    <n v="0"/>
    <x v="40"/>
    <x v="2"/>
    <x v="0"/>
    <n v="150"/>
    <n v="210"/>
    <n v="300"/>
    <n v="420"/>
    <x v="7"/>
    <x v="2"/>
    <x v="1"/>
  </r>
  <r>
    <d v="2022-03-18T00:00:00"/>
    <s v="P0027"/>
    <n v="10"/>
    <x v="2"/>
    <x v="1"/>
    <n v="0"/>
    <x v="26"/>
    <x v="4"/>
    <x v="2"/>
    <n v="48"/>
    <n v="57.120000000000005"/>
    <n v="480"/>
    <n v="571.20000000000005"/>
    <x v="7"/>
    <x v="2"/>
    <x v="1"/>
  </r>
  <r>
    <d v="2022-03-19T00:00:00"/>
    <s v="P0041"/>
    <n v="6"/>
    <x v="0"/>
    <x v="1"/>
    <n v="0"/>
    <x v="41"/>
    <x v="1"/>
    <x v="0"/>
    <n v="138"/>
    <n v="173.88"/>
    <n v="828"/>
    <n v="1043.28"/>
    <x v="8"/>
    <x v="2"/>
    <x v="1"/>
  </r>
  <r>
    <d v="2022-03-23T00:00:00"/>
    <s v="P0032"/>
    <n v="9"/>
    <x v="2"/>
    <x v="1"/>
    <n v="0"/>
    <x v="18"/>
    <x v="4"/>
    <x v="1"/>
    <n v="89"/>
    <n v="117.48"/>
    <n v="801"/>
    <n v="1057.32"/>
    <x v="19"/>
    <x v="2"/>
    <x v="1"/>
  </r>
  <r>
    <d v="2022-03-25T00:00:00"/>
    <s v="P0001"/>
    <n v="2"/>
    <x v="0"/>
    <x v="0"/>
    <n v="0"/>
    <x v="16"/>
    <x v="3"/>
    <x v="1"/>
    <n v="98"/>
    <n v="103.88"/>
    <n v="196"/>
    <n v="207.76"/>
    <x v="11"/>
    <x v="2"/>
    <x v="1"/>
  </r>
  <r>
    <d v="2022-03-25T00:00:00"/>
    <s v="P0030"/>
    <n v="11"/>
    <x v="2"/>
    <x v="0"/>
    <n v="0"/>
    <x v="28"/>
    <x v="4"/>
    <x v="0"/>
    <n v="148"/>
    <n v="201.28"/>
    <n v="1628"/>
    <n v="2214.08"/>
    <x v="11"/>
    <x v="2"/>
    <x v="1"/>
  </r>
  <r>
    <d v="2022-03-29T00:00:00"/>
    <s v="P0032"/>
    <n v="12"/>
    <x v="1"/>
    <x v="0"/>
    <n v="0"/>
    <x v="18"/>
    <x v="4"/>
    <x v="1"/>
    <n v="89"/>
    <n v="117.48"/>
    <n v="1068"/>
    <n v="1409.76"/>
    <x v="28"/>
    <x v="2"/>
    <x v="1"/>
  </r>
  <r>
    <d v="2022-03-30T00:00:00"/>
    <s v="P0001"/>
    <n v="13"/>
    <x v="1"/>
    <x v="1"/>
    <n v="0"/>
    <x v="16"/>
    <x v="3"/>
    <x v="1"/>
    <n v="98"/>
    <n v="103.88"/>
    <n v="1274"/>
    <n v="1350.44"/>
    <x v="24"/>
    <x v="2"/>
    <x v="1"/>
  </r>
  <r>
    <d v="2022-04-01T00:00:00"/>
    <s v="P0002"/>
    <n v="2"/>
    <x v="1"/>
    <x v="1"/>
    <n v="0"/>
    <x v="29"/>
    <x v="3"/>
    <x v="1"/>
    <n v="105"/>
    <n v="142.80000000000001"/>
    <n v="210"/>
    <n v="285.60000000000002"/>
    <x v="0"/>
    <x v="3"/>
    <x v="1"/>
  </r>
  <r>
    <d v="2022-04-02T00:00:00"/>
    <s v="P0002"/>
    <n v="3"/>
    <x v="2"/>
    <x v="1"/>
    <n v="0"/>
    <x v="29"/>
    <x v="3"/>
    <x v="1"/>
    <n v="105"/>
    <n v="142.80000000000001"/>
    <n v="315"/>
    <n v="428.40000000000003"/>
    <x v="1"/>
    <x v="3"/>
    <x v="1"/>
  </r>
  <r>
    <d v="2022-04-06T00:00:00"/>
    <s v="P0040"/>
    <n v="2"/>
    <x v="0"/>
    <x v="1"/>
    <n v="0"/>
    <x v="17"/>
    <x v="1"/>
    <x v="1"/>
    <n v="90"/>
    <n v="115.2"/>
    <n v="180"/>
    <n v="230.4"/>
    <x v="16"/>
    <x v="3"/>
    <x v="1"/>
  </r>
  <r>
    <d v="2022-04-07T00:00:00"/>
    <s v="P0026"/>
    <n v="7"/>
    <x v="2"/>
    <x v="0"/>
    <n v="0"/>
    <x v="42"/>
    <x v="4"/>
    <x v="3"/>
    <n v="18"/>
    <n v="24.66"/>
    <n v="126"/>
    <n v="172.62"/>
    <x v="20"/>
    <x v="3"/>
    <x v="1"/>
  </r>
  <r>
    <d v="2022-04-09T00:00:00"/>
    <s v="P0039"/>
    <n v="12"/>
    <x v="0"/>
    <x v="1"/>
    <n v="0"/>
    <x v="34"/>
    <x v="1"/>
    <x v="3"/>
    <n v="37"/>
    <n v="42.55"/>
    <n v="444"/>
    <n v="510.59999999999997"/>
    <x v="4"/>
    <x v="3"/>
    <x v="1"/>
  </r>
  <r>
    <d v="2022-04-09T00:00:00"/>
    <s v="P0002"/>
    <n v="9"/>
    <x v="1"/>
    <x v="0"/>
    <n v="0"/>
    <x v="29"/>
    <x v="3"/>
    <x v="1"/>
    <n v="105"/>
    <n v="142.80000000000001"/>
    <n v="945"/>
    <n v="1285.2"/>
    <x v="4"/>
    <x v="3"/>
    <x v="1"/>
  </r>
  <r>
    <d v="2022-04-13T00:00:00"/>
    <s v="P0016"/>
    <n v="14"/>
    <x v="0"/>
    <x v="0"/>
    <n v="0"/>
    <x v="21"/>
    <x v="2"/>
    <x v="3"/>
    <n v="13"/>
    <n v="16.64"/>
    <n v="182"/>
    <n v="232.96"/>
    <x v="22"/>
    <x v="3"/>
    <x v="1"/>
  </r>
  <r>
    <d v="2022-04-18T00:00:00"/>
    <s v="P0041"/>
    <n v="9"/>
    <x v="2"/>
    <x v="1"/>
    <n v="0"/>
    <x v="41"/>
    <x v="1"/>
    <x v="0"/>
    <n v="138"/>
    <n v="173.88"/>
    <n v="1242"/>
    <n v="1564.92"/>
    <x v="7"/>
    <x v="3"/>
    <x v="1"/>
  </r>
  <r>
    <d v="2022-04-20T00:00:00"/>
    <s v="P0018"/>
    <n v="2"/>
    <x v="0"/>
    <x v="0"/>
    <n v="0"/>
    <x v="30"/>
    <x v="2"/>
    <x v="3"/>
    <n v="37"/>
    <n v="49.21"/>
    <n v="74"/>
    <n v="98.42"/>
    <x v="9"/>
    <x v="3"/>
    <x v="1"/>
  </r>
  <r>
    <d v="2022-04-20T00:00:00"/>
    <s v="P0012"/>
    <n v="4"/>
    <x v="2"/>
    <x v="0"/>
    <n v="0"/>
    <x v="35"/>
    <x v="2"/>
    <x v="1"/>
    <n v="73"/>
    <n v="94.17"/>
    <n v="292"/>
    <n v="376.68"/>
    <x v="9"/>
    <x v="3"/>
    <x v="1"/>
  </r>
  <r>
    <d v="2022-04-21T00:00:00"/>
    <s v="P0030"/>
    <n v="2"/>
    <x v="2"/>
    <x v="1"/>
    <n v="0"/>
    <x v="28"/>
    <x v="4"/>
    <x v="0"/>
    <n v="148"/>
    <n v="201.28"/>
    <n v="296"/>
    <n v="402.56"/>
    <x v="10"/>
    <x v="3"/>
    <x v="1"/>
  </r>
  <r>
    <d v="2022-04-21T00:00:00"/>
    <s v="P0026"/>
    <n v="14"/>
    <x v="1"/>
    <x v="0"/>
    <n v="0"/>
    <x v="42"/>
    <x v="4"/>
    <x v="3"/>
    <n v="18"/>
    <n v="24.66"/>
    <n v="252"/>
    <n v="345.24"/>
    <x v="10"/>
    <x v="3"/>
    <x v="1"/>
  </r>
  <r>
    <d v="2022-04-23T00:00:00"/>
    <s v="P0044"/>
    <n v="15"/>
    <x v="1"/>
    <x v="0"/>
    <n v="0"/>
    <x v="11"/>
    <x v="1"/>
    <x v="1"/>
    <n v="76"/>
    <n v="82.08"/>
    <n v="1140"/>
    <n v="1231.2"/>
    <x v="19"/>
    <x v="3"/>
    <x v="1"/>
  </r>
  <r>
    <d v="2022-04-24T00:00:00"/>
    <s v="P0034"/>
    <n v="4"/>
    <x v="2"/>
    <x v="0"/>
    <n v="0"/>
    <x v="13"/>
    <x v="4"/>
    <x v="2"/>
    <n v="55"/>
    <n v="58.3"/>
    <n v="220"/>
    <n v="233.2"/>
    <x v="27"/>
    <x v="3"/>
    <x v="1"/>
  </r>
  <r>
    <d v="2022-04-25T00:00:00"/>
    <s v="P0004"/>
    <n v="9"/>
    <x v="2"/>
    <x v="1"/>
    <n v="0"/>
    <x v="3"/>
    <x v="3"/>
    <x v="2"/>
    <n v="44"/>
    <n v="48.84"/>
    <n v="396"/>
    <n v="439.56000000000006"/>
    <x v="11"/>
    <x v="3"/>
    <x v="1"/>
  </r>
  <r>
    <d v="2022-04-25T00:00:00"/>
    <s v="P0003"/>
    <n v="8"/>
    <x v="1"/>
    <x v="0"/>
    <n v="0"/>
    <x v="6"/>
    <x v="3"/>
    <x v="1"/>
    <n v="71"/>
    <n v="80.94"/>
    <n v="568"/>
    <n v="647.52"/>
    <x v="11"/>
    <x v="3"/>
    <x v="1"/>
  </r>
  <r>
    <d v="2022-04-26T00:00:00"/>
    <s v="P0027"/>
    <n v="2"/>
    <x v="2"/>
    <x v="1"/>
    <n v="0"/>
    <x v="26"/>
    <x v="4"/>
    <x v="2"/>
    <n v="48"/>
    <n v="57.120000000000005"/>
    <n v="96"/>
    <n v="114.24000000000001"/>
    <x v="12"/>
    <x v="3"/>
    <x v="1"/>
  </r>
  <r>
    <d v="2022-04-28T00:00:00"/>
    <s v="P0014"/>
    <n v="14"/>
    <x v="2"/>
    <x v="1"/>
    <n v="0"/>
    <x v="9"/>
    <x v="2"/>
    <x v="1"/>
    <n v="112"/>
    <n v="146.72"/>
    <n v="1568"/>
    <n v="2054.08"/>
    <x v="14"/>
    <x v="3"/>
    <x v="1"/>
  </r>
  <r>
    <d v="2022-04-30T00:00:00"/>
    <s v="P0016"/>
    <n v="13"/>
    <x v="1"/>
    <x v="0"/>
    <n v="0"/>
    <x v="21"/>
    <x v="2"/>
    <x v="3"/>
    <n v="13"/>
    <n v="16.64"/>
    <n v="169"/>
    <n v="216.32"/>
    <x v="24"/>
    <x v="3"/>
    <x v="1"/>
  </r>
  <r>
    <d v="2022-04-30T00:00:00"/>
    <s v="P0027"/>
    <n v="8"/>
    <x v="2"/>
    <x v="0"/>
    <n v="0"/>
    <x v="26"/>
    <x v="4"/>
    <x v="2"/>
    <n v="48"/>
    <n v="57.120000000000005"/>
    <n v="384"/>
    <n v="456.96000000000004"/>
    <x v="24"/>
    <x v="3"/>
    <x v="1"/>
  </r>
  <r>
    <d v="2022-05-01T00:00:00"/>
    <s v="P0034"/>
    <n v="9"/>
    <x v="0"/>
    <x v="0"/>
    <n v="0"/>
    <x v="13"/>
    <x v="4"/>
    <x v="2"/>
    <n v="55"/>
    <n v="58.3"/>
    <n v="495"/>
    <n v="524.69999999999993"/>
    <x v="0"/>
    <x v="4"/>
    <x v="1"/>
  </r>
  <r>
    <d v="2022-05-01T00:00:00"/>
    <s v="P0033"/>
    <n v="6"/>
    <x v="1"/>
    <x v="0"/>
    <n v="0"/>
    <x v="38"/>
    <x v="4"/>
    <x v="1"/>
    <n v="95"/>
    <n v="119.7"/>
    <n v="570"/>
    <n v="718.2"/>
    <x v="0"/>
    <x v="4"/>
    <x v="1"/>
  </r>
  <r>
    <d v="2022-05-02T00:00:00"/>
    <s v="P0013"/>
    <n v="4"/>
    <x v="1"/>
    <x v="1"/>
    <n v="0"/>
    <x v="2"/>
    <x v="2"/>
    <x v="1"/>
    <n v="112"/>
    <n v="122.08"/>
    <n v="448"/>
    <n v="488.32"/>
    <x v="1"/>
    <x v="4"/>
    <x v="1"/>
  </r>
  <r>
    <d v="2022-05-04T00:00:00"/>
    <s v="P0020"/>
    <n v="10"/>
    <x v="2"/>
    <x v="0"/>
    <n v="0"/>
    <x v="14"/>
    <x v="0"/>
    <x v="2"/>
    <n v="61"/>
    <n v="76.25"/>
    <n v="610"/>
    <n v="762.5"/>
    <x v="3"/>
    <x v="4"/>
    <x v="1"/>
  </r>
  <r>
    <d v="2022-05-06T00:00:00"/>
    <s v="P0034"/>
    <n v="7"/>
    <x v="2"/>
    <x v="0"/>
    <n v="0"/>
    <x v="13"/>
    <x v="4"/>
    <x v="2"/>
    <n v="55"/>
    <n v="58.3"/>
    <n v="385"/>
    <n v="408.09999999999997"/>
    <x v="16"/>
    <x v="4"/>
    <x v="1"/>
  </r>
  <r>
    <d v="2022-05-07T00:00:00"/>
    <s v="P0015"/>
    <n v="4"/>
    <x v="1"/>
    <x v="1"/>
    <n v="0"/>
    <x v="27"/>
    <x v="2"/>
    <x v="3"/>
    <n v="12"/>
    <n v="15.719999999999999"/>
    <n v="48"/>
    <n v="62.879999999999995"/>
    <x v="20"/>
    <x v="4"/>
    <x v="1"/>
  </r>
  <r>
    <d v="2022-05-07T00:00:00"/>
    <s v="P0027"/>
    <n v="1"/>
    <x v="1"/>
    <x v="0"/>
    <n v="0"/>
    <x v="26"/>
    <x v="4"/>
    <x v="2"/>
    <n v="48"/>
    <n v="57.120000000000005"/>
    <n v="48"/>
    <n v="57.120000000000005"/>
    <x v="20"/>
    <x v="4"/>
    <x v="1"/>
  </r>
  <r>
    <d v="2022-05-08T00:00:00"/>
    <s v="P0022"/>
    <n v="7"/>
    <x v="1"/>
    <x v="0"/>
    <n v="0"/>
    <x v="22"/>
    <x v="0"/>
    <x v="0"/>
    <n v="121"/>
    <n v="141.57"/>
    <n v="847"/>
    <n v="990.99"/>
    <x v="21"/>
    <x v="4"/>
    <x v="1"/>
  </r>
  <r>
    <d v="2022-05-09T00:00:00"/>
    <s v="P0017"/>
    <n v="12"/>
    <x v="0"/>
    <x v="1"/>
    <n v="0"/>
    <x v="39"/>
    <x v="2"/>
    <x v="0"/>
    <n v="134"/>
    <n v="156.78"/>
    <n v="1608"/>
    <n v="1881.3600000000001"/>
    <x v="4"/>
    <x v="4"/>
    <x v="1"/>
  </r>
  <r>
    <d v="2022-05-10T00:00:00"/>
    <s v="P0009"/>
    <n v="6"/>
    <x v="2"/>
    <x v="0"/>
    <n v="0"/>
    <x v="37"/>
    <x v="3"/>
    <x v="3"/>
    <n v="6"/>
    <n v="7.8599999999999994"/>
    <n v="36"/>
    <n v="47.16"/>
    <x v="26"/>
    <x v="4"/>
    <x v="1"/>
  </r>
  <r>
    <d v="2022-05-12T00:00:00"/>
    <s v="P0011"/>
    <n v="7"/>
    <x v="1"/>
    <x v="1"/>
    <n v="0"/>
    <x v="31"/>
    <x v="2"/>
    <x v="2"/>
    <n v="44"/>
    <n v="48.4"/>
    <n v="308"/>
    <n v="338.8"/>
    <x v="6"/>
    <x v="4"/>
    <x v="1"/>
  </r>
  <r>
    <d v="2022-05-13T00:00:00"/>
    <s v="P0012"/>
    <n v="5"/>
    <x v="2"/>
    <x v="0"/>
    <n v="0"/>
    <x v="35"/>
    <x v="2"/>
    <x v="1"/>
    <n v="73"/>
    <n v="94.17"/>
    <n v="365"/>
    <n v="470.85"/>
    <x v="22"/>
    <x v="4"/>
    <x v="1"/>
  </r>
  <r>
    <d v="2022-05-14T00:00:00"/>
    <s v="P0008"/>
    <n v="14"/>
    <x v="2"/>
    <x v="1"/>
    <n v="0"/>
    <x v="25"/>
    <x v="3"/>
    <x v="1"/>
    <n v="83"/>
    <n v="94.62"/>
    <n v="1162"/>
    <n v="1324.68"/>
    <x v="29"/>
    <x v="4"/>
    <x v="1"/>
  </r>
  <r>
    <d v="2022-05-15T00:00:00"/>
    <s v="P0020"/>
    <n v="5"/>
    <x v="1"/>
    <x v="0"/>
    <n v="0"/>
    <x v="14"/>
    <x v="0"/>
    <x v="2"/>
    <n v="61"/>
    <n v="76.25"/>
    <n v="305"/>
    <n v="381.25"/>
    <x v="17"/>
    <x v="4"/>
    <x v="1"/>
  </r>
  <r>
    <d v="2022-05-16T00:00:00"/>
    <s v="P0010"/>
    <n v="13"/>
    <x v="2"/>
    <x v="1"/>
    <n v="0"/>
    <x v="20"/>
    <x v="2"/>
    <x v="0"/>
    <n v="148"/>
    <n v="164.28"/>
    <n v="1924"/>
    <n v="2135.64"/>
    <x v="23"/>
    <x v="4"/>
    <x v="1"/>
  </r>
  <r>
    <d v="2022-05-16T00:00:00"/>
    <s v="P0031"/>
    <n v="13"/>
    <x v="1"/>
    <x v="0"/>
    <n v="0"/>
    <x v="5"/>
    <x v="4"/>
    <x v="1"/>
    <n v="93"/>
    <n v="104.16"/>
    <n v="1209"/>
    <n v="1354.08"/>
    <x v="23"/>
    <x v="4"/>
    <x v="1"/>
  </r>
  <r>
    <d v="2022-05-17T00:00:00"/>
    <s v="P0027"/>
    <n v="8"/>
    <x v="2"/>
    <x v="1"/>
    <n v="0"/>
    <x v="26"/>
    <x v="4"/>
    <x v="2"/>
    <n v="48"/>
    <n v="57.120000000000005"/>
    <n v="384"/>
    <n v="456.96000000000004"/>
    <x v="30"/>
    <x v="4"/>
    <x v="1"/>
  </r>
  <r>
    <d v="2022-05-18T00:00:00"/>
    <s v="P0027"/>
    <n v="4"/>
    <x v="0"/>
    <x v="0"/>
    <n v="0"/>
    <x v="26"/>
    <x v="4"/>
    <x v="2"/>
    <n v="48"/>
    <n v="57.120000000000005"/>
    <n v="192"/>
    <n v="228.48000000000002"/>
    <x v="7"/>
    <x v="4"/>
    <x v="1"/>
  </r>
  <r>
    <d v="2022-05-18T00:00:00"/>
    <s v="P0038"/>
    <n v="8"/>
    <x v="0"/>
    <x v="0"/>
    <n v="0"/>
    <x v="1"/>
    <x v="1"/>
    <x v="1"/>
    <n v="72"/>
    <n v="79.92"/>
    <n v="576"/>
    <n v="639.36"/>
    <x v="7"/>
    <x v="4"/>
    <x v="1"/>
  </r>
  <r>
    <d v="2022-05-20T00:00:00"/>
    <s v="P0044"/>
    <n v="15"/>
    <x v="1"/>
    <x v="1"/>
    <n v="0"/>
    <x v="11"/>
    <x v="1"/>
    <x v="1"/>
    <n v="76"/>
    <n v="82.08"/>
    <n v="1140"/>
    <n v="1231.2"/>
    <x v="9"/>
    <x v="4"/>
    <x v="1"/>
  </r>
  <r>
    <d v="2022-05-22T00:00:00"/>
    <s v="P0015"/>
    <n v="12"/>
    <x v="2"/>
    <x v="0"/>
    <n v="0"/>
    <x v="27"/>
    <x v="2"/>
    <x v="3"/>
    <n v="12"/>
    <n v="15.719999999999999"/>
    <n v="144"/>
    <n v="188.64"/>
    <x v="18"/>
    <x v="4"/>
    <x v="1"/>
  </r>
  <r>
    <d v="2022-05-25T00:00:00"/>
    <s v="P0002"/>
    <n v="7"/>
    <x v="1"/>
    <x v="0"/>
    <n v="0"/>
    <x v="29"/>
    <x v="3"/>
    <x v="1"/>
    <n v="105"/>
    <n v="142.80000000000001"/>
    <n v="735"/>
    <n v="999.60000000000014"/>
    <x v="11"/>
    <x v="4"/>
    <x v="1"/>
  </r>
  <r>
    <d v="2022-05-26T00:00:00"/>
    <s v="P0028"/>
    <n v="2"/>
    <x v="2"/>
    <x v="0"/>
    <n v="0"/>
    <x v="33"/>
    <x v="4"/>
    <x v="3"/>
    <n v="37"/>
    <n v="41.81"/>
    <n v="74"/>
    <n v="83.62"/>
    <x v="12"/>
    <x v="4"/>
    <x v="1"/>
  </r>
  <r>
    <d v="2022-05-26T00:00:00"/>
    <s v="P0027"/>
    <n v="2"/>
    <x v="1"/>
    <x v="0"/>
    <n v="0"/>
    <x v="26"/>
    <x v="4"/>
    <x v="2"/>
    <n v="48"/>
    <n v="57.120000000000005"/>
    <n v="96"/>
    <n v="114.24000000000001"/>
    <x v="12"/>
    <x v="4"/>
    <x v="1"/>
  </r>
  <r>
    <d v="2022-05-28T00:00:00"/>
    <s v="P0041"/>
    <n v="10"/>
    <x v="0"/>
    <x v="1"/>
    <n v="0"/>
    <x v="41"/>
    <x v="1"/>
    <x v="0"/>
    <n v="138"/>
    <n v="173.88"/>
    <n v="1380"/>
    <n v="1738.8"/>
    <x v="14"/>
    <x v="4"/>
    <x v="1"/>
  </r>
  <r>
    <d v="2022-05-28T00:00:00"/>
    <s v="P0008"/>
    <n v="5"/>
    <x v="0"/>
    <x v="0"/>
    <n v="0"/>
    <x v="25"/>
    <x v="3"/>
    <x v="1"/>
    <n v="83"/>
    <n v="94.62"/>
    <n v="415"/>
    <n v="473.1"/>
    <x v="14"/>
    <x v="4"/>
    <x v="1"/>
  </r>
  <r>
    <d v="2022-05-28T00:00:00"/>
    <s v="P0010"/>
    <n v="9"/>
    <x v="1"/>
    <x v="1"/>
    <n v="0"/>
    <x v="20"/>
    <x v="2"/>
    <x v="0"/>
    <n v="148"/>
    <n v="164.28"/>
    <n v="1332"/>
    <n v="1478.52"/>
    <x v="14"/>
    <x v="4"/>
    <x v="1"/>
  </r>
  <r>
    <d v="2022-05-28T00:00:00"/>
    <s v="P0004"/>
    <n v="12"/>
    <x v="1"/>
    <x v="0"/>
    <n v="0"/>
    <x v="3"/>
    <x v="3"/>
    <x v="2"/>
    <n v="44"/>
    <n v="48.84"/>
    <n v="528"/>
    <n v="586.08000000000004"/>
    <x v="14"/>
    <x v="4"/>
    <x v="1"/>
  </r>
  <r>
    <d v="2022-05-28T00:00:00"/>
    <s v="P0020"/>
    <n v="14"/>
    <x v="2"/>
    <x v="1"/>
    <n v="0"/>
    <x v="14"/>
    <x v="0"/>
    <x v="2"/>
    <n v="61"/>
    <n v="76.25"/>
    <n v="854"/>
    <n v="1067.5"/>
    <x v="14"/>
    <x v="4"/>
    <x v="1"/>
  </r>
  <r>
    <d v="2022-05-30T00:00:00"/>
    <s v="P0044"/>
    <n v="9"/>
    <x v="2"/>
    <x v="0"/>
    <n v="0"/>
    <x v="11"/>
    <x v="1"/>
    <x v="1"/>
    <n v="76"/>
    <n v="82.08"/>
    <n v="684"/>
    <n v="738.72"/>
    <x v="24"/>
    <x v="4"/>
    <x v="1"/>
  </r>
  <r>
    <d v="2022-05-30T00:00:00"/>
    <s v="P0005"/>
    <n v="4"/>
    <x v="0"/>
    <x v="1"/>
    <n v="0"/>
    <x v="24"/>
    <x v="3"/>
    <x v="0"/>
    <n v="133"/>
    <n v="155.61000000000001"/>
    <n v="532"/>
    <n v="622.44000000000005"/>
    <x v="24"/>
    <x v="4"/>
    <x v="1"/>
  </r>
  <r>
    <d v="2022-05-30T00:00:00"/>
    <s v="P0033"/>
    <n v="3"/>
    <x v="1"/>
    <x v="1"/>
    <n v="0"/>
    <x v="38"/>
    <x v="4"/>
    <x v="1"/>
    <n v="95"/>
    <n v="119.7"/>
    <n v="285"/>
    <n v="359.1"/>
    <x v="24"/>
    <x v="4"/>
    <x v="1"/>
  </r>
  <r>
    <d v="2022-06-03T00:00:00"/>
    <s v="P0008"/>
    <n v="14"/>
    <x v="1"/>
    <x v="0"/>
    <n v="0"/>
    <x v="25"/>
    <x v="3"/>
    <x v="1"/>
    <n v="83"/>
    <n v="94.62"/>
    <n v="1162"/>
    <n v="1324.68"/>
    <x v="2"/>
    <x v="5"/>
    <x v="1"/>
  </r>
  <r>
    <d v="2022-06-10T00:00:00"/>
    <s v="P0028"/>
    <n v="8"/>
    <x v="0"/>
    <x v="0"/>
    <n v="0"/>
    <x v="33"/>
    <x v="4"/>
    <x v="3"/>
    <n v="37"/>
    <n v="41.81"/>
    <n v="296"/>
    <n v="334.48"/>
    <x v="26"/>
    <x v="5"/>
    <x v="1"/>
  </r>
  <r>
    <d v="2022-06-11T00:00:00"/>
    <s v="P0039"/>
    <n v="13"/>
    <x v="1"/>
    <x v="1"/>
    <n v="0"/>
    <x v="34"/>
    <x v="1"/>
    <x v="3"/>
    <n v="37"/>
    <n v="42.55"/>
    <n v="481"/>
    <n v="553.15"/>
    <x v="5"/>
    <x v="5"/>
    <x v="1"/>
  </r>
  <r>
    <d v="2022-06-11T00:00:00"/>
    <s v="P0021"/>
    <n v="6"/>
    <x v="2"/>
    <x v="0"/>
    <n v="0"/>
    <x v="32"/>
    <x v="0"/>
    <x v="0"/>
    <n v="126"/>
    <n v="162.54"/>
    <n v="756"/>
    <n v="975.24"/>
    <x v="5"/>
    <x v="5"/>
    <x v="1"/>
  </r>
  <r>
    <d v="2022-06-13T00:00:00"/>
    <s v="P0026"/>
    <n v="6"/>
    <x v="2"/>
    <x v="1"/>
    <n v="0"/>
    <x v="42"/>
    <x v="4"/>
    <x v="3"/>
    <n v="18"/>
    <n v="24.66"/>
    <n v="108"/>
    <n v="147.96"/>
    <x v="22"/>
    <x v="5"/>
    <x v="1"/>
  </r>
  <r>
    <d v="2022-06-15T00:00:00"/>
    <s v="P0042"/>
    <n v="15"/>
    <x v="0"/>
    <x v="0"/>
    <n v="0"/>
    <x v="10"/>
    <x v="1"/>
    <x v="0"/>
    <n v="120"/>
    <n v="162"/>
    <n v="1800"/>
    <n v="2430"/>
    <x v="17"/>
    <x v="5"/>
    <x v="1"/>
  </r>
  <r>
    <d v="2022-06-16T00:00:00"/>
    <s v="P0029"/>
    <n v="15"/>
    <x v="1"/>
    <x v="1"/>
    <n v="0"/>
    <x v="19"/>
    <x v="4"/>
    <x v="2"/>
    <n v="47"/>
    <n v="53.11"/>
    <n v="705"/>
    <n v="796.65"/>
    <x v="23"/>
    <x v="5"/>
    <x v="1"/>
  </r>
  <r>
    <d v="2022-06-19T00:00:00"/>
    <s v="P0002"/>
    <n v="8"/>
    <x v="2"/>
    <x v="1"/>
    <n v="0"/>
    <x v="29"/>
    <x v="3"/>
    <x v="1"/>
    <n v="105"/>
    <n v="142.80000000000001"/>
    <n v="840"/>
    <n v="1142.4000000000001"/>
    <x v="8"/>
    <x v="5"/>
    <x v="1"/>
  </r>
  <r>
    <d v="2022-06-21T00:00:00"/>
    <s v="P0017"/>
    <n v="14"/>
    <x v="2"/>
    <x v="1"/>
    <n v="0"/>
    <x v="39"/>
    <x v="2"/>
    <x v="0"/>
    <n v="134"/>
    <n v="156.78"/>
    <n v="1876"/>
    <n v="2194.92"/>
    <x v="10"/>
    <x v="5"/>
    <x v="1"/>
  </r>
  <r>
    <d v="2022-06-22T00:00:00"/>
    <s v="P0040"/>
    <n v="10"/>
    <x v="1"/>
    <x v="1"/>
    <n v="0"/>
    <x v="17"/>
    <x v="1"/>
    <x v="1"/>
    <n v="90"/>
    <n v="115.2"/>
    <n v="900"/>
    <n v="1152"/>
    <x v="18"/>
    <x v="5"/>
    <x v="1"/>
  </r>
  <r>
    <d v="2022-06-22T00:00:00"/>
    <s v="P0001"/>
    <n v="4"/>
    <x v="2"/>
    <x v="1"/>
    <n v="0"/>
    <x v="16"/>
    <x v="3"/>
    <x v="1"/>
    <n v="98"/>
    <n v="103.88"/>
    <n v="392"/>
    <n v="415.52"/>
    <x v="18"/>
    <x v="5"/>
    <x v="1"/>
  </r>
  <r>
    <d v="2022-06-23T00:00:00"/>
    <s v="P0004"/>
    <n v="8"/>
    <x v="2"/>
    <x v="0"/>
    <n v="0"/>
    <x v="3"/>
    <x v="3"/>
    <x v="2"/>
    <n v="44"/>
    <n v="48.84"/>
    <n v="352"/>
    <n v="390.72"/>
    <x v="19"/>
    <x v="5"/>
    <x v="1"/>
  </r>
  <r>
    <d v="2022-06-24T00:00:00"/>
    <s v="P0018"/>
    <n v="7"/>
    <x v="2"/>
    <x v="1"/>
    <n v="0"/>
    <x v="30"/>
    <x v="2"/>
    <x v="3"/>
    <n v="37"/>
    <n v="49.21"/>
    <n v="259"/>
    <n v="344.47"/>
    <x v="27"/>
    <x v="5"/>
    <x v="1"/>
  </r>
  <r>
    <d v="2022-06-25T00:00:00"/>
    <s v="P0012"/>
    <n v="7"/>
    <x v="1"/>
    <x v="0"/>
    <n v="0"/>
    <x v="35"/>
    <x v="2"/>
    <x v="1"/>
    <n v="73"/>
    <n v="94.17"/>
    <n v="511"/>
    <n v="659.19"/>
    <x v="11"/>
    <x v="5"/>
    <x v="1"/>
  </r>
  <r>
    <d v="2022-06-26T00:00:00"/>
    <s v="P0034"/>
    <n v="4"/>
    <x v="2"/>
    <x v="1"/>
    <n v="0"/>
    <x v="13"/>
    <x v="4"/>
    <x v="2"/>
    <n v="55"/>
    <n v="58.3"/>
    <n v="220"/>
    <n v="233.2"/>
    <x v="12"/>
    <x v="5"/>
    <x v="1"/>
  </r>
  <r>
    <d v="2022-06-26T00:00:00"/>
    <s v="P0043"/>
    <n v="12"/>
    <x v="2"/>
    <x v="0"/>
    <n v="0"/>
    <x v="23"/>
    <x v="1"/>
    <x v="1"/>
    <n v="67"/>
    <n v="83.08"/>
    <n v="804"/>
    <n v="996.96"/>
    <x v="12"/>
    <x v="5"/>
    <x v="1"/>
  </r>
  <r>
    <d v="2022-07-03T00:00:00"/>
    <s v="P0033"/>
    <n v="15"/>
    <x v="2"/>
    <x v="1"/>
    <n v="0"/>
    <x v="38"/>
    <x v="4"/>
    <x v="1"/>
    <n v="95"/>
    <n v="119.7"/>
    <n v="1425"/>
    <n v="1795.5"/>
    <x v="2"/>
    <x v="6"/>
    <x v="1"/>
  </r>
  <r>
    <d v="2022-07-04T00:00:00"/>
    <s v="P0007"/>
    <n v="7"/>
    <x v="2"/>
    <x v="0"/>
    <n v="0"/>
    <x v="36"/>
    <x v="3"/>
    <x v="2"/>
    <n v="43"/>
    <n v="47.730000000000004"/>
    <n v="301"/>
    <n v="334.11"/>
    <x v="3"/>
    <x v="6"/>
    <x v="1"/>
  </r>
  <r>
    <d v="2022-07-05T00:00:00"/>
    <s v="P0025"/>
    <n v="7"/>
    <x v="1"/>
    <x v="1"/>
    <n v="0"/>
    <x v="7"/>
    <x v="0"/>
    <x v="3"/>
    <n v="7"/>
    <n v="8.33"/>
    <n v="49"/>
    <n v="58.31"/>
    <x v="15"/>
    <x v="6"/>
    <x v="1"/>
  </r>
  <r>
    <d v="2022-07-05T00:00:00"/>
    <s v="P0015"/>
    <n v="8"/>
    <x v="2"/>
    <x v="0"/>
    <n v="0"/>
    <x v="27"/>
    <x v="2"/>
    <x v="3"/>
    <n v="12"/>
    <n v="15.719999999999999"/>
    <n v="96"/>
    <n v="125.75999999999999"/>
    <x v="15"/>
    <x v="6"/>
    <x v="1"/>
  </r>
  <r>
    <d v="2022-07-06T00:00:00"/>
    <s v="P0041"/>
    <n v="2"/>
    <x v="2"/>
    <x v="1"/>
    <n v="0"/>
    <x v="41"/>
    <x v="1"/>
    <x v="0"/>
    <n v="138"/>
    <n v="173.88"/>
    <n v="276"/>
    <n v="347.76"/>
    <x v="16"/>
    <x v="6"/>
    <x v="1"/>
  </r>
  <r>
    <d v="2022-07-08T00:00:00"/>
    <s v="P0018"/>
    <n v="2"/>
    <x v="2"/>
    <x v="0"/>
    <n v="0"/>
    <x v="30"/>
    <x v="2"/>
    <x v="3"/>
    <n v="37"/>
    <n v="49.21"/>
    <n v="74"/>
    <n v="98.42"/>
    <x v="21"/>
    <x v="6"/>
    <x v="1"/>
  </r>
  <r>
    <d v="2022-07-10T00:00:00"/>
    <s v="P0032"/>
    <n v="12"/>
    <x v="1"/>
    <x v="1"/>
    <n v="0"/>
    <x v="18"/>
    <x v="4"/>
    <x v="1"/>
    <n v="89"/>
    <n v="117.48"/>
    <n v="1068"/>
    <n v="1409.76"/>
    <x v="26"/>
    <x v="6"/>
    <x v="1"/>
  </r>
  <r>
    <d v="2022-07-12T00:00:00"/>
    <s v="P0028"/>
    <n v="12"/>
    <x v="2"/>
    <x v="1"/>
    <n v="0"/>
    <x v="33"/>
    <x v="4"/>
    <x v="3"/>
    <n v="37"/>
    <n v="41.81"/>
    <n v="444"/>
    <n v="501.72"/>
    <x v="6"/>
    <x v="6"/>
    <x v="1"/>
  </r>
  <r>
    <d v="2022-07-13T00:00:00"/>
    <s v="P0025"/>
    <n v="7"/>
    <x v="2"/>
    <x v="0"/>
    <n v="0"/>
    <x v="7"/>
    <x v="0"/>
    <x v="3"/>
    <n v="7"/>
    <n v="8.33"/>
    <n v="49"/>
    <n v="58.31"/>
    <x v="22"/>
    <x v="6"/>
    <x v="1"/>
  </r>
  <r>
    <d v="2022-07-14T00:00:00"/>
    <s v="P0033"/>
    <n v="9"/>
    <x v="2"/>
    <x v="0"/>
    <n v="0"/>
    <x v="38"/>
    <x v="4"/>
    <x v="1"/>
    <n v="95"/>
    <n v="119.7"/>
    <n v="855"/>
    <n v="1077.3"/>
    <x v="29"/>
    <x v="6"/>
    <x v="1"/>
  </r>
  <r>
    <d v="2022-07-15T00:00:00"/>
    <s v="P0004"/>
    <n v="2"/>
    <x v="1"/>
    <x v="0"/>
    <n v="0"/>
    <x v="3"/>
    <x v="3"/>
    <x v="2"/>
    <n v="44"/>
    <n v="48.84"/>
    <n v="88"/>
    <n v="97.68"/>
    <x v="17"/>
    <x v="6"/>
    <x v="1"/>
  </r>
  <r>
    <d v="2022-07-17T00:00:00"/>
    <s v="P0041"/>
    <n v="8"/>
    <x v="1"/>
    <x v="1"/>
    <n v="0"/>
    <x v="41"/>
    <x v="1"/>
    <x v="0"/>
    <n v="138"/>
    <n v="173.88"/>
    <n v="1104"/>
    <n v="1391.04"/>
    <x v="30"/>
    <x v="6"/>
    <x v="1"/>
  </r>
  <r>
    <d v="2022-07-18T00:00:00"/>
    <s v="P0010"/>
    <n v="12"/>
    <x v="2"/>
    <x v="0"/>
    <n v="0"/>
    <x v="20"/>
    <x v="2"/>
    <x v="0"/>
    <n v="148"/>
    <n v="164.28"/>
    <n v="1776"/>
    <n v="1971.3600000000001"/>
    <x v="7"/>
    <x v="6"/>
    <x v="1"/>
  </r>
  <r>
    <d v="2022-07-20T00:00:00"/>
    <s v="P0042"/>
    <n v="8"/>
    <x v="0"/>
    <x v="0"/>
    <n v="0"/>
    <x v="10"/>
    <x v="1"/>
    <x v="0"/>
    <n v="120"/>
    <n v="162"/>
    <n v="960"/>
    <n v="1296"/>
    <x v="9"/>
    <x v="6"/>
    <x v="1"/>
  </r>
  <r>
    <d v="2022-07-22T00:00:00"/>
    <s v="P0034"/>
    <n v="6"/>
    <x v="2"/>
    <x v="1"/>
    <n v="0"/>
    <x v="13"/>
    <x v="4"/>
    <x v="2"/>
    <n v="55"/>
    <n v="58.3"/>
    <n v="330"/>
    <n v="349.79999999999995"/>
    <x v="18"/>
    <x v="6"/>
    <x v="1"/>
  </r>
  <r>
    <d v="2022-07-23T00:00:00"/>
    <s v="P0018"/>
    <n v="2"/>
    <x v="1"/>
    <x v="0"/>
    <n v="0"/>
    <x v="30"/>
    <x v="2"/>
    <x v="3"/>
    <n v="37"/>
    <n v="49.21"/>
    <n v="74"/>
    <n v="98.42"/>
    <x v="19"/>
    <x v="6"/>
    <x v="1"/>
  </r>
  <r>
    <d v="2022-07-24T00:00:00"/>
    <s v="P0006"/>
    <n v="14"/>
    <x v="2"/>
    <x v="1"/>
    <n v="0"/>
    <x v="15"/>
    <x v="3"/>
    <x v="1"/>
    <n v="75"/>
    <n v="85.5"/>
    <n v="1050"/>
    <n v="1197"/>
    <x v="27"/>
    <x v="6"/>
    <x v="1"/>
  </r>
  <r>
    <d v="2022-07-24T00:00:00"/>
    <s v="P0027"/>
    <n v="1"/>
    <x v="1"/>
    <x v="0"/>
    <n v="0"/>
    <x v="26"/>
    <x v="4"/>
    <x v="2"/>
    <n v="48"/>
    <n v="57.120000000000005"/>
    <n v="48"/>
    <n v="57.120000000000005"/>
    <x v="27"/>
    <x v="6"/>
    <x v="1"/>
  </r>
  <r>
    <d v="2022-07-25T00:00:00"/>
    <s v="P0044"/>
    <n v="2"/>
    <x v="2"/>
    <x v="1"/>
    <n v="0"/>
    <x v="11"/>
    <x v="1"/>
    <x v="1"/>
    <n v="76"/>
    <n v="82.08"/>
    <n v="152"/>
    <n v="164.16"/>
    <x v="11"/>
    <x v="6"/>
    <x v="1"/>
  </r>
  <r>
    <d v="2022-07-25T00:00:00"/>
    <s v="P0017"/>
    <n v="12"/>
    <x v="2"/>
    <x v="1"/>
    <n v="0"/>
    <x v="39"/>
    <x v="2"/>
    <x v="0"/>
    <n v="134"/>
    <n v="156.78"/>
    <n v="1608"/>
    <n v="1881.3600000000001"/>
    <x v="11"/>
    <x v="6"/>
    <x v="1"/>
  </r>
  <r>
    <d v="2022-07-25T00:00:00"/>
    <s v="P0003"/>
    <n v="13"/>
    <x v="1"/>
    <x v="1"/>
    <n v="0"/>
    <x v="6"/>
    <x v="3"/>
    <x v="1"/>
    <n v="71"/>
    <n v="80.94"/>
    <n v="923"/>
    <n v="1052.22"/>
    <x v="11"/>
    <x v="6"/>
    <x v="1"/>
  </r>
  <r>
    <d v="2022-07-26T00:00:00"/>
    <s v="P0003"/>
    <n v="10"/>
    <x v="1"/>
    <x v="0"/>
    <n v="0"/>
    <x v="6"/>
    <x v="3"/>
    <x v="1"/>
    <n v="71"/>
    <n v="80.94"/>
    <n v="710"/>
    <n v="809.4"/>
    <x v="12"/>
    <x v="6"/>
    <x v="1"/>
  </r>
  <r>
    <d v="2022-07-26T00:00:00"/>
    <s v="P0026"/>
    <n v="1"/>
    <x v="1"/>
    <x v="1"/>
    <n v="0"/>
    <x v="42"/>
    <x v="4"/>
    <x v="3"/>
    <n v="18"/>
    <n v="24.66"/>
    <n v="18"/>
    <n v="24.66"/>
    <x v="12"/>
    <x v="6"/>
    <x v="1"/>
  </r>
  <r>
    <d v="2022-08-03T00:00:00"/>
    <s v="P0012"/>
    <n v="5"/>
    <x v="2"/>
    <x v="1"/>
    <n v="0"/>
    <x v="35"/>
    <x v="2"/>
    <x v="1"/>
    <n v="73"/>
    <n v="94.17"/>
    <n v="365"/>
    <n v="470.85"/>
    <x v="2"/>
    <x v="7"/>
    <x v="1"/>
  </r>
  <r>
    <d v="2022-08-06T00:00:00"/>
    <s v="P0016"/>
    <n v="9"/>
    <x v="1"/>
    <x v="0"/>
    <n v="0"/>
    <x v="21"/>
    <x v="2"/>
    <x v="3"/>
    <n v="13"/>
    <n v="16.64"/>
    <n v="117"/>
    <n v="149.76"/>
    <x v="16"/>
    <x v="7"/>
    <x v="1"/>
  </r>
  <r>
    <d v="2022-08-08T00:00:00"/>
    <s v="P0016"/>
    <n v="2"/>
    <x v="2"/>
    <x v="0"/>
    <n v="0"/>
    <x v="21"/>
    <x v="2"/>
    <x v="3"/>
    <n v="13"/>
    <n v="16.64"/>
    <n v="26"/>
    <n v="33.28"/>
    <x v="21"/>
    <x v="7"/>
    <x v="1"/>
  </r>
  <r>
    <d v="2022-08-08T00:00:00"/>
    <s v="P0032"/>
    <n v="12"/>
    <x v="2"/>
    <x v="1"/>
    <n v="0"/>
    <x v="18"/>
    <x v="4"/>
    <x v="1"/>
    <n v="89"/>
    <n v="117.48"/>
    <n v="1068"/>
    <n v="1409.76"/>
    <x v="21"/>
    <x v="7"/>
    <x v="1"/>
  </r>
  <r>
    <d v="2022-08-08T00:00:00"/>
    <s v="P0021"/>
    <n v="11"/>
    <x v="2"/>
    <x v="1"/>
    <n v="0"/>
    <x v="32"/>
    <x v="0"/>
    <x v="0"/>
    <n v="126"/>
    <n v="162.54"/>
    <n v="1386"/>
    <n v="1787.9399999999998"/>
    <x v="21"/>
    <x v="7"/>
    <x v="1"/>
  </r>
  <r>
    <d v="2022-08-14T00:00:00"/>
    <s v="P0030"/>
    <n v="14"/>
    <x v="2"/>
    <x v="1"/>
    <n v="0"/>
    <x v="28"/>
    <x v="4"/>
    <x v="0"/>
    <n v="148"/>
    <n v="201.28"/>
    <n v="2072"/>
    <n v="2817.92"/>
    <x v="29"/>
    <x v="7"/>
    <x v="1"/>
  </r>
  <r>
    <d v="2022-08-15T00:00:00"/>
    <s v="P0011"/>
    <n v="10"/>
    <x v="0"/>
    <x v="1"/>
    <n v="0"/>
    <x v="31"/>
    <x v="2"/>
    <x v="2"/>
    <n v="44"/>
    <n v="48.4"/>
    <n v="440"/>
    <n v="484"/>
    <x v="17"/>
    <x v="7"/>
    <x v="1"/>
  </r>
  <r>
    <d v="2022-08-15T00:00:00"/>
    <s v="P0015"/>
    <n v="7"/>
    <x v="2"/>
    <x v="0"/>
    <n v="0"/>
    <x v="27"/>
    <x v="2"/>
    <x v="3"/>
    <n v="12"/>
    <n v="15.719999999999999"/>
    <n v="84"/>
    <n v="110.03999999999999"/>
    <x v="17"/>
    <x v="7"/>
    <x v="1"/>
  </r>
  <r>
    <d v="2022-08-18T00:00:00"/>
    <s v="P0029"/>
    <n v="8"/>
    <x v="1"/>
    <x v="0"/>
    <n v="0"/>
    <x v="19"/>
    <x v="4"/>
    <x v="2"/>
    <n v="47"/>
    <n v="53.11"/>
    <n v="376"/>
    <n v="424.88"/>
    <x v="7"/>
    <x v="7"/>
    <x v="1"/>
  </r>
  <r>
    <d v="2022-08-18T00:00:00"/>
    <s v="P0010"/>
    <n v="2"/>
    <x v="1"/>
    <x v="1"/>
    <n v="0"/>
    <x v="20"/>
    <x v="2"/>
    <x v="0"/>
    <n v="148"/>
    <n v="164.28"/>
    <n v="296"/>
    <n v="328.56"/>
    <x v="7"/>
    <x v="7"/>
    <x v="1"/>
  </r>
  <r>
    <d v="2022-08-19T00:00:00"/>
    <s v="P0007"/>
    <n v="3"/>
    <x v="1"/>
    <x v="0"/>
    <n v="0"/>
    <x v="36"/>
    <x v="3"/>
    <x v="2"/>
    <n v="43"/>
    <n v="47.730000000000004"/>
    <n v="129"/>
    <n v="143.19"/>
    <x v="8"/>
    <x v="7"/>
    <x v="1"/>
  </r>
  <r>
    <d v="2022-08-20T00:00:00"/>
    <s v="P0023"/>
    <n v="13"/>
    <x v="2"/>
    <x v="0"/>
    <n v="0"/>
    <x v="12"/>
    <x v="0"/>
    <x v="0"/>
    <n v="141"/>
    <n v="149.46"/>
    <n v="1833"/>
    <n v="1942.98"/>
    <x v="9"/>
    <x v="7"/>
    <x v="1"/>
  </r>
  <r>
    <d v="2022-08-20T00:00:00"/>
    <s v="P0033"/>
    <n v="14"/>
    <x v="2"/>
    <x v="0"/>
    <n v="0"/>
    <x v="38"/>
    <x v="4"/>
    <x v="1"/>
    <n v="95"/>
    <n v="119.7"/>
    <n v="1330"/>
    <n v="1675.8"/>
    <x v="9"/>
    <x v="7"/>
    <x v="1"/>
  </r>
  <r>
    <d v="2022-08-21T00:00:00"/>
    <s v="P0016"/>
    <n v="4"/>
    <x v="2"/>
    <x v="0"/>
    <n v="0"/>
    <x v="21"/>
    <x v="2"/>
    <x v="3"/>
    <n v="13"/>
    <n v="16.64"/>
    <n v="52"/>
    <n v="66.56"/>
    <x v="10"/>
    <x v="7"/>
    <x v="1"/>
  </r>
  <r>
    <d v="2022-08-23T00:00:00"/>
    <s v="P0044"/>
    <n v="11"/>
    <x v="1"/>
    <x v="0"/>
    <n v="0"/>
    <x v="11"/>
    <x v="1"/>
    <x v="1"/>
    <n v="76"/>
    <n v="82.08"/>
    <n v="836"/>
    <n v="902.88"/>
    <x v="19"/>
    <x v="7"/>
    <x v="1"/>
  </r>
  <r>
    <d v="2022-08-23T00:00:00"/>
    <s v="P0029"/>
    <n v="14"/>
    <x v="2"/>
    <x v="1"/>
    <n v="0"/>
    <x v="19"/>
    <x v="4"/>
    <x v="2"/>
    <n v="47"/>
    <n v="53.11"/>
    <n v="658"/>
    <n v="743.54"/>
    <x v="19"/>
    <x v="7"/>
    <x v="1"/>
  </r>
  <r>
    <d v="2022-08-24T00:00:00"/>
    <s v="P0005"/>
    <n v="5"/>
    <x v="2"/>
    <x v="1"/>
    <n v="0"/>
    <x v="24"/>
    <x v="3"/>
    <x v="0"/>
    <n v="133"/>
    <n v="155.61000000000001"/>
    <n v="665"/>
    <n v="778.05000000000007"/>
    <x v="27"/>
    <x v="7"/>
    <x v="1"/>
  </r>
  <r>
    <d v="2022-08-26T00:00:00"/>
    <s v="P0019"/>
    <n v="13"/>
    <x v="0"/>
    <x v="1"/>
    <n v="0"/>
    <x v="40"/>
    <x v="2"/>
    <x v="0"/>
    <n v="150"/>
    <n v="210"/>
    <n v="1950"/>
    <n v="2730"/>
    <x v="12"/>
    <x v="7"/>
    <x v="1"/>
  </r>
  <r>
    <d v="2022-08-26T00:00:00"/>
    <s v="P0037"/>
    <n v="8"/>
    <x v="1"/>
    <x v="0"/>
    <n v="0"/>
    <x v="8"/>
    <x v="1"/>
    <x v="1"/>
    <n v="67"/>
    <n v="85.76"/>
    <n v="536"/>
    <n v="686.08"/>
    <x v="12"/>
    <x v="7"/>
    <x v="1"/>
  </r>
  <r>
    <d v="2022-08-27T00:00:00"/>
    <s v="P0039"/>
    <n v="15"/>
    <x v="0"/>
    <x v="0"/>
    <n v="0"/>
    <x v="34"/>
    <x v="1"/>
    <x v="3"/>
    <n v="37"/>
    <n v="42.55"/>
    <n v="555"/>
    <n v="638.25"/>
    <x v="13"/>
    <x v="7"/>
    <x v="1"/>
  </r>
  <r>
    <d v="2022-08-28T00:00:00"/>
    <s v="P0005"/>
    <n v="9"/>
    <x v="1"/>
    <x v="0"/>
    <n v="0"/>
    <x v="24"/>
    <x v="3"/>
    <x v="0"/>
    <n v="133"/>
    <n v="155.61000000000001"/>
    <n v="1197"/>
    <n v="1400.4900000000002"/>
    <x v="14"/>
    <x v="7"/>
    <x v="1"/>
  </r>
  <r>
    <d v="2022-08-28T00:00:00"/>
    <s v="P0039"/>
    <n v="5"/>
    <x v="2"/>
    <x v="0"/>
    <n v="0"/>
    <x v="34"/>
    <x v="1"/>
    <x v="3"/>
    <n v="37"/>
    <n v="42.55"/>
    <n v="185"/>
    <n v="212.75"/>
    <x v="14"/>
    <x v="7"/>
    <x v="1"/>
  </r>
  <r>
    <d v="2022-08-30T00:00:00"/>
    <s v="P0006"/>
    <n v="6"/>
    <x v="1"/>
    <x v="1"/>
    <n v="0"/>
    <x v="15"/>
    <x v="3"/>
    <x v="1"/>
    <n v="75"/>
    <n v="85.5"/>
    <n v="450"/>
    <n v="513"/>
    <x v="24"/>
    <x v="7"/>
    <x v="1"/>
  </r>
  <r>
    <d v="2022-08-30T00:00:00"/>
    <s v="P0043"/>
    <n v="6"/>
    <x v="2"/>
    <x v="1"/>
    <n v="0"/>
    <x v="23"/>
    <x v="1"/>
    <x v="1"/>
    <n v="67"/>
    <n v="83.08"/>
    <n v="402"/>
    <n v="498.48"/>
    <x v="24"/>
    <x v="7"/>
    <x v="1"/>
  </r>
  <r>
    <d v="2022-08-30T00:00:00"/>
    <s v="P0025"/>
    <n v="5"/>
    <x v="2"/>
    <x v="1"/>
    <n v="0"/>
    <x v="7"/>
    <x v="0"/>
    <x v="3"/>
    <n v="7"/>
    <n v="8.33"/>
    <n v="35"/>
    <n v="41.65"/>
    <x v="24"/>
    <x v="7"/>
    <x v="1"/>
  </r>
  <r>
    <d v="2022-08-31T00:00:00"/>
    <s v="P0015"/>
    <n v="13"/>
    <x v="2"/>
    <x v="1"/>
    <n v="0"/>
    <x v="27"/>
    <x v="2"/>
    <x v="3"/>
    <n v="12"/>
    <n v="15.719999999999999"/>
    <n v="156"/>
    <n v="204.35999999999999"/>
    <x v="25"/>
    <x v="7"/>
    <x v="1"/>
  </r>
  <r>
    <d v="2022-09-04T00:00:00"/>
    <s v="P0002"/>
    <n v="1"/>
    <x v="2"/>
    <x v="1"/>
    <n v="0"/>
    <x v="29"/>
    <x v="3"/>
    <x v="1"/>
    <n v="105"/>
    <n v="142.80000000000001"/>
    <n v="105"/>
    <n v="142.80000000000001"/>
    <x v="3"/>
    <x v="8"/>
    <x v="1"/>
  </r>
  <r>
    <d v="2022-09-06T00:00:00"/>
    <s v="P0005"/>
    <n v="12"/>
    <x v="0"/>
    <x v="0"/>
    <n v="0"/>
    <x v="24"/>
    <x v="3"/>
    <x v="0"/>
    <n v="133"/>
    <n v="155.61000000000001"/>
    <n v="1596"/>
    <n v="1867.3200000000002"/>
    <x v="16"/>
    <x v="8"/>
    <x v="1"/>
  </r>
  <r>
    <d v="2022-09-09T00:00:00"/>
    <s v="P0041"/>
    <n v="9"/>
    <x v="2"/>
    <x v="0"/>
    <n v="0"/>
    <x v="41"/>
    <x v="1"/>
    <x v="0"/>
    <n v="138"/>
    <n v="173.88"/>
    <n v="1242"/>
    <n v="1564.92"/>
    <x v="4"/>
    <x v="8"/>
    <x v="1"/>
  </r>
  <r>
    <d v="2022-09-09T00:00:00"/>
    <s v="P0003"/>
    <n v="3"/>
    <x v="2"/>
    <x v="0"/>
    <n v="0"/>
    <x v="6"/>
    <x v="3"/>
    <x v="1"/>
    <n v="71"/>
    <n v="80.94"/>
    <n v="213"/>
    <n v="242.82"/>
    <x v="4"/>
    <x v="8"/>
    <x v="1"/>
  </r>
  <r>
    <d v="2022-09-10T00:00:00"/>
    <s v="P0035"/>
    <n v="15"/>
    <x v="1"/>
    <x v="1"/>
    <n v="0"/>
    <x v="4"/>
    <x v="4"/>
    <x v="3"/>
    <n v="5"/>
    <n v="6.7"/>
    <n v="75"/>
    <n v="100.5"/>
    <x v="26"/>
    <x v="8"/>
    <x v="1"/>
  </r>
  <r>
    <d v="2022-09-10T00:00:00"/>
    <s v="P0038"/>
    <n v="4"/>
    <x v="2"/>
    <x v="1"/>
    <n v="0"/>
    <x v="1"/>
    <x v="1"/>
    <x v="1"/>
    <n v="72"/>
    <n v="79.92"/>
    <n v="288"/>
    <n v="319.68"/>
    <x v="26"/>
    <x v="8"/>
    <x v="1"/>
  </r>
  <r>
    <d v="2022-09-14T00:00:00"/>
    <s v="P0029"/>
    <n v="3"/>
    <x v="2"/>
    <x v="1"/>
    <n v="0"/>
    <x v="19"/>
    <x v="4"/>
    <x v="2"/>
    <n v="47"/>
    <n v="53.11"/>
    <n v="141"/>
    <n v="159.32999999999998"/>
    <x v="29"/>
    <x v="8"/>
    <x v="1"/>
  </r>
  <r>
    <d v="2022-09-15T00:00:00"/>
    <s v="P0037"/>
    <n v="15"/>
    <x v="1"/>
    <x v="0"/>
    <n v="0"/>
    <x v="8"/>
    <x v="1"/>
    <x v="1"/>
    <n v="67"/>
    <n v="85.76"/>
    <n v="1005"/>
    <n v="1286.4000000000001"/>
    <x v="17"/>
    <x v="8"/>
    <x v="1"/>
  </r>
  <r>
    <d v="2022-09-18T00:00:00"/>
    <s v="P0026"/>
    <n v="14"/>
    <x v="1"/>
    <x v="1"/>
    <n v="0"/>
    <x v="42"/>
    <x v="4"/>
    <x v="3"/>
    <n v="18"/>
    <n v="24.66"/>
    <n v="252"/>
    <n v="345.24"/>
    <x v="7"/>
    <x v="8"/>
    <x v="1"/>
  </r>
  <r>
    <d v="2022-09-19T00:00:00"/>
    <s v="P0033"/>
    <n v="8"/>
    <x v="0"/>
    <x v="1"/>
    <n v="0"/>
    <x v="38"/>
    <x v="4"/>
    <x v="1"/>
    <n v="95"/>
    <n v="119.7"/>
    <n v="760"/>
    <n v="957.6"/>
    <x v="8"/>
    <x v="8"/>
    <x v="1"/>
  </r>
  <r>
    <d v="2022-09-20T00:00:00"/>
    <s v="P0033"/>
    <n v="6"/>
    <x v="2"/>
    <x v="0"/>
    <n v="0"/>
    <x v="38"/>
    <x v="4"/>
    <x v="1"/>
    <n v="95"/>
    <n v="119.7"/>
    <n v="570"/>
    <n v="718.2"/>
    <x v="9"/>
    <x v="8"/>
    <x v="1"/>
  </r>
  <r>
    <d v="2022-09-20T00:00:00"/>
    <s v="P0001"/>
    <n v="10"/>
    <x v="2"/>
    <x v="0"/>
    <n v="0"/>
    <x v="16"/>
    <x v="3"/>
    <x v="1"/>
    <n v="98"/>
    <n v="103.88"/>
    <n v="980"/>
    <n v="1038.8"/>
    <x v="9"/>
    <x v="8"/>
    <x v="1"/>
  </r>
  <r>
    <d v="2022-09-21T00:00:00"/>
    <s v="P0018"/>
    <n v="14"/>
    <x v="1"/>
    <x v="0"/>
    <n v="0"/>
    <x v="30"/>
    <x v="2"/>
    <x v="3"/>
    <n v="37"/>
    <n v="49.21"/>
    <n v="518"/>
    <n v="688.94"/>
    <x v="10"/>
    <x v="8"/>
    <x v="1"/>
  </r>
  <r>
    <d v="2022-09-21T00:00:00"/>
    <s v="P0026"/>
    <n v="5"/>
    <x v="2"/>
    <x v="1"/>
    <n v="0"/>
    <x v="42"/>
    <x v="4"/>
    <x v="3"/>
    <n v="18"/>
    <n v="24.66"/>
    <n v="90"/>
    <n v="123.3"/>
    <x v="10"/>
    <x v="8"/>
    <x v="1"/>
  </r>
  <r>
    <d v="2022-09-22T00:00:00"/>
    <s v="P0043"/>
    <n v="12"/>
    <x v="1"/>
    <x v="0"/>
    <n v="0"/>
    <x v="23"/>
    <x v="1"/>
    <x v="1"/>
    <n v="67"/>
    <n v="83.08"/>
    <n v="804"/>
    <n v="996.96"/>
    <x v="18"/>
    <x v="8"/>
    <x v="1"/>
  </r>
  <r>
    <d v="2022-09-23T00:00:00"/>
    <s v="P0012"/>
    <n v="12"/>
    <x v="2"/>
    <x v="0"/>
    <n v="0"/>
    <x v="35"/>
    <x v="2"/>
    <x v="1"/>
    <n v="73"/>
    <n v="94.17"/>
    <n v="876"/>
    <n v="1130.04"/>
    <x v="19"/>
    <x v="8"/>
    <x v="1"/>
  </r>
  <r>
    <d v="2022-09-24T00:00:00"/>
    <s v="P0032"/>
    <n v="14"/>
    <x v="2"/>
    <x v="0"/>
    <n v="0"/>
    <x v="18"/>
    <x v="4"/>
    <x v="1"/>
    <n v="89"/>
    <n v="117.48"/>
    <n v="1246"/>
    <n v="1644.72"/>
    <x v="27"/>
    <x v="8"/>
    <x v="1"/>
  </r>
  <r>
    <d v="2022-09-24T00:00:00"/>
    <s v="P0032"/>
    <n v="8"/>
    <x v="2"/>
    <x v="1"/>
    <n v="0"/>
    <x v="18"/>
    <x v="4"/>
    <x v="1"/>
    <n v="89"/>
    <n v="117.48"/>
    <n v="712"/>
    <n v="939.84"/>
    <x v="27"/>
    <x v="8"/>
    <x v="1"/>
  </r>
  <r>
    <d v="2022-09-27T00:00:00"/>
    <s v="P0036"/>
    <n v="4"/>
    <x v="2"/>
    <x v="1"/>
    <n v="0"/>
    <x v="43"/>
    <x v="4"/>
    <x v="1"/>
    <n v="90"/>
    <n v="96.3"/>
    <n v="360"/>
    <n v="385.2"/>
    <x v="13"/>
    <x v="8"/>
    <x v="1"/>
  </r>
  <r>
    <d v="2022-09-27T00:00:00"/>
    <s v="P0044"/>
    <n v="9"/>
    <x v="2"/>
    <x v="1"/>
    <n v="0"/>
    <x v="11"/>
    <x v="1"/>
    <x v="1"/>
    <n v="76"/>
    <n v="82.08"/>
    <n v="684"/>
    <n v="738.72"/>
    <x v="13"/>
    <x v="8"/>
    <x v="1"/>
  </r>
  <r>
    <d v="2022-09-27T00:00:00"/>
    <s v="P0038"/>
    <n v="3"/>
    <x v="0"/>
    <x v="1"/>
    <n v="0"/>
    <x v="1"/>
    <x v="1"/>
    <x v="1"/>
    <n v="72"/>
    <n v="79.92"/>
    <n v="216"/>
    <n v="239.76"/>
    <x v="13"/>
    <x v="8"/>
    <x v="1"/>
  </r>
  <r>
    <d v="2022-09-29T00:00:00"/>
    <s v="P0034"/>
    <n v="13"/>
    <x v="2"/>
    <x v="0"/>
    <n v="0"/>
    <x v="13"/>
    <x v="4"/>
    <x v="2"/>
    <n v="55"/>
    <n v="58.3"/>
    <n v="715"/>
    <n v="757.9"/>
    <x v="28"/>
    <x v="8"/>
    <x v="1"/>
  </r>
  <r>
    <d v="2022-10-03T00:00:00"/>
    <s v="P0011"/>
    <n v="5"/>
    <x v="2"/>
    <x v="1"/>
    <n v="0"/>
    <x v="31"/>
    <x v="2"/>
    <x v="2"/>
    <n v="44"/>
    <n v="48.4"/>
    <n v="220"/>
    <n v="242"/>
    <x v="2"/>
    <x v="9"/>
    <x v="1"/>
  </r>
  <r>
    <d v="2022-10-04T00:00:00"/>
    <s v="P0007"/>
    <n v="15"/>
    <x v="2"/>
    <x v="0"/>
    <n v="0"/>
    <x v="36"/>
    <x v="3"/>
    <x v="2"/>
    <n v="43"/>
    <n v="47.730000000000004"/>
    <n v="645"/>
    <n v="715.95"/>
    <x v="3"/>
    <x v="9"/>
    <x v="1"/>
  </r>
  <r>
    <d v="2022-10-06T00:00:00"/>
    <s v="P0035"/>
    <n v="1"/>
    <x v="2"/>
    <x v="0"/>
    <n v="0"/>
    <x v="4"/>
    <x v="4"/>
    <x v="3"/>
    <n v="5"/>
    <n v="6.7"/>
    <n v="5"/>
    <n v="6.7"/>
    <x v="16"/>
    <x v="9"/>
    <x v="1"/>
  </r>
  <r>
    <d v="2022-10-09T00:00:00"/>
    <s v="P0038"/>
    <n v="14"/>
    <x v="1"/>
    <x v="0"/>
    <n v="0"/>
    <x v="1"/>
    <x v="1"/>
    <x v="1"/>
    <n v="72"/>
    <n v="79.92"/>
    <n v="1008"/>
    <n v="1118.8800000000001"/>
    <x v="4"/>
    <x v="9"/>
    <x v="1"/>
  </r>
  <r>
    <d v="2022-10-10T00:00:00"/>
    <s v="P0019"/>
    <n v="9"/>
    <x v="2"/>
    <x v="0"/>
    <n v="0"/>
    <x v="40"/>
    <x v="2"/>
    <x v="0"/>
    <n v="150"/>
    <n v="210"/>
    <n v="1350"/>
    <n v="1890"/>
    <x v="26"/>
    <x v="9"/>
    <x v="1"/>
  </r>
  <r>
    <d v="2022-10-10T00:00:00"/>
    <s v="P0044"/>
    <n v="12"/>
    <x v="1"/>
    <x v="0"/>
    <n v="0"/>
    <x v="11"/>
    <x v="1"/>
    <x v="1"/>
    <n v="76"/>
    <n v="82.08"/>
    <n v="912"/>
    <n v="984.96"/>
    <x v="26"/>
    <x v="9"/>
    <x v="1"/>
  </r>
  <r>
    <d v="2022-10-11T00:00:00"/>
    <s v="P0008"/>
    <n v="10"/>
    <x v="2"/>
    <x v="0"/>
    <n v="0"/>
    <x v="25"/>
    <x v="3"/>
    <x v="1"/>
    <n v="83"/>
    <n v="94.62"/>
    <n v="830"/>
    <n v="946.2"/>
    <x v="5"/>
    <x v="9"/>
    <x v="1"/>
  </r>
  <r>
    <d v="2022-10-13T00:00:00"/>
    <s v="P0002"/>
    <n v="15"/>
    <x v="1"/>
    <x v="0"/>
    <n v="0"/>
    <x v="29"/>
    <x v="3"/>
    <x v="1"/>
    <n v="105"/>
    <n v="142.80000000000001"/>
    <n v="1575"/>
    <n v="2142"/>
    <x v="22"/>
    <x v="9"/>
    <x v="1"/>
  </r>
  <r>
    <d v="2022-10-14T00:00:00"/>
    <s v="P0044"/>
    <n v="15"/>
    <x v="0"/>
    <x v="0"/>
    <n v="0"/>
    <x v="11"/>
    <x v="1"/>
    <x v="1"/>
    <n v="76"/>
    <n v="82.08"/>
    <n v="1140"/>
    <n v="1231.2"/>
    <x v="29"/>
    <x v="9"/>
    <x v="1"/>
  </r>
  <r>
    <d v="2022-10-15T00:00:00"/>
    <s v="P0015"/>
    <n v="10"/>
    <x v="2"/>
    <x v="1"/>
    <n v="0"/>
    <x v="27"/>
    <x v="2"/>
    <x v="3"/>
    <n v="12"/>
    <n v="15.719999999999999"/>
    <n v="120"/>
    <n v="157.19999999999999"/>
    <x v="17"/>
    <x v="9"/>
    <x v="1"/>
  </r>
  <r>
    <d v="2022-10-16T00:00:00"/>
    <s v="P0036"/>
    <n v="3"/>
    <x v="1"/>
    <x v="0"/>
    <n v="0"/>
    <x v="43"/>
    <x v="4"/>
    <x v="1"/>
    <n v="90"/>
    <n v="96.3"/>
    <n v="270"/>
    <n v="288.89999999999998"/>
    <x v="23"/>
    <x v="9"/>
    <x v="1"/>
  </r>
  <r>
    <d v="2022-10-23T00:00:00"/>
    <s v="P0024"/>
    <n v="14"/>
    <x v="1"/>
    <x v="1"/>
    <n v="0"/>
    <x v="0"/>
    <x v="0"/>
    <x v="0"/>
    <n v="144"/>
    <n v="156.96"/>
    <n v="2016"/>
    <n v="2197.44"/>
    <x v="19"/>
    <x v="9"/>
    <x v="1"/>
  </r>
  <r>
    <d v="2022-10-30T00:00:00"/>
    <s v="P0042"/>
    <n v="3"/>
    <x v="2"/>
    <x v="1"/>
    <n v="0"/>
    <x v="10"/>
    <x v="1"/>
    <x v="0"/>
    <n v="120"/>
    <n v="162"/>
    <n v="360"/>
    <n v="486"/>
    <x v="24"/>
    <x v="9"/>
    <x v="1"/>
  </r>
  <r>
    <d v="2022-10-31T00:00:00"/>
    <s v="P0038"/>
    <n v="8"/>
    <x v="2"/>
    <x v="0"/>
    <n v="0"/>
    <x v="1"/>
    <x v="1"/>
    <x v="1"/>
    <n v="72"/>
    <n v="79.92"/>
    <n v="576"/>
    <n v="639.36"/>
    <x v="25"/>
    <x v="9"/>
    <x v="1"/>
  </r>
  <r>
    <d v="2022-11-01T00:00:00"/>
    <s v="P0012"/>
    <n v="15"/>
    <x v="0"/>
    <x v="0"/>
    <n v="0"/>
    <x v="35"/>
    <x v="2"/>
    <x v="1"/>
    <n v="73"/>
    <n v="94.17"/>
    <n v="1095"/>
    <n v="1412.55"/>
    <x v="0"/>
    <x v="10"/>
    <x v="1"/>
  </r>
  <r>
    <d v="2022-11-02T00:00:00"/>
    <s v="P0015"/>
    <n v="15"/>
    <x v="0"/>
    <x v="1"/>
    <n v="0"/>
    <x v="27"/>
    <x v="2"/>
    <x v="3"/>
    <n v="12"/>
    <n v="15.719999999999999"/>
    <n v="180"/>
    <n v="235.79999999999998"/>
    <x v="1"/>
    <x v="10"/>
    <x v="1"/>
  </r>
  <r>
    <d v="2022-11-02T00:00:00"/>
    <s v="P0030"/>
    <n v="15"/>
    <x v="2"/>
    <x v="1"/>
    <n v="0"/>
    <x v="28"/>
    <x v="4"/>
    <x v="0"/>
    <n v="148"/>
    <n v="201.28"/>
    <n v="2220"/>
    <n v="3019.2"/>
    <x v="1"/>
    <x v="10"/>
    <x v="1"/>
  </r>
  <r>
    <d v="2022-11-02T00:00:00"/>
    <s v="P0035"/>
    <n v="5"/>
    <x v="2"/>
    <x v="1"/>
    <n v="0"/>
    <x v="4"/>
    <x v="4"/>
    <x v="3"/>
    <n v="5"/>
    <n v="6.7"/>
    <n v="25"/>
    <n v="33.5"/>
    <x v="1"/>
    <x v="10"/>
    <x v="1"/>
  </r>
  <r>
    <d v="2022-11-03T00:00:00"/>
    <s v="P0020"/>
    <n v="11"/>
    <x v="1"/>
    <x v="0"/>
    <n v="0"/>
    <x v="14"/>
    <x v="0"/>
    <x v="2"/>
    <n v="61"/>
    <n v="76.25"/>
    <n v="671"/>
    <n v="838.75"/>
    <x v="2"/>
    <x v="10"/>
    <x v="1"/>
  </r>
  <r>
    <d v="2022-11-04T00:00:00"/>
    <s v="P0008"/>
    <n v="10"/>
    <x v="2"/>
    <x v="0"/>
    <n v="0"/>
    <x v="25"/>
    <x v="3"/>
    <x v="1"/>
    <n v="83"/>
    <n v="94.62"/>
    <n v="830"/>
    <n v="946.2"/>
    <x v="3"/>
    <x v="10"/>
    <x v="1"/>
  </r>
  <r>
    <d v="2022-11-05T00:00:00"/>
    <s v="P0019"/>
    <n v="15"/>
    <x v="2"/>
    <x v="1"/>
    <n v="0"/>
    <x v="40"/>
    <x v="2"/>
    <x v="0"/>
    <n v="150"/>
    <n v="210"/>
    <n v="2250"/>
    <n v="3150"/>
    <x v="15"/>
    <x v="10"/>
    <x v="1"/>
  </r>
  <r>
    <d v="2022-11-06T00:00:00"/>
    <s v="P0043"/>
    <n v="13"/>
    <x v="2"/>
    <x v="1"/>
    <n v="0"/>
    <x v="23"/>
    <x v="1"/>
    <x v="1"/>
    <n v="67"/>
    <n v="83.08"/>
    <n v="871"/>
    <n v="1080.04"/>
    <x v="16"/>
    <x v="10"/>
    <x v="1"/>
  </r>
  <r>
    <d v="2022-11-06T00:00:00"/>
    <s v="P0015"/>
    <n v="13"/>
    <x v="1"/>
    <x v="0"/>
    <n v="0"/>
    <x v="27"/>
    <x v="2"/>
    <x v="3"/>
    <n v="12"/>
    <n v="15.719999999999999"/>
    <n v="156"/>
    <n v="204.35999999999999"/>
    <x v="16"/>
    <x v="10"/>
    <x v="1"/>
  </r>
  <r>
    <d v="2022-11-06T00:00:00"/>
    <s v="P0042"/>
    <n v="13"/>
    <x v="2"/>
    <x v="1"/>
    <n v="0"/>
    <x v="10"/>
    <x v="1"/>
    <x v="0"/>
    <n v="120"/>
    <n v="162"/>
    <n v="1560"/>
    <n v="2106"/>
    <x v="16"/>
    <x v="10"/>
    <x v="1"/>
  </r>
  <r>
    <d v="2022-11-07T00:00:00"/>
    <s v="P0040"/>
    <n v="13"/>
    <x v="1"/>
    <x v="1"/>
    <n v="0"/>
    <x v="17"/>
    <x v="1"/>
    <x v="1"/>
    <n v="90"/>
    <n v="115.2"/>
    <n v="1170"/>
    <n v="1497.6000000000001"/>
    <x v="20"/>
    <x v="10"/>
    <x v="1"/>
  </r>
  <r>
    <d v="2022-11-08T00:00:00"/>
    <s v="P0036"/>
    <n v="11"/>
    <x v="0"/>
    <x v="1"/>
    <n v="0"/>
    <x v="43"/>
    <x v="4"/>
    <x v="1"/>
    <n v="90"/>
    <n v="96.3"/>
    <n v="990"/>
    <n v="1059.3"/>
    <x v="21"/>
    <x v="10"/>
    <x v="1"/>
  </r>
  <r>
    <d v="2022-11-08T00:00:00"/>
    <s v="P0019"/>
    <n v="10"/>
    <x v="0"/>
    <x v="0"/>
    <n v="0"/>
    <x v="40"/>
    <x v="2"/>
    <x v="0"/>
    <n v="150"/>
    <n v="210"/>
    <n v="1500"/>
    <n v="2100"/>
    <x v="21"/>
    <x v="10"/>
    <x v="1"/>
  </r>
  <r>
    <d v="2022-11-09T00:00:00"/>
    <s v="P0027"/>
    <n v="8"/>
    <x v="1"/>
    <x v="1"/>
    <n v="0"/>
    <x v="26"/>
    <x v="4"/>
    <x v="2"/>
    <n v="48"/>
    <n v="57.120000000000005"/>
    <n v="384"/>
    <n v="456.96000000000004"/>
    <x v="4"/>
    <x v="10"/>
    <x v="1"/>
  </r>
  <r>
    <d v="2022-11-10T00:00:00"/>
    <s v="P0018"/>
    <n v="7"/>
    <x v="2"/>
    <x v="0"/>
    <n v="0"/>
    <x v="30"/>
    <x v="2"/>
    <x v="3"/>
    <n v="37"/>
    <n v="49.21"/>
    <n v="259"/>
    <n v="344.47"/>
    <x v="26"/>
    <x v="10"/>
    <x v="1"/>
  </r>
  <r>
    <d v="2022-11-13T00:00:00"/>
    <s v="P0027"/>
    <n v="10"/>
    <x v="0"/>
    <x v="1"/>
    <n v="0"/>
    <x v="26"/>
    <x v="4"/>
    <x v="2"/>
    <n v="48"/>
    <n v="57.120000000000005"/>
    <n v="480"/>
    <n v="571.20000000000005"/>
    <x v="22"/>
    <x v="10"/>
    <x v="1"/>
  </r>
  <r>
    <d v="2022-11-14T00:00:00"/>
    <s v="P0002"/>
    <n v="1"/>
    <x v="2"/>
    <x v="1"/>
    <n v="0"/>
    <x v="29"/>
    <x v="3"/>
    <x v="1"/>
    <n v="105"/>
    <n v="142.80000000000001"/>
    <n v="105"/>
    <n v="142.80000000000001"/>
    <x v="29"/>
    <x v="10"/>
    <x v="1"/>
  </r>
  <r>
    <d v="2022-11-15T00:00:00"/>
    <s v="P0012"/>
    <n v="14"/>
    <x v="2"/>
    <x v="1"/>
    <n v="0"/>
    <x v="35"/>
    <x v="2"/>
    <x v="1"/>
    <n v="73"/>
    <n v="94.17"/>
    <n v="1022"/>
    <n v="1318.38"/>
    <x v="17"/>
    <x v="10"/>
    <x v="1"/>
  </r>
  <r>
    <d v="2022-11-16T00:00:00"/>
    <s v="P0017"/>
    <n v="8"/>
    <x v="1"/>
    <x v="0"/>
    <n v="0"/>
    <x v="39"/>
    <x v="2"/>
    <x v="0"/>
    <n v="134"/>
    <n v="156.78"/>
    <n v="1072"/>
    <n v="1254.24"/>
    <x v="23"/>
    <x v="10"/>
    <x v="1"/>
  </r>
  <r>
    <d v="2022-11-18T00:00:00"/>
    <s v="P0034"/>
    <n v="8"/>
    <x v="2"/>
    <x v="1"/>
    <n v="0"/>
    <x v="13"/>
    <x v="4"/>
    <x v="2"/>
    <n v="55"/>
    <n v="58.3"/>
    <n v="440"/>
    <n v="466.4"/>
    <x v="7"/>
    <x v="10"/>
    <x v="1"/>
  </r>
  <r>
    <d v="2022-11-21T00:00:00"/>
    <s v="P0020"/>
    <n v="6"/>
    <x v="2"/>
    <x v="1"/>
    <n v="0"/>
    <x v="14"/>
    <x v="0"/>
    <x v="2"/>
    <n v="61"/>
    <n v="76.25"/>
    <n v="366"/>
    <n v="457.5"/>
    <x v="10"/>
    <x v="10"/>
    <x v="1"/>
  </r>
  <r>
    <d v="2022-11-23T00:00:00"/>
    <s v="P0036"/>
    <n v="12"/>
    <x v="1"/>
    <x v="0"/>
    <n v="0"/>
    <x v="43"/>
    <x v="4"/>
    <x v="1"/>
    <n v="90"/>
    <n v="96.3"/>
    <n v="1080"/>
    <n v="1155.5999999999999"/>
    <x v="19"/>
    <x v="10"/>
    <x v="1"/>
  </r>
  <r>
    <d v="2022-11-25T00:00:00"/>
    <s v="P0004"/>
    <n v="5"/>
    <x v="2"/>
    <x v="1"/>
    <n v="0"/>
    <x v="3"/>
    <x v="3"/>
    <x v="2"/>
    <n v="44"/>
    <n v="48.84"/>
    <n v="220"/>
    <n v="244.20000000000002"/>
    <x v="11"/>
    <x v="10"/>
    <x v="1"/>
  </r>
  <r>
    <d v="2022-11-26T00:00:00"/>
    <s v="P0032"/>
    <n v="5"/>
    <x v="2"/>
    <x v="0"/>
    <n v="0"/>
    <x v="18"/>
    <x v="4"/>
    <x v="1"/>
    <n v="89"/>
    <n v="117.48"/>
    <n v="445"/>
    <n v="587.4"/>
    <x v="12"/>
    <x v="10"/>
    <x v="1"/>
  </r>
  <r>
    <d v="2022-11-27T00:00:00"/>
    <s v="P0034"/>
    <n v="15"/>
    <x v="2"/>
    <x v="0"/>
    <n v="0"/>
    <x v="13"/>
    <x v="4"/>
    <x v="2"/>
    <n v="55"/>
    <n v="58.3"/>
    <n v="825"/>
    <n v="874.5"/>
    <x v="13"/>
    <x v="10"/>
    <x v="1"/>
  </r>
  <r>
    <d v="2022-11-28T00:00:00"/>
    <s v="P0031"/>
    <n v="8"/>
    <x v="2"/>
    <x v="1"/>
    <n v="0"/>
    <x v="5"/>
    <x v="4"/>
    <x v="1"/>
    <n v="93"/>
    <n v="104.16"/>
    <n v="744"/>
    <n v="833.28"/>
    <x v="14"/>
    <x v="10"/>
    <x v="1"/>
  </r>
  <r>
    <d v="2022-11-30T00:00:00"/>
    <s v="P0015"/>
    <n v="2"/>
    <x v="2"/>
    <x v="0"/>
    <n v="0"/>
    <x v="27"/>
    <x v="2"/>
    <x v="3"/>
    <n v="12"/>
    <n v="15.719999999999999"/>
    <n v="24"/>
    <n v="31.439999999999998"/>
    <x v="24"/>
    <x v="10"/>
    <x v="1"/>
  </r>
  <r>
    <d v="2022-12-03T00:00:00"/>
    <s v="P0028"/>
    <n v="5"/>
    <x v="0"/>
    <x v="1"/>
    <n v="0"/>
    <x v="33"/>
    <x v="4"/>
    <x v="3"/>
    <n v="37"/>
    <n v="41.81"/>
    <n v="185"/>
    <n v="209.05"/>
    <x v="2"/>
    <x v="11"/>
    <x v="1"/>
  </r>
  <r>
    <d v="2022-12-04T00:00:00"/>
    <s v="P0026"/>
    <n v="10"/>
    <x v="2"/>
    <x v="1"/>
    <n v="0"/>
    <x v="42"/>
    <x v="4"/>
    <x v="3"/>
    <n v="18"/>
    <n v="24.66"/>
    <n v="180"/>
    <n v="246.6"/>
    <x v="3"/>
    <x v="11"/>
    <x v="1"/>
  </r>
  <r>
    <d v="2022-12-04T00:00:00"/>
    <s v="P0044"/>
    <n v="15"/>
    <x v="2"/>
    <x v="1"/>
    <n v="0"/>
    <x v="11"/>
    <x v="1"/>
    <x v="1"/>
    <n v="76"/>
    <n v="82.08"/>
    <n v="1140"/>
    <n v="1231.2"/>
    <x v="3"/>
    <x v="11"/>
    <x v="1"/>
  </r>
  <r>
    <d v="2022-12-07T00:00:00"/>
    <s v="P0038"/>
    <n v="12"/>
    <x v="2"/>
    <x v="1"/>
    <n v="0"/>
    <x v="1"/>
    <x v="1"/>
    <x v="1"/>
    <n v="72"/>
    <n v="79.92"/>
    <n v="864"/>
    <n v="959.04"/>
    <x v="20"/>
    <x v="11"/>
    <x v="1"/>
  </r>
  <r>
    <d v="2022-12-07T00:00:00"/>
    <s v="P0016"/>
    <n v="13"/>
    <x v="2"/>
    <x v="0"/>
    <n v="0"/>
    <x v="21"/>
    <x v="2"/>
    <x v="3"/>
    <n v="13"/>
    <n v="16.64"/>
    <n v="169"/>
    <n v="216.32"/>
    <x v="20"/>
    <x v="11"/>
    <x v="1"/>
  </r>
  <r>
    <d v="2022-12-07T00:00:00"/>
    <s v="P0038"/>
    <n v="5"/>
    <x v="2"/>
    <x v="1"/>
    <n v="0"/>
    <x v="1"/>
    <x v="1"/>
    <x v="1"/>
    <n v="72"/>
    <n v="79.92"/>
    <n v="360"/>
    <n v="399.6"/>
    <x v="20"/>
    <x v="11"/>
    <x v="1"/>
  </r>
  <r>
    <d v="2022-12-11T00:00:00"/>
    <s v="P0027"/>
    <n v="5"/>
    <x v="2"/>
    <x v="0"/>
    <n v="0"/>
    <x v="26"/>
    <x v="4"/>
    <x v="2"/>
    <n v="48"/>
    <n v="57.120000000000005"/>
    <n v="240"/>
    <n v="285.60000000000002"/>
    <x v="5"/>
    <x v="11"/>
    <x v="1"/>
  </r>
  <r>
    <d v="2022-12-11T00:00:00"/>
    <s v="P0013"/>
    <n v="9"/>
    <x v="0"/>
    <x v="0"/>
    <n v="0"/>
    <x v="2"/>
    <x v="2"/>
    <x v="1"/>
    <n v="112"/>
    <n v="122.08"/>
    <n v="1008"/>
    <n v="1098.72"/>
    <x v="5"/>
    <x v="11"/>
    <x v="1"/>
  </r>
  <r>
    <d v="2022-12-11T00:00:00"/>
    <s v="P0014"/>
    <n v="10"/>
    <x v="1"/>
    <x v="1"/>
    <n v="0"/>
    <x v="9"/>
    <x v="2"/>
    <x v="1"/>
    <n v="112"/>
    <n v="146.72"/>
    <n v="1120"/>
    <n v="1467.2"/>
    <x v="5"/>
    <x v="11"/>
    <x v="1"/>
  </r>
  <r>
    <d v="2022-12-12T00:00:00"/>
    <s v="P0030"/>
    <n v="9"/>
    <x v="0"/>
    <x v="1"/>
    <n v="0"/>
    <x v="28"/>
    <x v="4"/>
    <x v="0"/>
    <n v="148"/>
    <n v="201.28"/>
    <n v="1332"/>
    <n v="1811.52"/>
    <x v="6"/>
    <x v="11"/>
    <x v="1"/>
  </r>
  <r>
    <d v="2022-12-12T00:00:00"/>
    <s v="P0041"/>
    <n v="10"/>
    <x v="0"/>
    <x v="0"/>
    <n v="0"/>
    <x v="41"/>
    <x v="1"/>
    <x v="0"/>
    <n v="138"/>
    <n v="173.88"/>
    <n v="1380"/>
    <n v="1738.8"/>
    <x v="6"/>
    <x v="11"/>
    <x v="1"/>
  </r>
  <r>
    <d v="2022-12-14T00:00:00"/>
    <s v="P0005"/>
    <n v="4"/>
    <x v="2"/>
    <x v="1"/>
    <n v="0"/>
    <x v="24"/>
    <x v="3"/>
    <x v="0"/>
    <n v="133"/>
    <n v="155.61000000000001"/>
    <n v="532"/>
    <n v="622.44000000000005"/>
    <x v="29"/>
    <x v="11"/>
    <x v="1"/>
  </r>
  <r>
    <d v="2022-12-15T00:00:00"/>
    <s v="P0009"/>
    <n v="13"/>
    <x v="2"/>
    <x v="0"/>
    <n v="0"/>
    <x v="37"/>
    <x v="3"/>
    <x v="3"/>
    <n v="6"/>
    <n v="7.8599999999999994"/>
    <n v="78"/>
    <n v="102.17999999999999"/>
    <x v="17"/>
    <x v="11"/>
    <x v="1"/>
  </r>
  <r>
    <d v="2022-12-19T00:00:00"/>
    <s v="P0044"/>
    <n v="7"/>
    <x v="2"/>
    <x v="0"/>
    <n v="0"/>
    <x v="11"/>
    <x v="1"/>
    <x v="1"/>
    <n v="76"/>
    <n v="82.08"/>
    <n v="532"/>
    <n v="574.55999999999995"/>
    <x v="8"/>
    <x v="11"/>
    <x v="1"/>
  </r>
  <r>
    <d v="2022-12-19T00:00:00"/>
    <s v="P0011"/>
    <n v="14"/>
    <x v="2"/>
    <x v="1"/>
    <n v="0"/>
    <x v="31"/>
    <x v="2"/>
    <x v="2"/>
    <n v="44"/>
    <n v="48.4"/>
    <n v="616"/>
    <n v="677.6"/>
    <x v="8"/>
    <x v="11"/>
    <x v="1"/>
  </r>
  <r>
    <d v="2022-12-19T00:00:00"/>
    <s v="P0009"/>
    <n v="11"/>
    <x v="1"/>
    <x v="0"/>
    <n v="0"/>
    <x v="37"/>
    <x v="3"/>
    <x v="3"/>
    <n v="6"/>
    <n v="7.8599999999999994"/>
    <n v="66"/>
    <n v="86.46"/>
    <x v="8"/>
    <x v="11"/>
    <x v="1"/>
  </r>
  <r>
    <d v="2022-12-21T00:00:00"/>
    <s v="P0006"/>
    <n v="10"/>
    <x v="2"/>
    <x v="0"/>
    <n v="0"/>
    <x v="15"/>
    <x v="3"/>
    <x v="1"/>
    <n v="75"/>
    <n v="85.5"/>
    <n v="750"/>
    <n v="855"/>
    <x v="10"/>
    <x v="11"/>
    <x v="1"/>
  </r>
  <r>
    <d v="2022-12-29T00:00:00"/>
    <s v="P0008"/>
    <n v="15"/>
    <x v="2"/>
    <x v="0"/>
    <n v="0"/>
    <x v="25"/>
    <x v="3"/>
    <x v="1"/>
    <n v="83"/>
    <n v="94.62"/>
    <n v="1245"/>
    <n v="1419.3000000000002"/>
    <x v="28"/>
    <x v="11"/>
    <x v="1"/>
  </r>
  <r>
    <d v="2022-12-29T00:00:00"/>
    <s v="P0042"/>
    <n v="1"/>
    <x v="0"/>
    <x v="1"/>
    <n v="0"/>
    <x v="10"/>
    <x v="1"/>
    <x v="0"/>
    <n v="120"/>
    <n v="162"/>
    <n v="120"/>
    <n v="162"/>
    <x v="28"/>
    <x v="11"/>
    <x v="1"/>
  </r>
  <r>
    <d v="2022-12-30T00:00:00"/>
    <s v="P0041"/>
    <n v="14"/>
    <x v="2"/>
    <x v="0"/>
    <n v="0"/>
    <x v="41"/>
    <x v="1"/>
    <x v="0"/>
    <n v="138"/>
    <n v="173.88"/>
    <n v="1932"/>
    <n v="2434.3199999999997"/>
    <x v="24"/>
    <x v="11"/>
    <x v="1"/>
  </r>
  <r>
    <d v="2022-12-31T00:00:00"/>
    <s v="P0033"/>
    <n v="12"/>
    <x v="1"/>
    <x v="0"/>
    <n v="0"/>
    <x v="38"/>
    <x v="4"/>
    <x v="1"/>
    <n v="95"/>
    <n v="119.7"/>
    <n v="1140"/>
    <n v="1436.4"/>
    <x v="25"/>
    <x v="11"/>
    <x v="1"/>
  </r>
  <r>
    <d v="2022-12-31T00:00:00"/>
    <s v="P0011"/>
    <n v="6"/>
    <x v="1"/>
    <x v="0"/>
    <n v="0"/>
    <x v="31"/>
    <x v="2"/>
    <x v="2"/>
    <n v="44"/>
    <n v="48.4"/>
    <n v="264"/>
    <n v="290.39999999999998"/>
    <x v="25"/>
    <x v="11"/>
    <x v="1"/>
  </r>
  <r>
    <d v="2022-12-31T00:00:00"/>
    <s v="P0011"/>
    <n v="3"/>
    <x v="0"/>
    <x v="1"/>
    <n v="0"/>
    <x v="31"/>
    <x v="2"/>
    <x v="2"/>
    <n v="44"/>
    <n v="48.4"/>
    <n v="132"/>
    <n v="145.19999999999999"/>
    <x v="25"/>
    <x v="1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B0F21D-7087-48F8-8003-1AE2A7F4656B}" name="Monthly" cacheId="2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7" indent="0" compact="0" compactData="0" gridDropZones="1" multipleFieldFilters="0">
  <location ref="H1:J14" firstHeaderRow="1" firstDataRow="2" firstDataCol="1"/>
  <pivotFields count="16">
    <pivotField compact="0" numFmtId="14" outline="0" showAll="0"/>
    <pivotField compact="0" outline="0" showAll="0"/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>
      <items count="3">
        <item x="1"/>
        <item x="0"/>
        <item t="default"/>
      </items>
    </pivotField>
    <pivotField compact="0" numFmtId="166" outline="0" showAll="0"/>
    <pivotField compact="0" outline="0" showAll="0"/>
    <pivotField compact="0" outline="0" showAll="0"/>
    <pivotField compact="0" outline="0" showAll="0"/>
    <pivotField compact="0" numFmtId="165" outline="0" showAll="0"/>
    <pivotField compact="0" numFmtId="165" outline="0" showAll="0"/>
    <pivotField dataField="1" compact="0" numFmtId="165" outline="0" showAll="0"/>
    <pivotField dataField="1" compact="0" numFmtId="165" outline="0" showAll="0"/>
    <pivotField compact="0" outline="0" showAll="0"/>
    <pivotField axis="axisRow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>
      <items count="3">
        <item x="0"/>
        <item x="1"/>
        <item t="default"/>
      </items>
    </pivotField>
  </pivotFields>
  <rowFields count="1">
    <field x="1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-2"/>
  </colFields>
  <colItems count="2">
    <i>
      <x/>
    </i>
    <i i="1">
      <x v="1"/>
    </i>
  </colItems>
  <dataFields count="2">
    <dataField name="Sum of TOTAL BUYING VALUE" fld="11" baseField="0" baseItem="0"/>
    <dataField name="Sum of TOTAL SELLING VALUE" fld="12" baseField="0" baseItem="0"/>
  </dataFields>
  <formats count="11">
    <format dxfId="0">
      <pivotArea type="all" dataOnly="0" outline="0" fieldPosition="0"/>
    </format>
    <format dxfId="1">
      <pivotArea outline="0" collapsedLevelsAreSubtotals="1" fieldPosition="0"/>
    </format>
    <format dxfId="2">
      <pivotArea dataOnly="0" labelOnly="1" outline="0" fieldPosition="0">
        <references count="1">
          <reference field="14" count="0"/>
        </references>
      </pivotArea>
    </format>
    <format dxfId="3">
      <pivotArea type="all" dataOnly="0" outline="0" fieldPosition="0"/>
    </format>
    <format dxfId="4">
      <pivotArea outline="0" collapsedLevelsAreSubtotals="1" fieldPosition="0"/>
    </format>
    <format dxfId="5">
      <pivotArea dataOnly="0" labelOnly="1" outline="0" fieldPosition="0">
        <references count="1">
          <reference field="14" count="0"/>
        </references>
      </pivotArea>
    </format>
    <format dxfId="6">
      <pivotArea type="origin" dataOnly="0" labelOnly="1" outline="0" fieldPosition="0"/>
    </format>
    <format dxfId="7">
      <pivotArea field="-2" type="button" dataOnly="0" labelOnly="1" outline="0" axis="axisCol" fieldPosition="0"/>
    </format>
    <format dxfId="8">
      <pivotArea type="topRight" dataOnly="0" labelOnly="1" outline="0" fieldPosition="0"/>
    </format>
    <format dxfId="9">
      <pivotArea field="14" type="button" dataOnly="0" labelOnly="1" outline="0" axis="axisRow" fieldPosition="0"/>
    </format>
    <format dxfId="1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AA275-DD8D-4B87-885F-431093C7F146}" name="Daily" cacheId="2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7" indent="0" compact="0" compactData="0" gridDropZones="1" multipleFieldFilters="0" chartFormat="6">
  <location ref="A1:B33" firstHeaderRow="2" firstDataRow="2" firstDataCol="1"/>
  <pivotFields count="16">
    <pivotField compact="0" numFmtId="14" outline="0" showAll="0"/>
    <pivotField compact="0" outline="0" showAll="0"/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>
      <items count="3">
        <item x="1"/>
        <item x="0"/>
        <item t="default"/>
      </items>
    </pivotField>
    <pivotField compact="0" numFmtId="166" outline="0" showAll="0"/>
    <pivotField compact="0" outline="0" showAll="0"/>
    <pivotField compact="0" outline="0" showAll="0"/>
    <pivotField compact="0" outline="0" showAll="0"/>
    <pivotField compact="0" numFmtId="165" outline="0" showAll="0"/>
    <pivotField compact="0" numFmtId="165" outline="0" showAll="0"/>
    <pivotField compact="0" numFmtId="165" outline="0" showAll="0"/>
    <pivotField dataField="1" compact="0" numFmtId="165" outline="0" showAll="0"/>
    <pivotField axis="axisRow" compact="0" outline="0" showAll="0">
      <items count="32">
        <item x="0"/>
        <item x="1"/>
        <item x="2"/>
        <item x="3"/>
        <item x="15"/>
        <item x="16"/>
        <item x="20"/>
        <item x="21"/>
        <item x="4"/>
        <item x="26"/>
        <item x="5"/>
        <item x="6"/>
        <item x="22"/>
        <item x="29"/>
        <item x="17"/>
        <item x="23"/>
        <item x="30"/>
        <item x="7"/>
        <item x="8"/>
        <item x="9"/>
        <item x="10"/>
        <item x="18"/>
        <item x="19"/>
        <item x="27"/>
        <item x="11"/>
        <item x="12"/>
        <item x="13"/>
        <item x="14"/>
        <item x="28"/>
        <item x="24"/>
        <item x="25"/>
        <item t="default"/>
      </items>
    </pivotField>
    <pivotField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>
      <items count="3">
        <item x="0"/>
        <item x="1"/>
        <item t="default"/>
      </items>
    </pivotField>
  </pivotFields>
  <rowFields count="1">
    <field x="13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</rowItems>
  <colItems count="1">
    <i/>
  </colItems>
  <dataFields count="1">
    <dataField name="Sum of TOTAL SELLING VALUE" fld="12" baseField="0" baseItem="0" numFmtId="165"/>
  </dataFields>
  <formats count="10">
    <format dxfId="11">
      <pivotArea outline="0" collapsedLevelsAreSubtotals="1" fieldPosition="0"/>
    </format>
    <format dxfId="12">
      <pivotArea type="all" dataOnly="0" outline="0" fieldPosition="0"/>
    </format>
    <format dxfId="13">
      <pivotArea outline="0" collapsedLevelsAreSubtotals="1" fieldPosition="0"/>
    </format>
    <format dxfId="14">
      <pivotArea dataOnly="0" labelOnly="1" outline="0" fieldPosition="0">
        <references count="1">
          <reference field="13" count="0"/>
        </references>
      </pivotArea>
    </format>
    <format dxfId="15">
      <pivotArea type="all" dataOnly="0" outline="0" fieldPosition="0"/>
    </format>
    <format dxfId="16">
      <pivotArea outline="0" collapsedLevelsAreSubtotals="1" fieldPosition="0"/>
    </format>
    <format dxfId="17">
      <pivotArea dataOnly="0" labelOnly="1" outline="0" fieldPosition="0">
        <references count="1">
          <reference field="13" count="0"/>
        </references>
      </pivotArea>
    </format>
    <format dxfId="18">
      <pivotArea type="origin" dataOnly="0" labelOnly="1" outline="0" fieldPosition="0"/>
    </format>
    <format dxfId="19">
      <pivotArea field="13" type="button" dataOnly="0" labelOnly="1" outline="0" axis="axisRow" fieldPosition="0"/>
    </format>
    <format dxfId="20">
      <pivotArea type="topRight" dataOnly="0" labelOnly="1" outline="0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12C0CD-3C5E-475A-A232-4E7FC6486997}" name="PaymentMode" cacheId="2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7" indent="0" compact="0" compactData="0" gridDropZones="1" multipleFieldFilters="0" chartFormat="9">
  <location ref="AP1:AQ4" firstHeaderRow="2" firstDataRow="2" firstDataCol="1"/>
  <pivotFields count="16">
    <pivotField compact="0" numFmtId="14" outline="0" showAll="0"/>
    <pivotField compact="0" outline="0" showAll="0"/>
    <pivotField compact="0" outline="0" showAll="0"/>
    <pivotField compact="0" outline="0" showAll="0">
      <items count="4">
        <item x="2"/>
        <item x="1"/>
        <item x="0"/>
        <item t="default"/>
      </items>
    </pivotField>
    <pivotField axis="axisRow" compact="0" outline="0" showAll="0">
      <items count="3">
        <item x="1"/>
        <item x="0"/>
        <item t="default"/>
      </items>
    </pivotField>
    <pivotField compact="0" numFmtId="166" outline="0" showAll="0"/>
    <pivotField compact="0" outline="0" showAll="0"/>
    <pivotField compact="0" outline="0" showAll="0"/>
    <pivotField compact="0" outline="0" showAll="0"/>
    <pivotField compact="0" numFmtId="165" outline="0" showAll="0"/>
    <pivotField compact="0" numFmtId="165" outline="0" showAll="0"/>
    <pivotField compact="0" numFmtId="165" outline="0" showAll="0"/>
    <pivotField dataField="1" compact="0" numFmtId="165" outline="0" showAll="0"/>
    <pivotField compact="0" outline="0" showAll="0"/>
    <pivotField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>
      <items count="3">
        <item x="0"/>
        <item x="1"/>
        <item t="default"/>
      </items>
    </pivotField>
  </pivotFields>
  <rowFields count="1">
    <field x="4"/>
  </rowFields>
  <rowItems count="2">
    <i>
      <x/>
    </i>
    <i>
      <x v="1"/>
    </i>
  </rowItems>
  <colItems count="1">
    <i/>
  </colItems>
  <dataFields count="1">
    <dataField name="Sum of TOTAL SELLING VALUE" fld="12" baseField="0" baseItem="0"/>
  </dataFields>
  <formats count="6">
    <format dxfId="21">
      <pivotArea type="all" dataOnly="0" outline="0" fieldPosition="0"/>
    </format>
    <format dxfId="22">
      <pivotArea outline="0" collapsedLevelsAreSubtotals="1" fieldPosition="0"/>
    </format>
    <format dxfId="23">
      <pivotArea dataOnly="0" labelOnly="1" outline="0" fieldPosition="0">
        <references count="1">
          <reference field="4" count="0"/>
        </references>
      </pivotArea>
    </format>
    <format dxfId="24">
      <pivotArea type="origin" dataOnly="0" labelOnly="1" outline="0" fieldPosition="0"/>
    </format>
    <format dxfId="25">
      <pivotArea field="4" type="button" dataOnly="0" labelOnly="1" outline="0" axis="axisRow" fieldPosition="0"/>
    </format>
    <format dxfId="26">
      <pivotArea type="topRight" dataOnly="0" labelOnly="1" outline="0" fieldPosition="0"/>
    </format>
  </formats>
  <chartFormats count="3"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BC9103-5490-4B2E-8CAC-672453BA6B68}" name="SalesType" cacheId="2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7" indent="0" compact="0" compactData="0" gridDropZones="1" multipleFieldFilters="0" chartFormat="7">
  <location ref="AM1:AN5" firstHeaderRow="2" firstDataRow="2" firstDataCol="1"/>
  <pivotFields count="16">
    <pivotField compact="0" numFmtId="14" outline="0" showAll="0"/>
    <pivotField compact="0" outline="0" showAll="0"/>
    <pivotField compact="0" outline="0" showAll="0"/>
    <pivotField axis="axisRow" compact="0" outline="0" showAll="0">
      <items count="4">
        <item x="2"/>
        <item x="1"/>
        <item x="0"/>
        <item t="default"/>
      </items>
    </pivotField>
    <pivotField compact="0" outline="0" showAll="0">
      <items count="3">
        <item x="1"/>
        <item x="0"/>
        <item t="default"/>
      </items>
    </pivotField>
    <pivotField compact="0" numFmtId="166" outline="0" showAll="0"/>
    <pivotField compact="0" outline="0" showAll="0"/>
    <pivotField compact="0" outline="0" showAll="0"/>
    <pivotField compact="0" outline="0" showAll="0"/>
    <pivotField compact="0" numFmtId="165" outline="0" showAll="0"/>
    <pivotField compact="0" numFmtId="165" outline="0" showAll="0"/>
    <pivotField compact="0" numFmtId="165" outline="0" showAll="0"/>
    <pivotField dataField="1" compact="0" numFmtId="165" outline="0" showAll="0"/>
    <pivotField compact="0" outline="0" showAll="0"/>
    <pivotField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>
      <items count="3">
        <item x="0"/>
        <item x="1"/>
        <item t="default"/>
      </items>
    </pivotField>
  </pivotFields>
  <rowFields count="1">
    <field x="3"/>
  </rowFields>
  <rowItems count="3">
    <i>
      <x/>
    </i>
    <i>
      <x v="1"/>
    </i>
    <i>
      <x v="2"/>
    </i>
  </rowItems>
  <colItems count="1">
    <i/>
  </colItems>
  <dataFields count="1">
    <dataField name="Sum of TOTAL SELLING VALUE" fld="12" baseField="0" baseItem="0"/>
  </dataFields>
  <formats count="9">
    <format dxfId="27">
      <pivotArea type="all" dataOnly="0" outline="0" fieldPosition="0"/>
    </format>
    <format dxfId="28">
      <pivotArea outline="0" collapsedLevelsAreSubtotals="1" fieldPosition="0"/>
    </format>
    <format dxfId="29">
      <pivotArea dataOnly="0" labelOnly="1" outline="0" fieldPosition="0">
        <references count="1">
          <reference field="3" count="0"/>
        </references>
      </pivotArea>
    </format>
    <format dxfId="30">
      <pivotArea type="all" dataOnly="0" outline="0" fieldPosition="0"/>
    </format>
    <format dxfId="31">
      <pivotArea outline="0" collapsedLevelsAreSubtotals="1" fieldPosition="0"/>
    </format>
    <format dxfId="32">
      <pivotArea dataOnly="0" labelOnly="1" outline="0" fieldPosition="0">
        <references count="1">
          <reference field="3" count="0"/>
        </references>
      </pivotArea>
    </format>
    <format dxfId="33">
      <pivotArea type="origin" dataOnly="0" labelOnly="1" outline="0" fieldPosition="0"/>
    </format>
    <format dxfId="34">
      <pivotArea field="3" type="button" dataOnly="0" labelOnly="1" outline="0" axis="axisRow" fieldPosition="0"/>
    </format>
    <format dxfId="35">
      <pivotArea type="topRight" dataOnly="0" labelOnly="1" outline="0" fieldPosition="0"/>
    </format>
  </formats>
  <chartFormats count="4"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C77F8A-0DF6-4470-B716-0F3BCFA4E16F}" name="Productwise" cacheId="2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7" indent="0" compact="0" compactData="0" gridDropZones="1" multipleFieldFilters="0">
  <location ref="Q1:T46" firstHeaderRow="1" firstDataRow="2" firstDataCol="2"/>
  <pivotFields count="16">
    <pivotField compact="0" numFmtId="14" outline="0" showAll="0"/>
    <pivotField compact="0" outline="0" showAll="0"/>
    <pivotField dataField="1"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>
      <items count="3">
        <item x="1"/>
        <item x="0"/>
        <item t="default"/>
      </items>
    </pivotField>
    <pivotField compact="0" numFmtId="166" outline="0" showAll="0"/>
    <pivotField axis="axisRow" compact="0" outline="0" showAll="0" defaultSubtotal="0">
      <items count="44">
        <item x="16"/>
        <item x="29"/>
        <item x="6"/>
        <item x="3"/>
        <item x="24"/>
        <item x="15"/>
        <item x="36"/>
        <item x="25"/>
        <item x="37"/>
        <item x="20"/>
        <item x="31"/>
        <item x="35"/>
        <item x="2"/>
        <item x="9"/>
        <item x="27"/>
        <item x="21"/>
        <item x="39"/>
        <item x="30"/>
        <item x="40"/>
        <item x="14"/>
        <item x="32"/>
        <item x="22"/>
        <item x="12"/>
        <item x="0"/>
        <item x="7"/>
        <item x="42"/>
        <item x="26"/>
        <item x="33"/>
        <item x="19"/>
        <item x="28"/>
        <item x="5"/>
        <item x="18"/>
        <item x="38"/>
        <item x="13"/>
        <item x="4"/>
        <item x="43"/>
        <item x="8"/>
        <item x="1"/>
        <item x="34"/>
        <item x="17"/>
        <item x="41"/>
        <item x="10"/>
        <item x="23"/>
        <item x="11"/>
      </items>
    </pivotField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numFmtId="165" outline="0" showAll="0"/>
    <pivotField compact="0" numFmtId="165" outline="0" showAll="0"/>
    <pivotField compact="0" numFmtId="165" outline="0" showAll="0"/>
    <pivotField dataField="1" compact="0" numFmtId="165" outline="0" showAll="0"/>
    <pivotField compact="0" outline="0" showAll="0"/>
    <pivotField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>
      <items count="3">
        <item x="0"/>
        <item x="1"/>
        <item t="default"/>
      </items>
    </pivotField>
  </pivotFields>
  <rowFields count="2">
    <field x="6"/>
    <field x="8"/>
  </rowFields>
  <rowItems count="44">
    <i>
      <x/>
      <x v="1"/>
    </i>
    <i>
      <x v="1"/>
      <x v="1"/>
    </i>
    <i>
      <x v="2"/>
      <x v="1"/>
    </i>
    <i>
      <x v="3"/>
      <x v="2"/>
    </i>
    <i>
      <x v="4"/>
      <x/>
    </i>
    <i>
      <x v="5"/>
      <x v="1"/>
    </i>
    <i>
      <x v="6"/>
      <x v="2"/>
    </i>
    <i>
      <x v="7"/>
      <x v="1"/>
    </i>
    <i>
      <x v="8"/>
      <x v="3"/>
    </i>
    <i>
      <x v="9"/>
      <x/>
    </i>
    <i>
      <x v="10"/>
      <x v="2"/>
    </i>
    <i>
      <x v="11"/>
      <x v="1"/>
    </i>
    <i>
      <x v="12"/>
      <x v="1"/>
    </i>
    <i>
      <x v="13"/>
      <x v="1"/>
    </i>
    <i>
      <x v="14"/>
      <x v="3"/>
    </i>
    <i>
      <x v="15"/>
      <x v="3"/>
    </i>
    <i>
      <x v="16"/>
      <x/>
    </i>
    <i>
      <x v="17"/>
      <x v="3"/>
    </i>
    <i>
      <x v="18"/>
      <x/>
    </i>
    <i>
      <x v="19"/>
      <x v="2"/>
    </i>
    <i>
      <x v="20"/>
      <x/>
    </i>
    <i>
      <x v="21"/>
      <x/>
    </i>
    <i>
      <x v="22"/>
      <x/>
    </i>
    <i>
      <x v="23"/>
      <x/>
    </i>
    <i>
      <x v="24"/>
      <x v="3"/>
    </i>
    <i>
      <x v="25"/>
      <x v="3"/>
    </i>
    <i>
      <x v="26"/>
      <x v="2"/>
    </i>
    <i>
      <x v="27"/>
      <x v="3"/>
    </i>
    <i>
      <x v="28"/>
      <x v="2"/>
    </i>
    <i>
      <x v="29"/>
      <x/>
    </i>
    <i>
      <x v="30"/>
      <x v="1"/>
    </i>
    <i>
      <x v="31"/>
      <x v="1"/>
    </i>
    <i>
      <x v="32"/>
      <x v="1"/>
    </i>
    <i>
      <x v="33"/>
      <x v="2"/>
    </i>
    <i>
      <x v="34"/>
      <x v="3"/>
    </i>
    <i>
      <x v="35"/>
      <x v="1"/>
    </i>
    <i>
      <x v="36"/>
      <x v="1"/>
    </i>
    <i>
      <x v="37"/>
      <x v="1"/>
    </i>
    <i>
      <x v="38"/>
      <x v="3"/>
    </i>
    <i>
      <x v="39"/>
      <x v="1"/>
    </i>
    <i>
      <x v="40"/>
      <x/>
    </i>
    <i>
      <x v="41"/>
      <x/>
    </i>
    <i>
      <x v="42"/>
      <x v="1"/>
    </i>
    <i>
      <x v="43"/>
      <x v="1"/>
    </i>
  </rowItems>
  <colFields count="1">
    <field x="-2"/>
  </colFields>
  <colItems count="2">
    <i>
      <x/>
    </i>
    <i i="1">
      <x v="1"/>
    </i>
  </colItems>
  <dataFields count="2">
    <dataField name="Sum of TOTAL SELLING VALUE" fld="12" baseField="0" baseItem="0"/>
    <dataField name="Sum of QUANTITY" fld="2" baseField="0" baseItem="0"/>
  </dataFields>
  <formats count="100">
    <format dxfId="36">
      <pivotArea type="all" dataOnly="0" outline="0" fieldPosition="0"/>
    </format>
    <format dxfId="37">
      <pivotArea outline="0" collapsedLevelsAreSubtotals="1" fieldPosition="0"/>
    </format>
    <format dxfId="38">
      <pivotArea dataOnly="0" labelOnly="1" outline="0" fieldPosition="0">
        <references count="1">
          <reference field="6" count="0"/>
        </references>
      </pivotArea>
    </format>
    <format dxfId="39">
      <pivotArea dataOnly="0" labelOnly="1" outline="0" fieldPosition="0">
        <references count="2">
          <reference field="6" count="1" selected="0">
            <x v="0"/>
          </reference>
          <reference field="8" count="1">
            <x v="1"/>
          </reference>
        </references>
      </pivotArea>
    </format>
    <format dxfId="40">
      <pivotArea dataOnly="0" labelOnly="1" outline="0" fieldPosition="0">
        <references count="2">
          <reference field="6" count="1" selected="0">
            <x v="1"/>
          </reference>
          <reference field="8" count="1">
            <x v="1"/>
          </reference>
        </references>
      </pivotArea>
    </format>
    <format dxfId="41">
      <pivotArea dataOnly="0" labelOnly="1" outline="0" fieldPosition="0">
        <references count="2">
          <reference field="6" count="1" selected="0">
            <x v="2"/>
          </reference>
          <reference field="8" count="1">
            <x v="1"/>
          </reference>
        </references>
      </pivotArea>
    </format>
    <format dxfId="42">
      <pivotArea dataOnly="0" labelOnly="1" outline="0" fieldPosition="0">
        <references count="2">
          <reference field="6" count="1" selected="0">
            <x v="3"/>
          </reference>
          <reference field="8" count="1">
            <x v="2"/>
          </reference>
        </references>
      </pivotArea>
    </format>
    <format dxfId="43">
      <pivotArea dataOnly="0" labelOnly="1" outline="0" fieldPosition="0">
        <references count="2">
          <reference field="6" count="1" selected="0">
            <x v="4"/>
          </reference>
          <reference field="8" count="1">
            <x v="0"/>
          </reference>
        </references>
      </pivotArea>
    </format>
    <format dxfId="44">
      <pivotArea dataOnly="0" labelOnly="1" outline="0" fieldPosition="0">
        <references count="2">
          <reference field="6" count="1" selected="0">
            <x v="5"/>
          </reference>
          <reference field="8" count="1">
            <x v="1"/>
          </reference>
        </references>
      </pivotArea>
    </format>
    <format dxfId="45">
      <pivotArea dataOnly="0" labelOnly="1" outline="0" fieldPosition="0">
        <references count="2">
          <reference field="6" count="1" selected="0">
            <x v="6"/>
          </reference>
          <reference field="8" count="1">
            <x v="2"/>
          </reference>
        </references>
      </pivotArea>
    </format>
    <format dxfId="46">
      <pivotArea dataOnly="0" labelOnly="1" outline="0" fieldPosition="0">
        <references count="2">
          <reference field="6" count="1" selected="0">
            <x v="7"/>
          </reference>
          <reference field="8" count="1">
            <x v="1"/>
          </reference>
        </references>
      </pivotArea>
    </format>
    <format dxfId="47">
      <pivotArea dataOnly="0" labelOnly="1" outline="0" fieldPosition="0">
        <references count="2">
          <reference field="6" count="1" selected="0">
            <x v="8"/>
          </reference>
          <reference field="8" count="1">
            <x v="3"/>
          </reference>
        </references>
      </pivotArea>
    </format>
    <format dxfId="48">
      <pivotArea dataOnly="0" labelOnly="1" outline="0" fieldPosition="0">
        <references count="2">
          <reference field="6" count="1" selected="0">
            <x v="9"/>
          </reference>
          <reference field="8" count="1">
            <x v="0"/>
          </reference>
        </references>
      </pivotArea>
    </format>
    <format dxfId="49">
      <pivotArea dataOnly="0" labelOnly="1" outline="0" fieldPosition="0">
        <references count="2">
          <reference field="6" count="1" selected="0">
            <x v="10"/>
          </reference>
          <reference field="8" count="1">
            <x v="2"/>
          </reference>
        </references>
      </pivotArea>
    </format>
    <format dxfId="50">
      <pivotArea dataOnly="0" labelOnly="1" outline="0" fieldPosition="0">
        <references count="2">
          <reference field="6" count="1" selected="0">
            <x v="11"/>
          </reference>
          <reference field="8" count="1">
            <x v="1"/>
          </reference>
        </references>
      </pivotArea>
    </format>
    <format dxfId="51">
      <pivotArea dataOnly="0" labelOnly="1" outline="0" fieldPosition="0">
        <references count="2">
          <reference field="6" count="1" selected="0">
            <x v="12"/>
          </reference>
          <reference field="8" count="1">
            <x v="1"/>
          </reference>
        </references>
      </pivotArea>
    </format>
    <format dxfId="52">
      <pivotArea dataOnly="0" labelOnly="1" outline="0" fieldPosition="0">
        <references count="2">
          <reference field="6" count="1" selected="0">
            <x v="13"/>
          </reference>
          <reference field="8" count="1">
            <x v="1"/>
          </reference>
        </references>
      </pivotArea>
    </format>
    <format dxfId="53">
      <pivotArea dataOnly="0" labelOnly="1" outline="0" fieldPosition="0">
        <references count="2">
          <reference field="6" count="1" selected="0">
            <x v="14"/>
          </reference>
          <reference field="8" count="1">
            <x v="3"/>
          </reference>
        </references>
      </pivotArea>
    </format>
    <format dxfId="54">
      <pivotArea dataOnly="0" labelOnly="1" outline="0" fieldPosition="0">
        <references count="2">
          <reference field="6" count="1" selected="0">
            <x v="15"/>
          </reference>
          <reference field="8" count="1">
            <x v="3"/>
          </reference>
        </references>
      </pivotArea>
    </format>
    <format dxfId="55">
      <pivotArea dataOnly="0" labelOnly="1" outline="0" fieldPosition="0">
        <references count="2">
          <reference field="6" count="1" selected="0">
            <x v="16"/>
          </reference>
          <reference field="8" count="1">
            <x v="0"/>
          </reference>
        </references>
      </pivotArea>
    </format>
    <format dxfId="56">
      <pivotArea dataOnly="0" labelOnly="1" outline="0" fieldPosition="0">
        <references count="2">
          <reference field="6" count="1" selected="0">
            <x v="17"/>
          </reference>
          <reference field="8" count="1">
            <x v="3"/>
          </reference>
        </references>
      </pivotArea>
    </format>
    <format dxfId="57">
      <pivotArea dataOnly="0" labelOnly="1" outline="0" fieldPosition="0">
        <references count="2">
          <reference field="6" count="1" selected="0">
            <x v="18"/>
          </reference>
          <reference field="8" count="1">
            <x v="0"/>
          </reference>
        </references>
      </pivotArea>
    </format>
    <format dxfId="58">
      <pivotArea dataOnly="0" labelOnly="1" outline="0" fieldPosition="0">
        <references count="2">
          <reference field="6" count="1" selected="0">
            <x v="19"/>
          </reference>
          <reference field="8" count="1">
            <x v="2"/>
          </reference>
        </references>
      </pivotArea>
    </format>
    <format dxfId="59">
      <pivotArea dataOnly="0" labelOnly="1" outline="0" fieldPosition="0">
        <references count="2">
          <reference field="6" count="1" selected="0">
            <x v="20"/>
          </reference>
          <reference field="8" count="1">
            <x v="0"/>
          </reference>
        </references>
      </pivotArea>
    </format>
    <format dxfId="60">
      <pivotArea dataOnly="0" labelOnly="1" outline="0" fieldPosition="0">
        <references count="2">
          <reference field="6" count="1" selected="0">
            <x v="21"/>
          </reference>
          <reference field="8" count="1">
            <x v="0"/>
          </reference>
        </references>
      </pivotArea>
    </format>
    <format dxfId="61">
      <pivotArea dataOnly="0" labelOnly="1" outline="0" fieldPosition="0">
        <references count="2">
          <reference field="6" count="1" selected="0">
            <x v="22"/>
          </reference>
          <reference field="8" count="1">
            <x v="0"/>
          </reference>
        </references>
      </pivotArea>
    </format>
    <format dxfId="62">
      <pivotArea dataOnly="0" labelOnly="1" outline="0" fieldPosition="0">
        <references count="2">
          <reference field="6" count="1" selected="0">
            <x v="23"/>
          </reference>
          <reference field="8" count="1">
            <x v="0"/>
          </reference>
        </references>
      </pivotArea>
    </format>
    <format dxfId="63">
      <pivotArea dataOnly="0" labelOnly="1" outline="0" fieldPosition="0">
        <references count="2">
          <reference field="6" count="1" selected="0">
            <x v="24"/>
          </reference>
          <reference field="8" count="1">
            <x v="3"/>
          </reference>
        </references>
      </pivotArea>
    </format>
    <format dxfId="64">
      <pivotArea dataOnly="0" labelOnly="1" outline="0" fieldPosition="0">
        <references count="2">
          <reference field="6" count="1" selected="0">
            <x v="25"/>
          </reference>
          <reference field="8" count="1">
            <x v="3"/>
          </reference>
        </references>
      </pivotArea>
    </format>
    <format dxfId="65">
      <pivotArea dataOnly="0" labelOnly="1" outline="0" fieldPosition="0">
        <references count="2">
          <reference field="6" count="1" selected="0">
            <x v="26"/>
          </reference>
          <reference field="8" count="1">
            <x v="2"/>
          </reference>
        </references>
      </pivotArea>
    </format>
    <format dxfId="66">
      <pivotArea dataOnly="0" labelOnly="1" outline="0" fieldPosition="0">
        <references count="2">
          <reference field="6" count="1" selected="0">
            <x v="27"/>
          </reference>
          <reference field="8" count="1">
            <x v="3"/>
          </reference>
        </references>
      </pivotArea>
    </format>
    <format dxfId="67">
      <pivotArea dataOnly="0" labelOnly="1" outline="0" fieldPosition="0">
        <references count="2">
          <reference field="6" count="1" selected="0">
            <x v="28"/>
          </reference>
          <reference field="8" count="1">
            <x v="2"/>
          </reference>
        </references>
      </pivotArea>
    </format>
    <format dxfId="68">
      <pivotArea dataOnly="0" labelOnly="1" outline="0" fieldPosition="0">
        <references count="2">
          <reference field="6" count="1" selected="0">
            <x v="29"/>
          </reference>
          <reference field="8" count="1">
            <x v="0"/>
          </reference>
        </references>
      </pivotArea>
    </format>
    <format dxfId="69">
      <pivotArea dataOnly="0" labelOnly="1" outline="0" fieldPosition="0">
        <references count="2">
          <reference field="6" count="1" selected="0">
            <x v="30"/>
          </reference>
          <reference field="8" count="1">
            <x v="1"/>
          </reference>
        </references>
      </pivotArea>
    </format>
    <format dxfId="70">
      <pivotArea dataOnly="0" labelOnly="1" outline="0" fieldPosition="0">
        <references count="2">
          <reference field="6" count="1" selected="0">
            <x v="31"/>
          </reference>
          <reference field="8" count="1">
            <x v="1"/>
          </reference>
        </references>
      </pivotArea>
    </format>
    <format dxfId="71">
      <pivotArea dataOnly="0" labelOnly="1" outline="0" fieldPosition="0">
        <references count="2">
          <reference field="6" count="1" selected="0">
            <x v="32"/>
          </reference>
          <reference field="8" count="1">
            <x v="1"/>
          </reference>
        </references>
      </pivotArea>
    </format>
    <format dxfId="72">
      <pivotArea dataOnly="0" labelOnly="1" outline="0" fieldPosition="0">
        <references count="2">
          <reference field="6" count="1" selected="0">
            <x v="33"/>
          </reference>
          <reference field="8" count="1">
            <x v="2"/>
          </reference>
        </references>
      </pivotArea>
    </format>
    <format dxfId="73">
      <pivotArea dataOnly="0" labelOnly="1" outline="0" fieldPosition="0">
        <references count="2">
          <reference field="6" count="1" selected="0">
            <x v="34"/>
          </reference>
          <reference field="8" count="1">
            <x v="3"/>
          </reference>
        </references>
      </pivotArea>
    </format>
    <format dxfId="74">
      <pivotArea dataOnly="0" labelOnly="1" outline="0" fieldPosition="0">
        <references count="2">
          <reference field="6" count="1" selected="0">
            <x v="35"/>
          </reference>
          <reference field="8" count="1">
            <x v="1"/>
          </reference>
        </references>
      </pivotArea>
    </format>
    <format dxfId="75">
      <pivotArea dataOnly="0" labelOnly="1" outline="0" fieldPosition="0">
        <references count="2">
          <reference field="6" count="1" selected="0">
            <x v="36"/>
          </reference>
          <reference field="8" count="1">
            <x v="1"/>
          </reference>
        </references>
      </pivotArea>
    </format>
    <format dxfId="76">
      <pivotArea dataOnly="0" labelOnly="1" outline="0" fieldPosition="0">
        <references count="2">
          <reference field="6" count="1" selected="0">
            <x v="37"/>
          </reference>
          <reference field="8" count="1">
            <x v="1"/>
          </reference>
        </references>
      </pivotArea>
    </format>
    <format dxfId="77">
      <pivotArea dataOnly="0" labelOnly="1" outline="0" fieldPosition="0">
        <references count="2">
          <reference field="6" count="1" selected="0">
            <x v="38"/>
          </reference>
          <reference field="8" count="1">
            <x v="3"/>
          </reference>
        </references>
      </pivotArea>
    </format>
    <format dxfId="78">
      <pivotArea dataOnly="0" labelOnly="1" outline="0" fieldPosition="0">
        <references count="2">
          <reference field="6" count="1" selected="0">
            <x v="39"/>
          </reference>
          <reference field="8" count="1">
            <x v="1"/>
          </reference>
        </references>
      </pivotArea>
    </format>
    <format dxfId="79">
      <pivotArea dataOnly="0" labelOnly="1" outline="0" fieldPosition="0">
        <references count="2">
          <reference field="6" count="1" selected="0">
            <x v="40"/>
          </reference>
          <reference field="8" count="1">
            <x v="0"/>
          </reference>
        </references>
      </pivotArea>
    </format>
    <format dxfId="80">
      <pivotArea dataOnly="0" labelOnly="1" outline="0" fieldPosition="0">
        <references count="2">
          <reference field="6" count="1" selected="0">
            <x v="41"/>
          </reference>
          <reference field="8" count="1">
            <x v="0"/>
          </reference>
        </references>
      </pivotArea>
    </format>
    <format dxfId="81">
      <pivotArea dataOnly="0" labelOnly="1" outline="0" fieldPosition="0">
        <references count="2">
          <reference field="6" count="1" selected="0">
            <x v="42"/>
          </reference>
          <reference field="8" count="1">
            <x v="1"/>
          </reference>
        </references>
      </pivotArea>
    </format>
    <format dxfId="82">
      <pivotArea dataOnly="0" labelOnly="1" outline="0" fieldPosition="0">
        <references count="2">
          <reference field="6" count="1" selected="0">
            <x v="43"/>
          </reference>
          <reference field="8" count="1">
            <x v="1"/>
          </reference>
        </references>
      </pivotArea>
    </format>
    <format dxfId="83">
      <pivotArea type="all" dataOnly="0" outline="0" fieldPosition="0"/>
    </format>
    <format dxfId="84">
      <pivotArea outline="0" collapsedLevelsAreSubtotals="1" fieldPosition="0"/>
    </format>
    <format dxfId="85">
      <pivotArea dataOnly="0" labelOnly="1" outline="0" fieldPosition="0">
        <references count="1">
          <reference field="6" count="0"/>
        </references>
      </pivotArea>
    </format>
    <format dxfId="86">
      <pivotArea dataOnly="0" labelOnly="1" outline="0" fieldPosition="0">
        <references count="2">
          <reference field="6" count="1" selected="0">
            <x v="0"/>
          </reference>
          <reference field="8" count="1">
            <x v="1"/>
          </reference>
        </references>
      </pivotArea>
    </format>
    <format dxfId="87">
      <pivotArea dataOnly="0" labelOnly="1" outline="0" fieldPosition="0">
        <references count="2">
          <reference field="6" count="1" selected="0">
            <x v="1"/>
          </reference>
          <reference field="8" count="1">
            <x v="1"/>
          </reference>
        </references>
      </pivotArea>
    </format>
    <format dxfId="88">
      <pivotArea dataOnly="0" labelOnly="1" outline="0" fieldPosition="0">
        <references count="2">
          <reference field="6" count="1" selected="0">
            <x v="2"/>
          </reference>
          <reference field="8" count="1">
            <x v="1"/>
          </reference>
        </references>
      </pivotArea>
    </format>
    <format dxfId="89">
      <pivotArea dataOnly="0" labelOnly="1" outline="0" fieldPosition="0">
        <references count="2">
          <reference field="6" count="1" selected="0">
            <x v="3"/>
          </reference>
          <reference field="8" count="1">
            <x v="2"/>
          </reference>
        </references>
      </pivotArea>
    </format>
    <format dxfId="90">
      <pivotArea dataOnly="0" labelOnly="1" outline="0" fieldPosition="0">
        <references count="2">
          <reference field="6" count="1" selected="0">
            <x v="4"/>
          </reference>
          <reference field="8" count="1">
            <x v="0"/>
          </reference>
        </references>
      </pivotArea>
    </format>
    <format dxfId="91">
      <pivotArea dataOnly="0" labelOnly="1" outline="0" fieldPosition="0">
        <references count="2">
          <reference field="6" count="1" selected="0">
            <x v="5"/>
          </reference>
          <reference field="8" count="1">
            <x v="1"/>
          </reference>
        </references>
      </pivotArea>
    </format>
    <format dxfId="92">
      <pivotArea dataOnly="0" labelOnly="1" outline="0" fieldPosition="0">
        <references count="2">
          <reference field="6" count="1" selected="0">
            <x v="6"/>
          </reference>
          <reference field="8" count="1">
            <x v="2"/>
          </reference>
        </references>
      </pivotArea>
    </format>
    <format dxfId="93">
      <pivotArea dataOnly="0" labelOnly="1" outline="0" fieldPosition="0">
        <references count="2">
          <reference field="6" count="1" selected="0">
            <x v="7"/>
          </reference>
          <reference field="8" count="1">
            <x v="1"/>
          </reference>
        </references>
      </pivotArea>
    </format>
    <format dxfId="94">
      <pivotArea dataOnly="0" labelOnly="1" outline="0" fieldPosition="0">
        <references count="2">
          <reference field="6" count="1" selected="0">
            <x v="8"/>
          </reference>
          <reference field="8" count="1">
            <x v="3"/>
          </reference>
        </references>
      </pivotArea>
    </format>
    <format dxfId="95">
      <pivotArea dataOnly="0" labelOnly="1" outline="0" fieldPosition="0">
        <references count="2">
          <reference field="6" count="1" selected="0">
            <x v="9"/>
          </reference>
          <reference field="8" count="1">
            <x v="0"/>
          </reference>
        </references>
      </pivotArea>
    </format>
    <format dxfId="96">
      <pivotArea dataOnly="0" labelOnly="1" outline="0" fieldPosition="0">
        <references count="2">
          <reference field="6" count="1" selected="0">
            <x v="10"/>
          </reference>
          <reference field="8" count="1">
            <x v="2"/>
          </reference>
        </references>
      </pivotArea>
    </format>
    <format dxfId="97">
      <pivotArea dataOnly="0" labelOnly="1" outline="0" fieldPosition="0">
        <references count="2">
          <reference field="6" count="1" selected="0">
            <x v="11"/>
          </reference>
          <reference field="8" count="1">
            <x v="1"/>
          </reference>
        </references>
      </pivotArea>
    </format>
    <format dxfId="98">
      <pivotArea dataOnly="0" labelOnly="1" outline="0" fieldPosition="0">
        <references count="2">
          <reference field="6" count="1" selected="0">
            <x v="12"/>
          </reference>
          <reference field="8" count="1">
            <x v="1"/>
          </reference>
        </references>
      </pivotArea>
    </format>
    <format dxfId="99">
      <pivotArea dataOnly="0" labelOnly="1" outline="0" fieldPosition="0">
        <references count="2">
          <reference field="6" count="1" selected="0">
            <x v="13"/>
          </reference>
          <reference field="8" count="1">
            <x v="1"/>
          </reference>
        </references>
      </pivotArea>
    </format>
    <format dxfId="100">
      <pivotArea dataOnly="0" labelOnly="1" outline="0" fieldPosition="0">
        <references count="2">
          <reference field="6" count="1" selected="0">
            <x v="14"/>
          </reference>
          <reference field="8" count="1">
            <x v="3"/>
          </reference>
        </references>
      </pivotArea>
    </format>
    <format dxfId="101">
      <pivotArea dataOnly="0" labelOnly="1" outline="0" fieldPosition="0">
        <references count="2">
          <reference field="6" count="1" selected="0">
            <x v="15"/>
          </reference>
          <reference field="8" count="1">
            <x v="3"/>
          </reference>
        </references>
      </pivotArea>
    </format>
    <format dxfId="102">
      <pivotArea dataOnly="0" labelOnly="1" outline="0" fieldPosition="0">
        <references count="2">
          <reference field="6" count="1" selected="0">
            <x v="16"/>
          </reference>
          <reference field="8" count="1">
            <x v="0"/>
          </reference>
        </references>
      </pivotArea>
    </format>
    <format dxfId="103">
      <pivotArea dataOnly="0" labelOnly="1" outline="0" fieldPosition="0">
        <references count="2">
          <reference field="6" count="1" selected="0">
            <x v="17"/>
          </reference>
          <reference field="8" count="1">
            <x v="3"/>
          </reference>
        </references>
      </pivotArea>
    </format>
    <format dxfId="104">
      <pivotArea dataOnly="0" labelOnly="1" outline="0" fieldPosition="0">
        <references count="2">
          <reference field="6" count="1" selected="0">
            <x v="18"/>
          </reference>
          <reference field="8" count="1">
            <x v="0"/>
          </reference>
        </references>
      </pivotArea>
    </format>
    <format dxfId="105">
      <pivotArea dataOnly="0" labelOnly="1" outline="0" fieldPosition="0">
        <references count="2">
          <reference field="6" count="1" selected="0">
            <x v="19"/>
          </reference>
          <reference field="8" count="1">
            <x v="2"/>
          </reference>
        </references>
      </pivotArea>
    </format>
    <format dxfId="106">
      <pivotArea dataOnly="0" labelOnly="1" outline="0" fieldPosition="0">
        <references count="2">
          <reference field="6" count="1" selected="0">
            <x v="20"/>
          </reference>
          <reference field="8" count="1">
            <x v="0"/>
          </reference>
        </references>
      </pivotArea>
    </format>
    <format dxfId="107">
      <pivotArea dataOnly="0" labelOnly="1" outline="0" fieldPosition="0">
        <references count="2">
          <reference field="6" count="1" selected="0">
            <x v="21"/>
          </reference>
          <reference field="8" count="1">
            <x v="0"/>
          </reference>
        </references>
      </pivotArea>
    </format>
    <format dxfId="108">
      <pivotArea dataOnly="0" labelOnly="1" outline="0" fieldPosition="0">
        <references count="2">
          <reference field="6" count="1" selected="0">
            <x v="22"/>
          </reference>
          <reference field="8" count="1">
            <x v="0"/>
          </reference>
        </references>
      </pivotArea>
    </format>
    <format dxfId="109">
      <pivotArea dataOnly="0" labelOnly="1" outline="0" fieldPosition="0">
        <references count="2">
          <reference field="6" count="1" selected="0">
            <x v="23"/>
          </reference>
          <reference field="8" count="1">
            <x v="0"/>
          </reference>
        </references>
      </pivotArea>
    </format>
    <format dxfId="110">
      <pivotArea dataOnly="0" labelOnly="1" outline="0" fieldPosition="0">
        <references count="2">
          <reference field="6" count="1" selected="0">
            <x v="24"/>
          </reference>
          <reference field="8" count="1">
            <x v="3"/>
          </reference>
        </references>
      </pivotArea>
    </format>
    <format dxfId="111">
      <pivotArea dataOnly="0" labelOnly="1" outline="0" fieldPosition="0">
        <references count="2">
          <reference field="6" count="1" selected="0">
            <x v="25"/>
          </reference>
          <reference field="8" count="1">
            <x v="3"/>
          </reference>
        </references>
      </pivotArea>
    </format>
    <format dxfId="112">
      <pivotArea dataOnly="0" labelOnly="1" outline="0" fieldPosition="0">
        <references count="2">
          <reference field="6" count="1" selected="0">
            <x v="26"/>
          </reference>
          <reference field="8" count="1">
            <x v="2"/>
          </reference>
        </references>
      </pivotArea>
    </format>
    <format dxfId="113">
      <pivotArea dataOnly="0" labelOnly="1" outline="0" fieldPosition="0">
        <references count="2">
          <reference field="6" count="1" selected="0">
            <x v="27"/>
          </reference>
          <reference field="8" count="1">
            <x v="3"/>
          </reference>
        </references>
      </pivotArea>
    </format>
    <format dxfId="114">
      <pivotArea dataOnly="0" labelOnly="1" outline="0" fieldPosition="0">
        <references count="2">
          <reference field="6" count="1" selected="0">
            <x v="28"/>
          </reference>
          <reference field="8" count="1">
            <x v="2"/>
          </reference>
        </references>
      </pivotArea>
    </format>
    <format dxfId="115">
      <pivotArea dataOnly="0" labelOnly="1" outline="0" fieldPosition="0">
        <references count="2">
          <reference field="6" count="1" selected="0">
            <x v="29"/>
          </reference>
          <reference field="8" count="1">
            <x v="0"/>
          </reference>
        </references>
      </pivotArea>
    </format>
    <format dxfId="116">
      <pivotArea dataOnly="0" labelOnly="1" outline="0" fieldPosition="0">
        <references count="2">
          <reference field="6" count="1" selected="0">
            <x v="30"/>
          </reference>
          <reference field="8" count="1">
            <x v="1"/>
          </reference>
        </references>
      </pivotArea>
    </format>
    <format dxfId="117">
      <pivotArea dataOnly="0" labelOnly="1" outline="0" fieldPosition="0">
        <references count="2">
          <reference field="6" count="1" selected="0">
            <x v="31"/>
          </reference>
          <reference field="8" count="1">
            <x v="1"/>
          </reference>
        </references>
      </pivotArea>
    </format>
    <format dxfId="118">
      <pivotArea dataOnly="0" labelOnly="1" outline="0" fieldPosition="0">
        <references count="2">
          <reference field="6" count="1" selected="0">
            <x v="32"/>
          </reference>
          <reference field="8" count="1">
            <x v="1"/>
          </reference>
        </references>
      </pivotArea>
    </format>
    <format dxfId="119">
      <pivotArea dataOnly="0" labelOnly="1" outline="0" fieldPosition="0">
        <references count="2">
          <reference field="6" count="1" selected="0">
            <x v="33"/>
          </reference>
          <reference field="8" count="1">
            <x v="2"/>
          </reference>
        </references>
      </pivotArea>
    </format>
    <format dxfId="120">
      <pivotArea dataOnly="0" labelOnly="1" outline="0" fieldPosition="0">
        <references count="2">
          <reference field="6" count="1" selected="0">
            <x v="34"/>
          </reference>
          <reference field="8" count="1">
            <x v="3"/>
          </reference>
        </references>
      </pivotArea>
    </format>
    <format dxfId="121">
      <pivotArea dataOnly="0" labelOnly="1" outline="0" fieldPosition="0">
        <references count="2">
          <reference field="6" count="1" selected="0">
            <x v="35"/>
          </reference>
          <reference field="8" count="1">
            <x v="1"/>
          </reference>
        </references>
      </pivotArea>
    </format>
    <format dxfId="122">
      <pivotArea dataOnly="0" labelOnly="1" outline="0" fieldPosition="0">
        <references count="2">
          <reference field="6" count="1" selected="0">
            <x v="36"/>
          </reference>
          <reference field="8" count="1">
            <x v="1"/>
          </reference>
        </references>
      </pivotArea>
    </format>
    <format dxfId="123">
      <pivotArea dataOnly="0" labelOnly="1" outline="0" fieldPosition="0">
        <references count="2">
          <reference field="6" count="1" selected="0">
            <x v="37"/>
          </reference>
          <reference field="8" count="1">
            <x v="1"/>
          </reference>
        </references>
      </pivotArea>
    </format>
    <format dxfId="124">
      <pivotArea dataOnly="0" labelOnly="1" outline="0" fieldPosition="0">
        <references count="2">
          <reference field="6" count="1" selected="0">
            <x v="38"/>
          </reference>
          <reference field="8" count="1">
            <x v="3"/>
          </reference>
        </references>
      </pivotArea>
    </format>
    <format dxfId="125">
      <pivotArea dataOnly="0" labelOnly="1" outline="0" fieldPosition="0">
        <references count="2">
          <reference field="6" count="1" selected="0">
            <x v="39"/>
          </reference>
          <reference field="8" count="1">
            <x v="1"/>
          </reference>
        </references>
      </pivotArea>
    </format>
    <format dxfId="126">
      <pivotArea dataOnly="0" labelOnly="1" outline="0" fieldPosition="0">
        <references count="2">
          <reference field="6" count="1" selected="0">
            <x v="40"/>
          </reference>
          <reference field="8" count="1">
            <x v="0"/>
          </reference>
        </references>
      </pivotArea>
    </format>
    <format dxfId="127">
      <pivotArea dataOnly="0" labelOnly="1" outline="0" fieldPosition="0">
        <references count="2">
          <reference field="6" count="1" selected="0">
            <x v="41"/>
          </reference>
          <reference field="8" count="1">
            <x v="0"/>
          </reference>
        </references>
      </pivotArea>
    </format>
    <format dxfId="128">
      <pivotArea dataOnly="0" labelOnly="1" outline="0" fieldPosition="0">
        <references count="2">
          <reference field="6" count="1" selected="0">
            <x v="42"/>
          </reference>
          <reference field="8" count="1">
            <x v="1"/>
          </reference>
        </references>
      </pivotArea>
    </format>
    <format dxfId="129">
      <pivotArea dataOnly="0" labelOnly="1" outline="0" fieldPosition="0">
        <references count="2">
          <reference field="6" count="1" selected="0">
            <x v="43"/>
          </reference>
          <reference field="8" count="1">
            <x v="1"/>
          </reference>
        </references>
      </pivotArea>
    </format>
    <format dxfId="130">
      <pivotArea type="origin" dataOnly="0" labelOnly="1" outline="0" fieldPosition="0"/>
    </format>
    <format dxfId="131">
      <pivotArea field="-2" type="button" dataOnly="0" labelOnly="1" outline="0" axis="axisCol" fieldPosition="0"/>
    </format>
    <format dxfId="132">
      <pivotArea type="topRight" dataOnly="0" labelOnly="1" outline="0" fieldPosition="0"/>
    </format>
    <format dxfId="133">
      <pivotArea field="6" type="button" dataOnly="0" labelOnly="1" outline="0" axis="axisRow" fieldPosition="0"/>
    </format>
    <format dxfId="134">
      <pivotArea field="8" type="button" dataOnly="0" labelOnly="1" outline="0" axis="axisRow" fieldPosition="1"/>
    </format>
    <format dxfId="13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D593DC-9AE9-4D81-9065-BB0FF8FFA169}" name="TotalSales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compact="0" compactData="0" gridDropZones="1" multipleFieldFilters="0">
  <location ref="D1:F3" firstHeaderRow="1" firstDataRow="2" firstDataCol="1"/>
  <pivotFields count="16">
    <pivotField compact="0" numFmtId="14" outline="0" showAll="0"/>
    <pivotField compact="0" outline="0" showAll="0"/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>
      <items count="3">
        <item x="1"/>
        <item x="0"/>
        <item t="default"/>
      </items>
    </pivotField>
    <pivotField compact="0" numFmtId="166" outline="0" showAll="0"/>
    <pivotField compact="0" outline="0" showAll="0"/>
    <pivotField compact="0" outline="0" showAll="0"/>
    <pivotField compact="0" outline="0" showAll="0"/>
    <pivotField compact="0" numFmtId="165" outline="0" showAll="0"/>
    <pivotField compact="0" numFmtId="165" outline="0" showAll="0"/>
    <pivotField dataField="1" compact="0" numFmtId="165" outline="0" showAll="0"/>
    <pivotField dataField="1" compact="0" numFmtId="165" outline="0" showAll="0"/>
    <pivotField compact="0" outline="0" showAll="0"/>
    <pivotField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>
      <items count="3">
        <item x="0"/>
        <item x="1"/>
        <item t="default"/>
      </items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TOTAL BUYING VALUE" fld="11" baseField="0" baseItem="0"/>
    <dataField name="Sum of TOTAL SELLING VALUE" fld="12" baseField="0" baseItem="0"/>
  </dataFields>
  <formats count="7">
    <format dxfId="136">
      <pivotArea type="all" dataOnly="0" outline="0" fieldPosition="0"/>
    </format>
    <format dxfId="137">
      <pivotArea outline="0" collapsedLevelsAreSubtotals="1" fieldPosition="0"/>
    </format>
    <format dxfId="138">
      <pivotArea type="origin" dataOnly="0" labelOnly="1" outline="0" offset="A1" fieldPosition="0"/>
    </format>
    <format dxfId="139">
      <pivotArea field="-2" type="button" dataOnly="0" labelOnly="1" outline="0" axis="axisCol" fieldPosition="0"/>
    </format>
    <format dxfId="140">
      <pivotArea type="topRight" dataOnly="0" labelOnly="1" outline="0" fieldPosition="0"/>
    </format>
    <format dxfId="141">
      <pivotArea type="origin" dataOnly="0" labelOnly="1" outline="0" offset="A2" fieldPosition="0"/>
    </format>
    <format dxfId="14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8CA82-6019-4E24-B875-B4C2617E4434}" name="CategoryWise" cacheId="2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7" indent="0" compact="0" compactData="0" gridDropZones="1" multipleFieldFilters="0">
  <location ref="AF1:AG7" firstHeaderRow="2" firstDataRow="2" firstDataCol="1"/>
  <pivotFields count="16">
    <pivotField compact="0" numFmtId="14" outline="0" showAll="0"/>
    <pivotField compact="0" outline="0" showAll="0"/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>
      <items count="3">
        <item x="1"/>
        <item x="0"/>
        <item t="default"/>
      </items>
    </pivotField>
    <pivotField compact="0" numFmtId="166" outline="0" showAll="0"/>
    <pivotField compact="0" outline="0" showAll="0"/>
    <pivotField axis="axisRow" compact="0" outline="0" showAll="0">
      <items count="6">
        <item x="3"/>
        <item x="2"/>
        <item x="0"/>
        <item x="4"/>
        <item x="1"/>
        <item t="default"/>
      </items>
    </pivotField>
    <pivotField compact="0" outline="0" showAll="0"/>
    <pivotField compact="0" numFmtId="165" outline="0" showAll="0"/>
    <pivotField compact="0" numFmtId="165" outline="0" showAll="0"/>
    <pivotField compact="0" numFmtId="165" outline="0" showAll="0"/>
    <pivotField dataField="1" compact="0" numFmtId="165" outline="0" showAll="0"/>
    <pivotField compact="0" outline="0" showAll="0"/>
    <pivotField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>
      <items count="3">
        <item x="0"/>
        <item x="1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TOTAL SELLING VALUE" fld="12" baseField="0" baseItem="0"/>
  </dataFields>
  <formats count="12">
    <format dxfId="143">
      <pivotArea type="all" dataOnly="0" outline="0" fieldPosition="0"/>
    </format>
    <format dxfId="144">
      <pivotArea outline="0" collapsedLevelsAreSubtotals="1" fieldPosition="0"/>
    </format>
    <format dxfId="145">
      <pivotArea type="origin" dataOnly="0" labelOnly="1" outline="0" fieldPosition="0"/>
    </format>
    <format dxfId="146">
      <pivotArea field="7" type="button" dataOnly="0" labelOnly="1" outline="0" axis="axisRow" fieldPosition="0"/>
    </format>
    <format dxfId="147">
      <pivotArea dataOnly="0" labelOnly="1" outline="0" fieldPosition="0">
        <references count="1">
          <reference field="7" count="0"/>
        </references>
      </pivotArea>
    </format>
    <format dxfId="148">
      <pivotArea type="topRight" dataOnly="0" labelOnly="1" outline="0" fieldPosition="0"/>
    </format>
    <format dxfId="149">
      <pivotArea type="all" dataOnly="0" outline="0" fieldPosition="0"/>
    </format>
    <format dxfId="150">
      <pivotArea outline="0" collapsedLevelsAreSubtotals="1" fieldPosition="0"/>
    </format>
    <format dxfId="151">
      <pivotArea type="origin" dataOnly="0" labelOnly="1" outline="0" fieldPosition="0"/>
    </format>
    <format dxfId="152">
      <pivotArea field="7" type="button" dataOnly="0" labelOnly="1" outline="0" axis="axisRow" fieldPosition="0"/>
    </format>
    <format dxfId="153">
      <pivotArea dataOnly="0" labelOnly="1" outline="0" fieldPosition="0">
        <references count="1">
          <reference field="7" count="0"/>
        </references>
      </pivotArea>
    </format>
    <format dxfId="154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E061-A039-4EEB-B16B-60DD688A1807}">
  <sheetPr>
    <tabColor rgb="FFC00000"/>
  </sheetPr>
  <dimension ref="A1:AQ46"/>
  <sheetViews>
    <sheetView tabSelected="1" zoomScaleNormal="100" workbookViewId="0">
      <selection activeCell="E24" sqref="E24"/>
    </sheetView>
  </sheetViews>
  <sheetFormatPr defaultColWidth="8.88671875" defaultRowHeight="14.4" x14ac:dyDescent="0.3"/>
  <cols>
    <col min="1" max="1" width="26.77734375" style="2" bestFit="1" customWidth="1"/>
    <col min="2" max="2" width="10" style="2" bestFit="1" customWidth="1"/>
    <col min="3" max="3" width="5.21875" style="2" customWidth="1"/>
    <col min="4" max="4" width="5.21875" style="2" bestFit="1" customWidth="1"/>
    <col min="5" max="5" width="26.44140625" style="2" bestFit="1" customWidth="1"/>
    <col min="6" max="6" width="26.77734375" style="2" bestFit="1" customWidth="1"/>
    <col min="7" max="7" width="4" style="2" customWidth="1"/>
    <col min="8" max="8" width="12.109375" style="2" bestFit="1" customWidth="1"/>
    <col min="9" max="9" width="26.44140625" style="2" bestFit="1" customWidth="1"/>
    <col min="10" max="10" width="26.77734375" style="2" bestFit="1" customWidth="1"/>
    <col min="11" max="11" width="4.6640625" style="2" customWidth="1"/>
    <col min="12" max="12" width="6.6640625" style="2" bestFit="1" customWidth="1"/>
    <col min="13" max="15" width="9" style="2" customWidth="1"/>
    <col min="16" max="16" width="8.88671875" style="2"/>
    <col min="17" max="17" width="11.6640625" style="2" bestFit="1" customWidth="1"/>
    <col min="18" max="18" width="9.88671875" style="2" bestFit="1" customWidth="1"/>
    <col min="19" max="19" width="26.77734375" style="2" bestFit="1" customWidth="1"/>
    <col min="20" max="20" width="16.33203125" style="2" bestFit="1" customWidth="1"/>
    <col min="21" max="21" width="8.88671875" style="2"/>
    <col min="22" max="22" width="3" style="2" bestFit="1" customWidth="1"/>
    <col min="23" max="23" width="9.33203125" style="2" bestFit="1" customWidth="1"/>
    <col min="24" max="24" width="4" style="2" bestFit="1" customWidth="1"/>
    <col min="25" max="25" width="9" style="2" bestFit="1" customWidth="1"/>
    <col min="26" max="26" width="4" style="2" bestFit="1" customWidth="1"/>
    <col min="27" max="27" width="8.88671875" style="2"/>
    <col min="28" max="28" width="9.33203125" style="2" bestFit="1" customWidth="1"/>
    <col min="29" max="29" width="7.44140625" style="2" bestFit="1" customWidth="1"/>
    <col min="30" max="30" width="2" style="2" bestFit="1" customWidth="1"/>
    <col min="31" max="31" width="8.88671875" style="2"/>
    <col min="32" max="32" width="26.77734375" style="2" bestFit="1" customWidth="1"/>
    <col min="33" max="33" width="9" style="2" bestFit="1" customWidth="1"/>
    <col min="34" max="34" width="10.77734375" style="2" customWidth="1"/>
    <col min="35" max="35" width="2" style="2" bestFit="1" customWidth="1"/>
    <col min="36" max="36" width="10.33203125" style="2" bestFit="1" customWidth="1"/>
    <col min="37" max="37" width="7.44140625" style="2" bestFit="1" customWidth="1"/>
    <col min="38" max="38" width="10.77734375" style="2" customWidth="1"/>
    <col min="39" max="39" width="26.77734375" style="2" bestFit="1" customWidth="1"/>
    <col min="40" max="40" width="10" style="2" bestFit="1" customWidth="1"/>
    <col min="41" max="41" width="8.88671875" style="2"/>
    <col min="42" max="42" width="26.77734375" style="2" bestFit="1" customWidth="1"/>
    <col min="43" max="43" width="10" style="2" bestFit="1" customWidth="1"/>
    <col min="44" max="16384" width="8.88671875" style="2"/>
  </cols>
  <sheetData>
    <row r="1" spans="1:43" x14ac:dyDescent="0.3">
      <c r="A1" s="1" t="s">
        <v>0</v>
      </c>
      <c r="B1" s="1"/>
      <c r="D1" s="1"/>
      <c r="E1" s="1" t="s">
        <v>1</v>
      </c>
      <c r="F1" s="1"/>
      <c r="H1" s="1"/>
      <c r="I1" s="1" t="s">
        <v>1</v>
      </c>
      <c r="J1" s="1"/>
      <c r="M1" s="2" t="b">
        <v>1</v>
      </c>
      <c r="N1" s="2" t="b">
        <v>1</v>
      </c>
      <c r="O1" s="2" t="b">
        <v>1</v>
      </c>
      <c r="Q1" s="1"/>
      <c r="R1" s="1"/>
      <c r="S1" s="1" t="s">
        <v>1</v>
      </c>
      <c r="T1" s="1"/>
      <c r="W1" s="2" t="str">
        <f ca="1">VLOOKUP(1,V:Z,2,0)</f>
        <v>Product41</v>
      </c>
      <c r="X1" s="2" t="str">
        <f ca="1">VLOOKUP(1,V:Z,3,0)</f>
        <v>Ft</v>
      </c>
      <c r="Y1" s="3">
        <f ca="1">VLOOKUP(1,V:Z,4,0)</f>
        <v>22952.16</v>
      </c>
      <c r="Z1" s="2">
        <f ca="1">VLOOKUP(1,V:Z,5,0)</f>
        <v>132</v>
      </c>
      <c r="AB1" s="2">
        <v>3</v>
      </c>
      <c r="AC1" s="2">
        <f>COUNT(T:T)-9</f>
        <v>35</v>
      </c>
      <c r="AD1" s="2">
        <f>MIN(AB1:AC1)</f>
        <v>3</v>
      </c>
      <c r="AF1" s="6" t="s">
        <v>0</v>
      </c>
      <c r="AG1" s="6"/>
      <c r="AJ1" s="2" t="str">
        <f ca="1">VLOOKUP(1,$AI:$AK,2,0)</f>
        <v>Category04</v>
      </c>
      <c r="AK1" s="3">
        <f ca="1">VLOOKUP(1,$AI:$AK,3,0)</f>
        <v>95269.4</v>
      </c>
      <c r="AM1" s="1" t="s">
        <v>0</v>
      </c>
      <c r="AN1" s="1"/>
      <c r="AP1" s="1" t="s">
        <v>0</v>
      </c>
      <c r="AQ1" s="1"/>
    </row>
    <row r="2" spans="1:43" ht="15" thickBot="1" x14ac:dyDescent="0.35">
      <c r="A2" s="1" t="s">
        <v>2</v>
      </c>
      <c r="B2" s="6" t="s">
        <v>3</v>
      </c>
      <c r="D2" s="1"/>
      <c r="E2" s="1" t="s">
        <v>4</v>
      </c>
      <c r="F2" s="1" t="s">
        <v>0</v>
      </c>
      <c r="H2" s="1" t="s">
        <v>5</v>
      </c>
      <c r="I2" s="1" t="s">
        <v>4</v>
      </c>
      <c r="J2" s="1" t="s">
        <v>0</v>
      </c>
      <c r="L2" s="4" t="s">
        <v>6</v>
      </c>
      <c r="M2" s="4" t="s">
        <v>7</v>
      </c>
      <c r="N2" s="4" t="s">
        <v>8</v>
      </c>
      <c r="O2" s="4" t="s">
        <v>9</v>
      </c>
      <c r="Q2" s="1" t="s">
        <v>10</v>
      </c>
      <c r="R2" s="1" t="s">
        <v>11</v>
      </c>
      <c r="S2" s="1" t="s">
        <v>0</v>
      </c>
      <c r="T2" s="1" t="s">
        <v>12</v>
      </c>
      <c r="AF2" s="6" t="s">
        <v>13</v>
      </c>
      <c r="AG2" s="6" t="s">
        <v>3</v>
      </c>
      <c r="AM2" s="1" t="s">
        <v>14</v>
      </c>
      <c r="AN2" s="6" t="s">
        <v>3</v>
      </c>
      <c r="AP2" s="1" t="s">
        <v>15</v>
      </c>
      <c r="AQ2" s="9" t="s">
        <v>3</v>
      </c>
    </row>
    <row r="3" spans="1:43" x14ac:dyDescent="0.3">
      <c r="A3" s="6">
        <v>1</v>
      </c>
      <c r="B3" s="8">
        <v>13167.810000000001</v>
      </c>
      <c r="D3" s="1" t="s">
        <v>3</v>
      </c>
      <c r="E3" s="11">
        <v>332504</v>
      </c>
      <c r="F3" s="11">
        <v>401411.91999999969</v>
      </c>
      <c r="H3" s="6" t="s">
        <v>16</v>
      </c>
      <c r="I3" s="7">
        <v>34290</v>
      </c>
      <c r="J3" s="7">
        <v>41346.959999999992</v>
      </c>
      <c r="L3" s="2" t="s">
        <v>16</v>
      </c>
      <c r="M3" s="3">
        <f>IF($M$1=TRUE,VLOOKUP(L3,H:J,3,0),NA())</f>
        <v>41346.959999999992</v>
      </c>
      <c r="N3" s="3">
        <f>IF($N$1=TRUE,VLOOKUP(L3,H:J,3,0)-VLOOKUP(L3,H:J,2,0),NA())</f>
        <v>7056.9599999999919</v>
      </c>
      <c r="O3" s="5">
        <f>IF($O$1=TRUE,N3/VLOOKUP(L3,H:J,2,0),"")</f>
        <v>0.20580227471566032</v>
      </c>
      <c r="Q3" s="6" t="s">
        <v>17</v>
      </c>
      <c r="R3" s="6" t="s">
        <v>18</v>
      </c>
      <c r="S3" s="7">
        <v>9764.7199999999993</v>
      </c>
      <c r="T3" s="7">
        <v>94</v>
      </c>
      <c r="V3" s="2" cm="1">
        <f t="array" aca="1" ref="V3:V46" ca="1">RANK(_xlfn.ANCHORARRAY(Y3),_xlfn.ANCHORARRAY(Y3))</f>
        <v>19</v>
      </c>
      <c r="W3" s="2" t="str" cm="1">
        <f t="array" aca="1" ref="W3:W46" ca="1">OFFSET($Q$2,1,0,COUNT($S:$S))</f>
        <v>Product01</v>
      </c>
      <c r="X3" s="2" t="str" cm="1">
        <f t="array" aca="1" ref="X3:X46" ca="1">OFFSET($Q$2,1,1,COUNT($S:$S))</f>
        <v>Kg</v>
      </c>
      <c r="Y3" s="2" cm="1">
        <f t="array" aca="1" ref="Y3:Y46" ca="1">OFFSET($Q$2,1,2,COUNT($S:$S))</f>
        <v>9764.7199999999993</v>
      </c>
      <c r="Z3" s="2" cm="1">
        <f t="array" aca="1" ref="Z3:Z46" ca="1">OFFSET($Q$2,1,3,COUNT($S:$S))</f>
        <v>94</v>
      </c>
      <c r="AB3" s="2" t="str" cm="1">
        <f t="array" aca="1" ref="AB3:AB12" ca="1">OFFSET($Q$2,$AD$1,0,10)</f>
        <v>Product03</v>
      </c>
      <c r="AC3" s="3" cm="1">
        <f t="array" aca="1" ref="AC3:AC12" ca="1">OFFSET($Q$2,$AD$1,2,10)</f>
        <v>6394.2599999999993</v>
      </c>
      <c r="AF3" s="6" t="s">
        <v>19</v>
      </c>
      <c r="AG3" s="7">
        <v>69261.950000000012</v>
      </c>
      <c r="AI3" s="2" cm="1">
        <f t="array" aca="1" ref="AI3:AI7" ca="1">RANK(_xlfn.ANCHORARRAY(AK3),_xlfn.ANCHORARRAY(AK3))</f>
        <v>4</v>
      </c>
      <c r="AJ3" s="2" t="str" cm="1">
        <f t="array" aca="1" ref="AJ3:AJ7" ca="1">OFFSET($AF$2,1,0,COUNT($AG:$AG))</f>
        <v>Category01</v>
      </c>
      <c r="AK3" s="3" cm="1">
        <f t="array" aca="1" ref="AK3:AK7" ca="1">OFFSET($AF$2,1,1,COUNT($AG:$AG))</f>
        <v>69261.950000000012</v>
      </c>
      <c r="AM3" s="6" t="s">
        <v>20</v>
      </c>
      <c r="AN3" s="7">
        <v>208140.15000000005</v>
      </c>
      <c r="AP3" s="9" t="s">
        <v>21</v>
      </c>
      <c r="AQ3" s="10">
        <v>199516.90000000008</v>
      </c>
    </row>
    <row r="4" spans="1:43" x14ac:dyDescent="0.3">
      <c r="A4" s="6">
        <v>2</v>
      </c>
      <c r="B4" s="8">
        <v>13210.220000000001</v>
      </c>
      <c r="H4" s="6" t="s">
        <v>22</v>
      </c>
      <c r="I4" s="7">
        <v>25341</v>
      </c>
      <c r="J4" s="7">
        <v>30857.300000000003</v>
      </c>
      <c r="L4" s="2" t="s">
        <v>22</v>
      </c>
      <c r="M4" s="3">
        <f t="shared" ref="M4:M14" si="0">IF($M$1=TRUE,VLOOKUP(L4,H:J,3,0),NA())</f>
        <v>30857.300000000003</v>
      </c>
      <c r="N4" s="3">
        <f t="shared" ref="N4:N14" si="1">IF($N$1=TRUE,VLOOKUP(L4,H:J,3,0)-VLOOKUP(L4,H:J,2,0),NA())</f>
        <v>5516.3000000000029</v>
      </c>
      <c r="O4" s="5">
        <f t="shared" ref="O4:O14" si="2">IF($O$1=TRUE,N4/VLOOKUP(L4,H:J,2,0),"")</f>
        <v>0.21768280651907987</v>
      </c>
      <c r="Q4" s="6" t="s">
        <v>23</v>
      </c>
      <c r="R4" s="6" t="s">
        <v>18</v>
      </c>
      <c r="S4" s="7">
        <v>13423.199999999999</v>
      </c>
      <c r="T4" s="7">
        <v>94</v>
      </c>
      <c r="V4" s="2">
        <f ca="1"/>
        <v>10</v>
      </c>
      <c r="W4" s="2" t="str">
        <f ca="1"/>
        <v>Product02</v>
      </c>
      <c r="X4" s="2" t="str">
        <f ca="1"/>
        <v>Kg</v>
      </c>
      <c r="Y4" s="2">
        <f ca="1"/>
        <v>13423.199999999999</v>
      </c>
      <c r="Z4" s="2">
        <f ca="1"/>
        <v>94</v>
      </c>
      <c r="AB4" s="2" t="str">
        <f ca="1"/>
        <v>Product04</v>
      </c>
      <c r="AC4" s="3">
        <f ca="1"/>
        <v>6056.1600000000008</v>
      </c>
      <c r="AF4" s="6" t="s">
        <v>24</v>
      </c>
      <c r="AG4" s="7">
        <v>92963.87</v>
      </c>
      <c r="AI4" s="2">
        <f ca="1"/>
        <v>2</v>
      </c>
      <c r="AJ4" s="2" t="str">
        <f ca="1"/>
        <v>Category02</v>
      </c>
      <c r="AK4" s="3">
        <f ca="1"/>
        <v>92963.87</v>
      </c>
      <c r="AM4" s="6" t="s">
        <v>25</v>
      </c>
      <c r="AN4" s="7">
        <v>133923.87000000002</v>
      </c>
      <c r="AP4" s="9" t="s">
        <v>25</v>
      </c>
      <c r="AQ4" s="10">
        <v>201895.01999999993</v>
      </c>
    </row>
    <row r="5" spans="1:43" x14ac:dyDescent="0.3">
      <c r="A5" s="6">
        <v>3</v>
      </c>
      <c r="B5" s="8">
        <v>20202.099999999995</v>
      </c>
      <c r="E5" s="2" t="s">
        <v>26</v>
      </c>
      <c r="F5" s="3">
        <f>GETPIVOTDATA("Sum of TOTAL SELLING VALUE",$D$1)</f>
        <v>401411.91999999969</v>
      </c>
      <c r="H5" s="6" t="s">
        <v>27</v>
      </c>
      <c r="I5" s="7">
        <v>23437</v>
      </c>
      <c r="J5" s="7">
        <v>28616.65</v>
      </c>
      <c r="L5" s="2" t="s">
        <v>27</v>
      </c>
      <c r="M5" s="3">
        <f t="shared" si="0"/>
        <v>28616.65</v>
      </c>
      <c r="N5" s="3">
        <f t="shared" si="1"/>
        <v>5179.6500000000015</v>
      </c>
      <c r="O5" s="5">
        <f t="shared" si="2"/>
        <v>0.22100311473311438</v>
      </c>
      <c r="Q5" s="6" t="s">
        <v>28</v>
      </c>
      <c r="R5" s="6" t="s">
        <v>18</v>
      </c>
      <c r="S5" s="7">
        <v>6394.2599999999993</v>
      </c>
      <c r="T5" s="7">
        <v>79</v>
      </c>
      <c r="V5" s="2">
        <f ca="1"/>
        <v>26</v>
      </c>
      <c r="W5" s="2" t="str">
        <f ca="1"/>
        <v>Product03</v>
      </c>
      <c r="X5" s="2" t="str">
        <f ca="1"/>
        <v>Kg</v>
      </c>
      <c r="Y5" s="2">
        <f ca="1"/>
        <v>6394.2599999999993</v>
      </c>
      <c r="Z5" s="2">
        <f ca="1"/>
        <v>79</v>
      </c>
      <c r="AB5" s="2" t="str">
        <f ca="1"/>
        <v>Product05</v>
      </c>
      <c r="AC5" s="3">
        <f ca="1"/>
        <v>15716.61</v>
      </c>
      <c r="AF5" s="6" t="s">
        <v>29</v>
      </c>
      <c r="AG5" s="7">
        <v>52299.509999999995</v>
      </c>
      <c r="AI5" s="2">
        <f ca="1"/>
        <v>5</v>
      </c>
      <c r="AJ5" s="2" t="str">
        <f ca="1"/>
        <v>Category03</v>
      </c>
      <c r="AK5" s="3">
        <f ca="1"/>
        <v>52299.509999999995</v>
      </c>
      <c r="AM5" s="6" t="s">
        <v>30</v>
      </c>
      <c r="AN5" s="7">
        <v>59347.900000000009</v>
      </c>
    </row>
    <row r="6" spans="1:43" x14ac:dyDescent="0.3">
      <c r="A6" s="6">
        <v>4</v>
      </c>
      <c r="B6" s="8">
        <v>11312.2</v>
      </c>
      <c r="E6" s="2" t="s">
        <v>31</v>
      </c>
      <c r="F6" s="3">
        <f>GETPIVOTDATA("Sum of TOTAL SELLING VALUE",$D$1)-GETPIVOTDATA("Sum of TOTAL BUYING VALUE",$D$1)</f>
        <v>68907.919999999693</v>
      </c>
      <c r="H6" s="6" t="s">
        <v>32</v>
      </c>
      <c r="I6" s="7">
        <v>21282</v>
      </c>
      <c r="J6" s="7">
        <v>26579.11</v>
      </c>
      <c r="L6" s="2" t="s">
        <v>32</v>
      </c>
      <c r="M6" s="3">
        <f t="shared" si="0"/>
        <v>26579.11</v>
      </c>
      <c r="N6" s="3">
        <f t="shared" si="1"/>
        <v>5297.1100000000006</v>
      </c>
      <c r="O6" s="5">
        <f t="shared" si="2"/>
        <v>0.24890094915891367</v>
      </c>
      <c r="Q6" s="6" t="s">
        <v>33</v>
      </c>
      <c r="R6" s="6" t="s">
        <v>34</v>
      </c>
      <c r="S6" s="7">
        <v>6056.1600000000008</v>
      </c>
      <c r="T6" s="7">
        <v>124</v>
      </c>
      <c r="V6" s="2">
        <f ca="1"/>
        <v>30</v>
      </c>
      <c r="W6" s="2" t="str">
        <f ca="1"/>
        <v>Product04</v>
      </c>
      <c r="X6" s="2" t="str">
        <f ca="1"/>
        <v>Lt</v>
      </c>
      <c r="Y6" s="2">
        <f ca="1"/>
        <v>6056.1600000000008</v>
      </c>
      <c r="Z6" s="2">
        <f ca="1"/>
        <v>124</v>
      </c>
      <c r="AB6" s="2" t="str">
        <f ca="1"/>
        <v>Product06</v>
      </c>
      <c r="AC6" s="3">
        <f ca="1"/>
        <v>4531.5</v>
      </c>
      <c r="AF6" s="6" t="s">
        <v>35</v>
      </c>
      <c r="AG6" s="7">
        <v>95269.4</v>
      </c>
      <c r="AI6" s="2">
        <f ca="1"/>
        <v>1</v>
      </c>
      <c r="AJ6" s="2" t="str">
        <f ca="1"/>
        <v>Category04</v>
      </c>
      <c r="AK6" s="3">
        <f ca="1"/>
        <v>95269.4</v>
      </c>
    </row>
    <row r="7" spans="1:43" x14ac:dyDescent="0.3">
      <c r="A7" s="6">
        <v>5</v>
      </c>
      <c r="B7" s="8">
        <v>11711.449999999999</v>
      </c>
      <c r="E7" s="2" t="s">
        <v>9</v>
      </c>
      <c r="F7" s="5">
        <f>F6/GETPIVOTDATA("Sum of TOTAL BUYING VALUE",$D$1)</f>
        <v>0.20723937155643149</v>
      </c>
      <c r="H7" s="6" t="s">
        <v>36</v>
      </c>
      <c r="I7" s="7">
        <v>26526</v>
      </c>
      <c r="J7" s="7">
        <v>30910.45</v>
      </c>
      <c r="L7" s="2" t="s">
        <v>36</v>
      </c>
      <c r="M7" s="3">
        <f t="shared" si="0"/>
        <v>30910.45</v>
      </c>
      <c r="N7" s="3">
        <f t="shared" si="1"/>
        <v>4384.4500000000007</v>
      </c>
      <c r="O7" s="5">
        <f t="shared" si="2"/>
        <v>0.16528877327904701</v>
      </c>
      <c r="Q7" s="6" t="s">
        <v>37</v>
      </c>
      <c r="R7" s="6" t="s">
        <v>38</v>
      </c>
      <c r="S7" s="7">
        <v>15716.61</v>
      </c>
      <c r="T7" s="7">
        <v>101</v>
      </c>
      <c r="V7" s="2">
        <f ca="1"/>
        <v>8</v>
      </c>
      <c r="W7" s="2" t="str">
        <f ca="1"/>
        <v>Product05</v>
      </c>
      <c r="X7" s="2" t="str">
        <f ca="1"/>
        <v>Ft</v>
      </c>
      <c r="Y7" s="2">
        <f ca="1"/>
        <v>15716.61</v>
      </c>
      <c r="Z7" s="2">
        <f ca="1"/>
        <v>101</v>
      </c>
      <c r="AB7" s="2" t="str">
        <f ca="1"/>
        <v>Product07</v>
      </c>
      <c r="AC7" s="3">
        <f ca="1"/>
        <v>2291.04</v>
      </c>
      <c r="AF7" s="6" t="s">
        <v>39</v>
      </c>
      <c r="AG7" s="7">
        <v>91617.19</v>
      </c>
      <c r="AI7" s="2">
        <f ca="1"/>
        <v>3</v>
      </c>
      <c r="AJ7" s="2" t="str">
        <f ca="1"/>
        <v>Category05</v>
      </c>
      <c r="AK7" s="3">
        <f ca="1"/>
        <v>91617.19</v>
      </c>
    </row>
    <row r="8" spans="1:43" x14ac:dyDescent="0.3">
      <c r="A8" s="6">
        <v>6</v>
      </c>
      <c r="B8" s="8">
        <v>14365.540000000005</v>
      </c>
      <c r="H8" s="6" t="s">
        <v>40</v>
      </c>
      <c r="I8" s="7">
        <v>24879</v>
      </c>
      <c r="J8" s="7">
        <v>30533.710000000003</v>
      </c>
      <c r="L8" s="2" t="s">
        <v>40</v>
      </c>
      <c r="M8" s="3">
        <f t="shared" si="0"/>
        <v>30533.710000000003</v>
      </c>
      <c r="N8" s="3">
        <f t="shared" si="1"/>
        <v>5654.7100000000028</v>
      </c>
      <c r="O8" s="5">
        <f t="shared" si="2"/>
        <v>0.22728847622492876</v>
      </c>
      <c r="Q8" s="6" t="s">
        <v>41</v>
      </c>
      <c r="R8" s="6" t="s">
        <v>18</v>
      </c>
      <c r="S8" s="7">
        <v>4531.5</v>
      </c>
      <c r="T8" s="7">
        <v>53</v>
      </c>
      <c r="V8" s="2">
        <f ca="1"/>
        <v>35</v>
      </c>
      <c r="W8" s="2" t="str">
        <f ca="1"/>
        <v>Product06</v>
      </c>
      <c r="X8" s="2" t="str">
        <f ca="1"/>
        <v>Kg</v>
      </c>
      <c r="Y8" s="2">
        <f ca="1"/>
        <v>4531.5</v>
      </c>
      <c r="Z8" s="2">
        <f ca="1"/>
        <v>53</v>
      </c>
      <c r="AB8" s="2" t="str">
        <f ca="1"/>
        <v>Product08</v>
      </c>
      <c r="AC8" s="3">
        <f ca="1"/>
        <v>10502.82</v>
      </c>
    </row>
    <row r="9" spans="1:43" x14ac:dyDescent="0.3">
      <c r="A9" s="6">
        <v>7</v>
      </c>
      <c r="B9" s="8">
        <v>7132.79</v>
      </c>
      <c r="H9" s="6" t="s">
        <v>42</v>
      </c>
      <c r="I9" s="7">
        <v>29878</v>
      </c>
      <c r="J9" s="7">
        <v>35251.79</v>
      </c>
      <c r="L9" s="2" t="s">
        <v>42</v>
      </c>
      <c r="M9" s="3">
        <f t="shared" si="0"/>
        <v>35251.79</v>
      </c>
      <c r="N9" s="3">
        <f t="shared" si="1"/>
        <v>5373.7900000000009</v>
      </c>
      <c r="O9" s="5">
        <f t="shared" si="2"/>
        <v>0.1798577548698039</v>
      </c>
      <c r="Q9" s="6" t="s">
        <v>43</v>
      </c>
      <c r="R9" s="6" t="s">
        <v>34</v>
      </c>
      <c r="S9" s="7">
        <v>2291.04</v>
      </c>
      <c r="T9" s="7">
        <v>48</v>
      </c>
      <c r="V9" s="2">
        <f ca="1"/>
        <v>39</v>
      </c>
      <c r="W9" s="2" t="str">
        <f ca="1"/>
        <v>Product07</v>
      </c>
      <c r="X9" s="2" t="str">
        <f ca="1"/>
        <v>Lt</v>
      </c>
      <c r="Y9" s="2">
        <f ca="1"/>
        <v>2291.04</v>
      </c>
      <c r="Z9" s="2">
        <f ca="1"/>
        <v>48</v>
      </c>
      <c r="AB9" s="2" t="str">
        <f ca="1"/>
        <v>Product09</v>
      </c>
      <c r="AC9" s="3">
        <f ca="1"/>
        <v>581.64</v>
      </c>
    </row>
    <row r="10" spans="1:43" x14ac:dyDescent="0.3">
      <c r="A10" s="6">
        <v>8</v>
      </c>
      <c r="B10" s="8">
        <v>14262.46</v>
      </c>
      <c r="H10" s="6" t="s">
        <v>44</v>
      </c>
      <c r="I10" s="7">
        <v>29831</v>
      </c>
      <c r="J10" s="7">
        <v>35350.400000000016</v>
      </c>
      <c r="L10" s="2" t="s">
        <v>44</v>
      </c>
      <c r="M10" s="3">
        <f t="shared" si="0"/>
        <v>35350.400000000016</v>
      </c>
      <c r="N10" s="3">
        <f t="shared" si="1"/>
        <v>5519.400000000016</v>
      </c>
      <c r="O10" s="5">
        <f t="shared" si="2"/>
        <v>0.18502229224632147</v>
      </c>
      <c r="Q10" s="6" t="s">
        <v>45</v>
      </c>
      <c r="R10" s="6" t="s">
        <v>18</v>
      </c>
      <c r="S10" s="7">
        <v>10502.82</v>
      </c>
      <c r="T10" s="7">
        <v>111</v>
      </c>
      <c r="V10" s="2">
        <f ca="1"/>
        <v>15</v>
      </c>
      <c r="W10" s="2" t="str">
        <f ca="1"/>
        <v>Product08</v>
      </c>
      <c r="X10" s="2" t="str">
        <f ca="1"/>
        <v>Kg</v>
      </c>
      <c r="Y10" s="2">
        <f ca="1"/>
        <v>10502.82</v>
      </c>
      <c r="Z10" s="2">
        <f ca="1"/>
        <v>111</v>
      </c>
      <c r="AB10" s="2" t="str">
        <f ca="1"/>
        <v>Product10</v>
      </c>
      <c r="AC10" s="3">
        <f ca="1"/>
        <v>16428</v>
      </c>
    </row>
    <row r="11" spans="1:43" x14ac:dyDescent="0.3">
      <c r="A11" s="6">
        <v>9</v>
      </c>
      <c r="B11" s="8">
        <v>16824.670000000002</v>
      </c>
      <c r="H11" s="6" t="s">
        <v>46</v>
      </c>
      <c r="I11" s="7">
        <v>28758</v>
      </c>
      <c r="J11" s="7">
        <v>35242.810000000005</v>
      </c>
      <c r="L11" s="2" t="s">
        <v>46</v>
      </c>
      <c r="M11" s="3">
        <f t="shared" si="0"/>
        <v>35242.810000000005</v>
      </c>
      <c r="N11" s="3">
        <f t="shared" si="1"/>
        <v>6484.8100000000049</v>
      </c>
      <c r="O11" s="5">
        <f t="shared" si="2"/>
        <v>0.22549586202100302</v>
      </c>
      <c r="Q11" s="6" t="s">
        <v>47</v>
      </c>
      <c r="R11" s="6" t="s">
        <v>48</v>
      </c>
      <c r="S11" s="7">
        <v>581.64</v>
      </c>
      <c r="T11" s="7">
        <v>74</v>
      </c>
      <c r="V11" s="2">
        <f ca="1"/>
        <v>44</v>
      </c>
      <c r="W11" s="2" t="str">
        <f ca="1"/>
        <v>Product09</v>
      </c>
      <c r="X11" s="2" t="str">
        <f ca="1"/>
        <v>No.</v>
      </c>
      <c r="Y11" s="2">
        <f ca="1"/>
        <v>581.64</v>
      </c>
      <c r="Z11" s="2">
        <f ca="1"/>
        <v>74</v>
      </c>
      <c r="AB11" s="2" t="str">
        <f ca="1"/>
        <v>Product11</v>
      </c>
      <c r="AC11" s="3">
        <f ca="1"/>
        <v>5856.4</v>
      </c>
    </row>
    <row r="12" spans="1:43" x14ac:dyDescent="0.3">
      <c r="A12" s="6">
        <v>10</v>
      </c>
      <c r="B12" s="8">
        <v>15229.35</v>
      </c>
      <c r="H12" s="6" t="s">
        <v>49</v>
      </c>
      <c r="I12" s="7">
        <v>27842</v>
      </c>
      <c r="J12" s="7">
        <v>33500.69000000001</v>
      </c>
      <c r="L12" s="2" t="s">
        <v>49</v>
      </c>
      <c r="M12" s="3">
        <f t="shared" si="0"/>
        <v>33500.69000000001</v>
      </c>
      <c r="N12" s="3">
        <f t="shared" si="1"/>
        <v>5658.6900000000096</v>
      </c>
      <c r="O12" s="5">
        <f t="shared" si="2"/>
        <v>0.20324294231736259</v>
      </c>
      <c r="Q12" s="6" t="s">
        <v>50</v>
      </c>
      <c r="R12" s="6" t="s">
        <v>38</v>
      </c>
      <c r="S12" s="7">
        <v>16428</v>
      </c>
      <c r="T12" s="7">
        <v>100</v>
      </c>
      <c r="V12" s="2">
        <f ca="1"/>
        <v>5</v>
      </c>
      <c r="W12" s="2" t="str">
        <f ca="1"/>
        <v>Product10</v>
      </c>
      <c r="X12" s="2" t="str">
        <f ca="1"/>
        <v>Ft</v>
      </c>
      <c r="Y12" s="2">
        <f ca="1"/>
        <v>16428</v>
      </c>
      <c r="Z12" s="2">
        <f ca="1"/>
        <v>100</v>
      </c>
      <c r="AB12" s="2" t="str">
        <f ca="1"/>
        <v>Product12</v>
      </c>
      <c r="AC12" s="3">
        <f ca="1"/>
        <v>11582.910000000003</v>
      </c>
    </row>
    <row r="13" spans="1:43" x14ac:dyDescent="0.3">
      <c r="A13" s="6">
        <v>11</v>
      </c>
      <c r="B13" s="8">
        <v>11915.58</v>
      </c>
      <c r="H13" s="6" t="s">
        <v>51</v>
      </c>
      <c r="I13" s="7">
        <v>29306</v>
      </c>
      <c r="J13" s="7">
        <v>36124.07</v>
      </c>
      <c r="L13" s="2" t="s">
        <v>51</v>
      </c>
      <c r="M13" s="3">
        <f t="shared" si="0"/>
        <v>36124.07</v>
      </c>
      <c r="N13" s="3">
        <f t="shared" si="1"/>
        <v>6818.07</v>
      </c>
      <c r="O13" s="5">
        <f t="shared" si="2"/>
        <v>0.2326509929707227</v>
      </c>
      <c r="Q13" s="6" t="s">
        <v>52</v>
      </c>
      <c r="R13" s="6" t="s">
        <v>34</v>
      </c>
      <c r="S13" s="7">
        <v>5856.4</v>
      </c>
      <c r="T13" s="7">
        <v>121</v>
      </c>
      <c r="V13" s="2">
        <f ca="1"/>
        <v>31</v>
      </c>
      <c r="W13" s="2" t="str">
        <f ca="1"/>
        <v>Product11</v>
      </c>
      <c r="X13" s="2" t="str">
        <f ca="1"/>
        <v>Lt</v>
      </c>
      <c r="Y13" s="2">
        <f ca="1"/>
        <v>5856.4</v>
      </c>
      <c r="Z13" s="2">
        <f ca="1"/>
        <v>121</v>
      </c>
    </row>
    <row r="14" spans="1:43" x14ac:dyDescent="0.3">
      <c r="A14" s="6">
        <v>12</v>
      </c>
      <c r="B14" s="8">
        <v>14837.359999999999</v>
      </c>
      <c r="H14" s="6" t="s">
        <v>53</v>
      </c>
      <c r="I14" s="7">
        <v>31134</v>
      </c>
      <c r="J14" s="7">
        <v>37097.979999999996</v>
      </c>
      <c r="L14" s="2" t="s">
        <v>53</v>
      </c>
      <c r="M14" s="3">
        <f t="shared" si="0"/>
        <v>37097.979999999996</v>
      </c>
      <c r="N14" s="3">
        <f t="shared" si="1"/>
        <v>5963.9799999999959</v>
      </c>
      <c r="O14" s="5">
        <f t="shared" si="2"/>
        <v>0.19155842487312894</v>
      </c>
      <c r="Q14" s="6" t="s">
        <v>54</v>
      </c>
      <c r="R14" s="6" t="s">
        <v>18</v>
      </c>
      <c r="S14" s="7">
        <v>11582.910000000003</v>
      </c>
      <c r="T14" s="7">
        <v>123</v>
      </c>
      <c r="V14" s="2">
        <f ca="1"/>
        <v>13</v>
      </c>
      <c r="W14" s="2" t="str">
        <f ca="1"/>
        <v>Product12</v>
      </c>
      <c r="X14" s="2" t="str">
        <f ca="1"/>
        <v>Kg</v>
      </c>
      <c r="Y14" s="2">
        <f ca="1"/>
        <v>11582.910000000003</v>
      </c>
      <c r="Z14" s="2">
        <f ca="1"/>
        <v>123</v>
      </c>
    </row>
    <row r="15" spans="1:43" x14ac:dyDescent="0.3">
      <c r="A15" s="6">
        <v>13</v>
      </c>
      <c r="B15" s="8">
        <v>8084.26</v>
      </c>
      <c r="Q15" s="6" t="s">
        <v>55</v>
      </c>
      <c r="R15" s="6" t="s">
        <v>18</v>
      </c>
      <c r="S15" s="7">
        <v>8423.52</v>
      </c>
      <c r="T15" s="7">
        <v>69</v>
      </c>
      <c r="V15" s="2">
        <f ca="1"/>
        <v>22</v>
      </c>
      <c r="W15" s="2" t="str">
        <f ca="1"/>
        <v>Product13</v>
      </c>
      <c r="X15" s="2" t="str">
        <f ca="1"/>
        <v>Kg</v>
      </c>
      <c r="Y15" s="2">
        <f ca="1"/>
        <v>8423.52</v>
      </c>
      <c r="Z15" s="2">
        <f ca="1"/>
        <v>69</v>
      </c>
    </row>
    <row r="16" spans="1:43" x14ac:dyDescent="0.3">
      <c r="A16" s="6">
        <v>14</v>
      </c>
      <c r="B16" s="8">
        <v>9461.1400000000012</v>
      </c>
      <c r="Q16" s="6" t="s">
        <v>56</v>
      </c>
      <c r="R16" s="6" t="s">
        <v>18</v>
      </c>
      <c r="S16" s="7">
        <v>12764.640000000001</v>
      </c>
      <c r="T16" s="7">
        <v>87</v>
      </c>
      <c r="V16" s="2">
        <f ca="1"/>
        <v>12</v>
      </c>
      <c r="W16" s="2" t="str">
        <f ca="1"/>
        <v>Product14</v>
      </c>
      <c r="X16" s="2" t="str">
        <f ca="1"/>
        <v>Kg</v>
      </c>
      <c r="Y16" s="2">
        <f ca="1"/>
        <v>12764.640000000001</v>
      </c>
      <c r="Z16" s="2">
        <f ca="1"/>
        <v>87</v>
      </c>
    </row>
    <row r="17" spans="1:26" x14ac:dyDescent="0.3">
      <c r="A17" s="6">
        <v>15</v>
      </c>
      <c r="B17" s="8">
        <v>12189.7</v>
      </c>
      <c r="Q17" s="6" t="s">
        <v>57</v>
      </c>
      <c r="R17" s="6" t="s">
        <v>48</v>
      </c>
      <c r="S17" s="7">
        <v>1839.2399999999998</v>
      </c>
      <c r="T17" s="7">
        <v>117</v>
      </c>
      <c r="V17" s="2">
        <f ca="1"/>
        <v>41</v>
      </c>
      <c r="W17" s="2" t="str">
        <f ca="1"/>
        <v>Product15</v>
      </c>
      <c r="X17" s="2" t="str">
        <f ca="1"/>
        <v>No.</v>
      </c>
      <c r="Y17" s="2">
        <f ca="1"/>
        <v>1839.2399999999998</v>
      </c>
      <c r="Z17" s="2">
        <f ca="1"/>
        <v>117</v>
      </c>
    </row>
    <row r="18" spans="1:26" x14ac:dyDescent="0.3">
      <c r="A18" s="6">
        <v>16</v>
      </c>
      <c r="B18" s="8">
        <v>12762.63</v>
      </c>
      <c r="Q18" s="6" t="s">
        <v>58</v>
      </c>
      <c r="R18" s="6" t="s">
        <v>48</v>
      </c>
      <c r="S18" s="7">
        <v>1996.8</v>
      </c>
      <c r="T18" s="7">
        <v>120</v>
      </c>
      <c r="V18" s="2">
        <f ca="1"/>
        <v>40</v>
      </c>
      <c r="W18" s="2" t="str">
        <f ca="1"/>
        <v>Product16</v>
      </c>
      <c r="X18" s="2" t="str">
        <f ca="1"/>
        <v>No.</v>
      </c>
      <c r="Y18" s="2">
        <f ca="1"/>
        <v>1996.8</v>
      </c>
      <c r="Z18" s="2">
        <f ca="1"/>
        <v>120</v>
      </c>
    </row>
    <row r="19" spans="1:26" x14ac:dyDescent="0.3">
      <c r="A19" s="6">
        <v>17</v>
      </c>
      <c r="B19" s="8">
        <v>3659.24</v>
      </c>
      <c r="Q19" s="6" t="s">
        <v>59</v>
      </c>
      <c r="R19" s="6" t="s">
        <v>38</v>
      </c>
      <c r="S19" s="7">
        <v>9877.1400000000012</v>
      </c>
      <c r="T19" s="7">
        <v>63</v>
      </c>
      <c r="V19" s="2">
        <f ca="1"/>
        <v>18</v>
      </c>
      <c r="W19" s="2" t="str">
        <f ca="1"/>
        <v>Product17</v>
      </c>
      <c r="X19" s="2" t="str">
        <f ca="1"/>
        <v>Ft</v>
      </c>
      <c r="Y19" s="2">
        <f ca="1"/>
        <v>9877.1400000000012</v>
      </c>
      <c r="Z19" s="2">
        <f ca="1"/>
        <v>63</v>
      </c>
    </row>
    <row r="20" spans="1:26" x14ac:dyDescent="0.3">
      <c r="A20" s="6">
        <v>18</v>
      </c>
      <c r="B20" s="8">
        <v>18582.390000000003</v>
      </c>
      <c r="Q20" s="6" t="s">
        <v>60</v>
      </c>
      <c r="R20" s="6" t="s">
        <v>48</v>
      </c>
      <c r="S20" s="7">
        <v>4035.2200000000003</v>
      </c>
      <c r="T20" s="7">
        <v>82</v>
      </c>
      <c r="V20" s="2">
        <f ca="1"/>
        <v>36</v>
      </c>
      <c r="W20" s="2" t="str">
        <f ca="1"/>
        <v>Product18</v>
      </c>
      <c r="X20" s="2" t="str">
        <f ca="1"/>
        <v>No.</v>
      </c>
      <c r="Y20" s="2">
        <f ca="1"/>
        <v>4035.2200000000003</v>
      </c>
      <c r="Z20" s="2">
        <f ca="1"/>
        <v>82</v>
      </c>
    </row>
    <row r="21" spans="1:26" x14ac:dyDescent="0.3">
      <c r="A21" s="6">
        <v>19</v>
      </c>
      <c r="B21" s="8">
        <v>10204.229999999998</v>
      </c>
      <c r="Q21" s="6" t="s">
        <v>61</v>
      </c>
      <c r="R21" s="6" t="s">
        <v>38</v>
      </c>
      <c r="S21" s="7">
        <v>20160</v>
      </c>
      <c r="T21" s="7">
        <v>96</v>
      </c>
      <c r="V21" s="2">
        <f ca="1"/>
        <v>4</v>
      </c>
      <c r="W21" s="2" t="str">
        <f ca="1"/>
        <v>Product19</v>
      </c>
      <c r="X21" s="2" t="str">
        <f ca="1"/>
        <v>Ft</v>
      </c>
      <c r="Y21" s="2">
        <f ca="1"/>
        <v>20160</v>
      </c>
      <c r="Z21" s="2">
        <f ca="1"/>
        <v>96</v>
      </c>
    </row>
    <row r="22" spans="1:26" x14ac:dyDescent="0.3">
      <c r="A22" s="6">
        <v>20</v>
      </c>
      <c r="B22" s="8">
        <v>20482.78</v>
      </c>
      <c r="Q22" s="6" t="s">
        <v>62</v>
      </c>
      <c r="R22" s="6" t="s">
        <v>34</v>
      </c>
      <c r="S22" s="7">
        <v>8006.25</v>
      </c>
      <c r="T22" s="7">
        <v>105</v>
      </c>
      <c r="V22" s="2">
        <f ca="1"/>
        <v>23</v>
      </c>
      <c r="W22" s="2" t="str">
        <f ca="1"/>
        <v>Product20</v>
      </c>
      <c r="X22" s="2" t="str">
        <f ca="1"/>
        <v>Lt</v>
      </c>
      <c r="Y22" s="2">
        <f ca="1"/>
        <v>8006.25</v>
      </c>
      <c r="Z22" s="2">
        <f ca="1"/>
        <v>105</v>
      </c>
    </row>
    <row r="23" spans="1:26" x14ac:dyDescent="0.3">
      <c r="A23" s="6">
        <v>21</v>
      </c>
      <c r="B23" s="8">
        <v>10665.4</v>
      </c>
      <c r="Q23" s="6" t="s">
        <v>63</v>
      </c>
      <c r="R23" s="6" t="s">
        <v>38</v>
      </c>
      <c r="S23" s="7">
        <v>10727.64</v>
      </c>
      <c r="T23" s="7">
        <v>66</v>
      </c>
      <c r="V23" s="2">
        <f ca="1"/>
        <v>14</v>
      </c>
      <c r="W23" s="2" t="str">
        <f ca="1"/>
        <v>Product21</v>
      </c>
      <c r="X23" s="2" t="str">
        <f ca="1"/>
        <v>Ft</v>
      </c>
      <c r="Y23" s="2">
        <f ca="1"/>
        <v>10727.64</v>
      </c>
      <c r="Z23" s="2">
        <f ca="1"/>
        <v>66</v>
      </c>
    </row>
    <row r="24" spans="1:26" x14ac:dyDescent="0.3">
      <c r="A24" s="6">
        <v>22</v>
      </c>
      <c r="B24" s="8">
        <v>11315.839999999997</v>
      </c>
      <c r="Q24" s="6" t="s">
        <v>64</v>
      </c>
      <c r="R24" s="6" t="s">
        <v>38</v>
      </c>
      <c r="S24" s="7">
        <v>9909.9</v>
      </c>
      <c r="T24" s="7">
        <v>70</v>
      </c>
      <c r="V24" s="2">
        <f ca="1"/>
        <v>17</v>
      </c>
      <c r="W24" s="2" t="str">
        <f ca="1"/>
        <v>Product22</v>
      </c>
      <c r="X24" s="2" t="str">
        <f ca="1"/>
        <v>Ft</v>
      </c>
      <c r="Y24" s="2">
        <f ca="1"/>
        <v>9909.9</v>
      </c>
      <c r="Z24" s="2">
        <f ca="1"/>
        <v>70</v>
      </c>
    </row>
    <row r="25" spans="1:26" x14ac:dyDescent="0.3">
      <c r="A25" s="6">
        <v>23</v>
      </c>
      <c r="B25" s="8">
        <v>18818.189999999999</v>
      </c>
      <c r="Q25" s="6" t="s">
        <v>65</v>
      </c>
      <c r="R25" s="6" t="s">
        <v>38</v>
      </c>
      <c r="S25" s="7">
        <v>12853.560000000001</v>
      </c>
      <c r="T25" s="7">
        <v>86</v>
      </c>
      <c r="V25" s="2">
        <f ca="1"/>
        <v>11</v>
      </c>
      <c r="W25" s="2" t="str">
        <f ca="1"/>
        <v>Product23</v>
      </c>
      <c r="X25" s="2" t="str">
        <f ca="1"/>
        <v>Ft</v>
      </c>
      <c r="Y25" s="2">
        <f ca="1"/>
        <v>12853.560000000001</v>
      </c>
      <c r="Z25" s="2">
        <f ca="1"/>
        <v>86</v>
      </c>
    </row>
    <row r="26" spans="1:26" x14ac:dyDescent="0.3">
      <c r="A26" s="6">
        <v>24</v>
      </c>
      <c r="B26" s="8">
        <v>11488.4</v>
      </c>
      <c r="Q26" s="6" t="s">
        <v>66</v>
      </c>
      <c r="R26" s="6" t="s">
        <v>38</v>
      </c>
      <c r="S26" s="7">
        <v>10202.400000000001</v>
      </c>
      <c r="T26" s="7">
        <v>65</v>
      </c>
      <c r="V26" s="2">
        <f ca="1"/>
        <v>16</v>
      </c>
      <c r="W26" s="2" t="str">
        <f ca="1"/>
        <v>Product24</v>
      </c>
      <c r="X26" s="2" t="str">
        <f ca="1"/>
        <v>Ft</v>
      </c>
      <c r="Y26" s="2">
        <f ca="1"/>
        <v>10202.400000000001</v>
      </c>
      <c r="Z26" s="2">
        <f ca="1"/>
        <v>65</v>
      </c>
    </row>
    <row r="27" spans="1:26" x14ac:dyDescent="0.3">
      <c r="A27" s="6">
        <v>25</v>
      </c>
      <c r="B27" s="8">
        <v>18688.430000000004</v>
      </c>
      <c r="Q27" s="6" t="s">
        <v>67</v>
      </c>
      <c r="R27" s="6" t="s">
        <v>48</v>
      </c>
      <c r="S27" s="7">
        <v>599.7600000000001</v>
      </c>
      <c r="T27" s="7">
        <v>72</v>
      </c>
      <c r="V27" s="2">
        <f ca="1"/>
        <v>43</v>
      </c>
      <c r="W27" s="2" t="str">
        <f ca="1"/>
        <v>Product25</v>
      </c>
      <c r="X27" s="2" t="str">
        <f ca="1"/>
        <v>No.</v>
      </c>
      <c r="Y27" s="2">
        <f ca="1"/>
        <v>599.7600000000001</v>
      </c>
      <c r="Z27" s="2">
        <f ca="1"/>
        <v>72</v>
      </c>
    </row>
    <row r="28" spans="1:26" x14ac:dyDescent="0.3">
      <c r="A28" s="6">
        <v>26</v>
      </c>
      <c r="B28" s="8">
        <v>13710.079999999998</v>
      </c>
      <c r="Q28" s="6" t="s">
        <v>68</v>
      </c>
      <c r="R28" s="6" t="s">
        <v>48</v>
      </c>
      <c r="S28" s="7">
        <v>2761.9200000000005</v>
      </c>
      <c r="T28" s="7">
        <v>112</v>
      </c>
      <c r="V28" s="2">
        <f ca="1"/>
        <v>38</v>
      </c>
      <c r="W28" s="2" t="str">
        <f ca="1"/>
        <v>Product26</v>
      </c>
      <c r="X28" s="2" t="str">
        <f ca="1"/>
        <v>No.</v>
      </c>
      <c r="Y28" s="2">
        <f ca="1"/>
        <v>2761.9200000000005</v>
      </c>
      <c r="Z28" s="2">
        <f ca="1"/>
        <v>112</v>
      </c>
    </row>
    <row r="29" spans="1:26" x14ac:dyDescent="0.3">
      <c r="A29" s="6">
        <v>27</v>
      </c>
      <c r="B29" s="8">
        <v>11440.67</v>
      </c>
      <c r="Q29" s="6" t="s">
        <v>69</v>
      </c>
      <c r="R29" s="6" t="s">
        <v>34</v>
      </c>
      <c r="S29" s="7">
        <v>6226.0800000000008</v>
      </c>
      <c r="T29" s="7">
        <v>109</v>
      </c>
      <c r="V29" s="2">
        <f ca="1"/>
        <v>28</v>
      </c>
      <c r="W29" s="2" t="str">
        <f ca="1"/>
        <v>Product27</v>
      </c>
      <c r="X29" s="2" t="str">
        <f ca="1"/>
        <v>Lt</v>
      </c>
      <c r="Y29" s="2">
        <f ca="1"/>
        <v>6226.0800000000008</v>
      </c>
      <c r="Z29" s="2">
        <f ca="1"/>
        <v>109</v>
      </c>
    </row>
    <row r="30" spans="1:26" x14ac:dyDescent="0.3">
      <c r="A30" s="6">
        <v>28</v>
      </c>
      <c r="B30" s="8">
        <v>13306.16</v>
      </c>
      <c r="Q30" s="6" t="s">
        <v>70</v>
      </c>
      <c r="R30" s="6" t="s">
        <v>48</v>
      </c>
      <c r="S30" s="7">
        <v>4682.72</v>
      </c>
      <c r="T30" s="7">
        <v>112</v>
      </c>
      <c r="V30" s="2">
        <f ca="1"/>
        <v>34</v>
      </c>
      <c r="W30" s="2" t="str">
        <f ca="1"/>
        <v>Product28</v>
      </c>
      <c r="X30" s="2" t="str">
        <f ca="1"/>
        <v>No.</v>
      </c>
      <c r="Y30" s="2">
        <f ca="1"/>
        <v>4682.72</v>
      </c>
      <c r="Z30" s="2">
        <f ca="1"/>
        <v>112</v>
      </c>
    </row>
    <row r="31" spans="1:26" x14ac:dyDescent="0.3">
      <c r="A31" s="6">
        <v>29</v>
      </c>
      <c r="B31" s="8">
        <v>8794.48</v>
      </c>
      <c r="Q31" s="6" t="s">
        <v>71</v>
      </c>
      <c r="R31" s="6" t="s">
        <v>34</v>
      </c>
      <c r="S31" s="7">
        <v>5523.44</v>
      </c>
      <c r="T31" s="7">
        <v>104</v>
      </c>
      <c r="V31" s="2">
        <f ca="1"/>
        <v>32</v>
      </c>
      <c r="W31" s="2" t="str">
        <f ca="1"/>
        <v>Product29</v>
      </c>
      <c r="X31" s="2" t="str">
        <f ca="1"/>
        <v>Lt</v>
      </c>
      <c r="Y31" s="2">
        <f ca="1"/>
        <v>5523.44</v>
      </c>
      <c r="Z31" s="2">
        <f ca="1"/>
        <v>104</v>
      </c>
    </row>
    <row r="32" spans="1:26" x14ac:dyDescent="0.3">
      <c r="A32" s="6">
        <v>30</v>
      </c>
      <c r="B32" s="8">
        <v>16666.269999999997</v>
      </c>
      <c r="Q32" s="6" t="s">
        <v>72</v>
      </c>
      <c r="R32" s="6" t="s">
        <v>38</v>
      </c>
      <c r="S32" s="7">
        <v>22945.919999999998</v>
      </c>
      <c r="T32" s="7">
        <v>114</v>
      </c>
      <c r="V32" s="2">
        <f ca="1"/>
        <v>2</v>
      </c>
      <c r="W32" s="2" t="str">
        <f ca="1"/>
        <v>Product30</v>
      </c>
      <c r="X32" s="2" t="str">
        <f ca="1"/>
        <v>Ft</v>
      </c>
      <c r="Y32" s="2">
        <f ca="1"/>
        <v>22945.919999999998</v>
      </c>
      <c r="Z32" s="2">
        <f ca="1"/>
        <v>114</v>
      </c>
    </row>
    <row r="33" spans="1:26" x14ac:dyDescent="0.3">
      <c r="A33" s="6">
        <v>31</v>
      </c>
      <c r="B33" s="8">
        <v>6920.0999999999995</v>
      </c>
      <c r="Q33" s="6" t="s">
        <v>73</v>
      </c>
      <c r="R33" s="6" t="s">
        <v>18</v>
      </c>
      <c r="S33" s="7">
        <v>6249.5999999999995</v>
      </c>
      <c r="T33" s="7">
        <v>60</v>
      </c>
      <c r="V33" s="2">
        <f ca="1"/>
        <v>27</v>
      </c>
      <c r="W33" s="2" t="str">
        <f ca="1"/>
        <v>Product31</v>
      </c>
      <c r="X33" s="2" t="str">
        <f ca="1"/>
        <v>Kg</v>
      </c>
      <c r="Y33" s="2">
        <f ca="1"/>
        <v>6249.5999999999995</v>
      </c>
      <c r="Z33" s="2">
        <f ca="1"/>
        <v>60</v>
      </c>
    </row>
    <row r="34" spans="1:26" x14ac:dyDescent="0.3">
      <c r="Q34" s="6" t="s">
        <v>74</v>
      </c>
      <c r="R34" s="6" t="s">
        <v>18</v>
      </c>
      <c r="S34" s="7">
        <v>16329.72</v>
      </c>
      <c r="T34" s="7">
        <v>139</v>
      </c>
      <c r="V34" s="2">
        <f ca="1"/>
        <v>7</v>
      </c>
      <c r="W34" s="2" t="str">
        <f ca="1"/>
        <v>Product32</v>
      </c>
      <c r="X34" s="2" t="str">
        <f ca="1"/>
        <v>Kg</v>
      </c>
      <c r="Y34" s="2">
        <f ca="1"/>
        <v>16329.72</v>
      </c>
      <c r="Z34" s="2">
        <f ca="1"/>
        <v>139</v>
      </c>
    </row>
    <row r="35" spans="1:26" x14ac:dyDescent="0.3">
      <c r="Q35" s="6" t="s">
        <v>75</v>
      </c>
      <c r="R35" s="6" t="s">
        <v>18</v>
      </c>
      <c r="S35" s="7">
        <v>13645.800000000001</v>
      </c>
      <c r="T35" s="7">
        <v>114</v>
      </c>
      <c r="V35" s="2">
        <f ca="1"/>
        <v>9</v>
      </c>
      <c r="W35" s="2" t="str">
        <f ca="1"/>
        <v>Product33</v>
      </c>
      <c r="X35" s="2" t="str">
        <f ca="1"/>
        <v>Kg</v>
      </c>
      <c r="Y35" s="2">
        <f ca="1"/>
        <v>13645.800000000001</v>
      </c>
      <c r="Z35" s="2">
        <f ca="1"/>
        <v>114</v>
      </c>
    </row>
    <row r="36" spans="1:26" x14ac:dyDescent="0.3">
      <c r="Q36" s="6" t="s">
        <v>76</v>
      </c>
      <c r="R36" s="6" t="s">
        <v>34</v>
      </c>
      <c r="S36" s="7">
        <v>8978.2000000000007</v>
      </c>
      <c r="T36" s="7">
        <v>154</v>
      </c>
      <c r="V36" s="2">
        <f ca="1"/>
        <v>20</v>
      </c>
      <c r="W36" s="2" t="str">
        <f ca="1"/>
        <v>Product34</v>
      </c>
      <c r="X36" s="2" t="str">
        <f ca="1"/>
        <v>Lt</v>
      </c>
      <c r="Y36" s="2">
        <f ca="1"/>
        <v>8978.2000000000007</v>
      </c>
      <c r="Z36" s="2">
        <f ca="1"/>
        <v>154</v>
      </c>
    </row>
    <row r="37" spans="1:26" x14ac:dyDescent="0.3">
      <c r="Q37" s="6" t="s">
        <v>77</v>
      </c>
      <c r="R37" s="6" t="s">
        <v>48</v>
      </c>
      <c r="S37" s="7">
        <v>703.5</v>
      </c>
      <c r="T37" s="7">
        <v>105</v>
      </c>
      <c r="V37" s="2">
        <f ca="1"/>
        <v>42</v>
      </c>
      <c r="W37" s="2" t="str">
        <f ca="1"/>
        <v>Product35</v>
      </c>
      <c r="X37" s="2" t="str">
        <f ca="1"/>
        <v>No.</v>
      </c>
      <c r="Y37" s="2">
        <f ca="1"/>
        <v>703.5</v>
      </c>
      <c r="Z37" s="2">
        <f ca="1"/>
        <v>105</v>
      </c>
    </row>
    <row r="38" spans="1:26" x14ac:dyDescent="0.3">
      <c r="Q38" s="6" t="s">
        <v>78</v>
      </c>
      <c r="R38" s="6" t="s">
        <v>18</v>
      </c>
      <c r="S38" s="7">
        <v>7222.5</v>
      </c>
      <c r="T38" s="7">
        <v>75</v>
      </c>
      <c r="V38" s="2">
        <f ca="1"/>
        <v>25</v>
      </c>
      <c r="W38" s="2" t="str">
        <f ca="1"/>
        <v>Product36</v>
      </c>
      <c r="X38" s="2" t="str">
        <f ca="1"/>
        <v>Kg</v>
      </c>
      <c r="Y38" s="2">
        <f ca="1"/>
        <v>7222.5</v>
      </c>
      <c r="Z38" s="2">
        <f ca="1"/>
        <v>75</v>
      </c>
    </row>
    <row r="39" spans="1:26" x14ac:dyDescent="0.3">
      <c r="Q39" s="6" t="s">
        <v>79</v>
      </c>
      <c r="R39" s="6" t="s">
        <v>18</v>
      </c>
      <c r="S39" s="7">
        <v>5145.6000000000004</v>
      </c>
      <c r="T39" s="7">
        <v>60</v>
      </c>
      <c r="V39" s="2">
        <f ca="1"/>
        <v>33</v>
      </c>
      <c r="W39" s="2" t="str">
        <f ca="1"/>
        <v>Product37</v>
      </c>
      <c r="X39" s="2" t="str">
        <f ca="1"/>
        <v>Kg</v>
      </c>
      <c r="Y39" s="2">
        <f ca="1"/>
        <v>5145.6000000000004</v>
      </c>
      <c r="Z39" s="2">
        <f ca="1"/>
        <v>60</v>
      </c>
    </row>
    <row r="40" spans="1:26" x14ac:dyDescent="0.3">
      <c r="Q40" s="6" t="s">
        <v>80</v>
      </c>
      <c r="R40" s="6" t="s">
        <v>18</v>
      </c>
      <c r="S40" s="7">
        <v>8871.1200000000008</v>
      </c>
      <c r="T40" s="7">
        <v>111</v>
      </c>
      <c r="V40" s="2">
        <f ca="1"/>
        <v>21</v>
      </c>
      <c r="W40" s="2" t="str">
        <f ca="1"/>
        <v>Product38</v>
      </c>
      <c r="X40" s="2" t="str">
        <f ca="1"/>
        <v>Kg</v>
      </c>
      <c r="Y40" s="2">
        <f ca="1"/>
        <v>8871.1200000000008</v>
      </c>
      <c r="Z40" s="2">
        <f ca="1"/>
        <v>111</v>
      </c>
    </row>
    <row r="41" spans="1:26" x14ac:dyDescent="0.3">
      <c r="Q41" s="6" t="s">
        <v>81</v>
      </c>
      <c r="R41" s="6" t="s">
        <v>48</v>
      </c>
      <c r="S41" s="7">
        <v>3957.15</v>
      </c>
      <c r="T41" s="7">
        <v>93</v>
      </c>
      <c r="V41" s="2">
        <f ca="1"/>
        <v>37</v>
      </c>
      <c r="W41" s="2" t="str">
        <f ca="1"/>
        <v>Product39</v>
      </c>
      <c r="X41" s="2" t="str">
        <f ca="1"/>
        <v>No.</v>
      </c>
      <c r="Y41" s="2">
        <f ca="1"/>
        <v>3957.15</v>
      </c>
      <c r="Z41" s="2">
        <f ca="1"/>
        <v>93</v>
      </c>
    </row>
    <row r="42" spans="1:26" x14ac:dyDescent="0.3">
      <c r="Q42" s="6" t="s">
        <v>82</v>
      </c>
      <c r="R42" s="6" t="s">
        <v>18</v>
      </c>
      <c r="S42" s="7">
        <v>7718.4000000000005</v>
      </c>
      <c r="T42" s="7">
        <v>67</v>
      </c>
      <c r="V42" s="2">
        <f ca="1"/>
        <v>24</v>
      </c>
      <c r="W42" s="2" t="str">
        <f ca="1"/>
        <v>Product40</v>
      </c>
      <c r="X42" s="2" t="str">
        <f ca="1"/>
        <v>Kg</v>
      </c>
      <c r="Y42" s="2">
        <f ca="1"/>
        <v>7718.4000000000005</v>
      </c>
      <c r="Z42" s="2">
        <f ca="1"/>
        <v>67</v>
      </c>
    </row>
    <row r="43" spans="1:26" x14ac:dyDescent="0.3">
      <c r="Q43" s="6" t="s">
        <v>83</v>
      </c>
      <c r="R43" s="6" t="s">
        <v>38</v>
      </c>
      <c r="S43" s="7">
        <v>22952.16</v>
      </c>
      <c r="T43" s="7">
        <v>132</v>
      </c>
      <c r="V43" s="2">
        <f ca="1"/>
        <v>1</v>
      </c>
      <c r="W43" s="2" t="str">
        <f ca="1"/>
        <v>Product41</v>
      </c>
      <c r="X43" s="2" t="str">
        <f ca="1"/>
        <v>Ft</v>
      </c>
      <c r="Y43" s="2">
        <f ca="1"/>
        <v>22952.16</v>
      </c>
      <c r="Z43" s="2">
        <f ca="1"/>
        <v>132</v>
      </c>
    </row>
    <row r="44" spans="1:26" x14ac:dyDescent="0.3">
      <c r="Q44" s="6" t="s">
        <v>84</v>
      </c>
      <c r="R44" s="6" t="s">
        <v>38</v>
      </c>
      <c r="S44" s="7">
        <v>20574</v>
      </c>
      <c r="T44" s="7">
        <v>127</v>
      </c>
      <c r="V44" s="2">
        <f ca="1"/>
        <v>3</v>
      </c>
      <c r="W44" s="2" t="str">
        <f ca="1"/>
        <v>Product42</v>
      </c>
      <c r="X44" s="2" t="str">
        <f ca="1"/>
        <v>Ft</v>
      </c>
      <c r="Y44" s="2">
        <f ca="1"/>
        <v>20574</v>
      </c>
      <c r="Z44" s="2">
        <f ca="1"/>
        <v>127</v>
      </c>
    </row>
    <row r="45" spans="1:26" x14ac:dyDescent="0.3">
      <c r="Q45" s="6" t="s">
        <v>85</v>
      </c>
      <c r="R45" s="6" t="s">
        <v>18</v>
      </c>
      <c r="S45" s="7">
        <v>6064.8399999999992</v>
      </c>
      <c r="T45" s="7">
        <v>73</v>
      </c>
      <c r="V45" s="2">
        <f ca="1"/>
        <v>29</v>
      </c>
      <c r="W45" s="2" t="str">
        <f ca="1"/>
        <v>Product43</v>
      </c>
      <c r="X45" s="2" t="str">
        <f ca="1"/>
        <v>Kg</v>
      </c>
      <c r="Y45" s="2">
        <f ca="1"/>
        <v>6064.8399999999992</v>
      </c>
      <c r="Z45" s="2">
        <f ca="1"/>
        <v>73</v>
      </c>
    </row>
    <row r="46" spans="1:26" x14ac:dyDescent="0.3">
      <c r="Q46" s="6" t="s">
        <v>86</v>
      </c>
      <c r="R46" s="6" t="s">
        <v>18</v>
      </c>
      <c r="S46" s="7">
        <v>16333.92</v>
      </c>
      <c r="T46" s="7">
        <v>199</v>
      </c>
      <c r="V46" s="2">
        <f ca="1"/>
        <v>6</v>
      </c>
      <c r="W46" s="2" t="str">
        <f ca="1"/>
        <v>Product44</v>
      </c>
      <c r="X46" s="2" t="str">
        <f ca="1"/>
        <v>Kg</v>
      </c>
      <c r="Y46" s="2">
        <f ca="1"/>
        <v>16333.92</v>
      </c>
      <c r="Z46" s="2">
        <f ca="1"/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Pagare</dc:creator>
  <cp:lastModifiedBy>Ashutosh Pagare</cp:lastModifiedBy>
  <dcterms:created xsi:type="dcterms:W3CDTF">2023-06-20T09:54:53Z</dcterms:created>
  <dcterms:modified xsi:type="dcterms:W3CDTF">2023-06-20T09:55:09Z</dcterms:modified>
</cp:coreProperties>
</file>