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mc:AlternateContent xmlns:mc="http://schemas.openxmlformats.org/markup-compatibility/2006">
    <mc:Choice Requires="x15">
      <x15ac:absPath xmlns:x15ac="http://schemas.microsoft.com/office/spreadsheetml/2010/11/ac" url="/Users/mansijagdale/Desktop/"/>
    </mc:Choice>
  </mc:AlternateContent>
  <xr:revisionPtr revIDLastSave="0" documentId="13_ncr:1_{7044186E-A494-A642-9100-497A39106732}" xr6:coauthVersionLast="47" xr6:coauthVersionMax="47" xr10:uidLastSave="{00000000-0000-0000-0000-000000000000}"/>
  <bookViews>
    <workbookView xWindow="0" yWindow="720" windowWidth="29400" windowHeight="18400" activeTab="1" xr2:uid="{00000000-000D-0000-FFFF-FFFF00000000}"/>
  </bookViews>
  <sheets>
    <sheet name="Data_Analysis" sheetId="1" r:id="rId1"/>
    <sheet name="3A-Top 10_Brands_by_Quant_Score" sheetId="2" r:id="rId2"/>
    <sheet name="3A_Qualitative_Analysis" sheetId="4" r:id="rId3"/>
    <sheet name="3A-Top 10_Brands_by_Qual_Score" sheetId="8" r:id="rId4"/>
    <sheet name="3A_Qual_Quant Analysis" sheetId="9" r:id="rId5"/>
    <sheet name="3A_Pivot Table for qual quant" sheetId="11" r:id="rId6"/>
    <sheet name="3B" sheetId="5" r:id="rId7"/>
    <sheet name="3C" sheetId="12" r:id="rId8"/>
  </sheets>
  <externalReferences>
    <externalReference r:id="rId9"/>
  </externalReferences>
  <definedNames>
    <definedName name="_xlnm._FilterDatabase" localSheetId="2" hidden="1">'3A_Qualitative_Analysis'!$B$1:$B$201</definedName>
  </definedNames>
  <calcPr calcId="191029"/>
  <pivotCaches>
    <pivotCache cacheId="0" r:id="rId10"/>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1" i="12" l="1"/>
  <c r="J201" i="12" s="1"/>
  <c r="H201" i="12"/>
  <c r="E201" i="12"/>
  <c r="C201" i="12"/>
  <c r="J200" i="12"/>
  <c r="I200" i="12"/>
  <c r="H200" i="12"/>
  <c r="E200" i="12"/>
  <c r="C200" i="12"/>
  <c r="I199" i="12"/>
  <c r="J199" i="12" s="1"/>
  <c r="H199" i="12"/>
  <c r="E199" i="12"/>
  <c r="C199" i="12"/>
  <c r="J198" i="12"/>
  <c r="I198" i="12"/>
  <c r="H198" i="12"/>
  <c r="E198" i="12"/>
  <c r="C198" i="12"/>
  <c r="I197" i="12"/>
  <c r="J197" i="12" s="1"/>
  <c r="H197" i="12"/>
  <c r="E197" i="12"/>
  <c r="C197" i="12"/>
  <c r="I196" i="12"/>
  <c r="J196" i="12" s="1"/>
  <c r="H196" i="12"/>
  <c r="E196" i="12"/>
  <c r="C196" i="12"/>
  <c r="J195" i="12"/>
  <c r="I195" i="12"/>
  <c r="H195" i="12"/>
  <c r="E195" i="12"/>
  <c r="C195" i="12"/>
  <c r="I194" i="12"/>
  <c r="J194" i="12" s="1"/>
  <c r="H194" i="12"/>
  <c r="E194" i="12"/>
  <c r="C194" i="12"/>
  <c r="J193" i="12"/>
  <c r="I193" i="12"/>
  <c r="H193" i="12"/>
  <c r="E193" i="12"/>
  <c r="C193" i="12"/>
  <c r="J192" i="12"/>
  <c r="I192" i="12"/>
  <c r="H192" i="12"/>
  <c r="E192" i="12"/>
  <c r="C192" i="12"/>
  <c r="I191" i="12"/>
  <c r="J191" i="12" s="1"/>
  <c r="H191" i="12"/>
  <c r="E191" i="12"/>
  <c r="C191" i="12"/>
  <c r="J190" i="12"/>
  <c r="I190" i="12"/>
  <c r="H190" i="12"/>
  <c r="E190" i="12"/>
  <c r="C190" i="12"/>
  <c r="I189" i="12"/>
  <c r="J189" i="12" s="1"/>
  <c r="H189" i="12"/>
  <c r="E189" i="12"/>
  <c r="C189" i="12"/>
  <c r="I188" i="12"/>
  <c r="J188" i="12" s="1"/>
  <c r="H188" i="12"/>
  <c r="E188" i="12"/>
  <c r="C188" i="12"/>
  <c r="J187" i="12"/>
  <c r="I187" i="12"/>
  <c r="H187" i="12"/>
  <c r="E187" i="12"/>
  <c r="C187" i="12"/>
  <c r="I186" i="12"/>
  <c r="J186" i="12" s="1"/>
  <c r="H186" i="12"/>
  <c r="E186" i="12"/>
  <c r="C186" i="12"/>
  <c r="J185" i="12"/>
  <c r="I185" i="12"/>
  <c r="H185" i="12"/>
  <c r="E185" i="12"/>
  <c r="C185" i="12"/>
  <c r="J184" i="12"/>
  <c r="I184" i="12"/>
  <c r="H184" i="12"/>
  <c r="E184" i="12"/>
  <c r="C184" i="12"/>
  <c r="I183" i="12"/>
  <c r="J183" i="12" s="1"/>
  <c r="H183" i="12"/>
  <c r="E183" i="12"/>
  <c r="C183" i="12"/>
  <c r="J182" i="12"/>
  <c r="I182" i="12"/>
  <c r="H182" i="12"/>
  <c r="E182" i="12"/>
  <c r="C182" i="12"/>
  <c r="I181" i="12"/>
  <c r="J181" i="12" s="1"/>
  <c r="H181" i="12"/>
  <c r="E181" i="12"/>
  <c r="C181" i="12"/>
  <c r="I180" i="12"/>
  <c r="J180" i="12" s="1"/>
  <c r="H180" i="12"/>
  <c r="E180" i="12"/>
  <c r="C180" i="12"/>
  <c r="J179" i="12"/>
  <c r="I179" i="12"/>
  <c r="H179" i="12"/>
  <c r="E179" i="12"/>
  <c r="C179" i="12"/>
  <c r="I178" i="12"/>
  <c r="J178" i="12" s="1"/>
  <c r="H178" i="12"/>
  <c r="E178" i="12"/>
  <c r="C178" i="12"/>
  <c r="J177" i="12"/>
  <c r="I177" i="12"/>
  <c r="H177" i="12"/>
  <c r="E177" i="12"/>
  <c r="C177" i="12"/>
  <c r="J176" i="12"/>
  <c r="I176" i="12"/>
  <c r="H176" i="12"/>
  <c r="E176" i="12"/>
  <c r="C176" i="12"/>
  <c r="I175" i="12"/>
  <c r="J175" i="12" s="1"/>
  <c r="H175" i="12"/>
  <c r="E175" i="12"/>
  <c r="C175" i="12"/>
  <c r="J174" i="12"/>
  <c r="I174" i="12"/>
  <c r="H174" i="12"/>
  <c r="E174" i="12"/>
  <c r="C174" i="12"/>
  <c r="I173" i="12"/>
  <c r="J173" i="12" s="1"/>
  <c r="H173" i="12"/>
  <c r="E173" i="12"/>
  <c r="C173" i="12"/>
  <c r="I172" i="12"/>
  <c r="J172" i="12" s="1"/>
  <c r="H172" i="12"/>
  <c r="E172" i="12"/>
  <c r="C172" i="12"/>
  <c r="J171" i="12"/>
  <c r="I171" i="12"/>
  <c r="H171" i="12"/>
  <c r="E171" i="12"/>
  <c r="C171" i="12"/>
  <c r="I170" i="12"/>
  <c r="J170" i="12" s="1"/>
  <c r="H170" i="12"/>
  <c r="E170" i="12"/>
  <c r="C170" i="12"/>
  <c r="J169" i="12"/>
  <c r="I169" i="12"/>
  <c r="H169" i="12"/>
  <c r="E169" i="12"/>
  <c r="C169" i="12"/>
  <c r="J168" i="12"/>
  <c r="I168" i="12"/>
  <c r="H168" i="12"/>
  <c r="E168" i="12"/>
  <c r="C168" i="12"/>
  <c r="I167" i="12"/>
  <c r="J167" i="12" s="1"/>
  <c r="H167" i="12"/>
  <c r="E167" i="12"/>
  <c r="C167" i="12"/>
  <c r="J166" i="12"/>
  <c r="I166" i="12"/>
  <c r="H166" i="12"/>
  <c r="E166" i="12"/>
  <c r="C166" i="12"/>
  <c r="I165" i="12"/>
  <c r="J165" i="12" s="1"/>
  <c r="H165" i="12"/>
  <c r="E165" i="12"/>
  <c r="C165" i="12"/>
  <c r="I164" i="12"/>
  <c r="J164" i="12" s="1"/>
  <c r="H164" i="12"/>
  <c r="E164" i="12"/>
  <c r="C164" i="12"/>
  <c r="J163" i="12"/>
  <c r="I163" i="12"/>
  <c r="H163" i="12"/>
  <c r="E163" i="12"/>
  <c r="C163" i="12"/>
  <c r="I162" i="12"/>
  <c r="J162" i="12" s="1"/>
  <c r="H162" i="12"/>
  <c r="E162" i="12"/>
  <c r="C162" i="12"/>
  <c r="J161" i="12"/>
  <c r="I161" i="12"/>
  <c r="H161" i="12"/>
  <c r="E161" i="12"/>
  <c r="C161" i="12"/>
  <c r="J160" i="12"/>
  <c r="I160" i="12"/>
  <c r="H160" i="12"/>
  <c r="E160" i="12"/>
  <c r="C160" i="12"/>
  <c r="I159" i="12"/>
  <c r="J159" i="12" s="1"/>
  <c r="H159" i="12"/>
  <c r="E159" i="12"/>
  <c r="C159" i="12"/>
  <c r="J158" i="12"/>
  <c r="I158" i="12"/>
  <c r="H158" i="12"/>
  <c r="E158" i="12"/>
  <c r="C158" i="12"/>
  <c r="I157" i="12"/>
  <c r="J157" i="12" s="1"/>
  <c r="H157" i="12"/>
  <c r="E157" i="12"/>
  <c r="C157" i="12"/>
  <c r="I156" i="12"/>
  <c r="J156" i="12" s="1"/>
  <c r="H156" i="12"/>
  <c r="E156" i="12"/>
  <c r="C156" i="12"/>
  <c r="J155" i="12"/>
  <c r="I155" i="12"/>
  <c r="H155" i="12"/>
  <c r="E155" i="12"/>
  <c r="C155" i="12"/>
  <c r="I154" i="12"/>
  <c r="J154" i="12" s="1"/>
  <c r="H154" i="12"/>
  <c r="E154" i="12"/>
  <c r="C154" i="12"/>
  <c r="J153" i="12"/>
  <c r="I153" i="12"/>
  <c r="H153" i="12"/>
  <c r="E153" i="12"/>
  <c r="C153" i="12"/>
  <c r="J152" i="12"/>
  <c r="I152" i="12"/>
  <c r="H152" i="12"/>
  <c r="E152" i="12"/>
  <c r="C152" i="12"/>
  <c r="I151" i="12"/>
  <c r="J151" i="12" s="1"/>
  <c r="H151" i="12"/>
  <c r="E151" i="12"/>
  <c r="C151" i="12"/>
  <c r="J150" i="12"/>
  <c r="I150" i="12"/>
  <c r="H150" i="12"/>
  <c r="E150" i="12"/>
  <c r="C150" i="12"/>
  <c r="I149" i="12"/>
  <c r="J149" i="12" s="1"/>
  <c r="H149" i="12"/>
  <c r="E149" i="12"/>
  <c r="C149" i="12"/>
  <c r="I148" i="12"/>
  <c r="J148" i="12" s="1"/>
  <c r="H148" i="12"/>
  <c r="E148" i="12"/>
  <c r="C148" i="12"/>
  <c r="J147" i="12"/>
  <c r="I147" i="12"/>
  <c r="H147" i="12"/>
  <c r="E147" i="12"/>
  <c r="C147" i="12"/>
  <c r="I146" i="12"/>
  <c r="J146" i="12" s="1"/>
  <c r="H146" i="12"/>
  <c r="E146" i="12"/>
  <c r="C146" i="12"/>
  <c r="J145" i="12"/>
  <c r="I145" i="12"/>
  <c r="H145" i="12"/>
  <c r="E145" i="12"/>
  <c r="C145" i="12"/>
  <c r="J144" i="12"/>
  <c r="I144" i="12"/>
  <c r="H144" i="12"/>
  <c r="E144" i="12"/>
  <c r="C144" i="12"/>
  <c r="I143" i="12"/>
  <c r="J143" i="12" s="1"/>
  <c r="H143" i="12"/>
  <c r="E143" i="12"/>
  <c r="C143" i="12"/>
  <c r="J142" i="12"/>
  <c r="I142" i="12"/>
  <c r="H142" i="12"/>
  <c r="E142" i="12"/>
  <c r="C142" i="12"/>
  <c r="I141" i="12"/>
  <c r="J141" i="12" s="1"/>
  <c r="H141" i="12"/>
  <c r="E141" i="12"/>
  <c r="C141" i="12"/>
  <c r="J140" i="12"/>
  <c r="I140" i="12"/>
  <c r="H140" i="12"/>
  <c r="E140" i="12"/>
  <c r="C140" i="12"/>
  <c r="J139" i="12"/>
  <c r="I139" i="12"/>
  <c r="H139" i="12"/>
  <c r="E139" i="12"/>
  <c r="C139" i="12"/>
  <c r="I138" i="12"/>
  <c r="J138" i="12" s="1"/>
  <c r="H138" i="12"/>
  <c r="E138" i="12"/>
  <c r="C138" i="12"/>
  <c r="J137" i="12"/>
  <c r="I137" i="12"/>
  <c r="H137" i="12"/>
  <c r="E137" i="12"/>
  <c r="C137" i="12"/>
  <c r="J136" i="12"/>
  <c r="I136" i="12"/>
  <c r="H136" i="12"/>
  <c r="E136" i="12"/>
  <c r="C136" i="12"/>
  <c r="I135" i="12"/>
  <c r="J135" i="12" s="1"/>
  <c r="H135" i="12"/>
  <c r="E135" i="12"/>
  <c r="C135" i="12"/>
  <c r="J134" i="12"/>
  <c r="I134" i="12"/>
  <c r="H134" i="12"/>
  <c r="E134" i="12"/>
  <c r="C134" i="12"/>
  <c r="I133" i="12"/>
  <c r="J133" i="12" s="1"/>
  <c r="H133" i="12"/>
  <c r="E133" i="12"/>
  <c r="C133" i="12"/>
  <c r="J132" i="12"/>
  <c r="I132" i="12"/>
  <c r="H132" i="12"/>
  <c r="E132" i="12"/>
  <c r="C132" i="12"/>
  <c r="J131" i="12"/>
  <c r="I131" i="12"/>
  <c r="H131" i="12"/>
  <c r="E131" i="12"/>
  <c r="C131" i="12"/>
  <c r="I130" i="12"/>
  <c r="J130" i="12" s="1"/>
  <c r="H130" i="12"/>
  <c r="E130" i="12"/>
  <c r="C130" i="12"/>
  <c r="J129" i="12"/>
  <c r="I129" i="12"/>
  <c r="H129" i="12"/>
  <c r="E129" i="12"/>
  <c r="C129" i="12"/>
  <c r="J128" i="12"/>
  <c r="I128" i="12"/>
  <c r="H128" i="12"/>
  <c r="E128" i="12"/>
  <c r="C128" i="12"/>
  <c r="I127" i="12"/>
  <c r="J127" i="12" s="1"/>
  <c r="H127" i="12"/>
  <c r="E127" i="12"/>
  <c r="C127" i="12"/>
  <c r="J126" i="12"/>
  <c r="I126" i="12"/>
  <c r="H126" i="12"/>
  <c r="E126" i="12"/>
  <c r="C126" i="12"/>
  <c r="I125" i="12"/>
  <c r="J125" i="12" s="1"/>
  <c r="H125" i="12"/>
  <c r="E125" i="12"/>
  <c r="C125" i="12"/>
  <c r="J124" i="12"/>
  <c r="I124" i="12"/>
  <c r="H124" i="12"/>
  <c r="E124" i="12"/>
  <c r="C124" i="12"/>
  <c r="J123" i="12"/>
  <c r="I123" i="12"/>
  <c r="H123" i="12"/>
  <c r="E123" i="12"/>
  <c r="C123" i="12"/>
  <c r="I122" i="12"/>
  <c r="J122" i="12" s="1"/>
  <c r="H122" i="12"/>
  <c r="E122" i="12"/>
  <c r="C122" i="12"/>
  <c r="J121" i="12"/>
  <c r="I121" i="12"/>
  <c r="H121" i="12"/>
  <c r="E121" i="12"/>
  <c r="C121" i="12"/>
  <c r="I120" i="12"/>
  <c r="J120" i="12" s="1"/>
  <c r="H120" i="12"/>
  <c r="E120" i="12"/>
  <c r="C120" i="12"/>
  <c r="I119" i="12"/>
  <c r="J119" i="12" s="1"/>
  <c r="H119" i="12"/>
  <c r="E119" i="12"/>
  <c r="C119" i="12"/>
  <c r="J118" i="12"/>
  <c r="I118" i="12"/>
  <c r="H118" i="12"/>
  <c r="E118" i="12"/>
  <c r="C118" i="12"/>
  <c r="I117" i="12"/>
  <c r="J117" i="12" s="1"/>
  <c r="H117" i="12"/>
  <c r="E117" i="12"/>
  <c r="C117" i="12"/>
  <c r="J116" i="12"/>
  <c r="I116" i="12"/>
  <c r="H116" i="12"/>
  <c r="E116" i="12"/>
  <c r="C116" i="12"/>
  <c r="J115" i="12"/>
  <c r="I115" i="12"/>
  <c r="H115" i="12"/>
  <c r="E115" i="12"/>
  <c r="C115" i="12"/>
  <c r="I114" i="12"/>
  <c r="J114" i="12" s="1"/>
  <c r="H114" i="12"/>
  <c r="E114" i="12"/>
  <c r="C114" i="12"/>
  <c r="J113" i="12"/>
  <c r="I113" i="12"/>
  <c r="H113" i="12"/>
  <c r="E113" i="12"/>
  <c r="C113" i="12"/>
  <c r="I112" i="12"/>
  <c r="J112" i="12" s="1"/>
  <c r="H112" i="12"/>
  <c r="E112" i="12"/>
  <c r="C112" i="12"/>
  <c r="I111" i="12"/>
  <c r="J111" i="12" s="1"/>
  <c r="H111" i="12"/>
  <c r="E111" i="12"/>
  <c r="C111" i="12"/>
  <c r="J110" i="12"/>
  <c r="I110" i="12"/>
  <c r="H110" i="12"/>
  <c r="E110" i="12"/>
  <c r="C110" i="12"/>
  <c r="I109" i="12"/>
  <c r="J109" i="12" s="1"/>
  <c r="H109" i="12"/>
  <c r="E109" i="12"/>
  <c r="C109" i="12"/>
  <c r="J108" i="12"/>
  <c r="I108" i="12"/>
  <c r="H108" i="12"/>
  <c r="E108" i="12"/>
  <c r="C108" i="12"/>
  <c r="J107" i="12"/>
  <c r="I107" i="12"/>
  <c r="H107" i="12"/>
  <c r="E107" i="12"/>
  <c r="C107" i="12"/>
  <c r="I106" i="12"/>
  <c r="J106" i="12" s="1"/>
  <c r="H106" i="12"/>
  <c r="E106" i="12"/>
  <c r="C106" i="12"/>
  <c r="J105" i="12"/>
  <c r="I105" i="12"/>
  <c r="H105" i="12"/>
  <c r="E105" i="12"/>
  <c r="C105" i="12"/>
  <c r="I104" i="12"/>
  <c r="J104" i="12" s="1"/>
  <c r="H104" i="12"/>
  <c r="E104" i="12"/>
  <c r="C104" i="12"/>
  <c r="I103" i="12"/>
  <c r="J103" i="12" s="1"/>
  <c r="H103" i="12"/>
  <c r="E103" i="12"/>
  <c r="C103" i="12"/>
  <c r="J102" i="12"/>
  <c r="I102" i="12"/>
  <c r="H102" i="12"/>
  <c r="E102" i="12"/>
  <c r="C102" i="12"/>
  <c r="I101" i="12"/>
  <c r="J101" i="12" s="1"/>
  <c r="H101" i="12"/>
  <c r="E101" i="12"/>
  <c r="C101" i="12"/>
  <c r="J100" i="12"/>
  <c r="I100" i="12"/>
  <c r="H100" i="12"/>
  <c r="E100" i="12"/>
  <c r="C100" i="12"/>
  <c r="J99" i="12"/>
  <c r="I99" i="12"/>
  <c r="H99" i="12"/>
  <c r="E99" i="12"/>
  <c r="C99" i="12"/>
  <c r="I98" i="12"/>
  <c r="J98" i="12" s="1"/>
  <c r="H98" i="12"/>
  <c r="E98" i="12"/>
  <c r="C98" i="12"/>
  <c r="J97" i="12"/>
  <c r="I97" i="12"/>
  <c r="H97" i="12"/>
  <c r="E97" i="12"/>
  <c r="C97" i="12"/>
  <c r="I96" i="12"/>
  <c r="J96" i="12" s="1"/>
  <c r="H96" i="12"/>
  <c r="E96" i="12"/>
  <c r="C96" i="12"/>
  <c r="I95" i="12"/>
  <c r="J95" i="12" s="1"/>
  <c r="H95" i="12"/>
  <c r="E95" i="12"/>
  <c r="C95" i="12"/>
  <c r="J94" i="12"/>
  <c r="I94" i="12"/>
  <c r="H94" i="12"/>
  <c r="E94" i="12"/>
  <c r="C94" i="12"/>
  <c r="I93" i="12"/>
  <c r="J93" i="12" s="1"/>
  <c r="H93" i="12"/>
  <c r="E93" i="12"/>
  <c r="C93" i="12"/>
  <c r="J92" i="12"/>
  <c r="I92" i="12"/>
  <c r="H92" i="12"/>
  <c r="E92" i="12"/>
  <c r="C92" i="12"/>
  <c r="J91" i="12"/>
  <c r="I91" i="12"/>
  <c r="H91" i="12"/>
  <c r="E91" i="12"/>
  <c r="C91" i="12"/>
  <c r="I90" i="12"/>
  <c r="J90" i="12" s="1"/>
  <c r="H90" i="12"/>
  <c r="E90" i="12"/>
  <c r="C90" i="12"/>
  <c r="J89" i="12"/>
  <c r="I89" i="12"/>
  <c r="H89" i="12"/>
  <c r="E89" i="12"/>
  <c r="C89" i="12"/>
  <c r="I88" i="12"/>
  <c r="J88" i="12" s="1"/>
  <c r="H88" i="12"/>
  <c r="E88" i="12"/>
  <c r="C88" i="12"/>
  <c r="I87" i="12"/>
  <c r="J87" i="12" s="1"/>
  <c r="H87" i="12"/>
  <c r="E87" i="12"/>
  <c r="C87" i="12"/>
  <c r="J86" i="12"/>
  <c r="I86" i="12"/>
  <c r="H86" i="12"/>
  <c r="E86" i="12"/>
  <c r="C86" i="12"/>
  <c r="J85" i="12"/>
  <c r="I85" i="12"/>
  <c r="H85" i="12"/>
  <c r="E85" i="12"/>
  <c r="C85" i="12"/>
  <c r="J84" i="12"/>
  <c r="I84" i="12"/>
  <c r="H84" i="12"/>
  <c r="E84" i="12"/>
  <c r="C84" i="12"/>
  <c r="J83" i="12"/>
  <c r="I83" i="12"/>
  <c r="H83" i="12"/>
  <c r="E83" i="12"/>
  <c r="C83" i="12"/>
  <c r="I82" i="12"/>
  <c r="J82" i="12" s="1"/>
  <c r="H82" i="12"/>
  <c r="E82" i="12"/>
  <c r="C82" i="12"/>
  <c r="J81" i="12"/>
  <c r="I81" i="12"/>
  <c r="H81" i="12"/>
  <c r="E81" i="12"/>
  <c r="C81" i="12"/>
  <c r="I80" i="12"/>
  <c r="J80" i="12" s="1"/>
  <c r="H80" i="12"/>
  <c r="E80" i="12"/>
  <c r="C80" i="12"/>
  <c r="I79" i="12"/>
  <c r="J79" i="12" s="1"/>
  <c r="H79" i="12"/>
  <c r="E79" i="12"/>
  <c r="C79" i="12"/>
  <c r="J78" i="12"/>
  <c r="I78" i="12"/>
  <c r="H78" i="12"/>
  <c r="E78" i="12"/>
  <c r="C78" i="12"/>
  <c r="J77" i="12"/>
  <c r="I77" i="12"/>
  <c r="H77" i="12"/>
  <c r="E77" i="12"/>
  <c r="C77" i="12"/>
  <c r="I76" i="12"/>
  <c r="J76" i="12" s="1"/>
  <c r="H76" i="12"/>
  <c r="E76" i="12"/>
  <c r="C76" i="12"/>
  <c r="J75" i="12"/>
  <c r="I75" i="12"/>
  <c r="H75" i="12"/>
  <c r="E75" i="12"/>
  <c r="C75" i="12"/>
  <c r="I74" i="12"/>
  <c r="J74" i="12" s="1"/>
  <c r="H74" i="12"/>
  <c r="E74" i="12"/>
  <c r="C74" i="12"/>
  <c r="J73" i="12"/>
  <c r="I73" i="12"/>
  <c r="H73" i="12"/>
  <c r="E73" i="12"/>
  <c r="C73" i="12"/>
  <c r="I72" i="12"/>
  <c r="J72" i="12" s="1"/>
  <c r="H72" i="12"/>
  <c r="E72" i="12"/>
  <c r="C72" i="12"/>
  <c r="I71" i="12"/>
  <c r="J71" i="12" s="1"/>
  <c r="H71" i="12"/>
  <c r="E71" i="12"/>
  <c r="C71" i="12"/>
  <c r="J70" i="12"/>
  <c r="I70" i="12"/>
  <c r="H70" i="12"/>
  <c r="E70" i="12"/>
  <c r="C70" i="12"/>
  <c r="I69" i="12"/>
  <c r="J69" i="12" s="1"/>
  <c r="H69" i="12"/>
  <c r="E69" i="12"/>
  <c r="C69" i="12"/>
  <c r="J68" i="12"/>
  <c r="I68" i="12"/>
  <c r="H68" i="12"/>
  <c r="E68" i="12"/>
  <c r="C68" i="12"/>
  <c r="J67" i="12"/>
  <c r="I67" i="12"/>
  <c r="H67" i="12"/>
  <c r="E67" i="12"/>
  <c r="C67" i="12"/>
  <c r="I66" i="12"/>
  <c r="J66" i="12" s="1"/>
  <c r="H66" i="12"/>
  <c r="E66" i="12"/>
  <c r="C66" i="12"/>
  <c r="J65" i="12"/>
  <c r="I65" i="12"/>
  <c r="H65" i="12"/>
  <c r="E65" i="12"/>
  <c r="C65" i="12"/>
  <c r="I64" i="12"/>
  <c r="J64" i="12" s="1"/>
  <c r="H64" i="12"/>
  <c r="E64" i="12"/>
  <c r="C64" i="12"/>
  <c r="I63" i="12"/>
  <c r="J63" i="12" s="1"/>
  <c r="H63" i="12"/>
  <c r="E63" i="12"/>
  <c r="C63" i="12"/>
  <c r="J62" i="12"/>
  <c r="I62" i="12"/>
  <c r="H62" i="12"/>
  <c r="E62" i="12"/>
  <c r="C62" i="12"/>
  <c r="I61" i="12"/>
  <c r="J61" i="12" s="1"/>
  <c r="H61" i="12"/>
  <c r="E61" i="12"/>
  <c r="C61" i="12"/>
  <c r="I60" i="12"/>
  <c r="J60" i="12" s="1"/>
  <c r="H60" i="12"/>
  <c r="E60" i="12"/>
  <c r="C60" i="12"/>
  <c r="J59" i="12"/>
  <c r="I59" i="12"/>
  <c r="H59" i="12"/>
  <c r="E59" i="12"/>
  <c r="C59" i="12"/>
  <c r="I58" i="12"/>
  <c r="J58" i="12" s="1"/>
  <c r="H58" i="12"/>
  <c r="E58" i="12"/>
  <c r="C58" i="12"/>
  <c r="J57" i="12"/>
  <c r="I57" i="12"/>
  <c r="H57" i="12"/>
  <c r="E57" i="12"/>
  <c r="C57" i="12"/>
  <c r="I56" i="12"/>
  <c r="J56" i="12" s="1"/>
  <c r="H56" i="12"/>
  <c r="E56" i="12"/>
  <c r="C56" i="12"/>
  <c r="I55" i="12"/>
  <c r="J55" i="12" s="1"/>
  <c r="H55" i="12"/>
  <c r="E55" i="12"/>
  <c r="C55" i="12"/>
  <c r="J54" i="12"/>
  <c r="I54" i="12"/>
  <c r="H54" i="12"/>
  <c r="E54" i="12"/>
  <c r="C54" i="12"/>
  <c r="I53" i="12"/>
  <c r="J53" i="12" s="1"/>
  <c r="H53" i="12"/>
  <c r="E53" i="12"/>
  <c r="C53" i="12"/>
  <c r="J52" i="12"/>
  <c r="I52" i="12"/>
  <c r="H52" i="12"/>
  <c r="E52" i="12"/>
  <c r="C52" i="12"/>
  <c r="J51" i="12"/>
  <c r="I51" i="12"/>
  <c r="H51" i="12"/>
  <c r="E51" i="12"/>
  <c r="C51" i="12"/>
  <c r="I50" i="12"/>
  <c r="J50" i="12" s="1"/>
  <c r="H50" i="12"/>
  <c r="E50" i="12"/>
  <c r="C50" i="12"/>
  <c r="J49" i="12"/>
  <c r="I49" i="12"/>
  <c r="H49" i="12"/>
  <c r="E49" i="12"/>
  <c r="C49" i="12"/>
  <c r="I48" i="12"/>
  <c r="J48" i="12" s="1"/>
  <c r="H48" i="12"/>
  <c r="E48" i="12"/>
  <c r="C48" i="12"/>
  <c r="I47" i="12"/>
  <c r="J47" i="12" s="1"/>
  <c r="H47" i="12"/>
  <c r="E47" i="12"/>
  <c r="C47" i="12"/>
  <c r="J46" i="12"/>
  <c r="I46" i="12"/>
  <c r="H46" i="12"/>
  <c r="E46" i="12"/>
  <c r="C46" i="12"/>
  <c r="I45" i="12"/>
  <c r="J45" i="12" s="1"/>
  <c r="H45" i="12"/>
  <c r="E45" i="12"/>
  <c r="C45" i="12"/>
  <c r="J44" i="12"/>
  <c r="I44" i="12"/>
  <c r="H44" i="12"/>
  <c r="E44" i="12"/>
  <c r="C44" i="12"/>
  <c r="J43" i="12"/>
  <c r="I43" i="12"/>
  <c r="H43" i="12"/>
  <c r="E43" i="12"/>
  <c r="C43" i="12"/>
  <c r="I42" i="12"/>
  <c r="J42" i="12" s="1"/>
  <c r="H42" i="12"/>
  <c r="E42" i="12"/>
  <c r="C42" i="12"/>
  <c r="J41" i="12"/>
  <c r="I41" i="12"/>
  <c r="H41" i="12"/>
  <c r="E41" i="12"/>
  <c r="C41" i="12"/>
  <c r="I40" i="12"/>
  <c r="J40" i="12" s="1"/>
  <c r="H40" i="12"/>
  <c r="E40" i="12"/>
  <c r="C40" i="12"/>
  <c r="I39" i="12"/>
  <c r="J39" i="12" s="1"/>
  <c r="H39" i="12"/>
  <c r="E39" i="12"/>
  <c r="C39" i="12"/>
  <c r="J38" i="12"/>
  <c r="I38" i="12"/>
  <c r="H38" i="12"/>
  <c r="E38" i="12"/>
  <c r="C38" i="12"/>
  <c r="I37" i="12"/>
  <c r="J37" i="12" s="1"/>
  <c r="H37" i="12"/>
  <c r="E37" i="12"/>
  <c r="C37" i="12"/>
  <c r="I36" i="12"/>
  <c r="J36" i="12" s="1"/>
  <c r="H36" i="12"/>
  <c r="E36" i="12"/>
  <c r="C36" i="12"/>
  <c r="J35" i="12"/>
  <c r="I35" i="12"/>
  <c r="H35" i="12"/>
  <c r="E35" i="12"/>
  <c r="C35" i="12"/>
  <c r="I34" i="12"/>
  <c r="J34" i="12" s="1"/>
  <c r="H34" i="12"/>
  <c r="E34" i="12"/>
  <c r="C34" i="12"/>
  <c r="J33" i="12"/>
  <c r="I33" i="12"/>
  <c r="H33" i="12"/>
  <c r="E33" i="12"/>
  <c r="C33" i="12"/>
  <c r="I32" i="12"/>
  <c r="J32" i="12" s="1"/>
  <c r="H32" i="12"/>
  <c r="E32" i="12"/>
  <c r="C32" i="12"/>
  <c r="I31" i="12"/>
  <c r="J31" i="12" s="1"/>
  <c r="H31" i="12"/>
  <c r="E31" i="12"/>
  <c r="C31" i="12"/>
  <c r="J30" i="12"/>
  <c r="I30" i="12"/>
  <c r="H30" i="12"/>
  <c r="E30" i="12"/>
  <c r="C30" i="12"/>
  <c r="I29" i="12"/>
  <c r="J29" i="12" s="1"/>
  <c r="H29" i="12"/>
  <c r="E29" i="12"/>
  <c r="C29" i="12"/>
  <c r="I28" i="12"/>
  <c r="J28" i="12" s="1"/>
  <c r="H28" i="12"/>
  <c r="E28" i="12"/>
  <c r="C28" i="12"/>
  <c r="J27" i="12"/>
  <c r="I27" i="12"/>
  <c r="H27" i="12"/>
  <c r="E27" i="12"/>
  <c r="C27" i="12"/>
  <c r="I26" i="12"/>
  <c r="J26" i="12" s="1"/>
  <c r="H26" i="12"/>
  <c r="E26" i="12"/>
  <c r="C26" i="12"/>
  <c r="J25" i="12"/>
  <c r="I25" i="12"/>
  <c r="H25" i="12"/>
  <c r="E25" i="12"/>
  <c r="C25" i="12"/>
  <c r="I24" i="12"/>
  <c r="J24" i="12" s="1"/>
  <c r="H24" i="12"/>
  <c r="E24" i="12"/>
  <c r="C24" i="12"/>
  <c r="I23" i="12"/>
  <c r="J23" i="12" s="1"/>
  <c r="H23" i="12"/>
  <c r="E23" i="12"/>
  <c r="C23" i="12"/>
  <c r="J22" i="12"/>
  <c r="I22" i="12"/>
  <c r="H22" i="12"/>
  <c r="E22" i="12"/>
  <c r="C22" i="12"/>
  <c r="I21" i="12"/>
  <c r="J21" i="12" s="1"/>
  <c r="H21" i="12"/>
  <c r="E21" i="12"/>
  <c r="C21" i="12"/>
  <c r="I20" i="12"/>
  <c r="J20" i="12" s="1"/>
  <c r="H20" i="12"/>
  <c r="E20" i="12"/>
  <c r="C20" i="12"/>
  <c r="J19" i="12"/>
  <c r="I19" i="12"/>
  <c r="H19" i="12"/>
  <c r="E19" i="12"/>
  <c r="C19" i="12"/>
  <c r="I18" i="12"/>
  <c r="J18" i="12" s="1"/>
  <c r="H18" i="12"/>
  <c r="E18" i="12"/>
  <c r="C18" i="12"/>
  <c r="J17" i="12"/>
  <c r="I17" i="12"/>
  <c r="H17" i="12"/>
  <c r="E17" i="12"/>
  <c r="C17" i="12"/>
  <c r="I16" i="12"/>
  <c r="J16" i="12" s="1"/>
  <c r="H16" i="12"/>
  <c r="E16" i="12"/>
  <c r="C16" i="12"/>
  <c r="I15" i="12"/>
  <c r="J15" i="12" s="1"/>
  <c r="H15" i="12"/>
  <c r="E15" i="12"/>
  <c r="C15" i="12"/>
  <c r="J14" i="12"/>
  <c r="I14" i="12"/>
  <c r="H14" i="12"/>
  <c r="E14" i="12"/>
  <c r="C14" i="12"/>
  <c r="I13" i="12"/>
  <c r="J13" i="12" s="1"/>
  <c r="H13" i="12"/>
  <c r="E13" i="12"/>
  <c r="C13" i="12"/>
  <c r="J12" i="12"/>
  <c r="I12" i="12"/>
  <c r="H12" i="12"/>
  <c r="E12" i="12"/>
  <c r="C12" i="12"/>
  <c r="J11" i="12"/>
  <c r="I11" i="12"/>
  <c r="H11" i="12"/>
  <c r="E11" i="12"/>
  <c r="C11" i="12"/>
  <c r="I10" i="12"/>
  <c r="J10" i="12" s="1"/>
  <c r="H10" i="12"/>
  <c r="E10" i="12"/>
  <c r="C10" i="12"/>
  <c r="J9" i="12"/>
  <c r="I9" i="12"/>
  <c r="H9" i="12"/>
  <c r="E9" i="12"/>
  <c r="C9" i="12"/>
  <c r="I8" i="12"/>
  <c r="J8" i="12" s="1"/>
  <c r="H8" i="12"/>
  <c r="E8" i="12"/>
  <c r="C8" i="12"/>
  <c r="I7" i="12"/>
  <c r="J7" i="12" s="1"/>
  <c r="H7" i="12"/>
  <c r="E7" i="12"/>
  <c r="C7" i="12"/>
  <c r="J6" i="12"/>
  <c r="I6" i="12"/>
  <c r="H6" i="12"/>
  <c r="E6" i="12"/>
  <c r="C6" i="12"/>
  <c r="I5" i="12"/>
  <c r="J5" i="12" s="1"/>
  <c r="H5" i="12"/>
  <c r="E5" i="12"/>
  <c r="C5" i="12"/>
  <c r="J4" i="12"/>
  <c r="I4" i="12"/>
  <c r="H4" i="12"/>
  <c r="E4" i="12"/>
  <c r="C4" i="12"/>
  <c r="J3" i="12"/>
  <c r="I3" i="12"/>
  <c r="H3" i="12"/>
  <c r="E3" i="12"/>
  <c r="C3" i="12"/>
  <c r="I2" i="12"/>
  <c r="J2" i="12" s="1"/>
  <c r="H2" i="12"/>
  <c r="E2" i="12"/>
  <c r="C2" i="12"/>
  <c r="B3" i="9" l="1"/>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 i="9"/>
  <c r="H11" i="8"/>
  <c r="H10" i="8"/>
  <c r="H9" i="8"/>
  <c r="H8" i="8"/>
  <c r="H7" i="8"/>
  <c r="H6" i="8"/>
  <c r="H5" i="8"/>
  <c r="H4" i="8"/>
  <c r="H3" i="8"/>
  <c r="H2" i="8"/>
  <c r="H168" i="4"/>
  <c r="C168" i="9" s="1"/>
  <c r="H18" i="4"/>
  <c r="C18" i="9" s="1"/>
  <c r="H163" i="4"/>
  <c r="V163" i="1" s="1"/>
  <c r="H19" i="4"/>
  <c r="V19" i="1" s="1"/>
  <c r="H151" i="4"/>
  <c r="V151" i="1" s="1"/>
  <c r="H29" i="4"/>
  <c r="V29" i="1" s="1"/>
  <c r="H193" i="4"/>
  <c r="C193" i="9" s="1"/>
  <c r="H82" i="4"/>
  <c r="C82" i="9" s="1"/>
  <c r="H30" i="4"/>
  <c r="V30" i="1" s="1"/>
  <c r="H72" i="4"/>
  <c r="C72" i="9" s="1"/>
  <c r="H31" i="4"/>
  <c r="V31" i="1" s="1"/>
  <c r="H147" i="4"/>
  <c r="V147" i="1" s="1"/>
  <c r="H191" i="4"/>
  <c r="V191" i="1" s="1"/>
  <c r="H73" i="4"/>
  <c r="V73" i="1" s="1"/>
  <c r="H117" i="4"/>
  <c r="V117" i="1" s="1"/>
  <c r="H32" i="4"/>
  <c r="C32" i="9" s="1"/>
  <c r="H74" i="4"/>
  <c r="C74" i="9" s="1"/>
  <c r="H33" i="4"/>
  <c r="V33" i="1" s="1"/>
  <c r="H83" i="4"/>
  <c r="V83" i="1" s="1"/>
  <c r="H148" i="4"/>
  <c r="V148" i="1" s="1"/>
  <c r="H149" i="4"/>
  <c r="V149" i="1" s="1"/>
  <c r="H200" i="4"/>
  <c r="V200" i="1" s="1"/>
  <c r="H3" i="4"/>
  <c r="V3" i="1" s="1"/>
  <c r="H27" i="4"/>
  <c r="V27" i="1" s="1"/>
  <c r="H150" i="4"/>
  <c r="V150" i="1" s="1"/>
  <c r="H84" i="4"/>
  <c r="V84" i="1" s="1"/>
  <c r="H85" i="4"/>
  <c r="V85" i="1" s="1"/>
  <c r="H185" i="4"/>
  <c r="V185" i="1" s="1"/>
  <c r="H34" i="4"/>
  <c r="C34" i="9" s="1"/>
  <c r="H75" i="4"/>
  <c r="V75" i="1" s="1"/>
  <c r="H76" i="4"/>
  <c r="V76" i="1" s="1"/>
  <c r="H77" i="4"/>
  <c r="V77" i="1" s="1"/>
  <c r="H35" i="4"/>
  <c r="V35" i="1" s="1"/>
  <c r="H78" i="4"/>
  <c r="V78" i="1" s="1"/>
  <c r="H79" i="4"/>
  <c r="V79" i="1" s="1"/>
  <c r="H196" i="4"/>
  <c r="V196" i="1" s="1"/>
  <c r="H183" i="4"/>
  <c r="V183" i="1" s="1"/>
  <c r="H86" i="4"/>
  <c r="V86" i="1" s="1"/>
  <c r="H201" i="4"/>
  <c r="V201" i="1" s="1"/>
  <c r="H24" i="4"/>
  <c r="C24" i="9" s="1"/>
  <c r="H190" i="4"/>
  <c r="V190" i="1" s="1"/>
  <c r="H36" i="4"/>
  <c r="V36" i="1" s="1"/>
  <c r="H133" i="4"/>
  <c r="V133" i="1" s="1"/>
  <c r="H194" i="4"/>
  <c r="C194" i="9" s="1"/>
  <c r="H197" i="4"/>
  <c r="V197" i="1" s="1"/>
  <c r="H198" i="4"/>
  <c r="C198" i="9" s="1"/>
  <c r="H37" i="4"/>
  <c r="V37" i="1" s="1"/>
  <c r="H87" i="4"/>
  <c r="V87" i="1" s="1"/>
  <c r="H88" i="4"/>
  <c r="C88" i="9" s="1"/>
  <c r="H89" i="4"/>
  <c r="V89" i="1" s="1"/>
  <c r="H90" i="4"/>
  <c r="C90" i="9" s="1"/>
  <c r="H91" i="4"/>
  <c r="V91" i="1" s="1"/>
  <c r="H118" i="4"/>
  <c r="V118" i="1" s="1"/>
  <c r="H92" i="4"/>
  <c r="V92" i="1" s="1"/>
  <c r="H186" i="4"/>
  <c r="C186" i="9" s="1"/>
  <c r="H38" i="4"/>
  <c r="V38" i="1" s="1"/>
  <c r="H64" i="4"/>
  <c r="C64" i="9" s="1"/>
  <c r="H179" i="4"/>
  <c r="V179" i="1" s="1"/>
  <c r="H164" i="4"/>
  <c r="V164" i="1" s="1"/>
  <c r="H169" i="4"/>
  <c r="V169" i="1" s="1"/>
  <c r="H119" i="4"/>
  <c r="V119" i="1" s="1"/>
  <c r="H39" i="4"/>
  <c r="V39" i="1" s="1"/>
  <c r="H192" i="4"/>
  <c r="C192" i="9" s="1"/>
  <c r="H134" i="4"/>
  <c r="V134" i="1" s="1"/>
  <c r="H199" i="4"/>
  <c r="V199" i="1" s="1"/>
  <c r="H170" i="4"/>
  <c r="C170" i="9" s="1"/>
  <c r="H4" i="4"/>
  <c r="V4" i="1" s="1"/>
  <c r="H40" i="4"/>
  <c r="C40" i="9" s="1"/>
  <c r="H93" i="4"/>
  <c r="V93" i="1" s="1"/>
  <c r="H94" i="4"/>
  <c r="V94" i="1" s="1"/>
  <c r="H95" i="4"/>
  <c r="V95" i="1" s="1"/>
  <c r="H96" i="4"/>
  <c r="C96" i="9" s="1"/>
  <c r="H120" i="4"/>
  <c r="C120" i="9" s="1"/>
  <c r="H121" i="4"/>
  <c r="V121" i="1" s="1"/>
  <c r="H97" i="4"/>
  <c r="C97" i="9" s="1"/>
  <c r="H98" i="4"/>
  <c r="C98" i="9" s="1"/>
  <c r="H99" i="4"/>
  <c r="V99" i="1" s="1"/>
  <c r="H100" i="4"/>
  <c r="V100" i="1" s="1"/>
  <c r="H184" i="4"/>
  <c r="C184" i="9" s="1"/>
  <c r="H122" i="4"/>
  <c r="C122" i="9" s="1"/>
  <c r="H123" i="4"/>
  <c r="V123" i="1" s="1"/>
  <c r="H124" i="4"/>
  <c r="V124" i="1" s="1"/>
  <c r="H171" i="4"/>
  <c r="V171" i="1" s="1"/>
  <c r="H101" i="4"/>
  <c r="V101" i="1" s="1"/>
  <c r="H102" i="4"/>
  <c r="V102" i="1" s="1"/>
  <c r="H195" i="4"/>
  <c r="V195" i="1" s="1"/>
  <c r="H103" i="4"/>
  <c r="V103" i="1" s="1"/>
  <c r="H152" i="4"/>
  <c r="C152" i="9" s="1"/>
  <c r="H41" i="4"/>
  <c r="C41" i="9" s="1"/>
  <c r="H42" i="4"/>
  <c r="C42" i="9" s="1"/>
  <c r="H104" i="4"/>
  <c r="C104" i="9" s="1"/>
  <c r="H153" i="4"/>
  <c r="V153" i="1" s="1"/>
  <c r="H125" i="4"/>
  <c r="V125" i="1" s="1"/>
  <c r="H172" i="4"/>
  <c r="V172" i="1" s="1"/>
  <c r="H43" i="4"/>
  <c r="V43" i="1" s="1"/>
  <c r="H154" i="4"/>
  <c r="C154" i="9" s="1"/>
  <c r="H44" i="4"/>
  <c r="V44" i="1" s="1"/>
  <c r="H105" i="4"/>
  <c r="V105" i="1" s="1"/>
  <c r="H106" i="4"/>
  <c r="C106" i="9" s="1"/>
  <c r="H181" i="4"/>
  <c r="V181" i="1" s="1"/>
  <c r="H45" i="4"/>
  <c r="V45" i="1" s="1"/>
  <c r="H65" i="4"/>
  <c r="V65" i="1" s="1"/>
  <c r="H155" i="4"/>
  <c r="V155" i="1" s="1"/>
  <c r="H180" i="4"/>
  <c r="V180" i="1" s="1"/>
  <c r="H173" i="4"/>
  <c r="V173" i="1" s="1"/>
  <c r="H107" i="4"/>
  <c r="V107" i="1" s="1"/>
  <c r="H126" i="4"/>
  <c r="V126" i="1" s="1"/>
  <c r="H5" i="4"/>
  <c r="V5" i="1" s="1"/>
  <c r="H46" i="4"/>
  <c r="V46" i="1" s="1"/>
  <c r="H156" i="4"/>
  <c r="V156" i="1" s="1"/>
  <c r="H187" i="4"/>
  <c r="V187" i="1" s="1"/>
  <c r="H47" i="4"/>
  <c r="V47" i="1" s="1"/>
  <c r="H127" i="4"/>
  <c r="V127" i="1" s="1"/>
  <c r="H165" i="4"/>
  <c r="V165" i="1" s="1"/>
  <c r="H48" i="4"/>
  <c r="C48" i="9" s="1"/>
  <c r="H108" i="4"/>
  <c r="V108" i="1" s="1"/>
  <c r="H166" i="4"/>
  <c r="V166" i="1" s="1"/>
  <c r="H6" i="4"/>
  <c r="V6" i="1" s="1"/>
  <c r="H25" i="4"/>
  <c r="V25" i="1" s="1"/>
  <c r="H20" i="4"/>
  <c r="V20" i="1" s="1"/>
  <c r="H66" i="4"/>
  <c r="C66" i="9" s="1"/>
  <c r="H7" i="4"/>
  <c r="V7" i="1" s="1"/>
  <c r="H8" i="4"/>
  <c r="C8" i="9" s="1"/>
  <c r="H49" i="4"/>
  <c r="V49" i="1" s="1"/>
  <c r="H9" i="4"/>
  <c r="V9" i="1" s="1"/>
  <c r="H128" i="4"/>
  <c r="C128" i="9" s="1"/>
  <c r="H174" i="4"/>
  <c r="V174" i="1" s="1"/>
  <c r="H50" i="4"/>
  <c r="C50" i="9" s="1"/>
  <c r="H135" i="4"/>
  <c r="V135" i="1" s="1"/>
  <c r="H51" i="4"/>
  <c r="V51" i="1" s="1"/>
  <c r="H109" i="4"/>
  <c r="V109" i="1" s="1"/>
  <c r="H110" i="4"/>
  <c r="V110" i="1" s="1"/>
  <c r="H111" i="4"/>
  <c r="V111" i="1" s="1"/>
  <c r="H157" i="4"/>
  <c r="V157" i="1" s="1"/>
  <c r="H112" i="4"/>
  <c r="C112" i="9" s="1"/>
  <c r="H129" i="4"/>
  <c r="V129" i="1" s="1"/>
  <c r="H67" i="4"/>
  <c r="V67" i="1" s="1"/>
  <c r="H136" i="4"/>
  <c r="C136" i="9" s="1"/>
  <c r="H10" i="4"/>
  <c r="C10" i="9" s="1"/>
  <c r="H11" i="4"/>
  <c r="V11" i="1" s="1"/>
  <c r="H52" i="4"/>
  <c r="V52" i="1" s="1"/>
  <c r="H68" i="4"/>
  <c r="V68" i="1" s="1"/>
  <c r="H158" i="4"/>
  <c r="V158" i="1" s="1"/>
  <c r="H53" i="4"/>
  <c r="V53" i="1" s="1"/>
  <c r="H137" i="4"/>
  <c r="C137" i="9" s="1"/>
  <c r="H113" i="4"/>
  <c r="V113" i="1" s="1"/>
  <c r="H138" i="4"/>
  <c r="C138" i="9" s="1"/>
  <c r="H139" i="4"/>
  <c r="V139" i="1" s="1"/>
  <c r="H2" i="4"/>
  <c r="V2" i="1" s="1"/>
  <c r="H188" i="4"/>
  <c r="V188" i="1" s="1"/>
  <c r="H114" i="4"/>
  <c r="C114" i="9" s="1"/>
  <c r="H159" i="4"/>
  <c r="V159" i="1" s="1"/>
  <c r="H28" i="4"/>
  <c r="V28" i="1" s="1"/>
  <c r="H69" i="4"/>
  <c r="V69" i="1" s="1"/>
  <c r="H54" i="4"/>
  <c r="V54" i="1" s="1"/>
  <c r="H175" i="4"/>
  <c r="V175" i="1" s="1"/>
  <c r="H130" i="4"/>
  <c r="C130" i="9" s="1"/>
  <c r="H182" i="4"/>
  <c r="V182" i="1" s="1"/>
  <c r="H160" i="4"/>
  <c r="C160" i="9" s="1"/>
  <c r="H162" i="4"/>
  <c r="C162" i="9" s="1"/>
  <c r="H70" i="4"/>
  <c r="V70" i="1" s="1"/>
  <c r="H12" i="4"/>
  <c r="V12" i="1" s="1"/>
  <c r="H115" i="4"/>
  <c r="V115" i="1" s="1"/>
  <c r="H167" i="4"/>
  <c r="V167" i="1" s="1"/>
  <c r="H55" i="4"/>
  <c r="V55" i="1" s="1"/>
  <c r="H13" i="4"/>
  <c r="V13" i="1" s="1"/>
  <c r="H140" i="4"/>
  <c r="V140" i="1" s="1"/>
  <c r="H14" i="4"/>
  <c r="V14" i="1" s="1"/>
  <c r="H116" i="4"/>
  <c r="V116" i="1" s="1"/>
  <c r="H131" i="4"/>
  <c r="V131" i="1" s="1"/>
  <c r="H56" i="4"/>
  <c r="C56" i="9" s="1"/>
  <c r="H57" i="4"/>
  <c r="V57" i="1" s="1"/>
  <c r="H71" i="4"/>
  <c r="V71" i="1" s="1"/>
  <c r="H26" i="4"/>
  <c r="C26" i="9" s="1"/>
  <c r="H141" i="4"/>
  <c r="V141" i="1" s="1"/>
  <c r="H58" i="4"/>
  <c r="C58" i="9" s="1"/>
  <c r="H142" i="4"/>
  <c r="V142" i="1" s="1"/>
  <c r="H143" i="4"/>
  <c r="V143" i="1" s="1"/>
  <c r="H189" i="4"/>
  <c r="V189" i="1" s="1"/>
  <c r="H176" i="4"/>
  <c r="C176" i="9" s="1"/>
  <c r="H59" i="4"/>
  <c r="V59" i="1" s="1"/>
  <c r="H60" i="4"/>
  <c r="V60" i="1" s="1"/>
  <c r="H15" i="4"/>
  <c r="V15" i="1" s="1"/>
  <c r="H144" i="4"/>
  <c r="C144" i="9" s="1"/>
  <c r="H61" i="4"/>
  <c r="V61" i="1" s="1"/>
  <c r="H16" i="4"/>
  <c r="C16" i="9" s="1"/>
  <c r="H62" i="4"/>
  <c r="V62" i="1" s="1"/>
  <c r="H63" i="4"/>
  <c r="V63" i="1" s="1"/>
  <c r="H145" i="4"/>
  <c r="V145" i="1" s="1"/>
  <c r="H21" i="4"/>
  <c r="V21" i="1" s="1"/>
  <c r="H22" i="4"/>
  <c r="V22" i="1" s="1"/>
  <c r="H80" i="4"/>
  <c r="C80" i="9" s="1"/>
  <c r="H23" i="4"/>
  <c r="V23" i="1" s="1"/>
  <c r="H177" i="4"/>
  <c r="V177" i="1" s="1"/>
  <c r="H161" i="4"/>
  <c r="C161" i="9" s="1"/>
  <c r="H146" i="4"/>
  <c r="C146" i="9" s="1"/>
  <c r="H132" i="4"/>
  <c r="V132" i="1" s="1"/>
  <c r="H17" i="4"/>
  <c r="V17" i="1" s="1"/>
  <c r="H178" i="4"/>
  <c r="C178" i="9" s="1"/>
  <c r="H81" i="4"/>
  <c r="V81"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 i="1"/>
  <c r="Q4" i="1"/>
  <c r="Q3" i="1"/>
  <c r="Q5" i="1"/>
  <c r="R5" i="1" s="1"/>
  <c r="Q6" i="1"/>
  <c r="Q7" i="1"/>
  <c r="Q11" i="1"/>
  <c r="Q10" i="1"/>
  <c r="Q9" i="1"/>
  <c r="R9" i="1" s="1"/>
  <c r="Q8" i="1"/>
  <c r="Q13" i="1"/>
  <c r="Q12" i="1"/>
  <c r="R12" i="1" s="1"/>
  <c r="Q15" i="1"/>
  <c r="Q14" i="1"/>
  <c r="Q16" i="1"/>
  <c r="R16" i="1" s="1"/>
  <c r="Q20" i="1"/>
  <c r="R20" i="1" s="1"/>
  <c r="Q18" i="1"/>
  <c r="R18" i="1" s="1"/>
  <c r="Q19" i="1"/>
  <c r="Q17" i="1"/>
  <c r="Q23" i="1"/>
  <c r="Q22" i="1"/>
  <c r="Q21" i="1"/>
  <c r="Q24" i="1"/>
  <c r="Q29" i="1"/>
  <c r="R29" i="1" s="1"/>
  <c r="Q28" i="1"/>
  <c r="R28" i="1" s="1"/>
  <c r="Q26" i="1"/>
  <c r="Q35" i="1"/>
  <c r="Q25" i="1"/>
  <c r="Q34" i="1"/>
  <c r="R34" i="1" s="1"/>
  <c r="Q30" i="1"/>
  <c r="Q32" i="1"/>
  <c r="Q33" i="1"/>
  <c r="R33" i="1" s="1"/>
  <c r="Q27" i="1"/>
  <c r="R27" i="1" s="1"/>
  <c r="Q31" i="1"/>
  <c r="Q36" i="1"/>
  <c r="Q38" i="1"/>
  <c r="Q37" i="1"/>
  <c r="Q40" i="1"/>
  <c r="Q43" i="1"/>
  <c r="R43" i="1" s="1"/>
  <c r="Q39" i="1"/>
  <c r="R39" i="1" s="1"/>
  <c r="Q45" i="1"/>
  <c r="R45" i="1" s="1"/>
  <c r="Q42" i="1"/>
  <c r="Q44" i="1"/>
  <c r="Q41" i="1"/>
  <c r="Q49" i="1"/>
  <c r="Q50" i="1"/>
  <c r="Q46" i="1"/>
  <c r="Q53" i="1"/>
  <c r="R53" i="1" s="1"/>
  <c r="Q48" i="1"/>
  <c r="R48" i="1" s="1"/>
  <c r="Q60" i="1"/>
  <c r="Q56" i="1"/>
  <c r="Q47" i="1"/>
  <c r="Q57" i="1"/>
  <c r="R57" i="1" s="1"/>
  <c r="Q51" i="1"/>
  <c r="Q52" i="1"/>
  <c r="Q54" i="1"/>
  <c r="R54" i="1" s="1"/>
  <c r="Q55" i="1"/>
  <c r="R55" i="1" s="1"/>
  <c r="Q65" i="1"/>
  <c r="Q58" i="1"/>
  <c r="Q63" i="1"/>
  <c r="Q59" i="1"/>
  <c r="Q67" i="1"/>
  <c r="Q68" i="1"/>
  <c r="R68" i="1" s="1"/>
  <c r="Q62" i="1"/>
  <c r="R62" i="1" s="1"/>
  <c r="Q64" i="1"/>
  <c r="R64" i="1" s="1"/>
  <c r="Q61" i="1"/>
  <c r="Q66" i="1"/>
  <c r="R66" i="1" s="1"/>
  <c r="Q71" i="1"/>
  <c r="Q72" i="1"/>
  <c r="R72" i="1" s="1"/>
  <c r="Q70" i="1"/>
  <c r="Q73" i="1"/>
  <c r="Q88" i="1"/>
  <c r="R88" i="1" s="1"/>
  <c r="Q69" i="1"/>
  <c r="R69" i="1" s="1"/>
  <c r="Q76" i="1"/>
  <c r="Q80" i="1"/>
  <c r="Q91" i="1"/>
  <c r="Q74" i="1"/>
  <c r="R74" i="1" s="1"/>
  <c r="Q78" i="1"/>
  <c r="Q77" i="1"/>
  <c r="Q75" i="1"/>
  <c r="R75" i="1" s="1"/>
  <c r="Q79" i="1"/>
  <c r="R79" i="1" s="1"/>
  <c r="Q84" i="1"/>
  <c r="Q81" i="1"/>
  <c r="Q82" i="1"/>
  <c r="Q83" i="1"/>
  <c r="R83" i="1" s="1"/>
  <c r="Q87" i="1"/>
  <c r="Q86" i="1"/>
  <c r="Q85" i="1"/>
  <c r="R85" i="1" s="1"/>
  <c r="Q89" i="1"/>
  <c r="R89" i="1" s="1"/>
  <c r="Q90" i="1"/>
  <c r="Q93" i="1"/>
  <c r="Q92" i="1"/>
  <c r="R92" i="1" s="1"/>
  <c r="Q99" i="1"/>
  <c r="R99" i="1" s="1"/>
  <c r="Q94" i="1"/>
  <c r="Q95" i="1"/>
  <c r="Q96" i="1"/>
  <c r="R96" i="1" s="1"/>
  <c r="Q97" i="1"/>
  <c r="R97" i="1" s="1"/>
  <c r="Q106" i="1"/>
  <c r="Q105" i="1"/>
  <c r="Q100" i="1"/>
  <c r="R100" i="1" s="1"/>
  <c r="Q103" i="1"/>
  <c r="R103" i="1" s="1"/>
  <c r="Q107" i="1"/>
  <c r="Q98" i="1"/>
  <c r="Q104" i="1"/>
  <c r="R104" i="1" s="1"/>
  <c r="Q108" i="1"/>
  <c r="R108" i="1" s="1"/>
  <c r="Q102" i="1"/>
  <c r="Q101" i="1"/>
  <c r="Q109" i="1"/>
  <c r="R109" i="1" s="1"/>
  <c r="Q121" i="1"/>
  <c r="Q118" i="1"/>
  <c r="Q114" i="1"/>
  <c r="Q111" i="1"/>
  <c r="R111" i="1" s="1"/>
  <c r="Q119" i="1"/>
  <c r="R119" i="1" s="1"/>
  <c r="Q110" i="1"/>
  <c r="Q113" i="1"/>
  <c r="Q112" i="1"/>
  <c r="Q117" i="1"/>
  <c r="R117" i="1" s="1"/>
  <c r="Q116" i="1"/>
  <c r="Q115" i="1"/>
  <c r="Q124" i="1"/>
  <c r="R124" i="1" s="1"/>
  <c r="Q120" i="1"/>
  <c r="R120" i="1" s="1"/>
  <c r="Q123" i="1"/>
  <c r="Q122" i="1"/>
  <c r="R122" i="1" s="1"/>
  <c r="Q126" i="1"/>
  <c r="Q125" i="1"/>
  <c r="R125" i="1" s="1"/>
  <c r="Q136" i="1"/>
  <c r="Q127" i="1"/>
  <c r="R127" i="1" s="1"/>
  <c r="Q128" i="1"/>
  <c r="R128" i="1" s="1"/>
  <c r="Q131" i="1"/>
  <c r="R131" i="1" s="1"/>
  <c r="Q135" i="1"/>
  <c r="Q129" i="1"/>
  <c r="Q134" i="1"/>
  <c r="Q132" i="1"/>
  <c r="Q137" i="1"/>
  <c r="Q142" i="1"/>
  <c r="Q145" i="1"/>
  <c r="R145" i="1" s="1"/>
  <c r="Q133" i="1"/>
  <c r="R133" i="1" s="1"/>
  <c r="Q130" i="1"/>
  <c r="Q149" i="1"/>
  <c r="Q138" i="1"/>
  <c r="Q140" i="1"/>
  <c r="R140" i="1" s="1"/>
  <c r="Q139" i="1"/>
  <c r="Q143" i="1"/>
  <c r="Q146" i="1"/>
  <c r="R146" i="1" s="1"/>
  <c r="Q141" i="1"/>
  <c r="R141" i="1" s="1"/>
  <c r="Q144" i="1"/>
  <c r="Q148" i="1"/>
  <c r="R148" i="1" s="1"/>
  <c r="Q147" i="1"/>
  <c r="Q160" i="1"/>
  <c r="Q157" i="1"/>
  <c r="Q151" i="1"/>
  <c r="Q153" i="1"/>
  <c r="R153" i="1" s="1"/>
  <c r="Q152" i="1"/>
  <c r="R152" i="1" s="1"/>
  <c r="Q158" i="1"/>
  <c r="Q155" i="1"/>
  <c r="Q150" i="1"/>
  <c r="Q161" i="1"/>
  <c r="R161" i="1" s="1"/>
  <c r="Q154" i="1"/>
  <c r="R154" i="1" s="1"/>
  <c r="Q156" i="1"/>
  <c r="Q159" i="1"/>
  <c r="R159" i="1" s="1"/>
  <c r="Q162" i="1"/>
  <c r="R162" i="1" s="1"/>
  <c r="Q166" i="1"/>
  <c r="Q164" i="1"/>
  <c r="Q165" i="1"/>
  <c r="Q163" i="1"/>
  <c r="R163" i="1" s="1"/>
  <c r="Q168" i="1"/>
  <c r="Q167" i="1"/>
  <c r="R167" i="1" s="1"/>
  <c r="Q169" i="1"/>
  <c r="R169" i="1" s="1"/>
  <c r="Q173" i="1"/>
  <c r="R173" i="1" s="1"/>
  <c r="Q172" i="1"/>
  <c r="Q171" i="1"/>
  <c r="Q170" i="1"/>
  <c r="Q175" i="1"/>
  <c r="R175" i="1" s="1"/>
  <c r="Q174" i="1"/>
  <c r="R174" i="1" s="1"/>
  <c r="Q182" i="1"/>
  <c r="Q177" i="1"/>
  <c r="R177" i="1" s="1"/>
  <c r="Q176" i="1"/>
  <c r="R176" i="1" s="1"/>
  <c r="Q180" i="1"/>
  <c r="Q179" i="1"/>
  <c r="Q181" i="1"/>
  <c r="Q178" i="1"/>
  <c r="R178" i="1" s="1"/>
  <c r="Q184" i="1"/>
  <c r="Q183" i="1"/>
  <c r="Q190" i="1"/>
  <c r="R190" i="1" s="1"/>
  <c r="Q185" i="1"/>
  <c r="R185" i="1" s="1"/>
  <c r="Q187" i="1"/>
  <c r="Q191" i="1"/>
  <c r="Q186" i="1"/>
  <c r="Q188" i="1"/>
  <c r="R188" i="1" s="1"/>
  <c r="Q189" i="1"/>
  <c r="Q192" i="1"/>
  <c r="Q193" i="1"/>
  <c r="R193" i="1" s="1"/>
  <c r="Q194" i="1"/>
  <c r="R194" i="1" s="1"/>
  <c r="Q196" i="1"/>
  <c r="Q195" i="1"/>
  <c r="Q198" i="1"/>
  <c r="Q197" i="1"/>
  <c r="Q199" i="1"/>
  <c r="Q200" i="1"/>
  <c r="R200" i="1" s="1"/>
  <c r="Q201" i="1"/>
  <c r="R201" i="1" s="1"/>
  <c r="Q2" i="1"/>
  <c r="R2" i="1" s="1"/>
  <c r="O3" i="1"/>
  <c r="P3" i="1" s="1"/>
  <c r="O4" i="1"/>
  <c r="P4" i="1" s="1"/>
  <c r="O5" i="1"/>
  <c r="P5" i="1" s="1"/>
  <c r="O6" i="1"/>
  <c r="P6" i="1" s="1"/>
  <c r="O7" i="1"/>
  <c r="P7" i="1" s="1"/>
  <c r="O11" i="1"/>
  <c r="P11" i="1" s="1"/>
  <c r="O10" i="1"/>
  <c r="P10" i="1" s="1"/>
  <c r="O9" i="1"/>
  <c r="P9" i="1" s="1"/>
  <c r="O8" i="1"/>
  <c r="P8" i="1" s="1"/>
  <c r="O13" i="1"/>
  <c r="P13" i="1" s="1"/>
  <c r="O12" i="1"/>
  <c r="P12" i="1" s="1"/>
  <c r="O15" i="1"/>
  <c r="P15" i="1" s="1"/>
  <c r="O14" i="1"/>
  <c r="P14" i="1" s="1"/>
  <c r="O16" i="1"/>
  <c r="P16" i="1" s="1"/>
  <c r="O20" i="1"/>
  <c r="P20" i="1" s="1"/>
  <c r="O18" i="1"/>
  <c r="P18" i="1" s="1"/>
  <c r="O19" i="1"/>
  <c r="P19" i="1" s="1"/>
  <c r="O17" i="1"/>
  <c r="P17" i="1" s="1"/>
  <c r="O23" i="1"/>
  <c r="P23" i="1" s="1"/>
  <c r="O22" i="1"/>
  <c r="P22" i="1" s="1"/>
  <c r="O21" i="1"/>
  <c r="P21" i="1" s="1"/>
  <c r="O24" i="1"/>
  <c r="P24" i="1" s="1"/>
  <c r="O29" i="1"/>
  <c r="P29" i="1" s="1"/>
  <c r="O28" i="1"/>
  <c r="P28" i="1" s="1"/>
  <c r="O26" i="1"/>
  <c r="P26" i="1" s="1"/>
  <c r="O35" i="1"/>
  <c r="P35" i="1" s="1"/>
  <c r="O25" i="1"/>
  <c r="P25" i="1" s="1"/>
  <c r="O34" i="1"/>
  <c r="P34" i="1" s="1"/>
  <c r="O30" i="1"/>
  <c r="P30" i="1" s="1"/>
  <c r="O32" i="1"/>
  <c r="P32" i="1" s="1"/>
  <c r="O33" i="1"/>
  <c r="P33" i="1" s="1"/>
  <c r="O27" i="1"/>
  <c r="P27" i="1" s="1"/>
  <c r="O31" i="1"/>
  <c r="P31" i="1" s="1"/>
  <c r="O36" i="1"/>
  <c r="P36" i="1" s="1"/>
  <c r="O38" i="1"/>
  <c r="P38" i="1" s="1"/>
  <c r="O37" i="1"/>
  <c r="P37" i="1" s="1"/>
  <c r="O40" i="1"/>
  <c r="P40" i="1" s="1"/>
  <c r="O43" i="1"/>
  <c r="P43" i="1" s="1"/>
  <c r="O39" i="1"/>
  <c r="P39" i="1" s="1"/>
  <c r="O45" i="1"/>
  <c r="P45" i="1" s="1"/>
  <c r="O42" i="1"/>
  <c r="P42" i="1" s="1"/>
  <c r="O44" i="1"/>
  <c r="P44" i="1" s="1"/>
  <c r="O41" i="1"/>
  <c r="P41" i="1" s="1"/>
  <c r="O49" i="1"/>
  <c r="P49" i="1" s="1"/>
  <c r="O50" i="1"/>
  <c r="P50" i="1" s="1"/>
  <c r="O46" i="1"/>
  <c r="P46" i="1" s="1"/>
  <c r="O53" i="1"/>
  <c r="P53" i="1" s="1"/>
  <c r="O48" i="1"/>
  <c r="P48" i="1" s="1"/>
  <c r="O60" i="1"/>
  <c r="P60" i="1" s="1"/>
  <c r="O56" i="1"/>
  <c r="P56" i="1" s="1"/>
  <c r="O47" i="1"/>
  <c r="P47" i="1" s="1"/>
  <c r="O57" i="1"/>
  <c r="P57" i="1" s="1"/>
  <c r="O51" i="1"/>
  <c r="P51" i="1" s="1"/>
  <c r="O52" i="1"/>
  <c r="P52" i="1" s="1"/>
  <c r="O54" i="1"/>
  <c r="P54" i="1" s="1"/>
  <c r="O55" i="1"/>
  <c r="P55" i="1" s="1"/>
  <c r="O65" i="1"/>
  <c r="P65" i="1" s="1"/>
  <c r="O58" i="1"/>
  <c r="P58" i="1" s="1"/>
  <c r="O63" i="1"/>
  <c r="P63" i="1" s="1"/>
  <c r="O59" i="1"/>
  <c r="P59" i="1" s="1"/>
  <c r="O67" i="1"/>
  <c r="P67" i="1" s="1"/>
  <c r="O68" i="1"/>
  <c r="P68" i="1" s="1"/>
  <c r="O62" i="1"/>
  <c r="P62" i="1" s="1"/>
  <c r="O64" i="1"/>
  <c r="P64" i="1" s="1"/>
  <c r="O61" i="1"/>
  <c r="P61" i="1" s="1"/>
  <c r="O66" i="1"/>
  <c r="P66" i="1" s="1"/>
  <c r="O71" i="1"/>
  <c r="P71" i="1" s="1"/>
  <c r="O72" i="1"/>
  <c r="P72" i="1" s="1"/>
  <c r="O70" i="1"/>
  <c r="P70" i="1" s="1"/>
  <c r="O73" i="1"/>
  <c r="P73" i="1" s="1"/>
  <c r="O88" i="1"/>
  <c r="P88" i="1" s="1"/>
  <c r="O69" i="1"/>
  <c r="P69" i="1" s="1"/>
  <c r="O76" i="1"/>
  <c r="P76" i="1" s="1"/>
  <c r="O80" i="1"/>
  <c r="P80" i="1" s="1"/>
  <c r="O91" i="1"/>
  <c r="P91" i="1" s="1"/>
  <c r="O74" i="1"/>
  <c r="P74" i="1" s="1"/>
  <c r="O78" i="1"/>
  <c r="P78" i="1" s="1"/>
  <c r="O77" i="1"/>
  <c r="P77" i="1" s="1"/>
  <c r="O75" i="1"/>
  <c r="P75" i="1" s="1"/>
  <c r="O79" i="1"/>
  <c r="P79" i="1" s="1"/>
  <c r="O84" i="1"/>
  <c r="P84" i="1" s="1"/>
  <c r="O81" i="1"/>
  <c r="P81" i="1" s="1"/>
  <c r="O82" i="1"/>
  <c r="P82" i="1" s="1"/>
  <c r="O83" i="1"/>
  <c r="P83" i="1" s="1"/>
  <c r="O87" i="1"/>
  <c r="P87" i="1" s="1"/>
  <c r="O86" i="1"/>
  <c r="P86" i="1" s="1"/>
  <c r="O85" i="1"/>
  <c r="P85" i="1" s="1"/>
  <c r="O89" i="1"/>
  <c r="P89" i="1" s="1"/>
  <c r="O90" i="1"/>
  <c r="P90" i="1" s="1"/>
  <c r="O93" i="1"/>
  <c r="P93" i="1" s="1"/>
  <c r="O92" i="1"/>
  <c r="P92" i="1" s="1"/>
  <c r="O99" i="1"/>
  <c r="P99" i="1" s="1"/>
  <c r="O94" i="1"/>
  <c r="P94" i="1" s="1"/>
  <c r="O95" i="1"/>
  <c r="P95" i="1" s="1"/>
  <c r="O96" i="1"/>
  <c r="P96" i="1" s="1"/>
  <c r="O97" i="1"/>
  <c r="P97" i="1" s="1"/>
  <c r="O106" i="1"/>
  <c r="P106" i="1" s="1"/>
  <c r="O105" i="1"/>
  <c r="P105" i="1" s="1"/>
  <c r="O100" i="1"/>
  <c r="P100" i="1" s="1"/>
  <c r="O103" i="1"/>
  <c r="P103" i="1" s="1"/>
  <c r="O107" i="1"/>
  <c r="P107" i="1" s="1"/>
  <c r="O98" i="1"/>
  <c r="P98" i="1" s="1"/>
  <c r="O104" i="1"/>
  <c r="P104" i="1" s="1"/>
  <c r="O108" i="1"/>
  <c r="P108" i="1" s="1"/>
  <c r="O102" i="1"/>
  <c r="P102" i="1" s="1"/>
  <c r="O101" i="1"/>
  <c r="P101" i="1" s="1"/>
  <c r="O109" i="1"/>
  <c r="P109" i="1" s="1"/>
  <c r="O121" i="1"/>
  <c r="P121" i="1" s="1"/>
  <c r="O118" i="1"/>
  <c r="P118" i="1" s="1"/>
  <c r="O114" i="1"/>
  <c r="P114" i="1" s="1"/>
  <c r="O111" i="1"/>
  <c r="P111" i="1" s="1"/>
  <c r="O119" i="1"/>
  <c r="P119" i="1" s="1"/>
  <c r="O110" i="1"/>
  <c r="P110" i="1" s="1"/>
  <c r="O113" i="1"/>
  <c r="P113" i="1" s="1"/>
  <c r="O112" i="1"/>
  <c r="P112" i="1" s="1"/>
  <c r="O117" i="1"/>
  <c r="P117" i="1" s="1"/>
  <c r="O116" i="1"/>
  <c r="P116" i="1" s="1"/>
  <c r="O115" i="1"/>
  <c r="P115" i="1" s="1"/>
  <c r="O124" i="1"/>
  <c r="P124" i="1" s="1"/>
  <c r="O120" i="1"/>
  <c r="P120" i="1" s="1"/>
  <c r="O123" i="1"/>
  <c r="P123" i="1" s="1"/>
  <c r="O122" i="1"/>
  <c r="P122" i="1" s="1"/>
  <c r="O126" i="1"/>
  <c r="P126" i="1" s="1"/>
  <c r="O125" i="1"/>
  <c r="P125" i="1" s="1"/>
  <c r="O136" i="1"/>
  <c r="P136" i="1" s="1"/>
  <c r="O127" i="1"/>
  <c r="P127" i="1" s="1"/>
  <c r="O128" i="1"/>
  <c r="P128" i="1" s="1"/>
  <c r="O131" i="1"/>
  <c r="P131" i="1" s="1"/>
  <c r="O135" i="1"/>
  <c r="P135" i="1" s="1"/>
  <c r="O129" i="1"/>
  <c r="P129" i="1" s="1"/>
  <c r="O134" i="1"/>
  <c r="P134" i="1" s="1"/>
  <c r="O132" i="1"/>
  <c r="P132" i="1" s="1"/>
  <c r="O137" i="1"/>
  <c r="P137" i="1" s="1"/>
  <c r="O142" i="1"/>
  <c r="P142" i="1" s="1"/>
  <c r="O145" i="1"/>
  <c r="P145" i="1" s="1"/>
  <c r="O133" i="1"/>
  <c r="P133" i="1" s="1"/>
  <c r="O130" i="1"/>
  <c r="P130" i="1" s="1"/>
  <c r="O149" i="1"/>
  <c r="P149" i="1" s="1"/>
  <c r="O138" i="1"/>
  <c r="P138" i="1" s="1"/>
  <c r="O140" i="1"/>
  <c r="P140" i="1" s="1"/>
  <c r="O139" i="1"/>
  <c r="P139" i="1" s="1"/>
  <c r="O143" i="1"/>
  <c r="P143" i="1" s="1"/>
  <c r="O146" i="1"/>
  <c r="P146" i="1" s="1"/>
  <c r="O141" i="1"/>
  <c r="P141" i="1" s="1"/>
  <c r="O144" i="1"/>
  <c r="P144" i="1" s="1"/>
  <c r="O148" i="1"/>
  <c r="P148" i="1" s="1"/>
  <c r="O147" i="1"/>
  <c r="P147" i="1" s="1"/>
  <c r="O160" i="1"/>
  <c r="P160" i="1" s="1"/>
  <c r="O157" i="1"/>
  <c r="P157" i="1" s="1"/>
  <c r="O151" i="1"/>
  <c r="P151" i="1" s="1"/>
  <c r="O153" i="1"/>
  <c r="P153" i="1" s="1"/>
  <c r="O152" i="1"/>
  <c r="P152" i="1" s="1"/>
  <c r="O158" i="1"/>
  <c r="P158" i="1" s="1"/>
  <c r="O155" i="1"/>
  <c r="P155" i="1" s="1"/>
  <c r="O150" i="1"/>
  <c r="P150" i="1" s="1"/>
  <c r="O161" i="1"/>
  <c r="P161" i="1" s="1"/>
  <c r="O154" i="1"/>
  <c r="P154" i="1" s="1"/>
  <c r="O156" i="1"/>
  <c r="P156" i="1" s="1"/>
  <c r="O159" i="1"/>
  <c r="P159" i="1" s="1"/>
  <c r="O162" i="1"/>
  <c r="P162" i="1" s="1"/>
  <c r="O166" i="1"/>
  <c r="P166" i="1" s="1"/>
  <c r="O164" i="1"/>
  <c r="P164" i="1" s="1"/>
  <c r="O165" i="1"/>
  <c r="P165" i="1" s="1"/>
  <c r="O163" i="1"/>
  <c r="P163" i="1" s="1"/>
  <c r="O168" i="1"/>
  <c r="P168" i="1" s="1"/>
  <c r="O167" i="1"/>
  <c r="P167" i="1" s="1"/>
  <c r="O169" i="1"/>
  <c r="P169" i="1" s="1"/>
  <c r="O173" i="1"/>
  <c r="P173" i="1" s="1"/>
  <c r="O172" i="1"/>
  <c r="P172" i="1" s="1"/>
  <c r="O171" i="1"/>
  <c r="P171" i="1" s="1"/>
  <c r="O170" i="1"/>
  <c r="P170" i="1" s="1"/>
  <c r="O175" i="1"/>
  <c r="P175" i="1" s="1"/>
  <c r="O174" i="1"/>
  <c r="P174" i="1" s="1"/>
  <c r="O182" i="1"/>
  <c r="P182" i="1" s="1"/>
  <c r="O177" i="1"/>
  <c r="P177" i="1" s="1"/>
  <c r="O176" i="1"/>
  <c r="P176" i="1" s="1"/>
  <c r="O180" i="1"/>
  <c r="P180" i="1" s="1"/>
  <c r="O179" i="1"/>
  <c r="P179" i="1" s="1"/>
  <c r="O181" i="1"/>
  <c r="P181" i="1" s="1"/>
  <c r="O178" i="1"/>
  <c r="P178" i="1" s="1"/>
  <c r="O184" i="1"/>
  <c r="P184" i="1" s="1"/>
  <c r="O183" i="1"/>
  <c r="P183" i="1" s="1"/>
  <c r="O190" i="1"/>
  <c r="P190" i="1" s="1"/>
  <c r="O185" i="1"/>
  <c r="P185" i="1" s="1"/>
  <c r="O187" i="1"/>
  <c r="P187" i="1" s="1"/>
  <c r="O191" i="1"/>
  <c r="P191" i="1" s="1"/>
  <c r="O186" i="1"/>
  <c r="P186" i="1" s="1"/>
  <c r="O188" i="1"/>
  <c r="P188" i="1" s="1"/>
  <c r="O189" i="1"/>
  <c r="P189" i="1" s="1"/>
  <c r="O192" i="1"/>
  <c r="P192" i="1" s="1"/>
  <c r="O193" i="1"/>
  <c r="P193" i="1" s="1"/>
  <c r="O194" i="1"/>
  <c r="P194" i="1" s="1"/>
  <c r="O196" i="1"/>
  <c r="P196" i="1" s="1"/>
  <c r="O195" i="1"/>
  <c r="P195" i="1" s="1"/>
  <c r="O198" i="1"/>
  <c r="P198" i="1" s="1"/>
  <c r="O197" i="1"/>
  <c r="P197" i="1" s="1"/>
  <c r="O199" i="1"/>
  <c r="P199" i="1" s="1"/>
  <c r="O200" i="1"/>
  <c r="P200" i="1" s="1"/>
  <c r="O201" i="1"/>
  <c r="P201" i="1" s="1"/>
  <c r="O2" i="1"/>
  <c r="P2" i="1" s="1"/>
  <c r="N3" i="1"/>
  <c r="N4" i="1"/>
  <c r="N5" i="1"/>
  <c r="N6" i="1"/>
  <c r="N7" i="1"/>
  <c r="N11" i="1"/>
  <c r="N10" i="1"/>
  <c r="N9" i="1"/>
  <c r="N8" i="1"/>
  <c r="N13" i="1"/>
  <c r="N12" i="1"/>
  <c r="N15" i="1"/>
  <c r="N14" i="1"/>
  <c r="N16" i="1"/>
  <c r="N20" i="1"/>
  <c r="N18" i="1"/>
  <c r="N19" i="1"/>
  <c r="N17" i="1"/>
  <c r="N23" i="1"/>
  <c r="N22" i="1"/>
  <c r="N21" i="1"/>
  <c r="N24" i="1"/>
  <c r="N29" i="1"/>
  <c r="N28" i="1"/>
  <c r="N26" i="1"/>
  <c r="N35" i="1"/>
  <c r="N25" i="1"/>
  <c r="N34" i="1"/>
  <c r="N30" i="1"/>
  <c r="N32" i="1"/>
  <c r="N33" i="1"/>
  <c r="N27" i="1"/>
  <c r="N31" i="1"/>
  <c r="N36" i="1"/>
  <c r="N38" i="1"/>
  <c r="N37" i="1"/>
  <c r="N40" i="1"/>
  <c r="N43" i="1"/>
  <c r="N39" i="1"/>
  <c r="N45" i="1"/>
  <c r="N42" i="1"/>
  <c r="N44" i="1"/>
  <c r="N41" i="1"/>
  <c r="N49" i="1"/>
  <c r="N50" i="1"/>
  <c r="N46" i="1"/>
  <c r="N53" i="1"/>
  <c r="N48" i="1"/>
  <c r="N60" i="1"/>
  <c r="N56" i="1"/>
  <c r="N47" i="1"/>
  <c r="N57" i="1"/>
  <c r="N51" i="1"/>
  <c r="N52" i="1"/>
  <c r="N54" i="1"/>
  <c r="N55" i="1"/>
  <c r="N65" i="1"/>
  <c r="N58" i="1"/>
  <c r="N63" i="1"/>
  <c r="N59" i="1"/>
  <c r="N67" i="1"/>
  <c r="N68" i="1"/>
  <c r="N62" i="1"/>
  <c r="N64" i="1"/>
  <c r="N61" i="1"/>
  <c r="N66" i="1"/>
  <c r="N71" i="1"/>
  <c r="N72" i="1"/>
  <c r="N70" i="1"/>
  <c r="N73" i="1"/>
  <c r="N88" i="1"/>
  <c r="N69" i="1"/>
  <c r="N76" i="1"/>
  <c r="N80" i="1"/>
  <c r="N91" i="1"/>
  <c r="N74" i="1"/>
  <c r="N78" i="1"/>
  <c r="N77" i="1"/>
  <c r="N75" i="1"/>
  <c r="N79" i="1"/>
  <c r="N84" i="1"/>
  <c r="N81" i="1"/>
  <c r="N82" i="1"/>
  <c r="N83" i="1"/>
  <c r="N87" i="1"/>
  <c r="N86" i="1"/>
  <c r="N85" i="1"/>
  <c r="N89" i="1"/>
  <c r="N90" i="1"/>
  <c r="N93" i="1"/>
  <c r="N92" i="1"/>
  <c r="N99" i="1"/>
  <c r="N94" i="1"/>
  <c r="N95" i="1"/>
  <c r="N96" i="1"/>
  <c r="N97" i="1"/>
  <c r="N106" i="1"/>
  <c r="N105" i="1"/>
  <c r="N100" i="1"/>
  <c r="N103" i="1"/>
  <c r="N107" i="1"/>
  <c r="N98" i="1"/>
  <c r="N104" i="1"/>
  <c r="N108" i="1"/>
  <c r="N102" i="1"/>
  <c r="N101" i="1"/>
  <c r="N109" i="1"/>
  <c r="N121" i="1"/>
  <c r="N118" i="1"/>
  <c r="N114" i="1"/>
  <c r="N111" i="1"/>
  <c r="N119" i="1"/>
  <c r="N110" i="1"/>
  <c r="N113" i="1"/>
  <c r="N112" i="1"/>
  <c r="N117" i="1"/>
  <c r="N116" i="1"/>
  <c r="N115" i="1"/>
  <c r="N124" i="1"/>
  <c r="N120" i="1"/>
  <c r="N123" i="1"/>
  <c r="N122" i="1"/>
  <c r="N126" i="1"/>
  <c r="N125" i="1"/>
  <c r="N136" i="1"/>
  <c r="N127" i="1"/>
  <c r="N128" i="1"/>
  <c r="N131" i="1"/>
  <c r="N135" i="1"/>
  <c r="N129" i="1"/>
  <c r="N134" i="1"/>
  <c r="N132" i="1"/>
  <c r="N137" i="1"/>
  <c r="N142" i="1"/>
  <c r="N145" i="1"/>
  <c r="N133" i="1"/>
  <c r="N130" i="1"/>
  <c r="N149" i="1"/>
  <c r="N138" i="1"/>
  <c r="N140" i="1"/>
  <c r="N139" i="1"/>
  <c r="N143" i="1"/>
  <c r="N146" i="1"/>
  <c r="N141" i="1"/>
  <c r="N144" i="1"/>
  <c r="N148" i="1"/>
  <c r="N147" i="1"/>
  <c r="N160" i="1"/>
  <c r="N157" i="1"/>
  <c r="N151" i="1"/>
  <c r="N153" i="1"/>
  <c r="N152" i="1"/>
  <c r="N158" i="1"/>
  <c r="N155" i="1"/>
  <c r="N150" i="1"/>
  <c r="N161" i="1"/>
  <c r="N154" i="1"/>
  <c r="N156" i="1"/>
  <c r="N159" i="1"/>
  <c r="N162" i="1"/>
  <c r="N166" i="1"/>
  <c r="N164" i="1"/>
  <c r="N165" i="1"/>
  <c r="N163" i="1"/>
  <c r="N168" i="1"/>
  <c r="N167" i="1"/>
  <c r="N169" i="1"/>
  <c r="N173" i="1"/>
  <c r="N172" i="1"/>
  <c r="N171" i="1"/>
  <c r="N170" i="1"/>
  <c r="N175" i="1"/>
  <c r="N174" i="1"/>
  <c r="N182" i="1"/>
  <c r="N177" i="1"/>
  <c r="N176" i="1"/>
  <c r="N180" i="1"/>
  <c r="N179" i="1"/>
  <c r="N181" i="1"/>
  <c r="N178" i="1"/>
  <c r="N184" i="1"/>
  <c r="N183" i="1"/>
  <c r="N190" i="1"/>
  <c r="N185" i="1"/>
  <c r="N187" i="1"/>
  <c r="N191" i="1"/>
  <c r="N186" i="1"/>
  <c r="N188" i="1"/>
  <c r="N189" i="1"/>
  <c r="N192" i="1"/>
  <c r="N193" i="1"/>
  <c r="N194" i="1"/>
  <c r="N196" i="1"/>
  <c r="N195" i="1"/>
  <c r="N198" i="1"/>
  <c r="N197" i="1"/>
  <c r="N199" i="1"/>
  <c r="N200" i="1"/>
  <c r="N201" i="1"/>
  <c r="N2" i="1"/>
  <c r="M3" i="1"/>
  <c r="M4" i="1"/>
  <c r="M5" i="1"/>
  <c r="M6" i="1"/>
  <c r="M7" i="1"/>
  <c r="M11" i="1"/>
  <c r="M10" i="1"/>
  <c r="M9" i="1"/>
  <c r="M8" i="1"/>
  <c r="M13" i="1"/>
  <c r="M12" i="1"/>
  <c r="M15" i="1"/>
  <c r="M14" i="1"/>
  <c r="M16" i="1"/>
  <c r="M20" i="1"/>
  <c r="M18" i="1"/>
  <c r="M19" i="1"/>
  <c r="M17" i="1"/>
  <c r="M23" i="1"/>
  <c r="M22" i="1"/>
  <c r="M21" i="1"/>
  <c r="M24" i="1"/>
  <c r="M29" i="1"/>
  <c r="M28" i="1"/>
  <c r="M26" i="1"/>
  <c r="M35" i="1"/>
  <c r="M25" i="1"/>
  <c r="M34" i="1"/>
  <c r="M30" i="1"/>
  <c r="M32" i="1"/>
  <c r="M33" i="1"/>
  <c r="M27" i="1"/>
  <c r="M31" i="1"/>
  <c r="M36" i="1"/>
  <c r="M38" i="1"/>
  <c r="M37" i="1"/>
  <c r="M40" i="1"/>
  <c r="M43" i="1"/>
  <c r="M39" i="1"/>
  <c r="M45" i="1"/>
  <c r="M42" i="1"/>
  <c r="M44" i="1"/>
  <c r="M41" i="1"/>
  <c r="M49" i="1"/>
  <c r="M50" i="1"/>
  <c r="M46" i="1"/>
  <c r="M53" i="1"/>
  <c r="M48" i="1"/>
  <c r="M60" i="1"/>
  <c r="M56" i="1"/>
  <c r="M47" i="1"/>
  <c r="M57" i="1"/>
  <c r="M51" i="1"/>
  <c r="M52" i="1"/>
  <c r="M54" i="1"/>
  <c r="M55" i="1"/>
  <c r="M65" i="1"/>
  <c r="M58" i="1"/>
  <c r="M63" i="1"/>
  <c r="M59" i="1"/>
  <c r="M67" i="1"/>
  <c r="M68" i="1"/>
  <c r="M62" i="1"/>
  <c r="M64" i="1"/>
  <c r="M61" i="1"/>
  <c r="M66" i="1"/>
  <c r="M71" i="1"/>
  <c r="M72" i="1"/>
  <c r="M70" i="1"/>
  <c r="M73" i="1"/>
  <c r="M88" i="1"/>
  <c r="M69" i="1"/>
  <c r="M76" i="1"/>
  <c r="M80" i="1"/>
  <c r="M91" i="1"/>
  <c r="M74" i="1"/>
  <c r="M78" i="1"/>
  <c r="M77" i="1"/>
  <c r="M75" i="1"/>
  <c r="M79" i="1"/>
  <c r="M84" i="1"/>
  <c r="M81" i="1"/>
  <c r="M82" i="1"/>
  <c r="M83" i="1"/>
  <c r="M87" i="1"/>
  <c r="M86" i="1"/>
  <c r="M85" i="1"/>
  <c r="M89" i="1"/>
  <c r="M90" i="1"/>
  <c r="M93" i="1"/>
  <c r="M92" i="1"/>
  <c r="M99" i="1"/>
  <c r="M94" i="1"/>
  <c r="M95" i="1"/>
  <c r="M96" i="1"/>
  <c r="M97" i="1"/>
  <c r="M106" i="1"/>
  <c r="M105" i="1"/>
  <c r="M100" i="1"/>
  <c r="M103" i="1"/>
  <c r="M107" i="1"/>
  <c r="M98" i="1"/>
  <c r="M104" i="1"/>
  <c r="M108" i="1"/>
  <c r="M102" i="1"/>
  <c r="M101" i="1"/>
  <c r="M109" i="1"/>
  <c r="M121" i="1"/>
  <c r="M118" i="1"/>
  <c r="M114" i="1"/>
  <c r="M111" i="1"/>
  <c r="M119" i="1"/>
  <c r="M110" i="1"/>
  <c r="M113" i="1"/>
  <c r="M112" i="1"/>
  <c r="M117" i="1"/>
  <c r="M116" i="1"/>
  <c r="M115" i="1"/>
  <c r="M124" i="1"/>
  <c r="M120" i="1"/>
  <c r="M123" i="1"/>
  <c r="M122" i="1"/>
  <c r="M126" i="1"/>
  <c r="M125" i="1"/>
  <c r="M136" i="1"/>
  <c r="M127" i="1"/>
  <c r="M128" i="1"/>
  <c r="M131" i="1"/>
  <c r="M135" i="1"/>
  <c r="M129" i="1"/>
  <c r="M134" i="1"/>
  <c r="M132" i="1"/>
  <c r="M137" i="1"/>
  <c r="M142" i="1"/>
  <c r="M145" i="1"/>
  <c r="M133" i="1"/>
  <c r="M130" i="1"/>
  <c r="M149" i="1"/>
  <c r="M138" i="1"/>
  <c r="M140" i="1"/>
  <c r="M139" i="1"/>
  <c r="M143" i="1"/>
  <c r="M146" i="1"/>
  <c r="M141" i="1"/>
  <c r="M144" i="1"/>
  <c r="M148" i="1"/>
  <c r="M147" i="1"/>
  <c r="M160" i="1"/>
  <c r="M157" i="1"/>
  <c r="M151" i="1"/>
  <c r="M153" i="1"/>
  <c r="M152" i="1"/>
  <c r="M158" i="1"/>
  <c r="M155" i="1"/>
  <c r="M150" i="1"/>
  <c r="M161" i="1"/>
  <c r="M154" i="1"/>
  <c r="M156" i="1"/>
  <c r="M159" i="1"/>
  <c r="M162" i="1"/>
  <c r="M166" i="1"/>
  <c r="M164" i="1"/>
  <c r="M165" i="1"/>
  <c r="M163" i="1"/>
  <c r="M168" i="1"/>
  <c r="M167" i="1"/>
  <c r="M169" i="1"/>
  <c r="M173" i="1"/>
  <c r="M172" i="1"/>
  <c r="M171" i="1"/>
  <c r="M170" i="1"/>
  <c r="M175" i="1"/>
  <c r="M174" i="1"/>
  <c r="M182" i="1"/>
  <c r="M177" i="1"/>
  <c r="M176" i="1"/>
  <c r="M180" i="1"/>
  <c r="M179" i="1"/>
  <c r="M181" i="1"/>
  <c r="M178" i="1"/>
  <c r="M184" i="1"/>
  <c r="M183" i="1"/>
  <c r="M190" i="1"/>
  <c r="M185" i="1"/>
  <c r="M187" i="1"/>
  <c r="M191" i="1"/>
  <c r="M186" i="1"/>
  <c r="M188" i="1"/>
  <c r="M189" i="1"/>
  <c r="M192" i="1"/>
  <c r="M193" i="1"/>
  <c r="M194" i="1"/>
  <c r="M196" i="1"/>
  <c r="M195" i="1"/>
  <c r="M198" i="1"/>
  <c r="M197" i="1"/>
  <c r="M199" i="1"/>
  <c r="M200" i="1"/>
  <c r="M201" i="1"/>
  <c r="M2" i="1"/>
  <c r="L3" i="1"/>
  <c r="L4" i="1"/>
  <c r="L5" i="1"/>
  <c r="L6" i="1"/>
  <c r="L7" i="1"/>
  <c r="L11" i="1"/>
  <c r="L10" i="1"/>
  <c r="L9" i="1"/>
  <c r="L8" i="1"/>
  <c r="L13" i="1"/>
  <c r="L12" i="1"/>
  <c r="L15" i="1"/>
  <c r="L14" i="1"/>
  <c r="L16" i="1"/>
  <c r="L20" i="1"/>
  <c r="L18" i="1"/>
  <c r="L19" i="1"/>
  <c r="L17" i="1"/>
  <c r="L23" i="1"/>
  <c r="L22" i="1"/>
  <c r="L21" i="1"/>
  <c r="L24" i="1"/>
  <c r="L29" i="1"/>
  <c r="L28" i="1"/>
  <c r="L26" i="1"/>
  <c r="L35" i="1"/>
  <c r="L25" i="1"/>
  <c r="L34" i="1"/>
  <c r="L30" i="1"/>
  <c r="L32" i="1"/>
  <c r="L33" i="1"/>
  <c r="L27" i="1"/>
  <c r="L31" i="1"/>
  <c r="L36" i="1"/>
  <c r="L38" i="1"/>
  <c r="L37" i="1"/>
  <c r="L40" i="1"/>
  <c r="L43" i="1"/>
  <c r="L39" i="1"/>
  <c r="L45" i="1"/>
  <c r="L42" i="1"/>
  <c r="L44" i="1"/>
  <c r="L41" i="1"/>
  <c r="L49" i="1"/>
  <c r="L50" i="1"/>
  <c r="L46" i="1"/>
  <c r="L53" i="1"/>
  <c r="L48" i="1"/>
  <c r="L60" i="1"/>
  <c r="L56" i="1"/>
  <c r="L47" i="1"/>
  <c r="L57" i="1"/>
  <c r="L51" i="1"/>
  <c r="L52" i="1"/>
  <c r="L54" i="1"/>
  <c r="L55" i="1"/>
  <c r="L65" i="1"/>
  <c r="L58" i="1"/>
  <c r="L63" i="1"/>
  <c r="L59" i="1"/>
  <c r="L67" i="1"/>
  <c r="L68" i="1"/>
  <c r="L62" i="1"/>
  <c r="L64" i="1"/>
  <c r="L61" i="1"/>
  <c r="L66" i="1"/>
  <c r="L71" i="1"/>
  <c r="L72" i="1"/>
  <c r="L70" i="1"/>
  <c r="L73" i="1"/>
  <c r="L88" i="1"/>
  <c r="L69" i="1"/>
  <c r="L76" i="1"/>
  <c r="L80" i="1"/>
  <c r="L91" i="1"/>
  <c r="L74" i="1"/>
  <c r="L78" i="1"/>
  <c r="L77" i="1"/>
  <c r="L75" i="1"/>
  <c r="L79" i="1"/>
  <c r="L84" i="1"/>
  <c r="L81" i="1"/>
  <c r="L82" i="1"/>
  <c r="L83" i="1"/>
  <c r="L87" i="1"/>
  <c r="L86" i="1"/>
  <c r="L85" i="1"/>
  <c r="L89" i="1"/>
  <c r="L90" i="1"/>
  <c r="L93" i="1"/>
  <c r="L92" i="1"/>
  <c r="L99" i="1"/>
  <c r="L94" i="1"/>
  <c r="L95" i="1"/>
  <c r="L96" i="1"/>
  <c r="L97" i="1"/>
  <c r="L106" i="1"/>
  <c r="L105" i="1"/>
  <c r="L100" i="1"/>
  <c r="L103" i="1"/>
  <c r="L107" i="1"/>
  <c r="L98" i="1"/>
  <c r="L104" i="1"/>
  <c r="L108" i="1"/>
  <c r="L102" i="1"/>
  <c r="L101" i="1"/>
  <c r="L109" i="1"/>
  <c r="L121" i="1"/>
  <c r="L118" i="1"/>
  <c r="L114" i="1"/>
  <c r="L111" i="1"/>
  <c r="L119" i="1"/>
  <c r="L110" i="1"/>
  <c r="L113" i="1"/>
  <c r="L112" i="1"/>
  <c r="L117" i="1"/>
  <c r="L116" i="1"/>
  <c r="L115" i="1"/>
  <c r="L124" i="1"/>
  <c r="L120" i="1"/>
  <c r="L123" i="1"/>
  <c r="L122" i="1"/>
  <c r="L126" i="1"/>
  <c r="L125" i="1"/>
  <c r="L136" i="1"/>
  <c r="L127" i="1"/>
  <c r="L128" i="1"/>
  <c r="L131" i="1"/>
  <c r="L135" i="1"/>
  <c r="L129" i="1"/>
  <c r="L134" i="1"/>
  <c r="L132" i="1"/>
  <c r="L137" i="1"/>
  <c r="L142" i="1"/>
  <c r="L145" i="1"/>
  <c r="L133" i="1"/>
  <c r="L130" i="1"/>
  <c r="L149" i="1"/>
  <c r="L138" i="1"/>
  <c r="L140" i="1"/>
  <c r="L139" i="1"/>
  <c r="L143" i="1"/>
  <c r="L146" i="1"/>
  <c r="L141" i="1"/>
  <c r="L144" i="1"/>
  <c r="L148" i="1"/>
  <c r="L147" i="1"/>
  <c r="L160" i="1"/>
  <c r="L157" i="1"/>
  <c r="L151" i="1"/>
  <c r="L153" i="1"/>
  <c r="L152" i="1"/>
  <c r="L158" i="1"/>
  <c r="L155" i="1"/>
  <c r="L150" i="1"/>
  <c r="L161" i="1"/>
  <c r="L154" i="1"/>
  <c r="L156" i="1"/>
  <c r="L159" i="1"/>
  <c r="L162" i="1"/>
  <c r="L166" i="1"/>
  <c r="L164" i="1"/>
  <c r="L165" i="1"/>
  <c r="L163" i="1"/>
  <c r="L168" i="1"/>
  <c r="L167" i="1"/>
  <c r="L169" i="1"/>
  <c r="L173" i="1"/>
  <c r="L172" i="1"/>
  <c r="L171" i="1"/>
  <c r="L170" i="1"/>
  <c r="L175" i="1"/>
  <c r="L174" i="1"/>
  <c r="L182" i="1"/>
  <c r="L177" i="1"/>
  <c r="L176" i="1"/>
  <c r="L180" i="1"/>
  <c r="L179" i="1"/>
  <c r="L181" i="1"/>
  <c r="L178" i="1"/>
  <c r="L184" i="1"/>
  <c r="L183" i="1"/>
  <c r="L190" i="1"/>
  <c r="L185" i="1"/>
  <c r="L187" i="1"/>
  <c r="L191" i="1"/>
  <c r="L186" i="1"/>
  <c r="L188" i="1"/>
  <c r="L189" i="1"/>
  <c r="L192" i="1"/>
  <c r="L193" i="1"/>
  <c r="L194" i="1"/>
  <c r="L196" i="1"/>
  <c r="L195" i="1"/>
  <c r="L198" i="1"/>
  <c r="L197" i="1"/>
  <c r="L199" i="1"/>
  <c r="L200" i="1"/>
  <c r="L201" i="1"/>
  <c r="L2" i="1"/>
  <c r="K3" i="1"/>
  <c r="K4" i="1"/>
  <c r="K5" i="1"/>
  <c r="K6" i="1"/>
  <c r="K7" i="1"/>
  <c r="K11" i="1"/>
  <c r="K10" i="1"/>
  <c r="K9" i="1"/>
  <c r="K8" i="1"/>
  <c r="K13" i="1"/>
  <c r="K12" i="1"/>
  <c r="K15" i="1"/>
  <c r="K14" i="1"/>
  <c r="K16" i="1"/>
  <c r="K20" i="1"/>
  <c r="K18" i="1"/>
  <c r="K19" i="1"/>
  <c r="K17" i="1"/>
  <c r="K23" i="1"/>
  <c r="K22" i="1"/>
  <c r="K21" i="1"/>
  <c r="K24" i="1"/>
  <c r="K29" i="1"/>
  <c r="K28" i="1"/>
  <c r="K26" i="1"/>
  <c r="K35" i="1"/>
  <c r="K25" i="1"/>
  <c r="K34" i="1"/>
  <c r="K30" i="1"/>
  <c r="K32" i="1"/>
  <c r="K33" i="1"/>
  <c r="K27" i="1"/>
  <c r="K31" i="1"/>
  <c r="K36" i="1"/>
  <c r="K38" i="1"/>
  <c r="K37" i="1"/>
  <c r="K40" i="1"/>
  <c r="K43" i="1"/>
  <c r="K39" i="1"/>
  <c r="K45" i="1"/>
  <c r="K42" i="1"/>
  <c r="K44" i="1"/>
  <c r="K41" i="1"/>
  <c r="K49" i="1"/>
  <c r="K50" i="1"/>
  <c r="K46" i="1"/>
  <c r="K53" i="1"/>
  <c r="K48" i="1"/>
  <c r="K60" i="1"/>
  <c r="K56" i="1"/>
  <c r="K47" i="1"/>
  <c r="K57" i="1"/>
  <c r="K51" i="1"/>
  <c r="K52" i="1"/>
  <c r="K54" i="1"/>
  <c r="K55" i="1"/>
  <c r="K65" i="1"/>
  <c r="K58" i="1"/>
  <c r="K63" i="1"/>
  <c r="K59" i="1"/>
  <c r="K67" i="1"/>
  <c r="K68" i="1"/>
  <c r="K62" i="1"/>
  <c r="K64" i="1"/>
  <c r="K61" i="1"/>
  <c r="K66" i="1"/>
  <c r="K71" i="1"/>
  <c r="K72" i="1"/>
  <c r="K70" i="1"/>
  <c r="K73" i="1"/>
  <c r="K88" i="1"/>
  <c r="K69" i="1"/>
  <c r="K76" i="1"/>
  <c r="K80" i="1"/>
  <c r="K91" i="1"/>
  <c r="K74" i="1"/>
  <c r="K78" i="1"/>
  <c r="K77" i="1"/>
  <c r="K75" i="1"/>
  <c r="K79" i="1"/>
  <c r="K84" i="1"/>
  <c r="K81" i="1"/>
  <c r="K82" i="1"/>
  <c r="K83" i="1"/>
  <c r="K87" i="1"/>
  <c r="K86" i="1"/>
  <c r="K85" i="1"/>
  <c r="K89" i="1"/>
  <c r="K90" i="1"/>
  <c r="K93" i="1"/>
  <c r="K92" i="1"/>
  <c r="K99" i="1"/>
  <c r="K94" i="1"/>
  <c r="K95" i="1"/>
  <c r="K96" i="1"/>
  <c r="K97" i="1"/>
  <c r="K106" i="1"/>
  <c r="K105" i="1"/>
  <c r="K100" i="1"/>
  <c r="K103" i="1"/>
  <c r="K107" i="1"/>
  <c r="K98" i="1"/>
  <c r="K104" i="1"/>
  <c r="K108" i="1"/>
  <c r="K102" i="1"/>
  <c r="K101" i="1"/>
  <c r="K109" i="1"/>
  <c r="K121" i="1"/>
  <c r="K118" i="1"/>
  <c r="K114" i="1"/>
  <c r="K111" i="1"/>
  <c r="K119" i="1"/>
  <c r="K110" i="1"/>
  <c r="K113" i="1"/>
  <c r="K112" i="1"/>
  <c r="K117" i="1"/>
  <c r="K116" i="1"/>
  <c r="K115" i="1"/>
  <c r="K124" i="1"/>
  <c r="K120" i="1"/>
  <c r="K123" i="1"/>
  <c r="K122" i="1"/>
  <c r="K126" i="1"/>
  <c r="K125" i="1"/>
  <c r="K136" i="1"/>
  <c r="K127" i="1"/>
  <c r="K128" i="1"/>
  <c r="K131" i="1"/>
  <c r="K135" i="1"/>
  <c r="K129" i="1"/>
  <c r="K134" i="1"/>
  <c r="K132" i="1"/>
  <c r="K137" i="1"/>
  <c r="K142" i="1"/>
  <c r="K145" i="1"/>
  <c r="K133" i="1"/>
  <c r="K130" i="1"/>
  <c r="K149" i="1"/>
  <c r="K138" i="1"/>
  <c r="K140" i="1"/>
  <c r="K139" i="1"/>
  <c r="K143" i="1"/>
  <c r="K146" i="1"/>
  <c r="K141" i="1"/>
  <c r="K144" i="1"/>
  <c r="K148" i="1"/>
  <c r="K147" i="1"/>
  <c r="K160" i="1"/>
  <c r="K157" i="1"/>
  <c r="K151" i="1"/>
  <c r="K153" i="1"/>
  <c r="K152" i="1"/>
  <c r="K158" i="1"/>
  <c r="K155" i="1"/>
  <c r="K150" i="1"/>
  <c r="K161" i="1"/>
  <c r="K154" i="1"/>
  <c r="K156" i="1"/>
  <c r="K159" i="1"/>
  <c r="K162" i="1"/>
  <c r="K166" i="1"/>
  <c r="K164" i="1"/>
  <c r="K165" i="1"/>
  <c r="K163" i="1"/>
  <c r="K168" i="1"/>
  <c r="K167" i="1"/>
  <c r="K169" i="1"/>
  <c r="K173" i="1"/>
  <c r="K172" i="1"/>
  <c r="K171" i="1"/>
  <c r="K170" i="1"/>
  <c r="K175" i="1"/>
  <c r="K174" i="1"/>
  <c r="K182" i="1"/>
  <c r="K177" i="1"/>
  <c r="K176" i="1"/>
  <c r="K180" i="1"/>
  <c r="K179" i="1"/>
  <c r="K181" i="1"/>
  <c r="K178" i="1"/>
  <c r="K184" i="1"/>
  <c r="K183" i="1"/>
  <c r="K190" i="1"/>
  <c r="K185" i="1"/>
  <c r="K187" i="1"/>
  <c r="K191" i="1"/>
  <c r="K186" i="1"/>
  <c r="K188" i="1"/>
  <c r="K189" i="1"/>
  <c r="K192" i="1"/>
  <c r="K193" i="1"/>
  <c r="K194" i="1"/>
  <c r="K196" i="1"/>
  <c r="K195" i="1"/>
  <c r="K198" i="1"/>
  <c r="K197" i="1"/>
  <c r="K199" i="1"/>
  <c r="K200" i="1"/>
  <c r="K201" i="1"/>
  <c r="K2" i="1"/>
  <c r="R4" i="1"/>
  <c r="R13" i="1"/>
  <c r="R17" i="1"/>
  <c r="R35" i="1"/>
  <c r="R36" i="1"/>
  <c r="R44" i="1"/>
  <c r="R56" i="1"/>
  <c r="R58" i="1"/>
  <c r="R80" i="1"/>
  <c r="R81" i="1"/>
  <c r="R93" i="1"/>
  <c r="R105" i="1"/>
  <c r="R98" i="1"/>
  <c r="R101" i="1"/>
  <c r="R115" i="1"/>
  <c r="R129" i="1"/>
  <c r="R142" i="1"/>
  <c r="R149" i="1"/>
  <c r="R151" i="1"/>
  <c r="R155" i="1"/>
  <c r="R156" i="1"/>
  <c r="R164" i="1"/>
  <c r="R171" i="1"/>
  <c r="R179" i="1"/>
  <c r="R183" i="1"/>
  <c r="R191" i="1"/>
  <c r="R192" i="1"/>
  <c r="R195" i="1"/>
  <c r="R37" i="1"/>
  <c r="R114" i="1"/>
  <c r="R76" i="1"/>
  <c r="R135" i="1"/>
  <c r="R61" i="1"/>
  <c r="R42" i="1"/>
  <c r="R31" i="1"/>
  <c r="R172" i="1"/>
  <c r="R158" i="1"/>
  <c r="R166" i="1"/>
  <c r="R59" i="1"/>
  <c r="R46" i="1"/>
  <c r="R24" i="1"/>
  <c r="R112" i="1"/>
  <c r="R15" i="1"/>
  <c r="R121" i="1"/>
  <c r="R52" i="1"/>
  <c r="R113" i="1"/>
  <c r="R182" i="1"/>
  <c r="R10" i="1"/>
  <c r="R130" i="1"/>
  <c r="R60" i="1"/>
  <c r="R110" i="1"/>
  <c r="R198" i="1"/>
  <c r="R86" i="1"/>
  <c r="R123" i="1"/>
  <c r="R84" i="1"/>
  <c r="R90" i="1"/>
  <c r="R144" i="1"/>
  <c r="R11" i="1"/>
  <c r="R32" i="1"/>
  <c r="R77" i="1"/>
  <c r="R65" i="1"/>
  <c r="R102" i="1"/>
  <c r="R196" i="1"/>
  <c r="R71" i="1"/>
  <c r="R73" i="1"/>
  <c r="R8" i="1"/>
  <c r="R3" i="1"/>
  <c r="R187" i="1"/>
  <c r="R19" i="1"/>
  <c r="R26" i="1"/>
  <c r="R143" i="1"/>
  <c r="R95" i="1"/>
  <c r="R165" i="1"/>
  <c r="R180" i="1"/>
  <c r="R106" i="1"/>
  <c r="C145" i="9" l="1"/>
  <c r="C139" i="9"/>
  <c r="C131" i="9"/>
  <c r="C129" i="9"/>
  <c r="C123" i="9"/>
  <c r="C121" i="9"/>
  <c r="C67" i="9"/>
  <c r="C65" i="9"/>
  <c r="C195" i="9"/>
  <c r="C147" i="9"/>
  <c r="C107" i="9"/>
  <c r="C33" i="9"/>
  <c r="C187" i="9"/>
  <c r="C105" i="9"/>
  <c r="C27" i="9"/>
  <c r="C185" i="9"/>
  <c r="C99" i="9"/>
  <c r="C59" i="9"/>
  <c r="C25" i="9"/>
  <c r="C179" i="9"/>
  <c r="C91" i="9"/>
  <c r="C57" i="9"/>
  <c r="C19" i="9"/>
  <c r="C177" i="9"/>
  <c r="C89" i="9"/>
  <c r="C51" i="9"/>
  <c r="C17" i="9"/>
  <c r="C169" i="9"/>
  <c r="C81" i="9"/>
  <c r="C49" i="9"/>
  <c r="C11" i="9"/>
  <c r="C155" i="9"/>
  <c r="C75" i="9"/>
  <c r="C43" i="9"/>
  <c r="C9" i="9"/>
  <c r="C200" i="9"/>
  <c r="C153" i="9"/>
  <c r="C113" i="9"/>
  <c r="C73" i="9"/>
  <c r="C35" i="9"/>
  <c r="C3" i="9"/>
  <c r="C191" i="9"/>
  <c r="C183" i="9"/>
  <c r="C175" i="9"/>
  <c r="C167" i="9"/>
  <c r="C159" i="9"/>
  <c r="C151" i="9"/>
  <c r="C143" i="9"/>
  <c r="C135" i="9"/>
  <c r="C127" i="9"/>
  <c r="C119" i="9"/>
  <c r="C111" i="9"/>
  <c r="C103" i="9"/>
  <c r="C95" i="9"/>
  <c r="C87" i="9"/>
  <c r="C79" i="9"/>
  <c r="C71" i="9"/>
  <c r="C63" i="9"/>
  <c r="C55" i="9"/>
  <c r="C47" i="9"/>
  <c r="C39" i="9"/>
  <c r="C31" i="9"/>
  <c r="C23" i="9"/>
  <c r="C15" i="9"/>
  <c r="C7" i="9"/>
  <c r="V194" i="1"/>
  <c r="V186" i="1"/>
  <c r="V178" i="1"/>
  <c r="V170" i="1"/>
  <c r="V162" i="1"/>
  <c r="V154" i="1"/>
  <c r="V146" i="1"/>
  <c r="V138" i="1"/>
  <c r="V130" i="1"/>
  <c r="V122" i="1"/>
  <c r="V114" i="1"/>
  <c r="V106" i="1"/>
  <c r="V98" i="1"/>
  <c r="V90" i="1"/>
  <c r="V82" i="1"/>
  <c r="V74" i="1"/>
  <c r="V66" i="1"/>
  <c r="V58" i="1"/>
  <c r="V50" i="1"/>
  <c r="V42" i="1"/>
  <c r="V34" i="1"/>
  <c r="V26" i="1"/>
  <c r="V18" i="1"/>
  <c r="V10" i="1"/>
  <c r="C2" i="9"/>
  <c r="C190" i="9"/>
  <c r="C182" i="9"/>
  <c r="C174" i="9"/>
  <c r="C166" i="9"/>
  <c r="C158" i="9"/>
  <c r="C150" i="9"/>
  <c r="C142" i="9"/>
  <c r="C134" i="9"/>
  <c r="C126" i="9"/>
  <c r="C118" i="9"/>
  <c r="C110" i="9"/>
  <c r="C102" i="9"/>
  <c r="C94" i="9"/>
  <c r="C86" i="9"/>
  <c r="C78" i="9"/>
  <c r="C70" i="9"/>
  <c r="C62" i="9"/>
  <c r="C54" i="9"/>
  <c r="C46" i="9"/>
  <c r="C38" i="9"/>
  <c r="C30" i="9"/>
  <c r="C22" i="9"/>
  <c r="C14" i="9"/>
  <c r="C6" i="9"/>
  <c r="V193" i="1"/>
  <c r="V161" i="1"/>
  <c r="V137" i="1"/>
  <c r="V97" i="1"/>
  <c r="V41" i="1"/>
  <c r="C201" i="9"/>
  <c r="C189" i="9"/>
  <c r="C181" i="9"/>
  <c r="C173" i="9"/>
  <c r="C165" i="9"/>
  <c r="C157" i="9"/>
  <c r="C149" i="9"/>
  <c r="C141" i="9"/>
  <c r="C133" i="9"/>
  <c r="C125" i="9"/>
  <c r="C117" i="9"/>
  <c r="C109" i="9"/>
  <c r="C101" i="9"/>
  <c r="C93" i="9"/>
  <c r="C85" i="9"/>
  <c r="C77" i="9"/>
  <c r="C69" i="9"/>
  <c r="C61" i="9"/>
  <c r="C53" i="9"/>
  <c r="C45" i="9"/>
  <c r="C37" i="9"/>
  <c r="C29" i="9"/>
  <c r="C21" i="9"/>
  <c r="C13" i="9"/>
  <c r="C5" i="9"/>
  <c r="V192" i="1"/>
  <c r="V184" i="1"/>
  <c r="V176" i="1"/>
  <c r="V168" i="1"/>
  <c r="V160" i="1"/>
  <c r="V152" i="1"/>
  <c r="V144" i="1"/>
  <c r="V136" i="1"/>
  <c r="V128" i="1"/>
  <c r="V120" i="1"/>
  <c r="V112" i="1"/>
  <c r="V104" i="1"/>
  <c r="V96" i="1"/>
  <c r="V88" i="1"/>
  <c r="V80" i="1"/>
  <c r="V72" i="1"/>
  <c r="V64" i="1"/>
  <c r="V56" i="1"/>
  <c r="V48" i="1"/>
  <c r="V40" i="1"/>
  <c r="V32" i="1"/>
  <c r="V24" i="1"/>
  <c r="V16" i="1"/>
  <c r="V8" i="1"/>
  <c r="C188" i="9"/>
  <c r="C180" i="9"/>
  <c r="C172" i="9"/>
  <c r="C164" i="9"/>
  <c r="C156" i="9"/>
  <c r="C148" i="9"/>
  <c r="C140" i="9"/>
  <c r="C132" i="9"/>
  <c r="C124" i="9"/>
  <c r="C116" i="9"/>
  <c r="C108" i="9"/>
  <c r="C100" i="9"/>
  <c r="C92" i="9"/>
  <c r="C84" i="9"/>
  <c r="C76" i="9"/>
  <c r="C68" i="9"/>
  <c r="C60" i="9"/>
  <c r="C52" i="9"/>
  <c r="C44" i="9"/>
  <c r="C36" i="9"/>
  <c r="C28" i="9"/>
  <c r="C20" i="9"/>
  <c r="C12" i="9"/>
  <c r="C4" i="9"/>
  <c r="C163" i="9"/>
  <c r="C83" i="9"/>
  <c r="C171" i="9"/>
  <c r="C115" i="9"/>
  <c r="C199" i="9"/>
  <c r="C197" i="9"/>
  <c r="V198" i="1"/>
  <c r="C196" i="9"/>
  <c r="S135" i="1"/>
  <c r="S5" i="1"/>
  <c r="R168" i="1"/>
  <c r="R136" i="1"/>
  <c r="S136" i="1" s="1"/>
  <c r="R51" i="1"/>
  <c r="R126" i="1"/>
  <c r="S126" i="1" s="1"/>
  <c r="R22" i="1"/>
  <c r="S22" i="1" s="1"/>
  <c r="R67" i="1"/>
  <c r="S67" i="1" s="1"/>
  <c r="R186" i="1"/>
  <c r="R50" i="1"/>
  <c r="R70" i="1"/>
  <c r="S70" i="1" s="1"/>
  <c r="R6" i="1"/>
  <c r="S6" i="1" s="1"/>
  <c r="R87" i="1"/>
  <c r="R25" i="1"/>
  <c r="R107" i="1"/>
  <c r="S107" i="1" s="1"/>
  <c r="R41" i="1"/>
  <c r="S41" i="1" s="1"/>
  <c r="R49" i="1"/>
  <c r="R23" i="1"/>
  <c r="R197" i="1"/>
  <c r="S197" i="1" s="1"/>
  <c r="R147" i="1"/>
  <c r="R82" i="1"/>
  <c r="S82" i="1" s="1"/>
  <c r="R160" i="1"/>
  <c r="R38" i="1"/>
  <c r="S38" i="1" s="1"/>
  <c r="R184" i="1"/>
  <c r="S184" i="1" s="1"/>
  <c r="R118" i="1"/>
  <c r="R189" i="1"/>
  <c r="R170" i="1"/>
  <c r="R138" i="1"/>
  <c r="S138" i="1" s="1"/>
  <c r="R47" i="1"/>
  <c r="R199" i="1"/>
  <c r="S199" i="1" s="1"/>
  <c r="R91" i="1"/>
  <c r="S91" i="1" s="1"/>
  <c r="R40" i="1"/>
  <c r="R94" i="1"/>
  <c r="R7" i="1"/>
  <c r="S7" i="1" s="1"/>
  <c r="R14" i="1"/>
  <c r="S14" i="1" s="1"/>
  <c r="R134" i="1"/>
  <c r="S134" i="1" s="1"/>
  <c r="R63" i="1"/>
  <c r="S63" i="1" s="1"/>
  <c r="R157" i="1"/>
  <c r="S157" i="1" s="1"/>
  <c r="R30" i="1"/>
  <c r="R116" i="1"/>
  <c r="S116" i="1" s="1"/>
  <c r="R21" i="1"/>
  <c r="S21" i="1" s="1"/>
  <c r="R132" i="1"/>
  <c r="S132" i="1" s="1"/>
  <c r="R181" i="1"/>
  <c r="S181" i="1" s="1"/>
  <c r="R78" i="1"/>
  <c r="S78" i="1" s="1"/>
  <c r="R137" i="1"/>
  <c r="S137" i="1" s="1"/>
  <c r="R150" i="1"/>
  <c r="R139" i="1"/>
  <c r="S172" i="1"/>
  <c r="S102" i="1"/>
  <c r="S106" i="1"/>
  <c r="S130" i="1"/>
  <c r="S90" i="1"/>
  <c r="S84" i="1"/>
  <c r="S31" i="1"/>
  <c r="S196" i="1"/>
  <c r="S71" i="1"/>
  <c r="S121" i="1"/>
  <c r="S74" i="1"/>
  <c r="S8" i="1"/>
  <c r="S114" i="1"/>
  <c r="S37" i="1"/>
  <c r="S61" i="1"/>
  <c r="S25" i="1"/>
  <c r="S76" i="1"/>
  <c r="S65" i="1"/>
  <c r="S26" i="1"/>
  <c r="S73" i="1"/>
  <c r="S150" i="1"/>
  <c r="S42" i="1"/>
  <c r="S19" i="1"/>
  <c r="S144" i="1"/>
  <c r="S2" i="1"/>
  <c r="S27" i="1"/>
  <c r="S133" i="1"/>
  <c r="S124" i="1"/>
  <c r="S53" i="1"/>
  <c r="S52" i="1"/>
  <c r="S16" i="1"/>
  <c r="S161" i="1"/>
  <c r="S140" i="1"/>
  <c r="S99" i="1"/>
  <c r="S15" i="1"/>
  <c r="S178" i="1"/>
  <c r="S163" i="1"/>
  <c r="S83" i="1"/>
  <c r="S59" i="1"/>
  <c r="S34" i="1"/>
  <c r="S108" i="1"/>
  <c r="S64" i="1"/>
  <c r="S145" i="1"/>
  <c r="S111" i="1"/>
  <c r="S96" i="1"/>
  <c r="S33" i="1"/>
  <c r="S95" i="1"/>
  <c r="S43" i="1"/>
  <c r="S68" i="1"/>
  <c r="S11" i="1"/>
  <c r="S87" i="1"/>
  <c r="S50" i="1"/>
  <c r="S30" i="1"/>
  <c r="S170" i="1"/>
  <c r="S112" i="1"/>
  <c r="S119" i="1"/>
  <c r="S89" i="1"/>
  <c r="S169" i="1"/>
  <c r="S104" i="1"/>
  <c r="S20" i="1"/>
  <c r="S86" i="1"/>
  <c r="S32" i="1"/>
  <c r="S141" i="1"/>
  <c r="S97" i="1"/>
  <c r="S45" i="1"/>
  <c r="S28" i="1"/>
  <c r="S69" i="1"/>
  <c r="S190" i="1"/>
  <c r="S128" i="1"/>
  <c r="S62" i="1"/>
  <c r="S10" i="1"/>
  <c r="S182" i="1"/>
  <c r="S46" i="1"/>
  <c r="S176" i="1"/>
  <c r="S201" i="1"/>
  <c r="S146" i="1"/>
  <c r="S79" i="1"/>
  <c r="S122" i="1"/>
  <c r="S164" i="1"/>
  <c r="S162" i="1"/>
  <c r="S153" i="1"/>
  <c r="S115" i="1"/>
  <c r="S93" i="1"/>
  <c r="S194" i="1"/>
  <c r="S200" i="1"/>
  <c r="S80" i="1"/>
  <c r="S159" i="1"/>
  <c r="S152" i="1"/>
  <c r="S151" i="1"/>
  <c r="S148" i="1"/>
  <c r="S18" i="1"/>
  <c r="S81" i="1"/>
  <c r="S185" i="1"/>
  <c r="S35" i="1"/>
  <c r="S147" i="1"/>
  <c r="S183" i="1"/>
  <c r="S142" i="1"/>
  <c r="S118" i="1"/>
  <c r="S36" i="1"/>
  <c r="S44" i="1"/>
  <c r="S29" i="1"/>
  <c r="S154" i="1"/>
  <c r="S129" i="1"/>
  <c r="S174" i="1"/>
  <c r="S149" i="1"/>
  <c r="S177" i="1"/>
  <c r="S139" i="1"/>
  <c r="S180" i="1"/>
  <c r="S155" i="1"/>
  <c r="S51" i="1"/>
  <c r="S85" i="1"/>
  <c r="S191" i="1"/>
  <c r="S192" i="1"/>
  <c r="S94" i="1"/>
  <c r="S127" i="1"/>
  <c r="S12" i="1"/>
  <c r="S189" i="1"/>
  <c r="S17" i="1"/>
  <c r="S195" i="1"/>
  <c r="S109" i="1"/>
  <c r="S120" i="1"/>
  <c r="S56" i="1"/>
  <c r="S123" i="1"/>
  <c r="S23" i="1"/>
  <c r="S113" i="1"/>
  <c r="S125" i="1"/>
  <c r="S66" i="1"/>
  <c r="S171" i="1"/>
  <c r="S77" i="1"/>
  <c r="S187" i="1"/>
  <c r="S156" i="1"/>
  <c r="S54" i="1"/>
  <c r="S186" i="1"/>
  <c r="S175" i="1"/>
  <c r="S103" i="1"/>
  <c r="S39" i="1"/>
  <c r="S60" i="1"/>
  <c r="S72" i="1"/>
  <c r="S88" i="1"/>
  <c r="S100" i="1"/>
  <c r="S98" i="1"/>
  <c r="S105" i="1"/>
  <c r="S4" i="1"/>
  <c r="S47" i="1"/>
  <c r="S131" i="1"/>
  <c r="S101" i="1"/>
  <c r="S58" i="1"/>
  <c r="S198" i="1"/>
  <c r="S158" i="1"/>
  <c r="S49" i="1"/>
  <c r="S160" i="1"/>
  <c r="S188" i="1"/>
  <c r="S110" i="1"/>
  <c r="S165" i="1"/>
  <c r="S167" i="1"/>
  <c r="S57" i="1"/>
  <c r="S3" i="1"/>
  <c r="S24" i="1"/>
  <c r="S55" i="1"/>
  <c r="S92" i="1"/>
  <c r="S143" i="1"/>
  <c r="S193" i="1"/>
  <c r="S168" i="1"/>
  <c r="S75" i="1"/>
  <c r="S117" i="1"/>
  <c r="S9" i="1"/>
  <c r="S166" i="1"/>
  <c r="S173" i="1"/>
  <c r="S179" i="1"/>
  <c r="S40" i="1"/>
  <c r="S48" i="1"/>
  <c r="S13" i="1"/>
</calcChain>
</file>

<file path=xl/sharedStrings.xml><?xml version="1.0" encoding="utf-8"?>
<sst xmlns="http://schemas.openxmlformats.org/spreadsheetml/2006/main" count="1614" uniqueCount="360">
  <si>
    <t>Brand Name</t>
  </si>
  <si>
    <t>Annualized Trips</t>
  </si>
  <si>
    <t>Active Locations</t>
  </si>
  <si>
    <t>Total Locations</t>
  </si>
  <si>
    <t>% Franchised</t>
  </si>
  <si>
    <t>Avg. Basket Size</t>
  </si>
  <si>
    <t>Marketplace Fee</t>
  </si>
  <si>
    <t>%Orders from First Time Eaters</t>
  </si>
  <si>
    <t>Order Defect Rate</t>
  </si>
  <si>
    <t>Avg. Courier Wait Time (min)</t>
  </si>
  <si>
    <t>Original Tommy's Hamburgers</t>
  </si>
  <si>
    <t>Baja Fresh Mexican Grill</t>
  </si>
  <si>
    <t>Little Greek</t>
  </si>
  <si>
    <t>Tocaya Organica</t>
  </si>
  <si>
    <t>Freshii</t>
  </si>
  <si>
    <t>Carl's Jr. Restaurants</t>
  </si>
  <si>
    <t>Pita Pit</t>
  </si>
  <si>
    <t>Cici's Enterprises</t>
  </si>
  <si>
    <t>Gus's World Famous Fried Chicken</t>
  </si>
  <si>
    <t>The Buffalo Spot</t>
  </si>
  <si>
    <t>Wings Over</t>
  </si>
  <si>
    <t>Bed-Stuy Fish Fry</t>
  </si>
  <si>
    <t>Shari's Cafe &amp; Pies</t>
  </si>
  <si>
    <t>Romano's Macaroni Grill</t>
  </si>
  <si>
    <t>Village Inn</t>
  </si>
  <si>
    <t>Gong Cha</t>
  </si>
  <si>
    <t>Papa John's</t>
  </si>
  <si>
    <t>Manny &amp; Olga's Pizza</t>
  </si>
  <si>
    <t>Corporate Management Group</t>
  </si>
  <si>
    <t>J. Christopher's</t>
  </si>
  <si>
    <t>First Watch</t>
  </si>
  <si>
    <t>Fatburger</t>
  </si>
  <si>
    <t>JINYA Ramen Bar</t>
  </si>
  <si>
    <t>Chipotle</t>
  </si>
  <si>
    <t>Five Guys Enterprises, LLC</t>
  </si>
  <si>
    <t>Los Amigos Taqueria</t>
  </si>
  <si>
    <t>Los Verdes</t>
  </si>
  <si>
    <t>Vitality Bowls</t>
  </si>
  <si>
    <t>Qdoba</t>
  </si>
  <si>
    <t>Donato's Pizza</t>
  </si>
  <si>
    <t>Little Caesars</t>
  </si>
  <si>
    <t>Jersey Mike's Subs</t>
  </si>
  <si>
    <t>Yogis Grill</t>
  </si>
  <si>
    <t>MyRosati's Pizza</t>
  </si>
  <si>
    <t>PDQ</t>
  </si>
  <si>
    <t>BBQ Chicken</t>
  </si>
  <si>
    <t>Tropical Smoothie Cafe</t>
  </si>
  <si>
    <t>Modern Market</t>
  </si>
  <si>
    <t>Corner Bakery Cafe</t>
  </si>
  <si>
    <t>Bonchon</t>
  </si>
  <si>
    <t>Noches De Colombia</t>
  </si>
  <si>
    <t>Dallas BBQ</t>
  </si>
  <si>
    <t>Carvel</t>
  </si>
  <si>
    <t>Franklin Restaurant Group</t>
  </si>
  <si>
    <t>Moe's Southwest Grill</t>
  </si>
  <si>
    <t>Tacos El Gavilan</t>
  </si>
  <si>
    <t>Dickey's Barbecue Restaurants, Inc.</t>
  </si>
  <si>
    <t>Firehouse Subs</t>
  </si>
  <si>
    <t>Sarpino's Pizzeria</t>
  </si>
  <si>
    <t>Captain D's Seafood Restaurant</t>
  </si>
  <si>
    <t>Manhattan Bagel</t>
  </si>
  <si>
    <t>Roti Modern Mediterranean, LLC</t>
  </si>
  <si>
    <t>Red Lobster</t>
  </si>
  <si>
    <t>Fun Eats and Drinks</t>
  </si>
  <si>
    <t>Fresh Kitchen</t>
  </si>
  <si>
    <t>Sombrero Mexican Food</t>
  </si>
  <si>
    <t>Starbucks</t>
  </si>
  <si>
    <t>T.G.I. Friday's</t>
  </si>
  <si>
    <t>Smokey Bones Bar &amp; Fire Grill</t>
  </si>
  <si>
    <t>Taco Burrito King</t>
  </si>
  <si>
    <t>Bawarchi Biryani Point</t>
  </si>
  <si>
    <t>Anthony's Coal Fired Pizza</t>
  </si>
  <si>
    <t>Which Wich Superior Sandwiches</t>
  </si>
  <si>
    <t>Footprints Cafe</t>
  </si>
  <si>
    <t>Krispy Krunchy Chicken</t>
  </si>
  <si>
    <t>Fuddruckers</t>
  </si>
  <si>
    <t>The Valls Group</t>
  </si>
  <si>
    <t>Checkers Drive-In Restaurants, Inc.,</t>
  </si>
  <si>
    <t>Luna Grill</t>
  </si>
  <si>
    <t>Mellow Mushroom</t>
  </si>
  <si>
    <t>WZ Franchise Corporation</t>
  </si>
  <si>
    <t>Pokeworks</t>
  </si>
  <si>
    <t>Miami Subs</t>
  </si>
  <si>
    <t>Moshi Moshi</t>
  </si>
  <si>
    <t>Playa Bowls</t>
  </si>
  <si>
    <t>Pinecrest Bakery</t>
  </si>
  <si>
    <t>Duchess Restaurant</t>
  </si>
  <si>
    <t>Quickway</t>
  </si>
  <si>
    <t>L&amp;L Hawaiian BBQ</t>
  </si>
  <si>
    <t>Pieology Pizzeria</t>
  </si>
  <si>
    <t>Noodles &amp; Company</t>
  </si>
  <si>
    <t>4 Rivers Smokehouse</t>
  </si>
  <si>
    <t>Red Robin</t>
  </si>
  <si>
    <t>Hopdoddy Burger Bar</t>
  </si>
  <si>
    <t>Sonny's BBQ</t>
  </si>
  <si>
    <t>Unilever dba The Ice Cream Shop</t>
  </si>
  <si>
    <t>Wayback Burgers</t>
  </si>
  <si>
    <t>Jack in the Box</t>
  </si>
  <si>
    <t>WingHouse Bar &amp; Grill</t>
  </si>
  <si>
    <t>On The Border</t>
  </si>
  <si>
    <t>Veggie Grill, Inc.</t>
  </si>
  <si>
    <t>Lime Fresh Mexican Grill</t>
  </si>
  <si>
    <t>Taco Mac</t>
  </si>
  <si>
    <t>P.F. Chang's China Bistro</t>
  </si>
  <si>
    <t>Ike's Love &amp; Sandwiches</t>
  </si>
  <si>
    <t>Subway</t>
  </si>
  <si>
    <t>America's Best Wings</t>
  </si>
  <si>
    <t>American Deli</t>
  </si>
  <si>
    <t>Dairy Queen</t>
  </si>
  <si>
    <t>Teriyaki Madness</t>
  </si>
  <si>
    <t>Burger King</t>
  </si>
  <si>
    <t>Boston Market</t>
  </si>
  <si>
    <t>Norms Restaurant’s, LLC</t>
  </si>
  <si>
    <t>Garden Catering</t>
  </si>
  <si>
    <t>Panda Express</t>
  </si>
  <si>
    <t>Charleys Philly Steaks</t>
  </si>
  <si>
    <t>Shark's Fish &amp; Chicken</t>
  </si>
  <si>
    <t>Golden Chick</t>
  </si>
  <si>
    <t>Arby's</t>
  </si>
  <si>
    <t>Uno Pizzeria &amp; Grill</t>
  </si>
  <si>
    <t>Wienerschnitzel</t>
  </si>
  <si>
    <t>Perkins &amp; Marie Callender's, LLC.</t>
  </si>
  <si>
    <t>Pick Up Stix</t>
  </si>
  <si>
    <t>Black Walnut Cafe</t>
  </si>
  <si>
    <t>WaWa</t>
  </si>
  <si>
    <t>McAlister's Deli</t>
  </si>
  <si>
    <t>WaBa Grill Franchise Corp.</t>
  </si>
  <si>
    <t>BURGERIM</t>
  </si>
  <si>
    <t>Nation's Foodservice, Inc.</t>
  </si>
  <si>
    <t>Bru’s Room Sports Grill</t>
  </si>
  <si>
    <t>Velvet Taco</t>
  </si>
  <si>
    <t>Hooters</t>
  </si>
  <si>
    <t>The Original Brooklyn Water Bagel Co.</t>
  </si>
  <si>
    <t>KFC</t>
  </si>
  <si>
    <t>DICED</t>
  </si>
  <si>
    <t>Buffalo Wild Wings</t>
  </si>
  <si>
    <t>Famous Dave's Barbeque</t>
  </si>
  <si>
    <t>Bareburger</t>
  </si>
  <si>
    <t>Cold Stone Creamery</t>
  </si>
  <si>
    <t>Salem's Fresh Eats</t>
  </si>
  <si>
    <t>Olive Garden</t>
  </si>
  <si>
    <t>Gator's Dockside</t>
  </si>
  <si>
    <t>Tender Greens</t>
  </si>
  <si>
    <t>Zaxby's</t>
  </si>
  <si>
    <t>RAM International I, LLC</t>
  </si>
  <si>
    <t>The Halal Guys Inc.</t>
  </si>
  <si>
    <t>Bento Cafe</t>
  </si>
  <si>
    <t>Huey Magoos</t>
  </si>
  <si>
    <t>Marco's Pizza</t>
  </si>
  <si>
    <t>Kelly's Roast Beef Inc.- Boston</t>
  </si>
  <si>
    <t>Outback Steakhouse</t>
  </si>
  <si>
    <t>Chick-fil-A</t>
  </si>
  <si>
    <t>Hattie B's</t>
  </si>
  <si>
    <t>Church's Chicken</t>
  </si>
  <si>
    <t>Muscle Maker Brands, LLC</t>
  </si>
  <si>
    <t>Haagen Dazs Shop</t>
  </si>
  <si>
    <t>by Chloe, part of ESquared</t>
  </si>
  <si>
    <t>Pita Jungle</t>
  </si>
  <si>
    <t>FIC Restaurants LLC.</t>
  </si>
  <si>
    <t>Native Grill &amp; Wings</t>
  </si>
  <si>
    <t>Pizza Boli's</t>
  </si>
  <si>
    <t>Dos Toros</t>
  </si>
  <si>
    <t>Poke Bar</t>
  </si>
  <si>
    <t>Houlihan's</t>
  </si>
  <si>
    <t>Denny's</t>
  </si>
  <si>
    <t>The Original Pancake House</t>
  </si>
  <si>
    <t>Schlotzsky's</t>
  </si>
  <si>
    <t>Jet’s America</t>
  </si>
  <si>
    <t>Texas Chicken &amp; Burgers</t>
  </si>
  <si>
    <t>&amp;pizza</t>
  </si>
  <si>
    <t>Pura Vida Parent</t>
  </si>
  <si>
    <t>Campero USA Corp.</t>
  </si>
  <si>
    <t>Golden Krust Franchising, Inc.</t>
  </si>
  <si>
    <t>Taqueria Los Comales</t>
  </si>
  <si>
    <t>Crown Fried Chicken</t>
  </si>
  <si>
    <t>Krystal</t>
  </si>
  <si>
    <t>Applebee's</t>
  </si>
  <si>
    <t>Hungry Howie's Pizza</t>
  </si>
  <si>
    <t>Filibertos Mexican Food</t>
  </si>
  <si>
    <t>Chicken Express</t>
  </si>
  <si>
    <t>Carrot Express</t>
  </si>
  <si>
    <t>Jamba Juice</t>
  </si>
  <si>
    <t>Hurricane Grill &amp; Wings</t>
  </si>
  <si>
    <t>Harold's Chicken Shack</t>
  </si>
  <si>
    <t>Wingstop</t>
  </si>
  <si>
    <t>White Castle</t>
  </si>
  <si>
    <t>Toppers Pizza Inc.</t>
  </si>
  <si>
    <t>Capriotti's Sandwich Shop</t>
  </si>
  <si>
    <t>Rubio's Restaurants</t>
  </si>
  <si>
    <t>Krispy Kreme</t>
  </si>
  <si>
    <t>Kennedy Fried Chicken</t>
  </si>
  <si>
    <t>El Pollo Loco, Inc.</t>
  </si>
  <si>
    <t>Farmer Boys</t>
  </si>
  <si>
    <t>Kung Fu Tea</t>
  </si>
  <si>
    <t>Bolay</t>
  </si>
  <si>
    <t>ZaLat Inc.</t>
  </si>
  <si>
    <t>Taco Bueno Restaurants</t>
  </si>
  <si>
    <t>Fuzzy's Taco Shop</t>
  </si>
  <si>
    <t>Sonic</t>
  </si>
  <si>
    <t>Fat Shack America, LLC</t>
  </si>
  <si>
    <t>IHOP</t>
  </si>
  <si>
    <t>Steak 'n Shake</t>
  </si>
  <si>
    <t>Ciccio Restaurant Group</t>
  </si>
  <si>
    <t>Robertos Taco Shop</t>
  </si>
  <si>
    <t>BurgerFi</t>
  </si>
  <si>
    <t>Chicken Kitchen</t>
  </si>
  <si>
    <t>Papa Murphy's</t>
  </si>
  <si>
    <t>Latin Cafe 2000</t>
  </si>
  <si>
    <t>Tijuana Flats Restaurants LLC</t>
  </si>
  <si>
    <t>Chickie's &amp; Pete's</t>
  </si>
  <si>
    <t>Trip Score</t>
  </si>
  <si>
    <t>Basket Score</t>
  </si>
  <si>
    <t>Fee Score</t>
  </si>
  <si>
    <t>First Time Score</t>
  </si>
  <si>
    <t>Defect Score</t>
  </si>
  <si>
    <t>Wait Time Score</t>
  </si>
  <si>
    <t>Norm Defect Score</t>
  </si>
  <si>
    <t>Norm Wait Time Score</t>
  </si>
  <si>
    <t>Composite Score</t>
  </si>
  <si>
    <t>Heatmap</t>
  </si>
  <si>
    <t>“If we had richer merchant metadata like cuisine or meal type, I’d incorporate it into qualitative scoring. But in its absence, I’ve focused on operational signals that suggest cultural relevance and growth opportunity.”</t>
  </si>
  <si>
    <t>Cuisine Type</t>
  </si>
  <si>
    <t>American</t>
  </si>
  <si>
    <t>Hawaiian</t>
  </si>
  <si>
    <t>Mediterranean</t>
  </si>
  <si>
    <t>Italian</t>
  </si>
  <si>
    <t>Korean</t>
  </si>
  <si>
    <t>Seafood</t>
  </si>
  <si>
    <t>Mexican</t>
  </si>
  <si>
    <t>Latin American</t>
  </si>
  <si>
    <t>Asian</t>
  </si>
  <si>
    <t>Indian</t>
  </si>
  <si>
    <t>Dessert</t>
  </si>
  <si>
    <t>Japanese</t>
  </si>
  <si>
    <t>Caribbean</t>
  </si>
  <si>
    <t>Sandwiches</t>
  </si>
  <si>
    <t>Smoothies</t>
  </si>
  <si>
    <t>Chinese</t>
  </si>
  <si>
    <t>Bubble Tea</t>
  </si>
  <si>
    <t>Healthy</t>
  </si>
  <si>
    <t>Steakhouse</t>
  </si>
  <si>
    <t>Southern</t>
  </si>
  <si>
    <t>Fried Chicken</t>
  </si>
  <si>
    <t>Barbecue</t>
  </si>
  <si>
    <t>Wings</t>
  </si>
  <si>
    <t>Breakfast</t>
  </si>
  <si>
    <t>Burgers</t>
  </si>
  <si>
    <t>Bagels</t>
  </si>
  <si>
    <t>Middle Eastern</t>
  </si>
  <si>
    <t>Pizza</t>
  </si>
  <si>
    <t>Deli</t>
  </si>
  <si>
    <t>Coffee</t>
  </si>
  <si>
    <t>Vegan</t>
  </si>
  <si>
    <t>Factor</t>
  </si>
  <si>
    <t>Scoring Rationale</t>
  </si>
  <si>
    <t>Cuisine Popularity</t>
  </si>
  <si>
    <t>Mass appeal, wide age group fit</t>
  </si>
  <si>
    <t>Speed to Deliver</t>
  </si>
  <si>
    <t>Quick prep &amp; batching fit for delivery</t>
  </si>
  <si>
    <t>Gen Z Appeal</t>
  </si>
  <si>
    <t>Suburban Fit</t>
  </si>
  <si>
    <t>Pizza, Chicken, American</t>
  </si>
  <si>
    <t>Restaurant Type</t>
  </si>
  <si>
    <t>QSR, Ghost Kitchen, Chain</t>
  </si>
  <si>
    <t>Pizza, Burgers, Fried Chicken</t>
  </si>
  <si>
    <t>Fee Strategy Recommendation</t>
  </si>
  <si>
    <t>To ensure fairness and ROI, I used the 75th percentile — 83,856 trips — as the cutoff to identify high-volume brands for a justified fee increase. We balance this by lowering fees on growth-stage brands that are excellent at first-time user conversion.</t>
  </si>
  <si>
    <t>The Original Brooklyn Bagel Co.</t>
  </si>
  <si>
    <t>Perkins &amp; Marie Callender's</t>
  </si>
  <si>
    <t>Which Wich Sandwiches</t>
  </si>
  <si>
    <t>Five Guys Enterprises</t>
  </si>
  <si>
    <t>Roberto’s Taco Shop</t>
  </si>
  <si>
    <t>Checkers Drive-In</t>
  </si>
  <si>
    <t>Tijuana Flats</t>
  </si>
  <si>
    <t>Harold’s Chicken Shack</t>
  </si>
  <si>
    <t>by Chloe</t>
  </si>
  <si>
    <t>America’s Best Wings</t>
  </si>
  <si>
    <t>Score Band</t>
  </si>
  <si>
    <t>Cuisine / Type Examples</t>
  </si>
  <si>
    <t>Score 5</t>
  </si>
  <si>
    <t>Score 3</t>
  </si>
  <si>
    <t>Asian, Mediterranean, Latin American</t>
  </si>
  <si>
    <t>Moderate popularity, regional appeal</t>
  </si>
  <si>
    <t>Score 1</t>
  </si>
  <si>
    <t>Vegan, Caribbean, Specialty</t>
  </si>
  <si>
    <t>Niche audience, limited mass relevance</t>
  </si>
  <si>
    <t>Fast Food, QSR, Wings</t>
  </si>
  <si>
    <t>Casual Dining, Bar &amp; Grill, Burgers</t>
  </si>
  <si>
    <t>Moderate delivery readiness</t>
  </si>
  <si>
    <t>Full Service, Buffet, Steakhouse</t>
  </si>
  <si>
    <t>Slow prep, dine-in focused</t>
  </si>
  <si>
    <t>Healthy, Trendy, Fusion, Vegan</t>
  </si>
  <si>
    <t>Social-savvy, wellness-driven youth appeal</t>
  </si>
  <si>
    <t>Pizza, Wings, Burgers, Mexican</t>
  </si>
  <si>
    <t>Some experiential or shareable value</t>
  </si>
  <si>
    <t>Older Targets, Ethnic Niche, Caribbean</t>
  </si>
  <si>
    <t>Less engagement from younger consumers</t>
  </si>
  <si>
    <t>Family-friendly, reheatable, shareable</t>
  </si>
  <si>
    <t>Mediterranean, Asian, Latin American</t>
  </si>
  <si>
    <t>Culturally preferred in mixed demos</t>
  </si>
  <si>
    <t>Upscale or niche, less frequency</t>
  </si>
  <si>
    <t>Built for speed and operational scale</t>
  </si>
  <si>
    <t>Casual Dining, Sandwiches, Smoothies</t>
  </si>
  <si>
    <t>Moderate adaptability to delivery</t>
  </si>
  <si>
    <t>Buffet, Dine-In Only, Full Service</t>
  </si>
  <si>
    <t>Low delivery alignment, high cost structure</t>
  </si>
  <si>
    <t>Qualitative Score</t>
  </si>
  <si>
    <t>Qualitative Weighted Score</t>
  </si>
  <si>
    <t>Colum U in Data- Analysis Sheet</t>
  </si>
  <si>
    <t>Strategy</t>
  </si>
  <si>
    <t>Condition</t>
  </si>
  <si>
    <t>Justification</t>
  </si>
  <si>
    <r>
      <t xml:space="preserve">🔼 </t>
    </r>
    <r>
      <rPr>
        <b/>
        <sz val="10"/>
        <color rgb="FF000000"/>
        <rFont val="Arial"/>
        <family val="2"/>
        <scheme val="minor"/>
      </rPr>
      <t>Raise Fee to 25–30%</t>
    </r>
  </si>
  <si>
    <t>Annualized Trips &gt; 83,856 AND Order Defect Rate &lt; 2% AND Marketplace Fee &lt; 25%</t>
  </si>
  <si>
    <t>High-volume, low-risk brands — maximize ROI on proven performers</t>
  </si>
  <si>
    <r>
      <t xml:space="preserve">🔽 </t>
    </r>
    <r>
      <rPr>
        <b/>
        <sz val="10"/>
        <color rgb="FF000000"/>
        <rFont val="Arial"/>
        <family val="2"/>
        <scheme val="minor"/>
      </rPr>
      <t>Lower Fee to 10–15%</t>
    </r>
  </si>
  <si>
    <t>% First-Time Orders &gt; 25% AND Marketplace Fee &gt; 15%</t>
  </si>
  <si>
    <t>Encourage repeat orders from acquisition-heavy brands</t>
  </si>
  <si>
    <r>
      <t xml:space="preserve">⏸ </t>
    </r>
    <r>
      <rPr>
        <b/>
        <sz val="10"/>
        <color rgb="FF000000"/>
        <rFont val="Arial"/>
        <family val="2"/>
        <scheme val="minor"/>
      </rPr>
      <t>Hold Fee</t>
    </r>
  </si>
  <si>
    <t>Courier Wait Time &gt; 10 min</t>
  </si>
  <si>
    <t>Avoid worsening user experience until operational efficiency improves</t>
  </si>
  <si>
    <r>
      <t xml:space="preserve">✅ </t>
    </r>
    <r>
      <rPr>
        <b/>
        <sz val="10"/>
        <color rgb="FF000000"/>
        <rFont val="Arial"/>
        <family val="2"/>
        <scheme val="minor"/>
      </rPr>
      <t>Keep As Is</t>
    </r>
  </si>
  <si>
    <t>All others</t>
  </si>
  <si>
    <t>Fee is appropriately matched to brand profile and doesn’t need immediate change</t>
  </si>
  <si>
    <t>Quantitative Score</t>
  </si>
  <si>
    <t>Row Labels</t>
  </si>
  <si>
    <t>(blank)</t>
  </si>
  <si>
    <t>Grand Total</t>
  </si>
  <si>
    <t>Average of Norm Defect Score</t>
  </si>
  <si>
    <t>Average of Norm Wait Time Score</t>
  </si>
  <si>
    <t>Average of Composite Score</t>
  </si>
  <si>
    <t>Brand Optimization</t>
  </si>
  <si>
    <t>Defect rate Analysis</t>
  </si>
  <si>
    <t>Sponsored Placement Target</t>
  </si>
  <si>
    <t>Profit Risk Score</t>
  </si>
  <si>
    <t>Risk Tier</t>
  </si>
  <si>
    <t>Score 4</t>
  </si>
  <si>
    <t>Mexican, Sandwiches, Dessert</t>
  </si>
  <si>
    <t>Strong appeal, but slightly less universal</t>
  </si>
  <si>
    <t>Score 2</t>
  </si>
  <si>
    <t>Middle Eastern, Seafood, Korean</t>
  </si>
  <si>
    <t>Emerging or niche regional adoption</t>
  </si>
  <si>
    <t>Pizza, Sandwich Chains</t>
  </si>
  <si>
    <t>Generally prepped quickly, high off-premise fit</t>
  </si>
  <si>
    <t>Dessert Bars, Niche Cafes</t>
  </si>
  <si>
    <t>Slower production, often single-portioned</t>
  </si>
  <si>
    <t>Bubble Tea, Asian Street Food</t>
  </si>
  <si>
    <t>Trendy, social-media driven, but less broad</t>
  </si>
  <si>
    <t>Italian, Bagels</t>
  </si>
  <si>
    <t>Known and liked, but not as 'cool'</t>
  </si>
  <si>
    <t>Italian, Bakery-Cafe, Smoothies</t>
  </si>
  <si>
    <t>Well-suited for suburban habits</t>
  </si>
  <si>
    <t>Indian, Vegan</t>
  </si>
  <si>
    <t>Limited base in suburban households</t>
  </si>
  <si>
    <t>Fine Dining, Steakhouse</t>
  </si>
  <si>
    <t>Pizza Chains, Delivery-First Brands</t>
  </si>
  <si>
    <t>Efficient and partially optimized</t>
  </si>
  <si>
    <t>Food Trucks, Fusion Cafes</t>
  </si>
  <si>
    <t>Limited ops but potentially scalable</t>
  </si>
  <si>
    <t>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</si>
</sst>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000000000000%"/>
    <numFmt numFmtId="166" formatCode="0.0000%"/>
  </numFmts>
  <fonts count="7"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sz val="11"/>
      <color rgb="FF000000"/>
      <name val="Arial"/>
      <family val="2"/>
      <scheme val="minor"/>
    </font>
    <font>
      <sz val="10"/>
      <color rgb="FF000000"/>
      <name val="Helvetica Neue"/>
      <family val="2"/>
    </font>
    <font>
      <b/>
      <sz val="10"/>
      <color rgb="FF000000"/>
      <name val="Helvetica Neue"/>
      <family val="2"/>
    </font>
  </fonts>
  <fills count="14">
    <fill>
      <patternFill patternType="none"/>
    </fill>
    <fill>
      <patternFill patternType="gray125"/>
    </fill>
    <fill>
      <patternFill patternType="solid">
        <fgColor theme="9" tint="0.399975585192419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theme="9" tint="-0.249977111117893"/>
        <bgColor indexed="64"/>
      </patternFill>
    </fill>
    <fill>
      <patternFill patternType="solid">
        <fgColor rgb="FF8ED7DD"/>
        <bgColor rgb="FF000000"/>
      </patternFill>
    </fill>
    <fill>
      <patternFill patternType="solid">
        <fgColor rgb="FFD1F1DA"/>
        <bgColor rgb="FF000000"/>
      </patternFill>
    </fill>
    <fill>
      <patternFill patternType="solid">
        <fgColor theme="8" tint="0.59999389629810485"/>
        <bgColor indexed="64"/>
      </patternFill>
    </fill>
    <fill>
      <patternFill patternType="solid">
        <fgColor rgb="FFE08FD4"/>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D9E26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1" fillId="2" borderId="1" xfId="0" applyFont="1" applyFill="1" applyBorder="1"/>
    <xf numFmtId="0" fontId="1" fillId="0" borderId="1" xfId="0" applyFont="1" applyBorder="1"/>
    <xf numFmtId="9" fontId="1" fillId="0" borderId="1" xfId="0" applyNumberFormat="1" applyFont="1" applyBorder="1"/>
    <xf numFmtId="164" fontId="1" fillId="0" borderId="1" xfId="0" applyNumberFormat="1" applyFont="1" applyBorder="1"/>
    <xf numFmtId="10" fontId="1" fillId="0" borderId="1" xfId="0" applyNumberFormat="1" applyFont="1" applyBorder="1"/>
    <xf numFmtId="0" fontId="0" fillId="0" borderId="1" xfId="0" applyBorder="1"/>
    <xf numFmtId="165" fontId="2" fillId="0" borderId="1" xfId="0" applyNumberFormat="1" applyFont="1" applyBorder="1"/>
    <xf numFmtId="0" fontId="1" fillId="4" borderId="1" xfId="0" applyFont="1" applyFill="1" applyBorder="1"/>
    <xf numFmtId="9" fontId="1" fillId="4" borderId="1" xfId="0" applyNumberFormat="1" applyFont="1" applyFill="1" applyBorder="1"/>
    <xf numFmtId="164" fontId="1" fillId="4" borderId="1" xfId="0" applyNumberFormat="1" applyFont="1" applyFill="1" applyBorder="1"/>
    <xf numFmtId="10" fontId="1" fillId="4" borderId="1" xfId="0" applyNumberFormat="1" applyFont="1" applyFill="1" applyBorder="1"/>
    <xf numFmtId="0" fontId="0" fillId="4" borderId="1" xfId="0" applyFill="1" applyBorder="1"/>
    <xf numFmtId="165" fontId="0" fillId="4" borderId="1" xfId="0" applyNumberFormat="1" applyFill="1" applyBorder="1"/>
    <xf numFmtId="166" fontId="0" fillId="4" borderId="1" xfId="0" applyNumberFormat="1" applyFill="1" applyBorder="1"/>
    <xf numFmtId="165" fontId="2" fillId="4" borderId="1" xfId="0" applyNumberFormat="1" applyFont="1" applyFill="1" applyBorder="1"/>
    <xf numFmtId="165" fontId="0" fillId="0" borderId="1" xfId="0" applyNumberFormat="1" applyBorder="1"/>
    <xf numFmtId="166" fontId="0" fillId="0" borderId="1" xfId="0" applyNumberFormat="1" applyBorder="1"/>
    <xf numFmtId="0" fontId="2" fillId="0" borderId="0" xfId="0" applyFont="1"/>
    <xf numFmtId="0" fontId="2" fillId="0" borderId="1" xfId="0" applyFont="1" applyBorder="1"/>
    <xf numFmtId="0" fontId="2" fillId="0" borderId="0" xfId="0" applyFont="1" applyAlignment="1">
      <alignment wrapText="1"/>
    </xf>
    <xf numFmtId="0" fontId="2" fillId="5" borderId="0" xfId="0" applyFont="1" applyFill="1"/>
    <xf numFmtId="0" fontId="3" fillId="0" borderId="0" xfId="0" applyFont="1"/>
    <xf numFmtId="0" fontId="4" fillId="0" borderId="0" xfId="0" applyFont="1" applyAlignment="1">
      <alignment wrapText="1"/>
    </xf>
    <xf numFmtId="0" fontId="2" fillId="6" borderId="1" xfId="0" applyFont="1" applyFill="1" applyBorder="1"/>
    <xf numFmtId="0" fontId="0" fillId="0" borderId="0" xfId="0" pivotButton="1"/>
    <xf numFmtId="0" fontId="0" fillId="0" borderId="0" xfId="0" applyAlignment="1">
      <alignment horizontal="left"/>
    </xf>
    <xf numFmtId="0" fontId="1" fillId="2" borderId="2" xfId="0" applyFont="1" applyFill="1" applyBorder="1"/>
    <xf numFmtId="0" fontId="1" fillId="2" borderId="3" xfId="0" applyFont="1" applyFill="1" applyBorder="1"/>
    <xf numFmtId="0" fontId="2" fillId="7" borderId="1" xfId="0" applyFont="1" applyFill="1" applyBorder="1"/>
    <xf numFmtId="0" fontId="1" fillId="0" borderId="2" xfId="0" applyFont="1" applyBorder="1"/>
    <xf numFmtId="9" fontId="2" fillId="0" borderId="4" xfId="0" applyNumberFormat="1" applyFont="1" applyBorder="1"/>
    <xf numFmtId="0" fontId="1" fillId="0" borderId="0" xfId="0" applyFont="1"/>
    <xf numFmtId="0" fontId="1" fillId="4" borderId="2" xfId="0" applyFont="1" applyFill="1" applyBorder="1"/>
    <xf numFmtId="9" fontId="2" fillId="8" borderId="4" xfId="0" applyNumberFormat="1" applyFont="1" applyFill="1" applyBorder="1"/>
    <xf numFmtId="0" fontId="2" fillId="4" borderId="1" xfId="0" applyFont="1" applyFill="1" applyBorder="1"/>
    <xf numFmtId="0" fontId="3" fillId="10" borderId="1" xfId="0" applyFont="1" applyFill="1" applyBorder="1"/>
    <xf numFmtId="0" fontId="6" fillId="0" borderId="0" xfId="0" applyFont="1"/>
    <xf numFmtId="0" fontId="5" fillId="0" borderId="0" xfId="0" applyFont="1"/>
    <xf numFmtId="0" fontId="2" fillId="0" borderId="0" xfId="0" applyFont="1" applyFill="1" applyBorder="1"/>
    <xf numFmtId="0" fontId="0" fillId="0" borderId="0" xfId="0" applyFill="1" applyBorder="1"/>
    <xf numFmtId="0" fontId="1" fillId="2" borderId="1" xfId="0" applyFont="1" applyFill="1" applyBorder="1" applyAlignment="1">
      <alignment horizontal="center"/>
    </xf>
    <xf numFmtId="0" fontId="1" fillId="9" borderId="1" xfId="0" applyFont="1" applyFill="1" applyBorder="1" applyAlignment="1">
      <alignment horizontal="center"/>
    </xf>
    <xf numFmtId="0" fontId="1" fillId="3" borderId="1" xfId="0" applyFont="1" applyFill="1" applyBorder="1" applyAlignment="1">
      <alignment horizontal="center"/>
    </xf>
    <xf numFmtId="0" fontId="1" fillId="10" borderId="1" xfId="0" applyFont="1" applyFill="1" applyBorder="1" applyAlignment="1">
      <alignment horizontal="center"/>
    </xf>
    <xf numFmtId="0" fontId="2" fillId="11" borderId="1" xfId="0" applyFont="1" applyFill="1" applyBorder="1" applyAlignment="1">
      <alignment horizontal="center"/>
    </xf>
    <xf numFmtId="0" fontId="2" fillId="6" borderId="1" xfId="0" applyFont="1" applyFill="1" applyBorder="1" applyAlignment="1">
      <alignment horizontal="center"/>
    </xf>
    <xf numFmtId="0" fontId="4" fillId="10" borderId="1" xfId="0" applyFont="1" applyFill="1" applyBorder="1" applyAlignment="1">
      <alignment horizontal="center"/>
    </xf>
    <xf numFmtId="0" fontId="4" fillId="9" borderId="1" xfId="0" applyFont="1" applyFill="1" applyBorder="1" applyAlignment="1">
      <alignment horizontal="center"/>
    </xf>
    <xf numFmtId="0" fontId="2" fillId="12" borderId="1" xfId="0" applyFont="1" applyFill="1" applyBorder="1" applyAlignment="1">
      <alignment horizontal="center"/>
    </xf>
    <xf numFmtId="0" fontId="3" fillId="0" borderId="1" xfId="0" applyFont="1" applyBorder="1"/>
    <xf numFmtId="0" fontId="2" fillId="13" borderId="1" xfId="0" applyFont="1" applyFill="1" applyBorder="1"/>
    <xf numFmtId="0" fontId="0" fillId="13" borderId="1" xfId="0" applyFill="1" applyBorder="1"/>
  </cellXfs>
  <cellStyles count="1">
    <cellStyle name="Normal" xfId="0" builtinId="0"/>
  </cellStyles>
  <dxfs count="9">
    <dxf>
      <numFmt numFmtId="0" formatCode="Genera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minor"/>
      </font>
      <numFmt numFmtId="13" formatCode="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minor"/>
      </font>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border diagonalUp="0" diagonalDown="0">
        <left/>
        <right style="thin">
          <color indexed="64"/>
        </right>
        <top style="thin">
          <color indexed="64"/>
        </top>
        <bottom style="thin">
          <color indexed="64"/>
        </bottom>
        <vertical/>
        <horizontal/>
      </border>
    </dxf>
    <dxf>
      <border outline="0">
        <left style="thin">
          <color indexed="64"/>
        </left>
      </border>
    </dxf>
    <dxf>
      <font>
        <b val="0"/>
        <i val="0"/>
        <strike val="0"/>
        <condense val="0"/>
        <extend val="0"/>
        <outline val="0"/>
        <shadow val="0"/>
        <u val="none"/>
        <vertAlign val="baseline"/>
        <sz val="10"/>
        <color theme="1"/>
        <name val="Arial"/>
        <family val="2"/>
        <scheme val="minor"/>
      </font>
      <fill>
        <patternFill patternType="solid">
          <fgColor indexed="64"/>
          <bgColor theme="9" tint="0.39997558519241921"/>
        </patternFill>
      </fill>
      <border diagonalUp="0" diagonalDown="0" outline="0">
        <left style="thin">
          <color indexed="64"/>
        </left>
        <right style="thin">
          <color indexed="64"/>
        </right>
        <top/>
        <bottom/>
      </border>
    </dxf>
  </dxfs>
  <tableStyles count="0" defaultTableStyle="TableStyleMedium2" defaultPivotStyle="PivotStyleLight16"/>
  <colors>
    <mruColors>
      <color rgb="FFD9E26D"/>
      <color rgb="FFE08F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Brands by Composite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'3A-Top 10_Brands_by_Quant_Score'!$A$5:$A$14</c:f>
              <c:strCache>
                <c:ptCount val="10"/>
                <c:pt idx="0">
                  <c:v>T.G.I. Friday's</c:v>
                </c:pt>
                <c:pt idx="1">
                  <c:v>Poke Bar</c:v>
                </c:pt>
                <c:pt idx="2">
                  <c:v>Original Tommy's Hamburgers</c:v>
                </c:pt>
                <c:pt idx="3">
                  <c:v>Little Greek</c:v>
                </c:pt>
                <c:pt idx="4">
                  <c:v>WaWa</c:v>
                </c:pt>
                <c:pt idx="5">
                  <c:v>Pokeworks</c:v>
                </c:pt>
                <c:pt idx="6">
                  <c:v>Pizza Boli's</c:v>
                </c:pt>
                <c:pt idx="7">
                  <c:v>BBQ Chicken</c:v>
                </c:pt>
                <c:pt idx="8">
                  <c:v>Red Robin</c:v>
                </c:pt>
                <c:pt idx="9">
                  <c:v>Tender Greens</c:v>
                </c:pt>
              </c:strCache>
            </c:strRef>
          </c:cat>
          <c:val>
            <c:numRef>
              <c:f>'3A-Top 10_Brands_by_Quant_Score'!$B$5:$B$14</c:f>
              <c:numCache>
                <c:formatCode>General</c:formatCode>
                <c:ptCount val="10"/>
                <c:pt idx="0">
                  <c:v>0.62724626000000006</c:v>
                </c:pt>
                <c:pt idx="1">
                  <c:v>0.59454759599999996</c:v>
                </c:pt>
                <c:pt idx="2">
                  <c:v>0.577248608</c:v>
                </c:pt>
                <c:pt idx="3">
                  <c:v>0.56741593300000004</c:v>
                </c:pt>
                <c:pt idx="4">
                  <c:v>0.56440257000000005</c:v>
                </c:pt>
                <c:pt idx="5">
                  <c:v>0.54557292599999996</c:v>
                </c:pt>
                <c:pt idx="6">
                  <c:v>0.52844459200000005</c:v>
                </c:pt>
                <c:pt idx="7">
                  <c:v>0.52832361800000005</c:v>
                </c:pt>
                <c:pt idx="8">
                  <c:v>0.52827252099999999</c:v>
                </c:pt>
                <c:pt idx="9">
                  <c:v>0.52817917999999997</c:v>
                </c:pt>
              </c:numCache>
            </c:numRef>
          </c:val>
          <c:extLst>
            <c:ext xmlns:c16="http://schemas.microsoft.com/office/drawing/2014/chart" uri="{C3380CC4-5D6E-409C-BE32-E72D297353CC}">
              <c16:uniqueId val="{00000000-0A5B-7A42-BA12-C1E494C45E09}"/>
            </c:ext>
          </c:extLst>
        </c:ser>
        <c:dLbls>
          <c:showLegendKey val="0"/>
          <c:showVal val="0"/>
          <c:showCatName val="0"/>
          <c:showSerName val="0"/>
          <c:showPercent val="0"/>
          <c:showBubbleSize val="0"/>
        </c:dLbls>
        <c:gapWidth val="219"/>
        <c:overlap val="-27"/>
        <c:axId val="1072491248"/>
        <c:axId val="1072494064"/>
      </c:barChart>
      <c:catAx>
        <c:axId val="107249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494064"/>
        <c:crosses val="autoZero"/>
        <c:auto val="1"/>
        <c:lblAlgn val="ctr"/>
        <c:lblOffset val="100"/>
        <c:noMultiLvlLbl val="0"/>
      </c:catAx>
      <c:valAx>
        <c:axId val="107249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49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Top 10 Brand by </a:t>
            </a:r>
            <a:r>
              <a:rPr lang="en-US" sz="1400" b="1" i="0" u="none" strike="noStrike" baseline="0">
                <a:effectLst/>
              </a:rPr>
              <a:t>Qualitative Score</a:t>
            </a:r>
            <a:r>
              <a:rPr lang="en-US"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'3A-Top 10_Brands_by_Qual_Score'!$A$2:$B$11</c:f>
              <c:strCache>
                <c:ptCount val="10"/>
                <c:pt idx="0">
                  <c:v>Starbucks</c:v>
                </c:pt>
                <c:pt idx="1">
                  <c:v>Krispy Krunchy Chicken</c:v>
                </c:pt>
                <c:pt idx="2">
                  <c:v>Kennedy Fried Chicken</c:v>
                </c:pt>
                <c:pt idx="3">
                  <c:v>Subway</c:v>
                </c:pt>
                <c:pt idx="4">
                  <c:v>Chicken Express</c:v>
                </c:pt>
                <c:pt idx="5">
                  <c:v>Jersey Mike's Subs</c:v>
                </c:pt>
                <c:pt idx="6">
                  <c:v>KFC</c:v>
                </c:pt>
                <c:pt idx="7">
                  <c:v>Capriotti's Sandwich Shop</c:v>
                </c:pt>
                <c:pt idx="8">
                  <c:v>Firehouse Subs</c:v>
                </c:pt>
                <c:pt idx="9">
                  <c:v>Schlotzsky's</c:v>
                </c:pt>
              </c:strCache>
            </c:strRef>
          </c:cat>
          <c:val>
            <c:numRef>
              <c:f>'3A-Top 10_Brands_by_Qual_Score'!$C$2:$C$11</c:f>
            </c:numRef>
          </c:val>
          <c:extLst>
            <c:ext xmlns:c16="http://schemas.microsoft.com/office/drawing/2014/chart" uri="{C3380CC4-5D6E-409C-BE32-E72D297353CC}">
              <c16:uniqueId val="{00000000-BB18-084A-AECD-766E1FDFB13C}"/>
            </c:ext>
          </c:extLst>
        </c:ser>
        <c:ser>
          <c:idx val="1"/>
          <c:order val="1"/>
          <c:spPr>
            <a:solidFill>
              <a:schemeClr val="accent2"/>
            </a:solidFill>
            <a:ln>
              <a:noFill/>
            </a:ln>
            <a:effectLst/>
          </c:spPr>
          <c:invertIfNegative val="0"/>
          <c:cat>
            <c:strRef>
              <c:f>'3A-Top 10_Brands_by_Qual_Score'!$A$2:$B$11</c:f>
              <c:strCache>
                <c:ptCount val="10"/>
                <c:pt idx="0">
                  <c:v>Starbucks</c:v>
                </c:pt>
                <c:pt idx="1">
                  <c:v>Krispy Krunchy Chicken</c:v>
                </c:pt>
                <c:pt idx="2">
                  <c:v>Kennedy Fried Chicken</c:v>
                </c:pt>
                <c:pt idx="3">
                  <c:v>Subway</c:v>
                </c:pt>
                <c:pt idx="4">
                  <c:v>Chicken Express</c:v>
                </c:pt>
                <c:pt idx="5">
                  <c:v>Jersey Mike's Subs</c:v>
                </c:pt>
                <c:pt idx="6">
                  <c:v>KFC</c:v>
                </c:pt>
                <c:pt idx="7">
                  <c:v>Capriotti's Sandwich Shop</c:v>
                </c:pt>
                <c:pt idx="8">
                  <c:v>Firehouse Subs</c:v>
                </c:pt>
                <c:pt idx="9">
                  <c:v>Schlotzsky's</c:v>
                </c:pt>
              </c:strCache>
            </c:strRef>
          </c:cat>
          <c:val>
            <c:numRef>
              <c:f>'3A-Top 10_Brands_by_Qual_Score'!$D$2:$D$11</c:f>
            </c:numRef>
          </c:val>
          <c:extLst>
            <c:ext xmlns:c16="http://schemas.microsoft.com/office/drawing/2014/chart" uri="{C3380CC4-5D6E-409C-BE32-E72D297353CC}">
              <c16:uniqueId val="{00000001-BB18-084A-AECD-766E1FDFB13C}"/>
            </c:ext>
          </c:extLst>
        </c:ser>
        <c:ser>
          <c:idx val="2"/>
          <c:order val="2"/>
          <c:spPr>
            <a:solidFill>
              <a:schemeClr val="accent3"/>
            </a:solidFill>
            <a:ln>
              <a:noFill/>
            </a:ln>
            <a:effectLst/>
          </c:spPr>
          <c:invertIfNegative val="0"/>
          <c:cat>
            <c:strRef>
              <c:f>'3A-Top 10_Brands_by_Qual_Score'!$A$2:$B$11</c:f>
              <c:strCache>
                <c:ptCount val="10"/>
                <c:pt idx="0">
                  <c:v>Starbucks</c:v>
                </c:pt>
                <c:pt idx="1">
                  <c:v>Krispy Krunchy Chicken</c:v>
                </c:pt>
                <c:pt idx="2">
                  <c:v>Kennedy Fried Chicken</c:v>
                </c:pt>
                <c:pt idx="3">
                  <c:v>Subway</c:v>
                </c:pt>
                <c:pt idx="4">
                  <c:v>Chicken Express</c:v>
                </c:pt>
                <c:pt idx="5">
                  <c:v>Jersey Mike's Subs</c:v>
                </c:pt>
                <c:pt idx="6">
                  <c:v>KFC</c:v>
                </c:pt>
                <c:pt idx="7">
                  <c:v>Capriotti's Sandwich Shop</c:v>
                </c:pt>
                <c:pt idx="8">
                  <c:v>Firehouse Subs</c:v>
                </c:pt>
                <c:pt idx="9">
                  <c:v>Schlotzsky's</c:v>
                </c:pt>
              </c:strCache>
            </c:strRef>
          </c:cat>
          <c:val>
            <c:numRef>
              <c:f>'3A-Top 10_Brands_by_Qual_Score'!$E$2:$E$11</c:f>
            </c:numRef>
          </c:val>
          <c:extLst>
            <c:ext xmlns:c16="http://schemas.microsoft.com/office/drawing/2014/chart" uri="{C3380CC4-5D6E-409C-BE32-E72D297353CC}">
              <c16:uniqueId val="{00000002-BB18-084A-AECD-766E1FDFB13C}"/>
            </c:ext>
          </c:extLst>
        </c:ser>
        <c:ser>
          <c:idx val="3"/>
          <c:order val="3"/>
          <c:spPr>
            <a:solidFill>
              <a:schemeClr val="accent4"/>
            </a:solidFill>
            <a:ln>
              <a:noFill/>
            </a:ln>
            <a:effectLst/>
          </c:spPr>
          <c:invertIfNegative val="0"/>
          <c:cat>
            <c:strRef>
              <c:f>'3A-Top 10_Brands_by_Qual_Score'!$A$2:$B$11</c:f>
              <c:strCache>
                <c:ptCount val="10"/>
                <c:pt idx="0">
                  <c:v>Starbucks</c:v>
                </c:pt>
                <c:pt idx="1">
                  <c:v>Krispy Krunchy Chicken</c:v>
                </c:pt>
                <c:pt idx="2">
                  <c:v>Kennedy Fried Chicken</c:v>
                </c:pt>
                <c:pt idx="3">
                  <c:v>Subway</c:v>
                </c:pt>
                <c:pt idx="4">
                  <c:v>Chicken Express</c:v>
                </c:pt>
                <c:pt idx="5">
                  <c:v>Jersey Mike's Subs</c:v>
                </c:pt>
                <c:pt idx="6">
                  <c:v>KFC</c:v>
                </c:pt>
                <c:pt idx="7">
                  <c:v>Capriotti's Sandwich Shop</c:v>
                </c:pt>
                <c:pt idx="8">
                  <c:v>Firehouse Subs</c:v>
                </c:pt>
                <c:pt idx="9">
                  <c:v>Schlotzsky's</c:v>
                </c:pt>
              </c:strCache>
            </c:strRef>
          </c:cat>
          <c:val>
            <c:numRef>
              <c:f>'3A-Top 10_Brands_by_Qual_Score'!$F$2:$F$11</c:f>
            </c:numRef>
          </c:val>
          <c:extLst>
            <c:ext xmlns:c16="http://schemas.microsoft.com/office/drawing/2014/chart" uri="{C3380CC4-5D6E-409C-BE32-E72D297353CC}">
              <c16:uniqueId val="{00000003-BB18-084A-AECD-766E1FDFB13C}"/>
            </c:ext>
          </c:extLst>
        </c:ser>
        <c:ser>
          <c:idx val="4"/>
          <c:order val="4"/>
          <c:spPr>
            <a:solidFill>
              <a:schemeClr val="accent5"/>
            </a:solidFill>
            <a:ln>
              <a:noFill/>
            </a:ln>
            <a:effectLst/>
          </c:spPr>
          <c:invertIfNegative val="0"/>
          <c:cat>
            <c:strRef>
              <c:f>'3A-Top 10_Brands_by_Qual_Score'!$A$2:$B$11</c:f>
              <c:strCache>
                <c:ptCount val="10"/>
                <c:pt idx="0">
                  <c:v>Starbucks</c:v>
                </c:pt>
                <c:pt idx="1">
                  <c:v>Krispy Krunchy Chicken</c:v>
                </c:pt>
                <c:pt idx="2">
                  <c:v>Kennedy Fried Chicken</c:v>
                </c:pt>
                <c:pt idx="3">
                  <c:v>Subway</c:v>
                </c:pt>
                <c:pt idx="4">
                  <c:v>Chicken Express</c:v>
                </c:pt>
                <c:pt idx="5">
                  <c:v>Jersey Mike's Subs</c:v>
                </c:pt>
                <c:pt idx="6">
                  <c:v>KFC</c:v>
                </c:pt>
                <c:pt idx="7">
                  <c:v>Capriotti's Sandwich Shop</c:v>
                </c:pt>
                <c:pt idx="8">
                  <c:v>Firehouse Subs</c:v>
                </c:pt>
                <c:pt idx="9">
                  <c:v>Schlotzsky's</c:v>
                </c:pt>
              </c:strCache>
            </c:strRef>
          </c:cat>
          <c:val>
            <c:numRef>
              <c:f>'3A-Top 10_Brands_by_Qual_Score'!$G$2:$G$11</c:f>
            </c:numRef>
          </c:val>
          <c:extLst>
            <c:ext xmlns:c16="http://schemas.microsoft.com/office/drawing/2014/chart" uri="{C3380CC4-5D6E-409C-BE32-E72D297353CC}">
              <c16:uniqueId val="{00000004-BB18-084A-AECD-766E1FDFB13C}"/>
            </c:ext>
          </c:extLst>
        </c:ser>
        <c:ser>
          <c:idx val="5"/>
          <c:order val="5"/>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'3A-Top 10_Brands_by_Qual_Score'!$A$2:$B$11</c:f>
              <c:strCache>
                <c:ptCount val="10"/>
                <c:pt idx="0">
                  <c:v>Starbucks</c:v>
                </c:pt>
                <c:pt idx="1">
                  <c:v>Krispy Krunchy Chicken</c:v>
                </c:pt>
                <c:pt idx="2">
                  <c:v>Kennedy Fried Chicken</c:v>
                </c:pt>
                <c:pt idx="3">
                  <c:v>Subway</c:v>
                </c:pt>
                <c:pt idx="4">
                  <c:v>Chicken Express</c:v>
                </c:pt>
                <c:pt idx="5">
                  <c:v>Jersey Mike's Subs</c:v>
                </c:pt>
                <c:pt idx="6">
                  <c:v>KFC</c:v>
                </c:pt>
                <c:pt idx="7">
                  <c:v>Capriotti's Sandwich Shop</c:v>
                </c:pt>
                <c:pt idx="8">
                  <c:v>Firehouse Subs</c:v>
                </c:pt>
                <c:pt idx="9">
                  <c:v>Schlotzsky's</c:v>
                </c:pt>
              </c:strCache>
            </c:strRef>
          </c:cat>
          <c:val>
            <c:numRef>
              <c:f>'3A-Top 10_Brands_by_Qual_Score'!$H$2:$H$11</c:f>
              <c:numCache>
                <c:formatCode>General</c:formatCode>
                <c:ptCount val="10"/>
                <c:pt idx="0">
                  <c:v>4.9000000000000004</c:v>
                </c:pt>
                <c:pt idx="1">
                  <c:v>4.8</c:v>
                </c:pt>
                <c:pt idx="2">
                  <c:v>4.8</c:v>
                </c:pt>
                <c:pt idx="3">
                  <c:v>4.8</c:v>
                </c:pt>
                <c:pt idx="4">
                  <c:v>4.8</c:v>
                </c:pt>
                <c:pt idx="5">
                  <c:v>4.8</c:v>
                </c:pt>
                <c:pt idx="6">
                  <c:v>4.8</c:v>
                </c:pt>
                <c:pt idx="7">
                  <c:v>4.8</c:v>
                </c:pt>
                <c:pt idx="8">
                  <c:v>4.8</c:v>
                </c:pt>
                <c:pt idx="9">
                  <c:v>4.8</c:v>
                </c:pt>
              </c:numCache>
            </c:numRef>
          </c:val>
          <c:extLst>
            <c:ext xmlns:c16="http://schemas.microsoft.com/office/drawing/2014/chart" uri="{C3380CC4-5D6E-409C-BE32-E72D297353CC}">
              <c16:uniqueId val="{00000005-BB18-084A-AECD-766E1FDFB13C}"/>
            </c:ext>
          </c:extLst>
        </c:ser>
        <c:dLbls>
          <c:showLegendKey val="0"/>
          <c:showVal val="0"/>
          <c:showCatName val="0"/>
          <c:showSerName val="0"/>
          <c:showPercent val="0"/>
          <c:showBubbleSize val="0"/>
        </c:dLbls>
        <c:gapWidth val="219"/>
        <c:overlap val="-27"/>
        <c:axId val="1683716560"/>
        <c:axId val="1074875808"/>
      </c:barChart>
      <c:catAx>
        <c:axId val="16837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875808"/>
        <c:crosses val="autoZero"/>
        <c:auto val="1"/>
        <c:lblAlgn val="ctr"/>
        <c:lblOffset val="100"/>
        <c:noMultiLvlLbl val="0"/>
      </c:catAx>
      <c:valAx>
        <c:axId val="107487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1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'3A_Qual_Quant Analysis'!$B$1</c:f>
              <c:strCache>
                <c:ptCount val="1"/>
                <c:pt idx="0">
                  <c:v>Quantitative Score</c:v>
                </c:pt>
              </c:strCache>
            </c:strRef>
          </c:tx>
          <c:spPr>
            <a:ln w="19050" cap="rnd">
              <a:noFill/>
              <a:round/>
            </a:ln>
            <a:effectLst/>
          </c:spPr>
          <c:marker>
            <c:symbol val="circle"/>
            <c:size val="5"/>
            <c:spPr>
              <a:solidFill>
                <a:schemeClr val="accent1"/>
              </a:solidFill>
              <a:ln w="9525">
                <a:solidFill>
                  <a:schemeClr val="accent1"/>
                </a:solidFill>
              </a:ln>
              <a:effectLst/>
            </c:spPr>
          </c:marker>
          <c:xVal>
            <c:strRef>
              <c:f>'3A_Qual_Quant Analysis'!$A$2:$A$201</c:f>
              <c:strCache>
                <c:ptCount val="200"/>
                <c:pt idx="0">
                  <c:v>T.G.I. Friday's</c:v>
                </c:pt>
                <c:pt idx="1">
                  <c:v>Poke Bar</c:v>
                </c:pt>
                <c:pt idx="2">
                  <c:v>Original Tommy's Hamburgers</c:v>
                </c:pt>
                <c:pt idx="3">
                  <c:v>Little Greek</c:v>
                </c:pt>
                <c:pt idx="4">
                  <c:v>WaWa</c:v>
                </c:pt>
                <c:pt idx="5">
                  <c:v>Pokeworks</c:v>
                </c:pt>
                <c:pt idx="6">
                  <c:v>Pizza Boli's</c:v>
                </c:pt>
                <c:pt idx="7">
                  <c:v>BBQ Chicken</c:v>
                </c:pt>
                <c:pt idx="8">
                  <c:v>Red Robin</c:v>
                </c:pt>
                <c:pt idx="9">
                  <c:v>Tender Greens</c:v>
                </c:pt>
                <c:pt idx="10">
                  <c:v>Hopdoddy Burger Bar</c:v>
                </c:pt>
                <c:pt idx="11">
                  <c:v>Anthony's Coal Fired Pizza</c:v>
                </c:pt>
                <c:pt idx="12">
                  <c:v>Smokey Bones Bar &amp; Fire Grill</c:v>
                </c:pt>
                <c:pt idx="13">
                  <c:v>Red Lobster</c:v>
                </c:pt>
                <c:pt idx="14">
                  <c:v>Bareburger</c:v>
                </c:pt>
                <c:pt idx="15">
                  <c:v>Baja Fresh Mexican Grill</c:v>
                </c:pt>
                <c:pt idx="16">
                  <c:v>ZaLat Inc.</c:v>
                </c:pt>
                <c:pt idx="17">
                  <c:v>Pura Vida Parent</c:v>
                </c:pt>
                <c:pt idx="18">
                  <c:v>Romano's Macaroni Grill</c:v>
                </c:pt>
                <c:pt idx="19">
                  <c:v>4 Rivers Smokehouse</c:v>
                </c:pt>
                <c:pt idx="20">
                  <c:v>Houlihan's</c:v>
                </c:pt>
                <c:pt idx="21">
                  <c:v>Chickie's &amp; Pete's</c:v>
                </c:pt>
                <c:pt idx="22">
                  <c:v>Noches De Colombia</c:v>
                </c:pt>
                <c:pt idx="23">
                  <c:v>Krispy Krunchy Chicken</c:v>
                </c:pt>
                <c:pt idx="24">
                  <c:v>Carrot Express</c:v>
                </c:pt>
                <c:pt idx="25">
                  <c:v>Duchess Restaurant</c:v>
                </c:pt>
                <c:pt idx="26">
                  <c:v>Famous Dave's Barbeque</c:v>
                </c:pt>
                <c:pt idx="27">
                  <c:v>Gator's Dockside</c:v>
                </c:pt>
                <c:pt idx="28">
                  <c:v>Bento Cafe</c:v>
                </c:pt>
                <c:pt idx="29">
                  <c:v>First Watch</c:v>
                </c:pt>
                <c:pt idx="30">
                  <c:v>Huey Magoos</c:v>
                </c:pt>
                <c:pt idx="31">
                  <c:v>Sonny's BBQ</c:v>
                </c:pt>
                <c:pt idx="32">
                  <c:v>RAM International I, LLC</c:v>
                </c:pt>
                <c:pt idx="33">
                  <c:v>MyRosati's Pizza</c:v>
                </c:pt>
                <c:pt idx="34">
                  <c:v>BurgerFi</c:v>
                </c:pt>
                <c:pt idx="35">
                  <c:v>Gus's World Famous Fried Chicken</c:v>
                </c:pt>
                <c:pt idx="36">
                  <c:v>Bawarchi Biryani Point</c:v>
                </c:pt>
                <c:pt idx="37">
                  <c:v>Pita Pit</c:v>
                </c:pt>
                <c:pt idx="38">
                  <c:v>Bru’s Room Sports Grill</c:v>
                </c:pt>
                <c:pt idx="39">
                  <c:v>Haagen Dazs Shop</c:v>
                </c:pt>
                <c:pt idx="40">
                  <c:v>Papa John's</c:v>
                </c:pt>
                <c:pt idx="41">
                  <c:v>JINYA Ramen Bar</c:v>
                </c:pt>
                <c:pt idx="42">
                  <c:v>Papa Murphy's</c:v>
                </c:pt>
                <c:pt idx="43">
                  <c:v>On The Border</c:v>
                </c:pt>
                <c:pt idx="44">
                  <c:v>Bonchon</c:v>
                </c:pt>
                <c:pt idx="45">
                  <c:v>Golden Krust Franchising, Inc.</c:v>
                </c:pt>
                <c:pt idx="46">
                  <c:v>The Valls Group</c:v>
                </c:pt>
                <c:pt idx="47">
                  <c:v>Uno Pizzeria &amp; Grill</c:v>
                </c:pt>
                <c:pt idx="48">
                  <c:v>Buffalo Wild Wings</c:v>
                </c:pt>
                <c:pt idx="49">
                  <c:v>The Original Pancake House</c:v>
                </c:pt>
                <c:pt idx="50">
                  <c:v>WZ Franchise Corporation</c:v>
                </c:pt>
                <c:pt idx="51">
                  <c:v>Hooters</c:v>
                </c:pt>
                <c:pt idx="52">
                  <c:v>Black Walnut Cafe</c:v>
                </c:pt>
                <c:pt idx="53">
                  <c:v>Ike's Love &amp; Sandwiches</c:v>
                </c:pt>
                <c:pt idx="54">
                  <c:v>Applebee's</c:v>
                </c:pt>
                <c:pt idx="55">
                  <c:v>Bed-Stuy Fish Fry</c:v>
                </c:pt>
                <c:pt idx="56">
                  <c:v>Hungry Howie's Pizza</c:v>
                </c:pt>
                <c:pt idx="57">
                  <c:v>Tropical Smoothie Cafe</c:v>
                </c:pt>
                <c:pt idx="58">
                  <c:v>P.F. Chang's China Bistro</c:v>
                </c:pt>
                <c:pt idx="59">
                  <c:v>Gong Cha</c:v>
                </c:pt>
                <c:pt idx="60">
                  <c:v>Modern Market</c:v>
                </c:pt>
                <c:pt idx="61">
                  <c:v>Tocaya Organica</c:v>
                </c:pt>
                <c:pt idx="62">
                  <c:v>Garden Catering</c:v>
                </c:pt>
                <c:pt idx="63">
                  <c:v>Outback Steakhouse</c:v>
                </c:pt>
                <c:pt idx="64">
                  <c:v>Hattie B's</c:v>
                </c:pt>
                <c:pt idx="65">
                  <c:v>Footprints Cafe</c:v>
                </c:pt>
                <c:pt idx="66">
                  <c:v>Freshii</c:v>
                </c:pt>
                <c:pt idx="67">
                  <c:v>Kennedy Fried Chicken</c:v>
                </c:pt>
                <c:pt idx="68">
                  <c:v>Manny &amp; Olga's Pizza</c:v>
                </c:pt>
                <c:pt idx="69">
                  <c:v>FIC Restaurants LLC.</c:v>
                </c:pt>
                <c:pt idx="70">
                  <c:v>Dallas BBQ</c:v>
                </c:pt>
                <c:pt idx="71">
                  <c:v>Native Grill &amp; Wings</c:v>
                </c:pt>
                <c:pt idx="72">
                  <c:v>Wayback Burgers</c:v>
                </c:pt>
                <c:pt idx="73">
                  <c:v>Rubio's Restaurants</c:v>
                </c:pt>
                <c:pt idx="74">
                  <c:v>Wings Over</c:v>
                </c:pt>
                <c:pt idx="75">
                  <c:v>Kelly's Roast Beef Inc.- Boston</c:v>
                </c:pt>
                <c:pt idx="76">
                  <c:v>Nation's Foodservice, Inc.</c:v>
                </c:pt>
                <c:pt idx="77">
                  <c:v>Krystal</c:v>
                </c:pt>
                <c:pt idx="78">
                  <c:v>Fun Eats and Drinks</c:v>
                </c:pt>
                <c:pt idx="79">
                  <c:v>IHOP</c:v>
                </c:pt>
                <c:pt idx="80">
                  <c:v>Velvet Taco</c:v>
                </c:pt>
                <c:pt idx="81">
                  <c:v>El Pollo Loco, Inc.</c:v>
                </c:pt>
                <c:pt idx="82">
                  <c:v>BURGERIM</c:v>
                </c:pt>
                <c:pt idx="83">
                  <c:v>Roti Modern Mediterranean, LLC</c:v>
                </c:pt>
                <c:pt idx="84">
                  <c:v>Norms Restaurant’s, LLC</c:v>
                </c:pt>
                <c:pt idx="85">
                  <c:v>Hurricane Grill &amp; Wings</c:v>
                </c:pt>
                <c:pt idx="86">
                  <c:v>Moshi Moshi</c:v>
                </c:pt>
                <c:pt idx="87">
                  <c:v>Denny's</c:v>
                </c:pt>
                <c:pt idx="88">
                  <c:v>The Original Brooklyn Water Bagel Co.</c:v>
                </c:pt>
                <c:pt idx="89">
                  <c:v>Olive Garden</c:v>
                </c:pt>
                <c:pt idx="90">
                  <c:v>Carl's Jr. Restaurants</c:v>
                </c:pt>
                <c:pt idx="91">
                  <c:v>Perkins &amp; Marie Callender's, LLC.</c:v>
                </c:pt>
                <c:pt idx="92">
                  <c:v>Teriyaki Madness</c:v>
                </c:pt>
                <c:pt idx="93">
                  <c:v>Fat Shack America, LLC</c:v>
                </c:pt>
                <c:pt idx="94">
                  <c:v>DICED</c:v>
                </c:pt>
                <c:pt idx="95">
                  <c:v>Pieology Pizzeria</c:v>
                </c:pt>
                <c:pt idx="96">
                  <c:v>Noodles &amp; Company</c:v>
                </c:pt>
                <c:pt idx="97">
                  <c:v>Toppers Pizza Inc.</c:v>
                </c:pt>
                <c:pt idx="98">
                  <c:v>Taco Mac</c:v>
                </c:pt>
                <c:pt idx="99">
                  <c:v>Boston Market</c:v>
                </c:pt>
                <c:pt idx="100">
                  <c:v>Muscle Maker Brands, LLC</c:v>
                </c:pt>
                <c:pt idx="101">
                  <c:v>Marco's Pizza</c:v>
                </c:pt>
                <c:pt idx="102">
                  <c:v>Krispy Kreme</c:v>
                </c:pt>
                <c:pt idx="103">
                  <c:v>Pick Up Stix</c:v>
                </c:pt>
                <c:pt idx="104">
                  <c:v>Latin Cafe 2000</c:v>
                </c:pt>
                <c:pt idx="105">
                  <c:v>Bolay</c:v>
                </c:pt>
                <c:pt idx="106">
                  <c:v>Fuddruckers</c:v>
                </c:pt>
                <c:pt idx="107">
                  <c:v>Wingstop</c:v>
                </c:pt>
                <c:pt idx="108">
                  <c:v>Subway</c:v>
                </c:pt>
                <c:pt idx="109">
                  <c:v>Little Caesars</c:v>
                </c:pt>
                <c:pt idx="110">
                  <c:v>Manhattan Bagel</c:v>
                </c:pt>
                <c:pt idx="111">
                  <c:v>Pinecrest Bakery</c:v>
                </c:pt>
                <c:pt idx="112">
                  <c:v>The Buffalo Spot</c:v>
                </c:pt>
                <c:pt idx="113">
                  <c:v>Moe's Southwest Grill</c:v>
                </c:pt>
                <c:pt idx="114">
                  <c:v>The Halal Guys Inc.</c:v>
                </c:pt>
                <c:pt idx="115">
                  <c:v>Miami Subs</c:v>
                </c:pt>
                <c:pt idx="116">
                  <c:v>Corporate Management Group</c:v>
                </c:pt>
                <c:pt idx="117">
                  <c:v>Captain D's Seafood Restaurant</c:v>
                </c:pt>
                <c:pt idx="118">
                  <c:v>Chicken Express</c:v>
                </c:pt>
                <c:pt idx="119">
                  <c:v>Mellow Mushroom</c:v>
                </c:pt>
                <c:pt idx="120">
                  <c:v>Shark's Fish &amp; Chicken</c:v>
                </c:pt>
                <c:pt idx="121">
                  <c:v>McAlister's Deli</c:v>
                </c:pt>
                <c:pt idx="122">
                  <c:v>Jersey Mike's Subs</c:v>
                </c:pt>
                <c:pt idx="123">
                  <c:v>KFC</c:v>
                </c:pt>
                <c:pt idx="124">
                  <c:v>Dickey's Barbecue Restaurants, Inc.</c:v>
                </c:pt>
                <c:pt idx="125">
                  <c:v>Capriotti's Sandwich Shop</c:v>
                </c:pt>
                <c:pt idx="126">
                  <c:v>Fatburger</c:v>
                </c:pt>
                <c:pt idx="127">
                  <c:v>Playa Bowls</c:v>
                </c:pt>
                <c:pt idx="128">
                  <c:v>Jack in the Box</c:v>
                </c:pt>
                <c:pt idx="129">
                  <c:v>Taco Burrito King</c:v>
                </c:pt>
                <c:pt idx="130">
                  <c:v>Chicken Kitchen</c:v>
                </c:pt>
                <c:pt idx="131">
                  <c:v>White Castle</c:v>
                </c:pt>
                <c:pt idx="132">
                  <c:v>Shari's Cafe &amp; Pies</c:v>
                </c:pt>
                <c:pt idx="133">
                  <c:v>Village Inn</c:v>
                </c:pt>
                <c:pt idx="134">
                  <c:v>Pita Jungle</c:v>
                </c:pt>
                <c:pt idx="135">
                  <c:v>American Deli</c:v>
                </c:pt>
                <c:pt idx="136">
                  <c:v>Qdoba</c:v>
                </c:pt>
                <c:pt idx="137">
                  <c:v>Unilever dba The Ice Cream Shop</c:v>
                </c:pt>
                <c:pt idx="138">
                  <c:v>Taco Bueno Restaurants</c:v>
                </c:pt>
                <c:pt idx="139">
                  <c:v>Firehouse Subs</c:v>
                </c:pt>
                <c:pt idx="140">
                  <c:v>Schlotzsky's</c:v>
                </c:pt>
                <c:pt idx="141">
                  <c:v>Farmer Boys</c:v>
                </c:pt>
                <c:pt idx="142">
                  <c:v>Cold Stone Creamery</c:v>
                </c:pt>
                <c:pt idx="143">
                  <c:v>Luna Grill</c:v>
                </c:pt>
                <c:pt idx="144">
                  <c:v>Cici's Enterprises</c:v>
                </c:pt>
                <c:pt idx="145">
                  <c:v>Taqueria Los Comales</c:v>
                </c:pt>
                <c:pt idx="146">
                  <c:v>Franklin Restaurant Group</c:v>
                </c:pt>
                <c:pt idx="147">
                  <c:v>WingHouse Bar &amp; Grill</c:v>
                </c:pt>
                <c:pt idx="148">
                  <c:v>Sombrero Mexican Food</c:v>
                </c:pt>
                <c:pt idx="149">
                  <c:v>Starbucks</c:v>
                </c:pt>
                <c:pt idx="150">
                  <c:v>Los Verdes</c:v>
                </c:pt>
                <c:pt idx="151">
                  <c:v>J. Christopher's</c:v>
                </c:pt>
                <c:pt idx="152">
                  <c:v>Quickway</c:v>
                </c:pt>
                <c:pt idx="153">
                  <c:v>Salem's Fresh Eats</c:v>
                </c:pt>
                <c:pt idx="154">
                  <c:v>Carvel</c:v>
                </c:pt>
                <c:pt idx="155">
                  <c:v>Arby's</c:v>
                </c:pt>
                <c:pt idx="156">
                  <c:v>Vitality Bowls</c:v>
                </c:pt>
                <c:pt idx="157">
                  <c:v>Lime Fresh Mexican Grill</c:v>
                </c:pt>
                <c:pt idx="158">
                  <c:v>Veggie Grill, Inc.</c:v>
                </c:pt>
                <c:pt idx="159">
                  <c:v>WaBa Grill Franchise Corp.</c:v>
                </c:pt>
                <c:pt idx="160">
                  <c:v>Panda Express</c:v>
                </c:pt>
                <c:pt idx="161">
                  <c:v>Corner Bakery Cafe</c:v>
                </c:pt>
                <c:pt idx="162">
                  <c:v>Which Wich Superior Sandwiches</c:v>
                </c:pt>
                <c:pt idx="163">
                  <c:v>Steak 'n Shake</c:v>
                </c:pt>
                <c:pt idx="164">
                  <c:v>Yogis Grill</c:v>
                </c:pt>
                <c:pt idx="165">
                  <c:v>Burger King</c:v>
                </c:pt>
                <c:pt idx="166">
                  <c:v>Texas Chicken &amp; Burgers</c:v>
                </c:pt>
                <c:pt idx="167">
                  <c:v>Filibertos Mexican Food</c:v>
                </c:pt>
                <c:pt idx="168">
                  <c:v>Zaxby's</c:v>
                </c:pt>
                <c:pt idx="169">
                  <c:v>Five Guys Enterprises, LLC</c:v>
                </c:pt>
                <c:pt idx="170">
                  <c:v>Chipotle</c:v>
                </c:pt>
                <c:pt idx="171">
                  <c:v>Sarpino's Pizzeria</c:v>
                </c:pt>
                <c:pt idx="172">
                  <c:v>Sonic</c:v>
                </c:pt>
                <c:pt idx="173">
                  <c:v>Dairy Queen</c:v>
                </c:pt>
                <c:pt idx="174">
                  <c:v>&amp;pizza</c:v>
                </c:pt>
                <c:pt idx="175">
                  <c:v>Fuzzy's Taco Shop</c:v>
                </c:pt>
                <c:pt idx="176">
                  <c:v>Wienerschnitzel</c:v>
                </c:pt>
                <c:pt idx="177">
                  <c:v>Los Amigos Taqueria</c:v>
                </c:pt>
                <c:pt idx="178">
                  <c:v>Robertos Taco Shop</c:v>
                </c:pt>
                <c:pt idx="179">
                  <c:v>Campero USA Corp.</c:v>
                </c:pt>
                <c:pt idx="180">
                  <c:v>L&amp;L Hawaiian BBQ</c:v>
                </c:pt>
                <c:pt idx="181">
                  <c:v>Donato's Pizza</c:v>
                </c:pt>
                <c:pt idx="182">
                  <c:v>PDQ</c:v>
                </c:pt>
                <c:pt idx="183">
                  <c:v>Charleys Philly Steaks</c:v>
                </c:pt>
                <c:pt idx="184">
                  <c:v>Tacos El Gavilan</c:v>
                </c:pt>
                <c:pt idx="185">
                  <c:v>Jet’s America</c:v>
                </c:pt>
                <c:pt idx="186">
                  <c:v>Crown Fried Chicken</c:v>
                </c:pt>
                <c:pt idx="187">
                  <c:v>Checkers Drive-In Restaurants, Inc.,</c:v>
                </c:pt>
                <c:pt idx="188">
                  <c:v>Ciccio Restaurant Group</c:v>
                </c:pt>
                <c:pt idx="189">
                  <c:v>Tijuana Flats Restaurants LLC</c:v>
                </c:pt>
                <c:pt idx="190">
                  <c:v>Harold's Chicken Shack</c:v>
                </c:pt>
                <c:pt idx="191">
                  <c:v>Golden Chick</c:v>
                </c:pt>
                <c:pt idx="192">
                  <c:v>Jamba Juice</c:v>
                </c:pt>
                <c:pt idx="193">
                  <c:v>Church's Chicken</c:v>
                </c:pt>
                <c:pt idx="194">
                  <c:v>by Chloe, part of ESquared</c:v>
                </c:pt>
                <c:pt idx="195">
                  <c:v>Kung Fu Tea</c:v>
                </c:pt>
                <c:pt idx="196">
                  <c:v>America's Best Wings</c:v>
                </c:pt>
                <c:pt idx="197">
                  <c:v>Dos Toros</c:v>
                </c:pt>
                <c:pt idx="198">
                  <c:v>Chick-fil-A</c:v>
                </c:pt>
                <c:pt idx="199">
                  <c:v>Fresh Kitchen</c:v>
                </c:pt>
              </c:strCache>
            </c:strRef>
          </c:xVal>
          <c:yVal>
            <c:numRef>
              <c:f>'3A_Qual_Quant Analysis'!$B$2:$B$201</c:f>
              <c:numCache>
                <c:formatCode>General</c:formatCode>
                <c:ptCount val="200"/>
                <c:pt idx="0">
                  <c:v>0.6272462601355383</c:v>
                </c:pt>
                <c:pt idx="1">
                  <c:v>0.594547596265117</c:v>
                </c:pt>
                <c:pt idx="2">
                  <c:v>0.57724860779466447</c:v>
                </c:pt>
                <c:pt idx="3">
                  <c:v>0.56741593266628554</c:v>
                </c:pt>
                <c:pt idx="4">
                  <c:v>0.56440256953611723</c:v>
                </c:pt>
                <c:pt idx="5">
                  <c:v>0.54557292603917651</c:v>
                </c:pt>
                <c:pt idx="6">
                  <c:v>0.52844459163502133</c:v>
                </c:pt>
                <c:pt idx="7">
                  <c:v>0.52832361814719575</c:v>
                </c:pt>
                <c:pt idx="8">
                  <c:v>0.52827252107293732</c:v>
                </c:pt>
                <c:pt idx="9">
                  <c:v>0.52817918049142665</c:v>
                </c:pt>
                <c:pt idx="10">
                  <c:v>0.52118280005296735</c:v>
                </c:pt>
                <c:pt idx="11">
                  <c:v>0.51999147878577179</c:v>
                </c:pt>
                <c:pt idx="12">
                  <c:v>0.51888642789238815</c:v>
                </c:pt>
                <c:pt idx="13">
                  <c:v>0.51506830783329327</c:v>
                </c:pt>
                <c:pt idx="14">
                  <c:v>0.5140569579807609</c:v>
                </c:pt>
                <c:pt idx="15">
                  <c:v>0.51396272864538128</c:v>
                </c:pt>
                <c:pt idx="16">
                  <c:v>0.51215813019734568</c:v>
                </c:pt>
                <c:pt idx="17">
                  <c:v>0.51148587678632562</c:v>
                </c:pt>
                <c:pt idx="18">
                  <c:v>0.50679441664026825</c:v>
                </c:pt>
                <c:pt idx="19">
                  <c:v>0.50302739240613337</c:v>
                </c:pt>
                <c:pt idx="20">
                  <c:v>0.50204618611354701</c:v>
                </c:pt>
                <c:pt idx="21">
                  <c:v>0.50171454369402391</c:v>
                </c:pt>
                <c:pt idx="22">
                  <c:v>0.50155840202192647</c:v>
                </c:pt>
                <c:pt idx="23">
                  <c:v>0.50008301045090175</c:v>
                </c:pt>
                <c:pt idx="24">
                  <c:v>0.49853094574507106</c:v>
                </c:pt>
                <c:pt idx="25">
                  <c:v>0.49839943672162978</c:v>
                </c:pt>
                <c:pt idx="26">
                  <c:v>0.49732640441359061</c:v>
                </c:pt>
                <c:pt idx="27">
                  <c:v>0.49644538895735651</c:v>
                </c:pt>
                <c:pt idx="28">
                  <c:v>0.49634248443633217</c:v>
                </c:pt>
                <c:pt idx="29">
                  <c:v>0.49633758597885247</c:v>
                </c:pt>
                <c:pt idx="30">
                  <c:v>0.49543826277868835</c:v>
                </c:pt>
                <c:pt idx="31">
                  <c:v>0.49441681654958419</c:v>
                </c:pt>
                <c:pt idx="32">
                  <c:v>0.49413349397788559</c:v>
                </c:pt>
                <c:pt idx="33">
                  <c:v>0.49378678060740205</c:v>
                </c:pt>
                <c:pt idx="34">
                  <c:v>0.4906440440168327</c:v>
                </c:pt>
                <c:pt idx="35">
                  <c:v>0.48655222443599133</c:v>
                </c:pt>
                <c:pt idx="36">
                  <c:v>0.48408065344122975</c:v>
                </c:pt>
                <c:pt idx="37">
                  <c:v>0.48310576164354913</c:v>
                </c:pt>
                <c:pt idx="38">
                  <c:v>0.48092441564110383</c:v>
                </c:pt>
                <c:pt idx="39">
                  <c:v>0.47771589315142804</c:v>
                </c:pt>
                <c:pt idx="40">
                  <c:v>0.47722528456588192</c:v>
                </c:pt>
                <c:pt idx="41">
                  <c:v>0.47558204319654102</c:v>
                </c:pt>
                <c:pt idx="42">
                  <c:v>0.47534538468804732</c:v>
                </c:pt>
                <c:pt idx="43">
                  <c:v>0.47371461227696626</c:v>
                </c:pt>
                <c:pt idx="44">
                  <c:v>0.47206041215560723</c:v>
                </c:pt>
                <c:pt idx="45">
                  <c:v>0.47132482335512393</c:v>
                </c:pt>
                <c:pt idx="46">
                  <c:v>0.47011264297496907</c:v>
                </c:pt>
                <c:pt idx="47">
                  <c:v>0.46944138710302957</c:v>
                </c:pt>
                <c:pt idx="48">
                  <c:v>0.46828001118566048</c:v>
                </c:pt>
                <c:pt idx="49">
                  <c:v>0.4679788903816684</c:v>
                </c:pt>
                <c:pt idx="50">
                  <c:v>0.46773943263644002</c:v>
                </c:pt>
                <c:pt idx="51">
                  <c:v>0.46756942025053083</c:v>
                </c:pt>
                <c:pt idx="52">
                  <c:v>0.46711181317041489</c:v>
                </c:pt>
                <c:pt idx="53">
                  <c:v>0.46703799806199026</c:v>
                </c:pt>
                <c:pt idx="54">
                  <c:v>0.46690657579895389</c:v>
                </c:pt>
                <c:pt idx="55">
                  <c:v>0.46596010719029496</c:v>
                </c:pt>
                <c:pt idx="56">
                  <c:v>0.46513151289899662</c:v>
                </c:pt>
                <c:pt idx="57">
                  <c:v>0.46412421825546624</c:v>
                </c:pt>
                <c:pt idx="58">
                  <c:v>0.463647338530083</c:v>
                </c:pt>
                <c:pt idx="59">
                  <c:v>0.4618266434393129</c:v>
                </c:pt>
                <c:pt idx="60">
                  <c:v>0.46120796741109804</c:v>
                </c:pt>
                <c:pt idx="61">
                  <c:v>0.46053126049097848</c:v>
                </c:pt>
                <c:pt idx="62">
                  <c:v>0.4599532690328082</c:v>
                </c:pt>
                <c:pt idx="63">
                  <c:v>0.459536703647626</c:v>
                </c:pt>
                <c:pt idx="64">
                  <c:v>0.45831353606618208</c:v>
                </c:pt>
                <c:pt idx="65">
                  <c:v>0.45785620862466347</c:v>
                </c:pt>
                <c:pt idx="66">
                  <c:v>0.45744756116050256</c:v>
                </c:pt>
                <c:pt idx="67">
                  <c:v>0.45665067453246699</c:v>
                </c:pt>
                <c:pt idx="68">
                  <c:v>0.45624663014101019</c:v>
                </c:pt>
                <c:pt idx="69">
                  <c:v>0.45547290770761784</c:v>
                </c:pt>
                <c:pt idx="70">
                  <c:v>0.45393279504325035</c:v>
                </c:pt>
                <c:pt idx="71">
                  <c:v>0.45243308003590177</c:v>
                </c:pt>
                <c:pt idx="72">
                  <c:v>0.45116682581940404</c:v>
                </c:pt>
                <c:pt idx="73">
                  <c:v>0.45086659572419202</c:v>
                </c:pt>
                <c:pt idx="74">
                  <c:v>0.45032983836930962</c:v>
                </c:pt>
                <c:pt idx="75">
                  <c:v>0.45001571223335057</c:v>
                </c:pt>
                <c:pt idx="76">
                  <c:v>0.44956947599778119</c:v>
                </c:pt>
                <c:pt idx="77">
                  <c:v>0.44875498329226998</c:v>
                </c:pt>
                <c:pt idx="78">
                  <c:v>0.44668279021105661</c:v>
                </c:pt>
                <c:pt idx="79">
                  <c:v>0.44667238340024823</c:v>
                </c:pt>
                <c:pt idx="80">
                  <c:v>0.44636988176630643</c:v>
                </c:pt>
                <c:pt idx="81">
                  <c:v>0.44620679564566884</c:v>
                </c:pt>
                <c:pt idx="82">
                  <c:v>0.44610296974757091</c:v>
                </c:pt>
                <c:pt idx="83">
                  <c:v>0.44471908289396556</c:v>
                </c:pt>
                <c:pt idx="84">
                  <c:v>0.44237074822566386</c:v>
                </c:pt>
                <c:pt idx="85">
                  <c:v>0.44230956847386421</c:v>
                </c:pt>
                <c:pt idx="86">
                  <c:v>0.44121847083331417</c:v>
                </c:pt>
                <c:pt idx="87">
                  <c:v>0.44077535909282917</c:v>
                </c:pt>
                <c:pt idx="88">
                  <c:v>0.4403111927818032</c:v>
                </c:pt>
                <c:pt idx="89">
                  <c:v>0.43983859063138275</c:v>
                </c:pt>
                <c:pt idx="90">
                  <c:v>0.43920997925554073</c:v>
                </c:pt>
                <c:pt idx="91">
                  <c:v>0.43815218630819791</c:v>
                </c:pt>
                <c:pt idx="92">
                  <c:v>0.43794122049740203</c:v>
                </c:pt>
                <c:pt idx="93">
                  <c:v>0.4375906495209233</c:v>
                </c:pt>
                <c:pt idx="94">
                  <c:v>0.4359053925111363</c:v>
                </c:pt>
                <c:pt idx="95">
                  <c:v>0.43549596588261419</c:v>
                </c:pt>
                <c:pt idx="96">
                  <c:v>0.4336683992041942</c:v>
                </c:pt>
                <c:pt idx="97">
                  <c:v>0.43355705462820671</c:v>
                </c:pt>
                <c:pt idx="98">
                  <c:v>0.4330036489794693</c:v>
                </c:pt>
                <c:pt idx="99">
                  <c:v>0.43266168016818929</c:v>
                </c:pt>
                <c:pt idx="100">
                  <c:v>0.43266133090330849</c:v>
                </c:pt>
                <c:pt idx="101">
                  <c:v>0.43253930796881912</c:v>
                </c:pt>
                <c:pt idx="102">
                  <c:v>0.43223782227707314</c:v>
                </c:pt>
                <c:pt idx="103">
                  <c:v>0.43220756170101715</c:v>
                </c:pt>
                <c:pt idx="104">
                  <c:v>0.43182236904578231</c:v>
                </c:pt>
                <c:pt idx="105">
                  <c:v>0.43114621257484642</c:v>
                </c:pt>
                <c:pt idx="106">
                  <c:v>0.43098718409320758</c:v>
                </c:pt>
                <c:pt idx="107">
                  <c:v>0.43082324512839282</c:v>
                </c:pt>
                <c:pt idx="108">
                  <c:v>0.42992898701375037</c:v>
                </c:pt>
                <c:pt idx="109">
                  <c:v>0.42989897351306755</c:v>
                </c:pt>
                <c:pt idx="110">
                  <c:v>0.42846309194584631</c:v>
                </c:pt>
                <c:pt idx="111">
                  <c:v>0.42739554400594237</c:v>
                </c:pt>
                <c:pt idx="112">
                  <c:v>0.42487253306177142</c:v>
                </c:pt>
                <c:pt idx="113">
                  <c:v>0.42478921367378564</c:v>
                </c:pt>
                <c:pt idx="114">
                  <c:v>0.42426892150800938</c:v>
                </c:pt>
                <c:pt idx="115">
                  <c:v>0.42402871953439125</c:v>
                </c:pt>
                <c:pt idx="116">
                  <c:v>0.42338212777207196</c:v>
                </c:pt>
                <c:pt idx="117">
                  <c:v>0.42301550471120297</c:v>
                </c:pt>
                <c:pt idx="118">
                  <c:v>0.42144694911708758</c:v>
                </c:pt>
                <c:pt idx="119">
                  <c:v>0.4210159543968065</c:v>
                </c:pt>
                <c:pt idx="120">
                  <c:v>0.42003626133754635</c:v>
                </c:pt>
                <c:pt idx="121">
                  <c:v>0.41996020024274622</c:v>
                </c:pt>
                <c:pt idx="122">
                  <c:v>0.41690997132611368</c:v>
                </c:pt>
                <c:pt idx="123">
                  <c:v>0.416202764999969</c:v>
                </c:pt>
                <c:pt idx="124">
                  <c:v>0.41523929055013087</c:v>
                </c:pt>
                <c:pt idx="125">
                  <c:v>0.41439483110384423</c:v>
                </c:pt>
                <c:pt idx="126">
                  <c:v>0.41260640443332913</c:v>
                </c:pt>
                <c:pt idx="127">
                  <c:v>0.41109993833462666</c:v>
                </c:pt>
                <c:pt idx="128">
                  <c:v>0.41099881490991141</c:v>
                </c:pt>
                <c:pt idx="129">
                  <c:v>0.41091835437614954</c:v>
                </c:pt>
                <c:pt idx="130">
                  <c:v>0.41040922994077017</c:v>
                </c:pt>
                <c:pt idx="131">
                  <c:v>0.41017829306306319</c:v>
                </c:pt>
                <c:pt idx="132">
                  <c:v>0.40920798067398179</c:v>
                </c:pt>
                <c:pt idx="133">
                  <c:v>0.40899461850985297</c:v>
                </c:pt>
                <c:pt idx="134">
                  <c:v>0.40896991915140724</c:v>
                </c:pt>
                <c:pt idx="135">
                  <c:v>0.40872839976009606</c:v>
                </c:pt>
                <c:pt idx="136">
                  <c:v>0.40755810167534345</c:v>
                </c:pt>
                <c:pt idx="137">
                  <c:v>0.40704606520165437</c:v>
                </c:pt>
                <c:pt idx="138">
                  <c:v>0.40702361242657276</c:v>
                </c:pt>
                <c:pt idx="139">
                  <c:v>0.40399963030646208</c:v>
                </c:pt>
                <c:pt idx="140">
                  <c:v>0.40338799297052408</c:v>
                </c:pt>
                <c:pt idx="141">
                  <c:v>0.40183247902543884</c:v>
                </c:pt>
                <c:pt idx="142">
                  <c:v>0.40137662815202252</c:v>
                </c:pt>
                <c:pt idx="143">
                  <c:v>0.40054336554800574</c:v>
                </c:pt>
                <c:pt idx="144">
                  <c:v>0.40001817392393807</c:v>
                </c:pt>
                <c:pt idx="145">
                  <c:v>0.39932672888076703</c:v>
                </c:pt>
                <c:pt idx="146">
                  <c:v>0.39886071565525533</c:v>
                </c:pt>
                <c:pt idx="147">
                  <c:v>0.39783710901307401</c:v>
                </c:pt>
                <c:pt idx="148">
                  <c:v>0.3973101131445464</c:v>
                </c:pt>
                <c:pt idx="149">
                  <c:v>0.39665254484709206</c:v>
                </c:pt>
                <c:pt idx="150">
                  <c:v>0.39646630292684476</c:v>
                </c:pt>
                <c:pt idx="151">
                  <c:v>0.39512828021420793</c:v>
                </c:pt>
                <c:pt idx="152">
                  <c:v>0.39435028157130836</c:v>
                </c:pt>
                <c:pt idx="153">
                  <c:v>0.39423242066142883</c:v>
                </c:pt>
                <c:pt idx="154">
                  <c:v>0.3928576392030742</c:v>
                </c:pt>
                <c:pt idx="155">
                  <c:v>0.39283173626277806</c:v>
                </c:pt>
                <c:pt idx="156">
                  <c:v>0.39274474364377199</c:v>
                </c:pt>
                <c:pt idx="157">
                  <c:v>0.39084890833506769</c:v>
                </c:pt>
                <c:pt idx="158">
                  <c:v>0.39006207666020321</c:v>
                </c:pt>
                <c:pt idx="159">
                  <c:v>0.39005259498148465</c:v>
                </c:pt>
                <c:pt idx="160">
                  <c:v>0.38961441029671984</c:v>
                </c:pt>
                <c:pt idx="161">
                  <c:v>0.38848653714976755</c:v>
                </c:pt>
                <c:pt idx="162">
                  <c:v>0.38828658544548506</c:v>
                </c:pt>
                <c:pt idx="163">
                  <c:v>0.38580604019653031</c:v>
                </c:pt>
                <c:pt idx="164">
                  <c:v>0.3844692949280647</c:v>
                </c:pt>
                <c:pt idx="165">
                  <c:v>0.38359180101603624</c:v>
                </c:pt>
                <c:pt idx="166">
                  <c:v>0.38277662856817996</c:v>
                </c:pt>
                <c:pt idx="167">
                  <c:v>0.3820126375571341</c:v>
                </c:pt>
                <c:pt idx="168">
                  <c:v>0.37613442156494781</c:v>
                </c:pt>
                <c:pt idx="169">
                  <c:v>0.37555114575189519</c:v>
                </c:pt>
                <c:pt idx="170">
                  <c:v>0.3750529508183576</c:v>
                </c:pt>
                <c:pt idx="171">
                  <c:v>0.37235967888312654</c:v>
                </c:pt>
                <c:pt idx="172">
                  <c:v>0.36884028909562083</c:v>
                </c:pt>
                <c:pt idx="173">
                  <c:v>0.36851391357570096</c:v>
                </c:pt>
                <c:pt idx="174">
                  <c:v>0.36646180199406059</c:v>
                </c:pt>
                <c:pt idx="175">
                  <c:v>0.36630262253465767</c:v>
                </c:pt>
                <c:pt idx="176">
                  <c:v>0.36432185036191006</c:v>
                </c:pt>
                <c:pt idx="177">
                  <c:v>0.36278496140552274</c:v>
                </c:pt>
                <c:pt idx="178">
                  <c:v>0.36277431570437424</c:v>
                </c:pt>
                <c:pt idx="179">
                  <c:v>0.36209650040318297</c:v>
                </c:pt>
                <c:pt idx="180">
                  <c:v>0.36196865532685746</c:v>
                </c:pt>
                <c:pt idx="181">
                  <c:v>0.35871146455868319</c:v>
                </c:pt>
                <c:pt idx="182">
                  <c:v>0.35856158489142792</c:v>
                </c:pt>
                <c:pt idx="183">
                  <c:v>0.35637211072717279</c:v>
                </c:pt>
                <c:pt idx="184">
                  <c:v>0.35209533078426614</c:v>
                </c:pt>
                <c:pt idx="185">
                  <c:v>0.35200776624821828</c:v>
                </c:pt>
                <c:pt idx="186">
                  <c:v>0.35105642467692899</c:v>
                </c:pt>
                <c:pt idx="187">
                  <c:v>0.35043741323057359</c:v>
                </c:pt>
                <c:pt idx="188">
                  <c:v>0.34785320845372214</c:v>
                </c:pt>
                <c:pt idx="189">
                  <c:v>0.34464345422243647</c:v>
                </c:pt>
                <c:pt idx="190">
                  <c:v>0.33929783410605135</c:v>
                </c:pt>
                <c:pt idx="191">
                  <c:v>0.33625302271611701</c:v>
                </c:pt>
                <c:pt idx="192">
                  <c:v>0.33387816611132681</c:v>
                </c:pt>
                <c:pt idx="193">
                  <c:v>0.33236961340184634</c:v>
                </c:pt>
                <c:pt idx="194">
                  <c:v>0.32983586275742649</c:v>
                </c:pt>
                <c:pt idx="195">
                  <c:v>0.32503185279483998</c:v>
                </c:pt>
                <c:pt idx="196">
                  <c:v>0.31755986713237283</c:v>
                </c:pt>
                <c:pt idx="197">
                  <c:v>0.29238122824050383</c:v>
                </c:pt>
                <c:pt idx="198">
                  <c:v>0.25239967186274542</c:v>
                </c:pt>
                <c:pt idx="199">
                  <c:v>0.2053724431719092</c:v>
                </c:pt>
              </c:numCache>
            </c:numRef>
          </c:yVal>
          <c:smooth val="0"/>
          <c:extLst>
            <c:ext xmlns:c16="http://schemas.microsoft.com/office/drawing/2014/chart" uri="{C3380CC4-5D6E-409C-BE32-E72D297353CC}">
              <c16:uniqueId val="{00000000-439F-1246-AF36-8C7556C095F7}"/>
            </c:ext>
          </c:extLst>
        </c:ser>
        <c:ser>
          <c:idx val="1"/>
          <c:order val="1"/>
          <c:tx>
            <c:strRef>
              <c:f>'3A_Qual_Quant Analysis'!$C$1</c:f>
              <c:strCache>
                <c:ptCount val="1"/>
                <c:pt idx="0">
                  <c:v>Qualitative Score</c:v>
                </c:pt>
              </c:strCache>
            </c:strRef>
          </c:tx>
          <c:spPr>
            <a:ln w="19050" cap="rnd">
              <a:noFill/>
              <a:round/>
            </a:ln>
            <a:effectLst/>
          </c:spPr>
          <c:marker>
            <c:symbol val="circle"/>
            <c:size val="5"/>
            <c:spPr>
              <a:solidFill>
                <a:schemeClr val="accent2"/>
              </a:solidFill>
              <a:ln w="9525">
                <a:solidFill>
                  <a:schemeClr val="accent2"/>
                </a:solidFill>
              </a:ln>
              <a:effectLst/>
            </c:spPr>
          </c:marker>
          <c:xVal>
            <c:strRef>
              <c:f>'3A_Qual_Quant Analysis'!$A$2:$A$201</c:f>
              <c:strCache>
                <c:ptCount val="200"/>
                <c:pt idx="0">
                  <c:v>T.G.I. Friday's</c:v>
                </c:pt>
                <c:pt idx="1">
                  <c:v>Poke Bar</c:v>
                </c:pt>
                <c:pt idx="2">
                  <c:v>Original Tommy's Hamburgers</c:v>
                </c:pt>
                <c:pt idx="3">
                  <c:v>Little Greek</c:v>
                </c:pt>
                <c:pt idx="4">
                  <c:v>WaWa</c:v>
                </c:pt>
                <c:pt idx="5">
                  <c:v>Pokeworks</c:v>
                </c:pt>
                <c:pt idx="6">
                  <c:v>Pizza Boli's</c:v>
                </c:pt>
                <c:pt idx="7">
                  <c:v>BBQ Chicken</c:v>
                </c:pt>
                <c:pt idx="8">
                  <c:v>Red Robin</c:v>
                </c:pt>
                <c:pt idx="9">
                  <c:v>Tender Greens</c:v>
                </c:pt>
                <c:pt idx="10">
                  <c:v>Hopdoddy Burger Bar</c:v>
                </c:pt>
                <c:pt idx="11">
                  <c:v>Anthony's Coal Fired Pizza</c:v>
                </c:pt>
                <c:pt idx="12">
                  <c:v>Smokey Bones Bar &amp; Fire Grill</c:v>
                </c:pt>
                <c:pt idx="13">
                  <c:v>Red Lobster</c:v>
                </c:pt>
                <c:pt idx="14">
                  <c:v>Bareburger</c:v>
                </c:pt>
                <c:pt idx="15">
                  <c:v>Baja Fresh Mexican Grill</c:v>
                </c:pt>
                <c:pt idx="16">
                  <c:v>ZaLat Inc.</c:v>
                </c:pt>
                <c:pt idx="17">
                  <c:v>Pura Vida Parent</c:v>
                </c:pt>
                <c:pt idx="18">
                  <c:v>Romano's Macaroni Grill</c:v>
                </c:pt>
                <c:pt idx="19">
                  <c:v>4 Rivers Smokehouse</c:v>
                </c:pt>
                <c:pt idx="20">
                  <c:v>Houlihan's</c:v>
                </c:pt>
                <c:pt idx="21">
                  <c:v>Chickie's &amp; Pete's</c:v>
                </c:pt>
                <c:pt idx="22">
                  <c:v>Noches De Colombia</c:v>
                </c:pt>
                <c:pt idx="23">
                  <c:v>Krispy Krunchy Chicken</c:v>
                </c:pt>
                <c:pt idx="24">
                  <c:v>Carrot Express</c:v>
                </c:pt>
                <c:pt idx="25">
                  <c:v>Duchess Restaurant</c:v>
                </c:pt>
                <c:pt idx="26">
                  <c:v>Famous Dave's Barbeque</c:v>
                </c:pt>
                <c:pt idx="27">
                  <c:v>Gator's Dockside</c:v>
                </c:pt>
                <c:pt idx="28">
                  <c:v>Bento Cafe</c:v>
                </c:pt>
                <c:pt idx="29">
                  <c:v>First Watch</c:v>
                </c:pt>
                <c:pt idx="30">
                  <c:v>Huey Magoos</c:v>
                </c:pt>
                <c:pt idx="31">
                  <c:v>Sonny's BBQ</c:v>
                </c:pt>
                <c:pt idx="32">
                  <c:v>RAM International I, LLC</c:v>
                </c:pt>
                <c:pt idx="33">
                  <c:v>MyRosati's Pizza</c:v>
                </c:pt>
                <c:pt idx="34">
                  <c:v>BurgerFi</c:v>
                </c:pt>
                <c:pt idx="35">
                  <c:v>Gus's World Famous Fried Chicken</c:v>
                </c:pt>
                <c:pt idx="36">
                  <c:v>Bawarchi Biryani Point</c:v>
                </c:pt>
                <c:pt idx="37">
                  <c:v>Pita Pit</c:v>
                </c:pt>
                <c:pt idx="38">
                  <c:v>Bru’s Room Sports Grill</c:v>
                </c:pt>
                <c:pt idx="39">
                  <c:v>Haagen Dazs Shop</c:v>
                </c:pt>
                <c:pt idx="40">
                  <c:v>Papa John's</c:v>
                </c:pt>
                <c:pt idx="41">
                  <c:v>JINYA Ramen Bar</c:v>
                </c:pt>
                <c:pt idx="42">
                  <c:v>Papa Murphy's</c:v>
                </c:pt>
                <c:pt idx="43">
                  <c:v>On The Border</c:v>
                </c:pt>
                <c:pt idx="44">
                  <c:v>Bonchon</c:v>
                </c:pt>
                <c:pt idx="45">
                  <c:v>Golden Krust Franchising, Inc.</c:v>
                </c:pt>
                <c:pt idx="46">
                  <c:v>The Valls Group</c:v>
                </c:pt>
                <c:pt idx="47">
                  <c:v>Uno Pizzeria &amp; Grill</c:v>
                </c:pt>
                <c:pt idx="48">
                  <c:v>Buffalo Wild Wings</c:v>
                </c:pt>
                <c:pt idx="49">
                  <c:v>The Original Pancake House</c:v>
                </c:pt>
                <c:pt idx="50">
                  <c:v>WZ Franchise Corporation</c:v>
                </c:pt>
                <c:pt idx="51">
                  <c:v>Hooters</c:v>
                </c:pt>
                <c:pt idx="52">
                  <c:v>Black Walnut Cafe</c:v>
                </c:pt>
                <c:pt idx="53">
                  <c:v>Ike's Love &amp; Sandwiches</c:v>
                </c:pt>
                <c:pt idx="54">
                  <c:v>Applebee's</c:v>
                </c:pt>
                <c:pt idx="55">
                  <c:v>Bed-Stuy Fish Fry</c:v>
                </c:pt>
                <c:pt idx="56">
                  <c:v>Hungry Howie's Pizza</c:v>
                </c:pt>
                <c:pt idx="57">
                  <c:v>Tropical Smoothie Cafe</c:v>
                </c:pt>
                <c:pt idx="58">
                  <c:v>P.F. Chang's China Bistro</c:v>
                </c:pt>
                <c:pt idx="59">
                  <c:v>Gong Cha</c:v>
                </c:pt>
                <c:pt idx="60">
                  <c:v>Modern Market</c:v>
                </c:pt>
                <c:pt idx="61">
                  <c:v>Tocaya Organica</c:v>
                </c:pt>
                <c:pt idx="62">
                  <c:v>Garden Catering</c:v>
                </c:pt>
                <c:pt idx="63">
                  <c:v>Outback Steakhouse</c:v>
                </c:pt>
                <c:pt idx="64">
                  <c:v>Hattie B's</c:v>
                </c:pt>
                <c:pt idx="65">
                  <c:v>Footprints Cafe</c:v>
                </c:pt>
                <c:pt idx="66">
                  <c:v>Freshii</c:v>
                </c:pt>
                <c:pt idx="67">
                  <c:v>Kennedy Fried Chicken</c:v>
                </c:pt>
                <c:pt idx="68">
                  <c:v>Manny &amp; Olga's Pizza</c:v>
                </c:pt>
                <c:pt idx="69">
                  <c:v>FIC Restaurants LLC.</c:v>
                </c:pt>
                <c:pt idx="70">
                  <c:v>Dallas BBQ</c:v>
                </c:pt>
                <c:pt idx="71">
                  <c:v>Native Grill &amp; Wings</c:v>
                </c:pt>
                <c:pt idx="72">
                  <c:v>Wayback Burgers</c:v>
                </c:pt>
                <c:pt idx="73">
                  <c:v>Rubio's Restaurants</c:v>
                </c:pt>
                <c:pt idx="74">
                  <c:v>Wings Over</c:v>
                </c:pt>
                <c:pt idx="75">
                  <c:v>Kelly's Roast Beef Inc.- Boston</c:v>
                </c:pt>
                <c:pt idx="76">
                  <c:v>Nation's Foodservice, Inc.</c:v>
                </c:pt>
                <c:pt idx="77">
                  <c:v>Krystal</c:v>
                </c:pt>
                <c:pt idx="78">
                  <c:v>Fun Eats and Drinks</c:v>
                </c:pt>
                <c:pt idx="79">
                  <c:v>IHOP</c:v>
                </c:pt>
                <c:pt idx="80">
                  <c:v>Velvet Taco</c:v>
                </c:pt>
                <c:pt idx="81">
                  <c:v>El Pollo Loco, Inc.</c:v>
                </c:pt>
                <c:pt idx="82">
                  <c:v>BURGERIM</c:v>
                </c:pt>
                <c:pt idx="83">
                  <c:v>Roti Modern Mediterranean, LLC</c:v>
                </c:pt>
                <c:pt idx="84">
                  <c:v>Norms Restaurant’s, LLC</c:v>
                </c:pt>
                <c:pt idx="85">
                  <c:v>Hurricane Grill &amp; Wings</c:v>
                </c:pt>
                <c:pt idx="86">
                  <c:v>Moshi Moshi</c:v>
                </c:pt>
                <c:pt idx="87">
                  <c:v>Denny's</c:v>
                </c:pt>
                <c:pt idx="88">
                  <c:v>The Original Brooklyn Water Bagel Co.</c:v>
                </c:pt>
                <c:pt idx="89">
                  <c:v>Olive Garden</c:v>
                </c:pt>
                <c:pt idx="90">
                  <c:v>Carl's Jr. Restaurants</c:v>
                </c:pt>
                <c:pt idx="91">
                  <c:v>Perkins &amp; Marie Callender's, LLC.</c:v>
                </c:pt>
                <c:pt idx="92">
                  <c:v>Teriyaki Madness</c:v>
                </c:pt>
                <c:pt idx="93">
                  <c:v>Fat Shack America, LLC</c:v>
                </c:pt>
                <c:pt idx="94">
                  <c:v>DICED</c:v>
                </c:pt>
                <c:pt idx="95">
                  <c:v>Pieology Pizzeria</c:v>
                </c:pt>
                <c:pt idx="96">
                  <c:v>Noodles &amp; Company</c:v>
                </c:pt>
                <c:pt idx="97">
                  <c:v>Toppers Pizza Inc.</c:v>
                </c:pt>
                <c:pt idx="98">
                  <c:v>Taco Mac</c:v>
                </c:pt>
                <c:pt idx="99">
                  <c:v>Boston Market</c:v>
                </c:pt>
                <c:pt idx="100">
                  <c:v>Muscle Maker Brands, LLC</c:v>
                </c:pt>
                <c:pt idx="101">
                  <c:v>Marco's Pizza</c:v>
                </c:pt>
                <c:pt idx="102">
                  <c:v>Krispy Kreme</c:v>
                </c:pt>
                <c:pt idx="103">
                  <c:v>Pick Up Stix</c:v>
                </c:pt>
                <c:pt idx="104">
                  <c:v>Latin Cafe 2000</c:v>
                </c:pt>
                <c:pt idx="105">
                  <c:v>Bolay</c:v>
                </c:pt>
                <c:pt idx="106">
                  <c:v>Fuddruckers</c:v>
                </c:pt>
                <c:pt idx="107">
                  <c:v>Wingstop</c:v>
                </c:pt>
                <c:pt idx="108">
                  <c:v>Subway</c:v>
                </c:pt>
                <c:pt idx="109">
                  <c:v>Little Caesars</c:v>
                </c:pt>
                <c:pt idx="110">
                  <c:v>Manhattan Bagel</c:v>
                </c:pt>
                <c:pt idx="111">
                  <c:v>Pinecrest Bakery</c:v>
                </c:pt>
                <c:pt idx="112">
                  <c:v>The Buffalo Spot</c:v>
                </c:pt>
                <c:pt idx="113">
                  <c:v>Moe's Southwest Grill</c:v>
                </c:pt>
                <c:pt idx="114">
                  <c:v>The Halal Guys Inc.</c:v>
                </c:pt>
                <c:pt idx="115">
                  <c:v>Miami Subs</c:v>
                </c:pt>
                <c:pt idx="116">
                  <c:v>Corporate Management Group</c:v>
                </c:pt>
                <c:pt idx="117">
                  <c:v>Captain D's Seafood Restaurant</c:v>
                </c:pt>
                <c:pt idx="118">
                  <c:v>Chicken Express</c:v>
                </c:pt>
                <c:pt idx="119">
                  <c:v>Mellow Mushroom</c:v>
                </c:pt>
                <c:pt idx="120">
                  <c:v>Shark's Fish &amp; Chicken</c:v>
                </c:pt>
                <c:pt idx="121">
                  <c:v>McAlister's Deli</c:v>
                </c:pt>
                <c:pt idx="122">
                  <c:v>Jersey Mike's Subs</c:v>
                </c:pt>
                <c:pt idx="123">
                  <c:v>KFC</c:v>
                </c:pt>
                <c:pt idx="124">
                  <c:v>Dickey's Barbecue Restaurants, Inc.</c:v>
                </c:pt>
                <c:pt idx="125">
                  <c:v>Capriotti's Sandwich Shop</c:v>
                </c:pt>
                <c:pt idx="126">
                  <c:v>Fatburger</c:v>
                </c:pt>
                <c:pt idx="127">
                  <c:v>Playa Bowls</c:v>
                </c:pt>
                <c:pt idx="128">
                  <c:v>Jack in the Box</c:v>
                </c:pt>
                <c:pt idx="129">
                  <c:v>Taco Burrito King</c:v>
                </c:pt>
                <c:pt idx="130">
                  <c:v>Chicken Kitchen</c:v>
                </c:pt>
                <c:pt idx="131">
                  <c:v>White Castle</c:v>
                </c:pt>
                <c:pt idx="132">
                  <c:v>Shari's Cafe &amp; Pies</c:v>
                </c:pt>
                <c:pt idx="133">
                  <c:v>Village Inn</c:v>
                </c:pt>
                <c:pt idx="134">
                  <c:v>Pita Jungle</c:v>
                </c:pt>
                <c:pt idx="135">
                  <c:v>American Deli</c:v>
                </c:pt>
                <c:pt idx="136">
                  <c:v>Qdoba</c:v>
                </c:pt>
                <c:pt idx="137">
                  <c:v>Unilever dba The Ice Cream Shop</c:v>
                </c:pt>
                <c:pt idx="138">
                  <c:v>Taco Bueno Restaurants</c:v>
                </c:pt>
                <c:pt idx="139">
                  <c:v>Firehouse Subs</c:v>
                </c:pt>
                <c:pt idx="140">
                  <c:v>Schlotzsky's</c:v>
                </c:pt>
                <c:pt idx="141">
                  <c:v>Farmer Boys</c:v>
                </c:pt>
                <c:pt idx="142">
                  <c:v>Cold Stone Creamery</c:v>
                </c:pt>
                <c:pt idx="143">
                  <c:v>Luna Grill</c:v>
                </c:pt>
                <c:pt idx="144">
                  <c:v>Cici's Enterprises</c:v>
                </c:pt>
                <c:pt idx="145">
                  <c:v>Taqueria Los Comales</c:v>
                </c:pt>
                <c:pt idx="146">
                  <c:v>Franklin Restaurant Group</c:v>
                </c:pt>
                <c:pt idx="147">
                  <c:v>WingHouse Bar &amp; Grill</c:v>
                </c:pt>
                <c:pt idx="148">
                  <c:v>Sombrero Mexican Food</c:v>
                </c:pt>
                <c:pt idx="149">
                  <c:v>Starbucks</c:v>
                </c:pt>
                <c:pt idx="150">
                  <c:v>Los Verdes</c:v>
                </c:pt>
                <c:pt idx="151">
                  <c:v>J. Christopher's</c:v>
                </c:pt>
                <c:pt idx="152">
                  <c:v>Quickway</c:v>
                </c:pt>
                <c:pt idx="153">
                  <c:v>Salem's Fresh Eats</c:v>
                </c:pt>
                <c:pt idx="154">
                  <c:v>Carvel</c:v>
                </c:pt>
                <c:pt idx="155">
                  <c:v>Arby's</c:v>
                </c:pt>
                <c:pt idx="156">
                  <c:v>Vitality Bowls</c:v>
                </c:pt>
                <c:pt idx="157">
                  <c:v>Lime Fresh Mexican Grill</c:v>
                </c:pt>
                <c:pt idx="158">
                  <c:v>Veggie Grill, Inc.</c:v>
                </c:pt>
                <c:pt idx="159">
                  <c:v>WaBa Grill Franchise Corp.</c:v>
                </c:pt>
                <c:pt idx="160">
                  <c:v>Panda Express</c:v>
                </c:pt>
                <c:pt idx="161">
                  <c:v>Corner Bakery Cafe</c:v>
                </c:pt>
                <c:pt idx="162">
                  <c:v>Which Wich Superior Sandwiches</c:v>
                </c:pt>
                <c:pt idx="163">
                  <c:v>Steak 'n Shake</c:v>
                </c:pt>
                <c:pt idx="164">
                  <c:v>Yogis Grill</c:v>
                </c:pt>
                <c:pt idx="165">
                  <c:v>Burger King</c:v>
                </c:pt>
                <c:pt idx="166">
                  <c:v>Texas Chicken &amp; Burgers</c:v>
                </c:pt>
                <c:pt idx="167">
                  <c:v>Filibertos Mexican Food</c:v>
                </c:pt>
                <c:pt idx="168">
                  <c:v>Zaxby's</c:v>
                </c:pt>
                <c:pt idx="169">
                  <c:v>Five Guys Enterprises, LLC</c:v>
                </c:pt>
                <c:pt idx="170">
                  <c:v>Chipotle</c:v>
                </c:pt>
                <c:pt idx="171">
                  <c:v>Sarpino's Pizzeria</c:v>
                </c:pt>
                <c:pt idx="172">
                  <c:v>Sonic</c:v>
                </c:pt>
                <c:pt idx="173">
                  <c:v>Dairy Queen</c:v>
                </c:pt>
                <c:pt idx="174">
                  <c:v>&amp;pizza</c:v>
                </c:pt>
                <c:pt idx="175">
                  <c:v>Fuzzy's Taco Shop</c:v>
                </c:pt>
                <c:pt idx="176">
                  <c:v>Wienerschnitzel</c:v>
                </c:pt>
                <c:pt idx="177">
                  <c:v>Los Amigos Taqueria</c:v>
                </c:pt>
                <c:pt idx="178">
                  <c:v>Robertos Taco Shop</c:v>
                </c:pt>
                <c:pt idx="179">
                  <c:v>Campero USA Corp.</c:v>
                </c:pt>
                <c:pt idx="180">
                  <c:v>L&amp;L Hawaiian BBQ</c:v>
                </c:pt>
                <c:pt idx="181">
                  <c:v>Donato's Pizza</c:v>
                </c:pt>
                <c:pt idx="182">
                  <c:v>PDQ</c:v>
                </c:pt>
                <c:pt idx="183">
                  <c:v>Charleys Philly Steaks</c:v>
                </c:pt>
                <c:pt idx="184">
                  <c:v>Tacos El Gavilan</c:v>
                </c:pt>
                <c:pt idx="185">
                  <c:v>Jet’s America</c:v>
                </c:pt>
                <c:pt idx="186">
                  <c:v>Crown Fried Chicken</c:v>
                </c:pt>
                <c:pt idx="187">
                  <c:v>Checkers Drive-In Restaurants, Inc.,</c:v>
                </c:pt>
                <c:pt idx="188">
                  <c:v>Ciccio Restaurant Group</c:v>
                </c:pt>
                <c:pt idx="189">
                  <c:v>Tijuana Flats Restaurants LLC</c:v>
                </c:pt>
                <c:pt idx="190">
                  <c:v>Harold's Chicken Shack</c:v>
                </c:pt>
                <c:pt idx="191">
                  <c:v>Golden Chick</c:v>
                </c:pt>
                <c:pt idx="192">
                  <c:v>Jamba Juice</c:v>
                </c:pt>
                <c:pt idx="193">
                  <c:v>Church's Chicken</c:v>
                </c:pt>
                <c:pt idx="194">
                  <c:v>by Chloe, part of ESquared</c:v>
                </c:pt>
                <c:pt idx="195">
                  <c:v>Kung Fu Tea</c:v>
                </c:pt>
                <c:pt idx="196">
                  <c:v>America's Best Wings</c:v>
                </c:pt>
                <c:pt idx="197">
                  <c:v>Dos Toros</c:v>
                </c:pt>
                <c:pt idx="198">
                  <c:v>Chick-fil-A</c:v>
                </c:pt>
                <c:pt idx="199">
                  <c:v>Fresh Kitchen</c:v>
                </c:pt>
              </c:strCache>
            </c:strRef>
          </c:xVal>
          <c:yVal>
            <c:numRef>
              <c:f>'3A_Qual_Quant Analysis'!$C$2:$C$201</c:f>
              <c:numCache>
                <c:formatCode>General</c:formatCode>
                <c:ptCount val="200"/>
                <c:pt idx="0">
                  <c:v>4.9000000000000004</c:v>
                </c:pt>
                <c:pt idx="1">
                  <c:v>4.8</c:v>
                </c:pt>
                <c:pt idx="2">
                  <c:v>4.8</c:v>
                </c:pt>
                <c:pt idx="3">
                  <c:v>4.8</c:v>
                </c:pt>
                <c:pt idx="4">
                  <c:v>4.8</c:v>
                </c:pt>
                <c:pt idx="5">
                  <c:v>4.8</c:v>
                </c:pt>
                <c:pt idx="6">
                  <c:v>4.8</c:v>
                </c:pt>
                <c:pt idx="7">
                  <c:v>4.8</c:v>
                </c:pt>
                <c:pt idx="8">
                  <c:v>4.8</c:v>
                </c:pt>
                <c:pt idx="9">
                  <c:v>4.8</c:v>
                </c:pt>
                <c:pt idx="10">
                  <c:v>4.8</c:v>
                </c:pt>
                <c:pt idx="11">
                  <c:v>4.8</c:v>
                </c:pt>
                <c:pt idx="12">
                  <c:v>4.8</c:v>
                </c:pt>
                <c:pt idx="13">
                  <c:v>4.8</c:v>
                </c:pt>
                <c:pt idx="14">
                  <c:v>4.8</c:v>
                </c:pt>
                <c:pt idx="15">
                  <c:v>4.8</c:v>
                </c:pt>
                <c:pt idx="16">
                  <c:v>4.5999999999999996</c:v>
                </c:pt>
                <c:pt idx="17">
                  <c:v>4.5999999999999996</c:v>
                </c:pt>
                <c:pt idx="18">
                  <c:v>4.5999999999999996</c:v>
                </c:pt>
                <c:pt idx="19">
                  <c:v>4.5999999999999996</c:v>
                </c:pt>
                <c:pt idx="20">
                  <c:v>4.5999999999999996</c:v>
                </c:pt>
                <c:pt idx="21">
                  <c:v>4.5999999999999996</c:v>
                </c:pt>
                <c:pt idx="22">
                  <c:v>4.5</c:v>
                </c:pt>
                <c:pt idx="23">
                  <c:v>4.5</c:v>
                </c:pt>
                <c:pt idx="24">
                  <c:v>4.5</c:v>
                </c:pt>
                <c:pt idx="25">
                  <c:v>4.4000000000000004</c:v>
                </c:pt>
                <c:pt idx="26">
                  <c:v>4.3999999999999995</c:v>
                </c:pt>
                <c:pt idx="27">
                  <c:v>4.3</c:v>
                </c:pt>
                <c:pt idx="28">
                  <c:v>4.3</c:v>
                </c:pt>
                <c:pt idx="29">
                  <c:v>4.3</c:v>
                </c:pt>
                <c:pt idx="30">
                  <c:v>4.3</c:v>
                </c:pt>
                <c:pt idx="31">
                  <c:v>4.3</c:v>
                </c:pt>
                <c:pt idx="32">
                  <c:v>4.3</c:v>
                </c:pt>
                <c:pt idx="33">
                  <c:v>4.3</c:v>
                </c:pt>
                <c:pt idx="34">
                  <c:v>4.3</c:v>
                </c:pt>
                <c:pt idx="35">
                  <c:v>4.3</c:v>
                </c:pt>
                <c:pt idx="36">
                  <c:v>4.3</c:v>
                </c:pt>
                <c:pt idx="37">
                  <c:v>4.3</c:v>
                </c:pt>
                <c:pt idx="38">
                  <c:v>4.3</c:v>
                </c:pt>
                <c:pt idx="39">
                  <c:v>4.3</c:v>
                </c:pt>
                <c:pt idx="40">
                  <c:v>4.3</c:v>
                </c:pt>
                <c:pt idx="41">
                  <c:v>4.3</c:v>
                </c:pt>
                <c:pt idx="42">
                  <c:v>4.3</c:v>
                </c:pt>
                <c:pt idx="43">
                  <c:v>4.3</c:v>
                </c:pt>
                <c:pt idx="44">
                  <c:v>4.3</c:v>
                </c:pt>
                <c:pt idx="45">
                  <c:v>4.3</c:v>
                </c:pt>
                <c:pt idx="46">
                  <c:v>4.3</c:v>
                </c:pt>
                <c:pt idx="47">
                  <c:v>4.3</c:v>
                </c:pt>
                <c:pt idx="48">
                  <c:v>4.3</c:v>
                </c:pt>
                <c:pt idx="49">
                  <c:v>4.3</c:v>
                </c:pt>
                <c:pt idx="50">
                  <c:v>4.3</c:v>
                </c:pt>
                <c:pt idx="51">
                  <c:v>4.3</c:v>
                </c:pt>
                <c:pt idx="52">
                  <c:v>4.3</c:v>
                </c:pt>
                <c:pt idx="53">
                  <c:v>4.3</c:v>
                </c:pt>
                <c:pt idx="54">
                  <c:v>4.3</c:v>
                </c:pt>
                <c:pt idx="55">
                  <c:v>4.3</c:v>
                </c:pt>
                <c:pt idx="56">
                  <c:v>4.3</c:v>
                </c:pt>
                <c:pt idx="57">
                  <c:v>4.3</c:v>
                </c:pt>
                <c:pt idx="58">
                  <c:v>4.3</c:v>
                </c:pt>
                <c:pt idx="59">
                  <c:v>4.3</c:v>
                </c:pt>
                <c:pt idx="60">
                  <c:v>4.3</c:v>
                </c:pt>
                <c:pt idx="61">
                  <c:v>4.3</c:v>
                </c:pt>
                <c:pt idx="62">
                  <c:v>4.2</c:v>
                </c:pt>
                <c:pt idx="63">
                  <c:v>4.2</c:v>
                </c:pt>
                <c:pt idx="64">
                  <c:v>4.2</c:v>
                </c:pt>
                <c:pt idx="65">
                  <c:v>4.2</c:v>
                </c:pt>
                <c:pt idx="66">
                  <c:v>4.2</c:v>
                </c:pt>
                <c:pt idx="67">
                  <c:v>4.2</c:v>
                </c:pt>
                <c:pt idx="68">
                  <c:v>4.2</c:v>
                </c:pt>
                <c:pt idx="69">
                  <c:v>4.2</c:v>
                </c:pt>
                <c:pt idx="70">
                  <c:v>4.1000000000000005</c:v>
                </c:pt>
                <c:pt idx="71">
                  <c:v>4.1000000000000005</c:v>
                </c:pt>
                <c:pt idx="72">
                  <c:v>4.1000000000000005</c:v>
                </c:pt>
                <c:pt idx="73">
                  <c:v>4.1000000000000005</c:v>
                </c:pt>
                <c:pt idx="74">
                  <c:v>4.1000000000000005</c:v>
                </c:pt>
                <c:pt idx="75">
                  <c:v>4.1000000000000005</c:v>
                </c:pt>
                <c:pt idx="76">
                  <c:v>4.1000000000000005</c:v>
                </c:pt>
                <c:pt idx="77">
                  <c:v>4.1000000000000005</c:v>
                </c:pt>
                <c:pt idx="78">
                  <c:v>4.1000000000000005</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3.9999999999999996</c:v>
                </c:pt>
                <c:pt idx="116">
                  <c:v>3.9999999999999996</c:v>
                </c:pt>
                <c:pt idx="117">
                  <c:v>3.9999999999999996</c:v>
                </c:pt>
                <c:pt idx="118">
                  <c:v>3.9999999999999996</c:v>
                </c:pt>
                <c:pt idx="119">
                  <c:v>3.9999999999999996</c:v>
                </c:pt>
                <c:pt idx="120">
                  <c:v>3.9999999999999996</c:v>
                </c:pt>
                <c:pt idx="121">
                  <c:v>3.9999999999999996</c:v>
                </c:pt>
                <c:pt idx="122">
                  <c:v>3.9999999999999996</c:v>
                </c:pt>
                <c:pt idx="123">
                  <c:v>3.9999999999999996</c:v>
                </c:pt>
                <c:pt idx="124">
                  <c:v>3.9999999999999996</c:v>
                </c:pt>
                <c:pt idx="125">
                  <c:v>3.9999999999999996</c:v>
                </c:pt>
                <c:pt idx="126">
                  <c:v>3.9999999999999996</c:v>
                </c:pt>
                <c:pt idx="127">
                  <c:v>3.9999999999999996</c:v>
                </c:pt>
                <c:pt idx="128">
                  <c:v>3.9999999999999996</c:v>
                </c:pt>
                <c:pt idx="129">
                  <c:v>3.9999999999999996</c:v>
                </c:pt>
                <c:pt idx="130">
                  <c:v>3.9999999999999996</c:v>
                </c:pt>
                <c:pt idx="131">
                  <c:v>3.8000000000000003</c:v>
                </c:pt>
                <c:pt idx="132">
                  <c:v>3.8000000000000003</c:v>
                </c:pt>
                <c:pt idx="133">
                  <c:v>3.8000000000000003</c:v>
                </c:pt>
                <c:pt idx="134">
                  <c:v>3.8000000000000003</c:v>
                </c:pt>
                <c:pt idx="135">
                  <c:v>3.8000000000000003</c:v>
                </c:pt>
                <c:pt idx="136">
                  <c:v>3.8000000000000003</c:v>
                </c:pt>
                <c:pt idx="137">
                  <c:v>3.8000000000000003</c:v>
                </c:pt>
                <c:pt idx="138">
                  <c:v>3.8000000000000003</c:v>
                </c:pt>
                <c:pt idx="139">
                  <c:v>3.8000000000000003</c:v>
                </c:pt>
                <c:pt idx="140">
                  <c:v>3.8000000000000003</c:v>
                </c:pt>
                <c:pt idx="141">
                  <c:v>3.8000000000000003</c:v>
                </c:pt>
                <c:pt idx="142">
                  <c:v>3.8000000000000003</c:v>
                </c:pt>
                <c:pt idx="143">
                  <c:v>3.8000000000000003</c:v>
                </c:pt>
                <c:pt idx="144">
                  <c:v>3.8000000000000003</c:v>
                </c:pt>
                <c:pt idx="145">
                  <c:v>3.8</c:v>
                </c:pt>
                <c:pt idx="146">
                  <c:v>3.8</c:v>
                </c:pt>
                <c:pt idx="147">
                  <c:v>3.8</c:v>
                </c:pt>
                <c:pt idx="148">
                  <c:v>3.8</c:v>
                </c:pt>
                <c:pt idx="149">
                  <c:v>3.6999999999999997</c:v>
                </c:pt>
                <c:pt idx="150">
                  <c:v>3.6999999999999997</c:v>
                </c:pt>
                <c:pt idx="151">
                  <c:v>3.6999999999999997</c:v>
                </c:pt>
                <c:pt idx="152">
                  <c:v>3.6999999999999997</c:v>
                </c:pt>
                <c:pt idx="153">
                  <c:v>3.6999999999999997</c:v>
                </c:pt>
                <c:pt idx="154">
                  <c:v>3.6999999999999997</c:v>
                </c:pt>
                <c:pt idx="155">
                  <c:v>3.6999999999999997</c:v>
                </c:pt>
                <c:pt idx="156">
                  <c:v>3.6999999999999997</c:v>
                </c:pt>
                <c:pt idx="157">
                  <c:v>3.6999999999999997</c:v>
                </c:pt>
                <c:pt idx="158">
                  <c:v>3.6999999999999997</c:v>
                </c:pt>
                <c:pt idx="159">
                  <c:v>3.6999999999999997</c:v>
                </c:pt>
                <c:pt idx="160">
                  <c:v>3.5999999999999996</c:v>
                </c:pt>
                <c:pt idx="161">
                  <c:v>3.5</c:v>
                </c:pt>
                <c:pt idx="162">
                  <c:v>3.5</c:v>
                </c:pt>
                <c:pt idx="163">
                  <c:v>3.5</c:v>
                </c:pt>
                <c:pt idx="164">
                  <c:v>3.5</c:v>
                </c:pt>
                <c:pt idx="165">
                  <c:v>3.5</c:v>
                </c:pt>
                <c:pt idx="166">
                  <c:v>3.4999999999999996</c:v>
                </c:pt>
                <c:pt idx="167">
                  <c:v>3.4999999999999996</c:v>
                </c:pt>
                <c:pt idx="168">
                  <c:v>3.4999999999999996</c:v>
                </c:pt>
                <c:pt idx="169">
                  <c:v>3.4999999999999996</c:v>
                </c:pt>
                <c:pt idx="170">
                  <c:v>3.4999999999999996</c:v>
                </c:pt>
                <c:pt idx="171">
                  <c:v>3.4999999999999996</c:v>
                </c:pt>
                <c:pt idx="172">
                  <c:v>3.4999999999999996</c:v>
                </c:pt>
                <c:pt idx="173">
                  <c:v>3.4999999999999996</c:v>
                </c:pt>
                <c:pt idx="174">
                  <c:v>3.4999999999999996</c:v>
                </c:pt>
                <c:pt idx="175">
                  <c:v>3.4999999999999996</c:v>
                </c:pt>
                <c:pt idx="176">
                  <c:v>3.4999999999999996</c:v>
                </c:pt>
                <c:pt idx="177">
                  <c:v>3.3999999999999995</c:v>
                </c:pt>
                <c:pt idx="178">
                  <c:v>3.3999999999999995</c:v>
                </c:pt>
                <c:pt idx="179">
                  <c:v>3.3000000000000003</c:v>
                </c:pt>
                <c:pt idx="180">
                  <c:v>3.3000000000000003</c:v>
                </c:pt>
                <c:pt idx="181">
                  <c:v>3.3</c:v>
                </c:pt>
                <c:pt idx="182">
                  <c:v>3.3</c:v>
                </c:pt>
                <c:pt idx="183">
                  <c:v>3.2</c:v>
                </c:pt>
                <c:pt idx="184">
                  <c:v>3.2</c:v>
                </c:pt>
                <c:pt idx="185">
                  <c:v>3.2</c:v>
                </c:pt>
                <c:pt idx="186">
                  <c:v>3.2</c:v>
                </c:pt>
                <c:pt idx="187">
                  <c:v>3.2</c:v>
                </c:pt>
                <c:pt idx="188">
                  <c:v>3.1999999999999993</c:v>
                </c:pt>
                <c:pt idx="189">
                  <c:v>3.1000000000000005</c:v>
                </c:pt>
                <c:pt idx="190">
                  <c:v>3.0000000000000004</c:v>
                </c:pt>
                <c:pt idx="191">
                  <c:v>3</c:v>
                </c:pt>
                <c:pt idx="192">
                  <c:v>3</c:v>
                </c:pt>
                <c:pt idx="193">
                  <c:v>3</c:v>
                </c:pt>
                <c:pt idx="194">
                  <c:v>2.6000000000000005</c:v>
                </c:pt>
                <c:pt idx="195">
                  <c:v>2.5</c:v>
                </c:pt>
                <c:pt idx="196">
                  <c:v>2.5</c:v>
                </c:pt>
                <c:pt idx="197">
                  <c:v>2.5</c:v>
                </c:pt>
                <c:pt idx="198">
                  <c:v>2.4000000000000004</c:v>
                </c:pt>
                <c:pt idx="199">
                  <c:v>2</c:v>
                </c:pt>
              </c:numCache>
            </c:numRef>
          </c:yVal>
          <c:smooth val="0"/>
          <c:extLst>
            <c:ext xmlns:c16="http://schemas.microsoft.com/office/drawing/2014/chart" uri="{C3380CC4-5D6E-409C-BE32-E72D297353CC}">
              <c16:uniqueId val="{00000001-439F-1246-AF36-8C7556C095F7}"/>
            </c:ext>
          </c:extLst>
        </c:ser>
        <c:dLbls>
          <c:showLegendKey val="0"/>
          <c:showVal val="0"/>
          <c:showCatName val="0"/>
          <c:showSerName val="0"/>
          <c:showPercent val="0"/>
          <c:showBubbleSize val="0"/>
        </c:dLbls>
        <c:axId val="95704719"/>
        <c:axId val="621378143"/>
      </c:scatterChart>
      <c:valAx>
        <c:axId val="9570471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78143"/>
        <c:crosses val="autoZero"/>
        <c:crossBetween val="midCat"/>
      </c:valAx>
      <c:valAx>
        <c:axId val="62137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0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Low-Risk Brands (Best Operational Stability)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'[1]3C'!$I$1</c:f>
              <c:strCache>
                <c:ptCount val="1"/>
                <c:pt idx="0">
                  <c:v>Profit Risk Score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'[1]3C'!$A$2:$A$11</c:f>
              <c:strCache>
                <c:ptCount val="10"/>
                <c:pt idx="0">
                  <c:v>Duchess Restaurant</c:v>
                </c:pt>
                <c:pt idx="1">
                  <c:v>Pokeworks</c:v>
                </c:pt>
                <c:pt idx="2">
                  <c:v>Noodles &amp; Company</c:v>
                </c:pt>
                <c:pt idx="3">
                  <c:v>Outback Steakhouse</c:v>
                </c:pt>
                <c:pt idx="4">
                  <c:v>Playa Bowls</c:v>
                </c:pt>
                <c:pt idx="5">
                  <c:v>Taco Burrito King</c:v>
                </c:pt>
                <c:pt idx="6">
                  <c:v>Wings Over</c:v>
                </c:pt>
                <c:pt idx="7">
                  <c:v>Los Amigos Taqueria</c:v>
                </c:pt>
                <c:pt idx="8">
                  <c:v>Golden Krust Franchising, Inc.</c:v>
                </c:pt>
                <c:pt idx="9">
                  <c:v>Taqueria Los Comales</c:v>
                </c:pt>
              </c:strCache>
            </c:strRef>
          </c:cat>
          <c:val>
            <c:numRef>
              <c:f>'[1]3C'!$I$2:$I$11</c:f>
              <c:numCache>
                <c:formatCode>General</c:formatCode>
                <c:ptCount val="10"/>
                <c:pt idx="0">
                  <c:v>1.22715</c:v>
                </c:pt>
                <c:pt idx="1">
                  <c:v>1.2806999999999999</c:v>
                </c:pt>
                <c:pt idx="2">
                  <c:v>1.2817499999999999</c:v>
                </c:pt>
                <c:pt idx="3">
                  <c:v>1.2885</c:v>
                </c:pt>
                <c:pt idx="4">
                  <c:v>1.29135</c:v>
                </c:pt>
                <c:pt idx="5">
                  <c:v>1.32525</c:v>
                </c:pt>
                <c:pt idx="6">
                  <c:v>1.4277</c:v>
                </c:pt>
                <c:pt idx="7">
                  <c:v>1.4347500000000002</c:v>
                </c:pt>
                <c:pt idx="8">
                  <c:v>1.4673</c:v>
                </c:pt>
                <c:pt idx="9">
                  <c:v>1.47525</c:v>
                </c:pt>
              </c:numCache>
            </c:numRef>
          </c:val>
          <c:extLst>
            <c:ext xmlns:c16="http://schemas.microsoft.com/office/drawing/2014/chart" uri="{C3380CC4-5D6E-409C-BE32-E72D297353CC}">
              <c16:uniqueId val="{00000000-3DF2-5C4E-97FC-F024C16477D1}"/>
            </c:ext>
          </c:extLst>
        </c:ser>
        <c:dLbls>
          <c:showLegendKey val="0"/>
          <c:showVal val="0"/>
          <c:showCatName val="0"/>
          <c:showSerName val="0"/>
          <c:showPercent val="0"/>
          <c:showBubbleSize val="0"/>
        </c:dLbls>
        <c:gapWidth val="219"/>
        <c:overlap val="-27"/>
        <c:axId val="728012896"/>
        <c:axId val="728013376"/>
      </c:barChart>
      <c:catAx>
        <c:axId val="72801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13376"/>
        <c:crosses val="autoZero"/>
        <c:auto val="1"/>
        <c:lblAlgn val="ctr"/>
        <c:lblOffset val="100"/>
        <c:noMultiLvlLbl val="0"/>
      </c:catAx>
      <c:valAx>
        <c:axId val="72801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1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25400</xdr:colOff>
      <xdr:row>4</xdr:row>
      <xdr:rowOff>12700</xdr:rowOff>
    </xdr:from>
    <xdr:to>
      <xdr:col>13</xdr:col>
      <xdr:colOff>800100</xdr:colOff>
      <xdr:row>30</xdr:row>
      <xdr:rowOff>152400</xdr:rowOff>
    </xdr:to>
    <xdr:graphicFrame macro="">
      <xdr:nvGraphicFramePr>
        <xdr:cNvPr id="2" name="Chart 1">
          <a:extLst>
            <a:ext uri="{FF2B5EF4-FFF2-40B4-BE49-F238E27FC236}">
              <a16:creationId xmlns:a16="http://schemas.microsoft.com/office/drawing/2014/main" id="{A332714B-6E57-15C2-3D3B-F251A5ACF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304800</xdr:colOff>
      <xdr:row>6</xdr:row>
      <xdr:rowOff>19050</xdr:rowOff>
    </xdr:from>
    <xdr:to>
      <xdr:col>18</xdr:col>
      <xdr:colOff>495300</xdr:colOff>
      <xdr:row>33</xdr:row>
      <xdr:rowOff>114300</xdr:rowOff>
    </xdr:to>
    <xdr:graphicFrame macro="">
      <xdr:nvGraphicFramePr>
        <xdr:cNvPr id="2" name="Chart 1">
          <a:extLst>
            <a:ext uri="{FF2B5EF4-FFF2-40B4-BE49-F238E27FC236}">
              <a16:creationId xmlns:a16="http://schemas.microsoft.com/office/drawing/2014/main" id="{D65DC552-F601-4B54-6458-568F4E244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527050</xdr:colOff>
      <xdr:row>8</xdr:row>
      <xdr:rowOff>0</xdr:rowOff>
    </xdr:from>
    <xdr:to>
      <xdr:col>16</xdr:col>
      <xdr:colOff>139700</xdr:colOff>
      <xdr:row>40</xdr:row>
      <xdr:rowOff>69850</xdr:rowOff>
    </xdr:to>
    <xdr:graphicFrame macro="">
      <xdr:nvGraphicFramePr>
        <xdr:cNvPr id="2" name="Chart 1">
          <a:extLst>
            <a:ext uri="{FF2B5EF4-FFF2-40B4-BE49-F238E27FC236}">
              <a16:creationId xmlns:a16="http://schemas.microsoft.com/office/drawing/2014/main" id="{76CE93E1-F95C-4A01-027B-3F3BD0403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3660</xdr:colOff>
      <xdr:row>4</xdr:row>
      <xdr:rowOff>36498</xdr:rowOff>
    </xdr:from>
    <xdr:to>
      <xdr:col>19</xdr:col>
      <xdr:colOff>557770</xdr:colOff>
      <xdr:row>27</xdr:row>
      <xdr:rowOff>145878</xdr:rowOff>
    </xdr:to>
    <xdr:graphicFrame macro="">
      <xdr:nvGraphicFramePr>
        <xdr:cNvPr id="2" name="Chart 1">
          <a:extLst>
            <a:ext uri="{FF2B5EF4-FFF2-40B4-BE49-F238E27FC236}">
              <a16:creationId xmlns:a16="http://schemas.microsoft.com/office/drawing/2014/main" id="{21FEDC32-0610-8D4F-A813-A0FEB98F2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nsijagdale/Downloads/Excel.xlsx" TargetMode="External"/><Relationship Id="rId1" Type="http://schemas.openxmlformats.org/officeDocument/2006/relationships/externalLinkPath" Target="/Users/mansijagdale/Downloads/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3C"/>
      <sheetName val="Top 10 Brands"/>
    </sheetNames>
    <sheetDataSet>
      <sheetData sheetId="0" refreshError="1"/>
      <sheetData sheetId="1">
        <row r="1">
          <cell r="I1" t="str">
            <v>Profit Risk Score</v>
          </cell>
        </row>
        <row r="2">
          <cell r="A2" t="str">
            <v>Duchess Restaurant</v>
          </cell>
          <cell r="I2">
            <v>1.22715</v>
          </cell>
        </row>
        <row r="3">
          <cell r="A3" t="str">
            <v>Pokeworks</v>
          </cell>
          <cell r="I3">
            <v>1.2806999999999999</v>
          </cell>
        </row>
        <row r="4">
          <cell r="A4" t="str">
            <v>Noodles &amp; Company</v>
          </cell>
          <cell r="I4">
            <v>1.2817499999999999</v>
          </cell>
        </row>
        <row r="5">
          <cell r="A5" t="str">
            <v>Outback Steakhouse</v>
          </cell>
          <cell r="I5">
            <v>1.2885</v>
          </cell>
        </row>
        <row r="6">
          <cell r="A6" t="str">
            <v>Playa Bowls</v>
          </cell>
          <cell r="I6">
            <v>1.29135</v>
          </cell>
        </row>
        <row r="7">
          <cell r="A7" t="str">
            <v>Taco Burrito King</v>
          </cell>
          <cell r="I7">
            <v>1.32525</v>
          </cell>
        </row>
        <row r="8">
          <cell r="A8" t="str">
            <v>Wings Over</v>
          </cell>
          <cell r="I8">
            <v>1.4277</v>
          </cell>
        </row>
        <row r="9">
          <cell r="A9" t="str">
            <v>Los Amigos Taqueria</v>
          </cell>
          <cell r="I9">
            <v>1.4347500000000002</v>
          </cell>
        </row>
        <row r="10">
          <cell r="A10" t="str">
            <v>Golden Krust Franchising, Inc.</v>
          </cell>
          <cell r="I10">
            <v>1.4673</v>
          </cell>
        </row>
        <row r="11">
          <cell r="A11" t="str">
            <v>Taqueria Los Comales</v>
          </cell>
          <cell r="I11">
            <v>1.47525</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Jagdale" refreshedDate="45781.926874305558" createdVersion="8" refreshedVersion="8" minRefreshableVersion="3" recordCount="201" xr:uid="{4DF6035E-7615-054D-B50F-042EC1481415}">
  <cacheSource type="worksheet">
    <worksheetSource ref="A1:U1048576" sheet="Data_Analysis"/>
  </cacheSource>
  <cacheFields count="21">
    <cacheField name="Brand Name" numFmtId="0">
      <sharedItems containsBlank="1" count="201">
        <s v="T.G.I. Friday's"/>
        <s v="Poke Bar"/>
        <s v="Original Tommy's Hamburgers"/>
        <s v="Little Greek"/>
        <s v="WaWa"/>
        <s v="Pokeworks"/>
        <s v="Pizza Boli's"/>
        <s v="BBQ Chicken"/>
        <s v="Red Robin"/>
        <s v="Tender Greens"/>
        <s v="Hopdoddy Burger Bar"/>
        <s v="Anthony's Coal Fired Pizza"/>
        <s v="Smokey Bones Bar &amp; Fire Grill"/>
        <s v="Red Lobster"/>
        <s v="Bareburger"/>
        <s v="Baja Fresh Mexican Grill"/>
        <s v="ZaLat Inc."/>
        <s v="Pura Vida Parent"/>
        <s v="Romano's Macaroni Grill"/>
        <s v="4 Rivers Smokehouse"/>
        <s v="Houlihan's"/>
        <s v="Chickie's &amp; Pete's"/>
        <s v="Noches De Colombia"/>
        <s v="Krispy Krunchy Chicken"/>
        <s v="Carrot Express"/>
        <s v="Duchess Restaurant"/>
        <s v="Famous Dave's Barbeque"/>
        <s v="Gator's Dockside"/>
        <s v="Bento Cafe"/>
        <s v="First Watch"/>
        <s v="Huey Magoos"/>
        <s v="Sonny's BBQ"/>
        <s v="RAM International I, LLC"/>
        <s v="MyRosati's Pizza"/>
        <s v="BurgerFi"/>
        <s v="Gus's World Famous Fried Chicken"/>
        <s v="Bawarchi Biryani Point"/>
        <s v="Pita Pit"/>
        <s v="Bru’s Room Sports Grill"/>
        <s v="Haagen Dazs Shop"/>
        <s v="Papa John's"/>
        <s v="JINYA Ramen Bar"/>
        <s v="Papa Murphy's"/>
        <s v="On The Border"/>
        <s v="Bonchon"/>
        <s v="Golden Krust Franchising, Inc."/>
        <s v="The Valls Group"/>
        <s v="Uno Pizzeria &amp; Grill"/>
        <s v="Buffalo Wild Wings"/>
        <s v="The Original Pancake House"/>
        <s v="WZ Franchise Corporation"/>
        <s v="Hooters"/>
        <s v="Black Walnut Cafe"/>
        <s v="Ike's Love &amp; Sandwiches"/>
        <s v="Applebee's"/>
        <s v="Bed-Stuy Fish Fry"/>
        <s v="Hungry Howie's Pizza"/>
        <s v="Tropical Smoothie Cafe"/>
        <s v="P.F. Chang's China Bistro"/>
        <s v="Gong Cha"/>
        <s v="Modern Market"/>
        <s v="Tocaya Organica"/>
        <s v="Garden Catering"/>
        <s v="Outback Steakhouse"/>
        <s v="Hattie B's"/>
        <s v="Footprints Cafe"/>
        <s v="Freshii"/>
        <s v="Kennedy Fried Chicken"/>
        <s v="Manny &amp; Olga's Pizza"/>
        <s v="FIC Restaurants LLC."/>
        <s v="Dallas BBQ"/>
        <s v="Native Grill &amp; Wings"/>
        <s v="Wayback Burgers"/>
        <s v="Rubio's Restaurants"/>
        <s v="Wings Over"/>
        <s v="Kelly's Roast Beef Inc.- Boston"/>
        <s v="Nation's Foodservice, Inc."/>
        <s v="Krystal"/>
        <s v="Fun Eats and Drinks"/>
        <s v="IHOP"/>
        <s v="Velvet Taco"/>
        <s v="El Pollo Loco, Inc."/>
        <s v="BURGERIM"/>
        <s v="Roti Modern Mediterranean, LLC"/>
        <s v="Norms Restaurant’s, LLC"/>
        <s v="Hurricane Grill &amp; Wings"/>
        <s v="Moshi Moshi"/>
        <s v="Denny's"/>
        <s v="The Original Brooklyn Water Bagel Co."/>
        <s v="Olive Garden"/>
        <s v="Carl's Jr. Restaurants"/>
        <s v="Perkins &amp; Marie Callender's, LLC."/>
        <s v="Teriyaki Madness"/>
        <s v="Fat Shack America, LLC"/>
        <s v="DICED"/>
        <s v="Pieology Pizzeria"/>
        <s v="Noodles &amp; Company"/>
        <s v="Toppers Pizza Inc."/>
        <s v="Taco Mac"/>
        <s v="Boston Market"/>
        <s v="Muscle Maker Brands, LLC"/>
        <s v="Marco's Pizza"/>
        <s v="Krispy Kreme"/>
        <s v="Pick Up Stix"/>
        <s v="Latin Cafe 2000"/>
        <s v="Bolay"/>
        <s v="Fuddruckers"/>
        <s v="Wingstop"/>
        <s v="Subway"/>
        <s v="Little Caesars"/>
        <s v="Manhattan Bagel"/>
        <s v="Pinecrest Bakery"/>
        <s v="The Buffalo Spot"/>
        <s v="Moe's Southwest Grill"/>
        <s v="The Halal Guys Inc."/>
        <s v="Miami Subs"/>
        <s v="Corporate Management Group"/>
        <s v="Captain D's Seafood Restaurant"/>
        <s v="Chicken Express"/>
        <s v="Mellow Mushroom"/>
        <s v="Shark's Fish &amp; Chicken"/>
        <s v="McAlister's Deli"/>
        <s v="Jersey Mike's Subs"/>
        <s v="KFC"/>
        <s v="Dickey's Barbecue Restaurants, Inc."/>
        <s v="Capriotti's Sandwich Shop"/>
        <s v="Fatburger"/>
        <s v="Playa Bowls"/>
        <s v="Jack in the Box"/>
        <s v="Taco Burrito King"/>
        <s v="Chicken Kitchen"/>
        <s v="White Castle"/>
        <s v="Shari's Cafe &amp; Pies"/>
        <s v="Village Inn"/>
        <s v="Pita Jungle"/>
        <s v="American Deli"/>
        <s v="Qdoba"/>
        <s v="Unilever dba The Ice Cream Shop"/>
        <s v="Taco Bueno Restaurants"/>
        <s v="Firehouse Subs"/>
        <s v="Schlotzsky's"/>
        <s v="Farmer Boys"/>
        <s v="Cold Stone Creamery"/>
        <s v="Luna Grill"/>
        <s v="Cici's Enterprises"/>
        <s v="Taqueria Los Comales"/>
        <s v="Franklin Restaurant Group"/>
        <s v="WingHouse Bar &amp; Grill"/>
        <s v="Sombrero Mexican Food"/>
        <s v="Starbucks"/>
        <s v="Los Verdes"/>
        <s v="J. Christopher's"/>
        <s v="Quickway"/>
        <s v="Salem's Fresh Eats"/>
        <s v="Carvel"/>
        <s v="Arby's"/>
        <s v="Vitality Bowls"/>
        <s v="Lime Fresh Mexican Grill"/>
        <s v="Veggie Grill, Inc."/>
        <s v="WaBa Grill Franchise Corp."/>
        <s v="Panda Express"/>
        <s v="Corner Bakery Cafe"/>
        <s v="Which Wich Superior Sandwiches"/>
        <s v="Steak 'n Shake"/>
        <s v="Yogis Grill"/>
        <s v="Burger King"/>
        <s v="Texas Chicken &amp; Burgers"/>
        <s v="Filibertos Mexican Food"/>
        <s v="Zaxby's"/>
        <s v="Five Guys Enterprises, LLC"/>
        <s v="Chipotle"/>
        <s v="Sarpino's Pizzeria"/>
        <s v="Sonic"/>
        <s v="Dairy Queen"/>
        <s v="&amp;pizza"/>
        <s v="Fuzzy's Taco Shop"/>
        <s v="Wienerschnitzel"/>
        <s v="Los Amigos Taqueria"/>
        <s v="Robertos Taco Shop"/>
        <s v="Campero USA Corp."/>
        <s v="L&amp;L Hawaiian BBQ"/>
        <s v="Donato's Pizza"/>
        <s v="PDQ"/>
        <s v="Charleys Philly Steaks"/>
        <s v="Tacos El Gavilan"/>
        <s v="Jet’s America"/>
        <s v="Crown Fried Chicken"/>
        <s v="Checkers Drive-In Restaurants, Inc.,"/>
        <s v="Ciccio Restaurant Group"/>
        <s v="Tijuana Flats Restaurants LLC"/>
        <s v="Harold's Chicken Shack"/>
        <s v="Golden Chick"/>
        <s v="Jamba Juice"/>
        <s v="Church's Chicken"/>
        <s v="by Chloe, part of ESquared"/>
        <s v="Kung Fu Tea"/>
        <s v="America's Best Wings"/>
        <s v="Dos Toros"/>
        <s v="Chick-fil-A"/>
        <s v="Fresh Kitchen"/>
        <m/>
      </sharedItems>
    </cacheField>
    <cacheField name="Annualized Trips" numFmtId="0">
      <sharedItems containsString="0" containsBlank="1" containsNumber="1" containsInteger="1" minValue="2592" maxValue="1068012"/>
    </cacheField>
    <cacheField name="Active Locations" numFmtId="0">
      <sharedItems containsString="0" containsBlank="1" containsNumber="1" containsInteger="1" minValue="3" maxValue="556"/>
    </cacheField>
    <cacheField name="Total Locations" numFmtId="0">
      <sharedItems containsString="0" containsBlank="1" containsNumber="1" containsInteger="1" minValue="6" maxValue="1188"/>
    </cacheField>
    <cacheField name="% Franchised" numFmtId="0">
      <sharedItems containsString="0" containsBlank="1" containsNumber="1" minValue="0.01" maxValue="1"/>
    </cacheField>
    <cacheField name="Avg. Basket Size" numFmtId="0">
      <sharedItems containsString="0" containsBlank="1" containsNumber="1" minValue="11.7" maxValue="36.299999999999997"/>
    </cacheField>
    <cacheField name="Marketplace Fee" numFmtId="0">
      <sharedItems containsString="0" containsBlank="1" containsNumber="1" minValue="0.11" maxValue="0.3"/>
    </cacheField>
    <cacheField name="%Orders from First Time Eaters" numFmtId="0">
      <sharedItems containsString="0" containsBlank="1" containsNumber="1" minValue="0" maxValue="0.31319999999999998"/>
    </cacheField>
    <cacheField name="Order Defect Rate" numFmtId="0">
      <sharedItems containsString="0" containsBlank="1" containsNumber="1" minValue="9.7999999999999997E-3" maxValue="3.4700000000000002E-2"/>
    </cacheField>
    <cacheField name="Avg. Courier Wait Time (min)" numFmtId="0">
      <sharedItems containsString="0" containsBlank="1" containsNumber="1" containsInteger="1" minValue="3" maxValue="94"/>
    </cacheField>
    <cacheField name="Trip Score" numFmtId="0">
      <sharedItems containsString="0" containsBlank="1" containsNumber="1" minValue="0" maxValue="1"/>
    </cacheField>
    <cacheField name="Basket Score" numFmtId="0">
      <sharedItems containsString="0" containsBlank="1" containsNumber="1" minValue="0" maxValue="1"/>
    </cacheField>
    <cacheField name="Fee Score" numFmtId="0">
      <sharedItems containsString="0" containsBlank="1" containsNumber="1" minValue="0" maxValue="1"/>
    </cacheField>
    <cacheField name="First Time Score" numFmtId="0">
      <sharedItems containsString="0" containsBlank="1" containsNumber="1" minValue="0" maxValue="1"/>
    </cacheField>
    <cacheField name="Defect Score" numFmtId="0">
      <sharedItems containsString="0" containsBlank="1" containsNumber="1" minValue="0" maxValue="1"/>
    </cacheField>
    <cacheField name="Norm Defect Score" numFmtId="0">
      <sharedItems containsString="0" containsBlank="1" containsNumber="1" minValue="0" maxValue="1"/>
    </cacheField>
    <cacheField name="Wait Time Score" numFmtId="0">
      <sharedItems containsString="0" containsBlank="1" containsNumber="1" minValue="0" maxValue="1"/>
    </cacheField>
    <cacheField name="Norm Wait Time Score" numFmtId="0">
      <sharedItems containsString="0" containsBlank="1" containsNumber="1" minValue="0" maxValue="1"/>
    </cacheField>
    <cacheField name="Composite Score" numFmtId="0">
      <sharedItems containsString="0" containsBlank="1" containsNumber="1" minValue="0.2053724431719092" maxValue="0.6272462601355383"/>
    </cacheField>
    <cacheField name="Cuisine Type" numFmtId="0">
      <sharedItems containsBlank="1"/>
    </cacheField>
    <cacheField name="Fee Strategy Recommend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x v="0"/>
    <n v="76632"/>
    <n v="17"/>
    <n v="49"/>
    <n v="0.23"/>
    <n v="27.2"/>
    <n v="0.28999999999999998"/>
    <n v="0.28799999999999998"/>
    <n v="2.3699999999999999E-2"/>
    <n v="5"/>
    <n v="6.9493720786168833E-2"/>
    <n v="0.63008130081300817"/>
    <n v="0.94736842105263153"/>
    <n v="0.91954022988505746"/>
    <n v="0.55823293172690758"/>
    <n v="0.44176706827309242"/>
    <n v="2.197802197802198E-2"/>
    <n v="0.97802197802197799"/>
    <n v="0.6272462601355383"/>
    <s v="American"/>
    <s v="✅ Keep as is"/>
  </r>
  <r>
    <x v="1"/>
    <n v="19008"/>
    <n v="7"/>
    <n v="19"/>
    <n v="0.38"/>
    <n v="18.399999999999999"/>
    <n v="0.28000000000000003"/>
    <n v="0.31319999999999998"/>
    <n v="1.6500000000000001E-2"/>
    <n v="5"/>
    <n v="1.5408008109477952E-2"/>
    <n v="0.27235772357723576"/>
    <n v="0.89473684210526339"/>
    <n v="1"/>
    <n v="0.26907630522088355"/>
    <n v="0.73092369477911645"/>
    <n v="2.197802197802198E-2"/>
    <n v="0.97802197802197799"/>
    <n v="0.594547596265117"/>
    <s v="Hawaiian"/>
    <s v="✅ Keep as is"/>
  </r>
  <r>
    <x v="2"/>
    <n v="1068012"/>
    <n v="482"/>
    <n v="753"/>
    <n v="0.69"/>
    <n v="16.8"/>
    <n v="0.25"/>
    <n v="4.6800000000000001E-2"/>
    <n v="2.8899999999999999E-2"/>
    <n v="7"/>
    <n v="1"/>
    <n v="0.20731707317073178"/>
    <n v="0.73684210526315796"/>
    <n v="0.14942528735632185"/>
    <n v="0.76706827309236936"/>
    <n v="0.23293172690763064"/>
    <n v="4.3956043956043959E-2"/>
    <n v="0.95604395604395609"/>
    <n v="0.57724860779466447"/>
    <s v="American"/>
    <s v="⬆️ Raise fee to 25–30%"/>
  </r>
  <r>
    <x v="3"/>
    <n v="775008"/>
    <n v="388"/>
    <n v="668"/>
    <n v="0.23"/>
    <n v="22.4"/>
    <n v="0.3"/>
    <n v="7.3599999999999999E-2"/>
    <n v="2.9700000000000001E-2"/>
    <n v="45"/>
    <n v="0.72498732894069939"/>
    <n v="0.43495934959349597"/>
    <n v="1"/>
    <n v="0.23499361430395915"/>
    <n v="0.79919678714859432"/>
    <n v="0.20080321285140568"/>
    <n v="0.46153846153846156"/>
    <n v="0.53846153846153844"/>
    <n v="0.56741593266628554"/>
    <s v="Mediterranean"/>
    <s v="⬆️ Raise fee to 25–30%"/>
  </r>
  <r>
    <x v="4"/>
    <n v="33000"/>
    <n v="14"/>
    <n v="67"/>
    <n v="0.22"/>
    <n v="12.3"/>
    <n v="0.3"/>
    <n v="0.26679999999999998"/>
    <n v="1.37E-2"/>
    <n v="4"/>
    <n v="2.8540857126766909E-2"/>
    <n v="2.4390243902439084E-2"/>
    <n v="1"/>
    <n v="0.85185185185185186"/>
    <n v="0.15662650602409639"/>
    <n v="0.84337349397590367"/>
    <n v="1.098901098901099E-2"/>
    <n v="0.98901098901098905"/>
    <n v="0.56440256953611723"/>
    <s v="American"/>
    <s v="✅ Keep as is"/>
  </r>
  <r>
    <x v="5"/>
    <n v="56544"/>
    <n v="18"/>
    <n v="86"/>
    <n v="0.38"/>
    <n v="18.899999999999999"/>
    <n v="0.27"/>
    <n v="0.214"/>
    <n v="1.38E-2"/>
    <n v="3"/>
    <n v="5.0639184546939234E-2"/>
    <n v="0.29268292682926828"/>
    <n v="0.84210526315789491"/>
    <n v="0.68326947637292468"/>
    <n v="0.1606425702811245"/>
    <n v="0.8393574297188755"/>
    <n v="0"/>
    <n v="1"/>
    <n v="0.54557292603917651"/>
    <s v="Hawaiian"/>
    <s v="✅ Keep as is"/>
  </r>
  <r>
    <x v="6"/>
    <n v="19488"/>
    <n v="9"/>
    <n v="12"/>
    <n v="0.3"/>
    <n v="20"/>
    <n v="0.3"/>
    <n v="0.14599999999999999"/>
    <n v="1.38E-2"/>
    <n v="6"/>
    <n v="1.5858534662386663E-2"/>
    <n v="0.3373983739837399"/>
    <n v="1"/>
    <n v="0.4661558109833972"/>
    <n v="0.1606425702811245"/>
    <n v="0.8393574297188755"/>
    <n v="3.2967032967032968E-2"/>
    <n v="0.96703296703296704"/>
    <n v="0.52844459163502133"/>
    <s v="Italian"/>
    <s v="✅ Keep as is"/>
  </r>
  <r>
    <x v="7"/>
    <n v="109536"/>
    <n v="27"/>
    <n v="100"/>
    <n v="0.14000000000000001"/>
    <n v="24.4"/>
    <n v="0.3"/>
    <n v="5.28E-2"/>
    <n v="1.15E-2"/>
    <n v="4"/>
    <n v="0.10037731598806104"/>
    <n v="0.51626016260162599"/>
    <n v="1"/>
    <n v="0.16858237547892721"/>
    <n v="6.8273092369477914E-2"/>
    <n v="0.93172690763052213"/>
    <n v="1.098901098901099E-2"/>
    <n v="0.98901098901098905"/>
    <n v="0.52832361814719575"/>
    <s v="Korean"/>
    <s v="⬆️ Raise fee to 25–30%"/>
  </r>
  <r>
    <x v="8"/>
    <n v="46440"/>
    <n v="12"/>
    <n v="63"/>
    <n v="1"/>
    <n v="23.6"/>
    <n v="0.28999999999999998"/>
    <n v="0.14199999999999999"/>
    <n v="1.7899999999999999E-2"/>
    <n v="5"/>
    <n v="4.1155600608210843E-2"/>
    <n v="0.48373983739837412"/>
    <n v="0.94736842105263153"/>
    <n v="0.45338441890166026"/>
    <n v="0.32530120481927705"/>
    <n v="0.67469879518072295"/>
    <n v="2.197802197802198E-2"/>
    <n v="0.97802197802197799"/>
    <n v="0.52827252107293732"/>
    <s v="American"/>
    <s v="✅ Keep as is"/>
  </r>
  <r>
    <x v="9"/>
    <n v="27432"/>
    <n v="7"/>
    <n v="18"/>
    <n v="0.45"/>
    <n v="25"/>
    <n v="0.3"/>
    <n v="0.12559999999999999"/>
    <n v="1.43E-2"/>
    <n v="22"/>
    <n v="2.3314749113025848E-2"/>
    <n v="0.54065040650406515"/>
    <n v="1"/>
    <n v="0.40102171136653897"/>
    <n v="0.18072289156626506"/>
    <n v="0.81927710843373491"/>
    <n v="0.2087912087912088"/>
    <n v="0.79120879120879117"/>
    <n v="0.52817918049142665"/>
    <s v="American"/>
    <s v="⏸ Hold fee – fix ops"/>
  </r>
  <r>
    <x v="10"/>
    <n v="45864"/>
    <n v="9"/>
    <n v="41"/>
    <n v="0.17"/>
    <n v="23.6"/>
    <n v="0.3"/>
    <n v="0.12239999999999999"/>
    <n v="1.6400000000000001E-2"/>
    <n v="15"/>
    <n v="4.0614968744720391E-2"/>
    <n v="0.48373983739837412"/>
    <n v="1"/>
    <n v="0.39080459770114945"/>
    <n v="0.26506024096385544"/>
    <n v="0.73493975903614461"/>
    <n v="0.13186813186813187"/>
    <n v="0.86813186813186816"/>
    <n v="0.52118280005296735"/>
    <s v="American"/>
    <s v="⏸ Hold fee – fix ops"/>
  </r>
  <r>
    <x v="11"/>
    <n v="70224"/>
    <n v="111"/>
    <n v="326"/>
    <n v="0.96"/>
    <n v="34.1"/>
    <n v="0.3"/>
    <n v="7.1599999999999997E-2"/>
    <n v="2.7900000000000001E-2"/>
    <n v="8"/>
    <n v="6.3479191304837534E-2"/>
    <n v="0.91056910569105709"/>
    <n v="1"/>
    <n v="0.22860791826309068"/>
    <n v="0.7269076305220884"/>
    <n v="0.2730923694779116"/>
    <n v="5.4945054945054944E-2"/>
    <n v="0.94505494505494503"/>
    <n v="0.51999147878577179"/>
    <s v="Italian"/>
    <s v="✅ Keep as is"/>
  </r>
  <r>
    <x v="12"/>
    <n v="76464"/>
    <n v="30"/>
    <n v="67"/>
    <n v="0.62"/>
    <n v="28"/>
    <n v="0.3"/>
    <n v="2.9600000000000001E-2"/>
    <n v="1.26E-2"/>
    <n v="8"/>
    <n v="6.9336036492650785E-2"/>
    <n v="0.66260162601626027"/>
    <n v="1"/>
    <n v="9.450830140485314E-2"/>
    <n v="0.11244979919678716"/>
    <n v="0.88755020080321279"/>
    <n v="5.4945054945054944E-2"/>
    <n v="0.94505494505494503"/>
    <n v="0.51888642789238815"/>
    <s v="American"/>
    <s v="✅ Keep as is"/>
  </r>
  <r>
    <x v="13"/>
    <n v="82716"/>
    <n v="33"/>
    <n v="60"/>
    <n v="0.09"/>
    <n v="33.6"/>
    <n v="0.26"/>
    <n v="4.6399999999999997E-2"/>
    <n v="1.5699999999999999E-2"/>
    <n v="4"/>
    <n v="7.5204144844286766E-2"/>
    <n v="0.89024390243902451"/>
    <n v="0.78947368421052644"/>
    <n v="0.14814814814814814"/>
    <n v="0.23694779116465858"/>
    <n v="0.76305220883534142"/>
    <n v="1.098901098901099E-2"/>
    <n v="0.98901098901098905"/>
    <n v="0.51506830783329327"/>
    <s v="Seafood"/>
    <s v="✅ Keep as is"/>
  </r>
  <r>
    <x v="14"/>
    <n v="28080"/>
    <n v="11"/>
    <n v="24"/>
    <n v="0.06"/>
    <n v="29.9"/>
    <n v="0.3"/>
    <n v="8.7999999999999995E-2"/>
    <n v="1.7399999999999999E-2"/>
    <n v="29"/>
    <n v="2.3922959959452612E-2"/>
    <n v="0.73983739837398377"/>
    <n v="1"/>
    <n v="0.28097062579821203"/>
    <n v="0.30522088353413651"/>
    <n v="0.69477911646586343"/>
    <n v="0.2857142857142857"/>
    <n v="0.7142857142857143"/>
    <n v="0.5140569579807609"/>
    <s v="American"/>
    <s v="⏸ Hold fee – fix ops"/>
  </r>
  <r>
    <x v="15"/>
    <n v="1018080"/>
    <n v="556"/>
    <n v="783"/>
    <n v="0.96"/>
    <n v="18.5"/>
    <n v="0.17"/>
    <n v="6.5199999999999994E-2"/>
    <n v="2.7099999999999999E-2"/>
    <n v="4"/>
    <n v="0.95313397533367128"/>
    <n v="0.27642276422764234"/>
    <n v="0.31578947368421056"/>
    <n v="0.20817369093231161"/>
    <n v="0.69477911646586332"/>
    <n v="0.30522088353413668"/>
    <n v="1.098901098901099E-2"/>
    <n v="0.98901098901098905"/>
    <n v="0.51396272864538128"/>
    <s v="Mexican"/>
    <s v="⬆️ Raise fee to 25–30%"/>
  </r>
  <r>
    <x v="16"/>
    <n v="7584"/>
    <n v="6"/>
    <n v="9"/>
    <n v="0.12"/>
    <n v="25"/>
    <n v="0.3"/>
    <n v="9.9199999999999997E-2"/>
    <n v="1.43E-2"/>
    <n v="17"/>
    <n v="4.6854761502506054E-3"/>
    <n v="0.54065040650406515"/>
    <n v="1"/>
    <n v="0.31673052362707538"/>
    <n v="0.18072289156626506"/>
    <n v="0.81927710843373491"/>
    <n v="0.15384615384615385"/>
    <n v="0.84615384615384615"/>
    <n v="0.51215813019734568"/>
    <s v="Italian"/>
    <s v="⏸ Hold fee – fix ops"/>
  </r>
  <r>
    <x v="17"/>
    <n v="16320"/>
    <n v="6"/>
    <n v="15"/>
    <n v="0.67"/>
    <n v="24.6"/>
    <n v="0.3"/>
    <n v="7.3599999999999999E-2"/>
    <n v="1.03E-2"/>
    <n v="17"/>
    <n v="1.2885059413189164E-2"/>
    <n v="0.52439024390243916"/>
    <n v="1"/>
    <n v="0.23499361430395915"/>
    <n v="2.0080321285140579E-2"/>
    <n v="0.97991967871485941"/>
    <n v="0.15384615384615385"/>
    <n v="0.84615384615384615"/>
    <n v="0.51148587678632562"/>
    <s v="American"/>
    <s v="⏸ Hold fee – fix ops"/>
  </r>
  <r>
    <x v="18"/>
    <n v="209040"/>
    <n v="41"/>
    <n v="103"/>
    <n v="0.28000000000000003"/>
    <n v="34.4"/>
    <n v="0.25"/>
    <n v="0.1328"/>
    <n v="3.2000000000000001E-2"/>
    <n v="24"/>
    <n v="0.19377147040603707"/>
    <n v="0.9227642276422765"/>
    <n v="0.73684210526315796"/>
    <n v="0.42401021711366543"/>
    <n v="0.89156626506024095"/>
    <n v="0.10843373493975905"/>
    <n v="0.23076923076923078"/>
    <n v="0.76923076923076916"/>
    <n v="0.50679441664026825"/>
    <s v="Italian"/>
    <s v="⬆️ Raise fee to 25–30%"/>
  </r>
  <r>
    <x v="19"/>
    <n v="46728"/>
    <n v="29"/>
    <n v="41"/>
    <n v="0.08"/>
    <n v="25.2"/>
    <n v="0.3"/>
    <n v="0.1172"/>
    <n v="2.23E-2"/>
    <n v="16"/>
    <n v="4.1425916539956073E-2"/>
    <n v="0.54878048780487809"/>
    <n v="1"/>
    <n v="0.37420178799489145"/>
    <n v="0.50200803212851408"/>
    <n v="0.49799196787148592"/>
    <n v="0.14285714285714285"/>
    <n v="0.85714285714285721"/>
    <n v="0.50302739240613337"/>
    <s v="American"/>
    <s v="⏸ Hold fee – fix ops"/>
  </r>
  <r>
    <x v="20"/>
    <n v="18816"/>
    <n v="6"/>
    <n v="13"/>
    <n v="0.31"/>
    <n v="32.4"/>
    <n v="0.28999999999999998"/>
    <n v="3.8800000000000001E-2"/>
    <n v="1.84E-2"/>
    <n v="10"/>
    <n v="1.5227797488314468E-2"/>
    <n v="0.84146341463414642"/>
    <n v="0.94736842105263153"/>
    <n v="0.12388250319284803"/>
    <n v="0.34538152610441764"/>
    <n v="0.65461847389558236"/>
    <n v="7.6923076923076927E-2"/>
    <n v="0.92307692307692313"/>
    <n v="0.50204618611354701"/>
    <s v="American"/>
    <s v="✅ Keep as is"/>
  </r>
  <r>
    <x v="21"/>
    <n v="2592"/>
    <n v="6"/>
    <n v="38"/>
    <n v="0.39"/>
    <n v="28.3"/>
    <n v="0.26"/>
    <n v="9.1999999999999998E-2"/>
    <n v="1.2999999999999999E-2"/>
    <n v="6"/>
    <n v="0"/>
    <n v="0.67479674796747979"/>
    <n v="0.78947368421052644"/>
    <n v="0.29374201787994891"/>
    <n v="0.12851405622489959"/>
    <n v="0.87148594377510036"/>
    <n v="3.2967032967032968E-2"/>
    <n v="0.96703296703296704"/>
    <n v="0.50171454369402391"/>
    <s v="American"/>
    <s v="✅ Keep as is"/>
  </r>
  <r>
    <x v="22"/>
    <n v="101676"/>
    <n v="18"/>
    <n v="82"/>
    <n v="0.59"/>
    <n v="25"/>
    <n v="0.3"/>
    <n v="8.48E-2"/>
    <n v="1.9599999999999999E-2"/>
    <n v="19"/>
    <n v="9.299994368418088E-2"/>
    <n v="0.54065040650406515"/>
    <n v="1"/>
    <n v="0.2707535121328225"/>
    <n v="0.39357429718875497"/>
    <n v="0.60642570281124497"/>
    <n v="0.17582417582417584"/>
    <n v="0.82417582417582413"/>
    <n v="0.50155840202192647"/>
    <s v="Latin American"/>
    <s v="⬆️ Raise fee to 25–30%"/>
  </r>
  <r>
    <x v="23"/>
    <n v="67596"/>
    <n v="21"/>
    <n v="51"/>
    <n v="0.28000000000000003"/>
    <n v="19.2"/>
    <n v="0.3"/>
    <n v="8.4000000000000005E-2"/>
    <n v="1.26E-2"/>
    <n v="6"/>
    <n v="6.1012558427662331E-2"/>
    <n v="0.30487804878048785"/>
    <n v="1"/>
    <n v="0.26819923371647514"/>
    <n v="0.11244979919678716"/>
    <n v="0.88755020080321279"/>
    <n v="3.2967032967032968E-2"/>
    <n v="0.96703296703296704"/>
    <n v="0.50008301045090175"/>
    <s v="American"/>
    <s v="✅ Keep as is"/>
  </r>
  <r>
    <x v="24"/>
    <n v="12672"/>
    <n v="8"/>
    <n v="19"/>
    <n v="0.63"/>
    <n v="23.4"/>
    <n v="0.3"/>
    <n v="4.9200000000000001E-2"/>
    <n v="9.7999999999999997E-3"/>
    <n v="9"/>
    <n v="9.4610576110829535E-3"/>
    <n v="0.47560975609756101"/>
    <n v="1"/>
    <n v="0.15708812260536401"/>
    <n v="0"/>
    <n v="1"/>
    <n v="6.5934065934065936E-2"/>
    <n v="0.93406593406593408"/>
    <n v="0.49853094574507106"/>
    <s v="American"/>
    <s v="✅ Keep as is"/>
  </r>
  <r>
    <x v="25"/>
    <n v="52272"/>
    <n v="12"/>
    <n v="23"/>
    <n v="0.86"/>
    <n v="16"/>
    <n v="0.3"/>
    <n v="0.13439999999999999"/>
    <n v="1.61E-2"/>
    <n v="3"/>
    <n v="4.6629498226051697E-2"/>
    <n v="0.17479674796747971"/>
    <n v="1"/>
    <n v="0.42911877394636017"/>
    <n v="0.25301204819277107"/>
    <n v="0.74698795180722888"/>
    <n v="0"/>
    <n v="1"/>
    <n v="0.49839943672162978"/>
    <s v="American"/>
    <s v="✅ Keep as is"/>
  </r>
  <r>
    <x v="26"/>
    <n v="28512"/>
    <n v="8"/>
    <n v="10"/>
    <n v="0.5"/>
    <n v="32.200000000000003"/>
    <n v="0.3"/>
    <n v="2.8400000000000002E-2"/>
    <n v="2.1899999999999999E-2"/>
    <n v="6"/>
    <n v="2.4328433857070453E-2"/>
    <n v="0.83333333333333359"/>
    <n v="1"/>
    <n v="9.0676883780332063E-2"/>
    <n v="0.48594377510040154"/>
    <n v="0.51405622489959846"/>
    <n v="3.2967032967032968E-2"/>
    <n v="0.96703296703296704"/>
    <n v="0.49732640441359061"/>
    <s v="American"/>
    <s v="✅ Keep as is"/>
  </r>
  <r>
    <x v="27"/>
    <n v="27648"/>
    <n v="6"/>
    <n v="19"/>
    <n v="0.67"/>
    <n v="26.9"/>
    <n v="0.3"/>
    <n v="9.6799999999999997E-2"/>
    <n v="1.4500000000000001E-2"/>
    <n v="44"/>
    <n v="2.3517486061834771E-2"/>
    <n v="0.61788617886178865"/>
    <n v="1"/>
    <n v="0.30906768837803322"/>
    <n v="0.1887550200803213"/>
    <n v="0.8112449799196787"/>
    <n v="0.45054945054945056"/>
    <n v="0.5494505494505495"/>
    <n v="0.49644538895735651"/>
    <s v="American"/>
    <s v="⏸ Hold fee – fix ops"/>
  </r>
  <r>
    <x v="28"/>
    <n v="26160"/>
    <n v="7"/>
    <n v="16"/>
    <n v="0.93"/>
    <n v="22.2"/>
    <n v="0.3"/>
    <n v="8.2000000000000003E-2"/>
    <n v="1.4800000000000001E-2"/>
    <n v="8"/>
    <n v="2.2120853747817762E-2"/>
    <n v="0.42682926829268297"/>
    <n v="1"/>
    <n v="0.26181353767560667"/>
    <n v="0.20080321285140565"/>
    <n v="0.79919678714859432"/>
    <n v="5.4945054945054944E-2"/>
    <n v="0.94505494505494503"/>
    <n v="0.49634248443633217"/>
    <s v="Asian"/>
    <s v="✅ Keep as is"/>
  </r>
  <r>
    <x v="29"/>
    <n v="149760"/>
    <n v="37"/>
    <n v="58"/>
    <n v="0.28000000000000003"/>
    <n v="22"/>
    <n v="0.3"/>
    <n v="8.3599999999999994E-2"/>
    <n v="2.1700000000000001E-2"/>
    <n v="9"/>
    <n v="0.13813144112181111"/>
    <n v="0.41869918699186998"/>
    <n v="1"/>
    <n v="0.2669220945083014"/>
    <n v="0.47791164658634538"/>
    <n v="0.52208835341365467"/>
    <n v="6.5934065934065936E-2"/>
    <n v="0.93406593406593408"/>
    <n v="0.49633758597885247"/>
    <s v="American"/>
    <s v="⬆️ Raise fee to 25–30%"/>
  </r>
  <r>
    <x v="30"/>
    <n v="26052"/>
    <n v="8"/>
    <n v="9"/>
    <n v="0.19"/>
    <n v="17.3"/>
    <n v="0.28000000000000003"/>
    <n v="0.20519999999999999"/>
    <n v="2.2200000000000001E-2"/>
    <n v="7"/>
    <n v="2.2019485273413301E-2"/>
    <n v="0.2276422764227643"/>
    <n v="0.89473684210526339"/>
    <n v="0.65517241379310343"/>
    <n v="0.49799196787148597"/>
    <n v="0.50200803212851408"/>
    <n v="4.3956043956043959E-2"/>
    <n v="0.95604395604395609"/>
    <n v="0.49543826277868835"/>
    <s v="American"/>
    <s v="✅ Keep as is"/>
  </r>
  <r>
    <x v="31"/>
    <n v="44988"/>
    <n v="15"/>
    <n v="29"/>
    <n v="0.81"/>
    <n v="25.6"/>
    <n v="0.3"/>
    <n v="3.9600000000000003E-2"/>
    <n v="1.4800000000000001E-2"/>
    <n v="8"/>
    <n v="3.9792757785661992E-2"/>
    <n v="0.5650406504065042"/>
    <n v="1"/>
    <n v="0.12643678160919541"/>
    <n v="0.20080321285140565"/>
    <n v="0.79919678714859432"/>
    <n v="5.4945054945054944E-2"/>
    <n v="0.94505494505494503"/>
    <n v="0.49441681654958419"/>
    <s v="American"/>
    <s v="✅ Keep as is"/>
  </r>
  <r>
    <x v="32"/>
    <n v="27216"/>
    <n v="8"/>
    <n v="15"/>
    <n v="0.54"/>
    <n v="27.9"/>
    <n v="0.28999999999999998"/>
    <n v="5.5599999999999997E-2"/>
    <n v="1.67E-2"/>
    <n v="10"/>
    <n v="2.3112012164216929E-2"/>
    <n v="0.65853658536585369"/>
    <n v="0.94736842105263153"/>
    <n v="0.17752234993614305"/>
    <n v="0.27710843373493971"/>
    <n v="0.72289156626506035"/>
    <n v="7.6923076923076927E-2"/>
    <n v="0.92307692307692313"/>
    <n v="0.49413349397788559"/>
    <s v="American"/>
    <s v="✅ Keep as is"/>
  </r>
  <r>
    <x v="33"/>
    <n v="116280"/>
    <n v="24"/>
    <n v="31"/>
    <n v="0.01"/>
    <n v="26.7"/>
    <n v="0.25"/>
    <n v="7.0000000000000007E-2"/>
    <n v="1.17E-2"/>
    <n v="11"/>
    <n v="0.10670721405642845"/>
    <n v="0.60975609756097571"/>
    <n v="0.73684210526315796"/>
    <n v="0.22349936143039595"/>
    <n v="7.6305220883534156E-2"/>
    <n v="0.9236947791164658"/>
    <n v="8.7912087912087919E-2"/>
    <n v="0.91208791208791207"/>
    <n v="0.49378678060740205"/>
    <s v="Italian"/>
    <s v="⬆️ Raise fee to 25–30%"/>
  </r>
  <r>
    <x v="34"/>
    <n v="5376"/>
    <n v="6"/>
    <n v="26"/>
    <n v="0.32"/>
    <n v="22"/>
    <n v="0.3"/>
    <n v="7.1599999999999997E-2"/>
    <n v="1.2500000000000001E-2"/>
    <n v="10"/>
    <n v="2.6130540068705298E-3"/>
    <n v="0.41869918699186998"/>
    <n v="1"/>
    <n v="0.22860791826309068"/>
    <n v="0.10843373493975907"/>
    <n v="0.89156626506024095"/>
    <n v="7.6923076923076927E-2"/>
    <n v="0.92307692307692313"/>
    <n v="0.4906440440168327"/>
    <s v="American"/>
    <s v="✅ Keep as is"/>
  </r>
  <r>
    <x v="35"/>
    <n v="216372"/>
    <n v="93"/>
    <n v="930"/>
    <n v="0.55000000000000004"/>
    <n v="19.8"/>
    <n v="0.26"/>
    <n v="8.9200000000000002E-2"/>
    <n v="1.4E-2"/>
    <n v="13"/>
    <n v="0.20065326350171764"/>
    <n v="0.3292682926829269"/>
    <n v="0.78947368421052644"/>
    <n v="0.28480204342273308"/>
    <n v="0.16867469879518074"/>
    <n v="0.83132530120481929"/>
    <n v="0.10989010989010989"/>
    <n v="0.89010989010989006"/>
    <n v="0.48655222443599133"/>
    <s v="American"/>
    <s v="⬆️ Raise fee to 25–30%"/>
  </r>
  <r>
    <x v="36"/>
    <n v="72576"/>
    <n v="16"/>
    <n v="40"/>
    <n v="0.55000000000000004"/>
    <n v="25.2"/>
    <n v="0.27"/>
    <n v="7.8E-2"/>
    <n v="1.5800000000000002E-2"/>
    <n v="11"/>
    <n v="6.5686771414090211E-2"/>
    <n v="0.54878048780487809"/>
    <n v="0.84210526315789491"/>
    <n v="0.24904214559386975"/>
    <n v="0.2409638554216868"/>
    <n v="0.75903614457831314"/>
    <n v="8.7912087912087919E-2"/>
    <n v="0.91208791208791207"/>
    <n v="0.48408065344122975"/>
    <s v="Indian"/>
    <s v="⏸ Hold fee – fix ops"/>
  </r>
  <r>
    <x v="37"/>
    <n v="224136"/>
    <n v="42"/>
    <n v="86"/>
    <n v="0.27"/>
    <n v="16"/>
    <n v="0.3"/>
    <n v="7.0000000000000007E-2"/>
    <n v="1.67E-2"/>
    <n v="14"/>
    <n v="0.20794053049501604"/>
    <n v="0.17479674796747971"/>
    <n v="1"/>
    <n v="0.22349936143039595"/>
    <n v="0.27710843373493971"/>
    <n v="0.72289156626506035"/>
    <n v="0.12087912087912088"/>
    <n v="0.87912087912087911"/>
    <n v="0.48310576164354913"/>
    <s v="Mediterranean"/>
    <s v="⬆️ Raise fee to 25–30%"/>
  </r>
  <r>
    <x v="38"/>
    <n v="31320"/>
    <n v="7"/>
    <n v="11"/>
    <n v="0.72"/>
    <n v="27.8"/>
    <n v="0.26"/>
    <n v="5.7599999999999998E-2"/>
    <n v="1.3899999999999999E-2"/>
    <n v="5"/>
    <n v="2.6964014191586418E-2"/>
    <n v="0.65447154471544722"/>
    <n v="0.78947368421052644"/>
    <n v="0.18390804597701149"/>
    <n v="0.16465863453815258"/>
    <n v="0.83534136546184745"/>
    <n v="2.197802197802198E-2"/>
    <n v="0.97802197802197799"/>
    <n v="0.48092441564110383"/>
    <s v="American"/>
    <s v="✅ Keep as is"/>
  </r>
  <r>
    <x v="39"/>
    <n v="20880"/>
    <n v="8"/>
    <n v="80"/>
    <n v="0.56000000000000005"/>
    <n v="15.8"/>
    <n v="0.3"/>
    <n v="8.9599999999999999E-2"/>
    <n v="9.7999999999999997E-3"/>
    <n v="11"/>
    <n v="1.7165061665821928E-2"/>
    <n v="0.16666666666666674"/>
    <n v="1"/>
    <n v="0.28607918263090676"/>
    <n v="0"/>
    <n v="1"/>
    <n v="8.7912087912087919E-2"/>
    <n v="0.91208791208791207"/>
    <n v="0.47771589315142804"/>
    <s v="Dessert"/>
    <s v="⏸ Hold fee – fix ops"/>
  </r>
  <r>
    <x v="40"/>
    <n v="170448"/>
    <n v="43"/>
    <n v="74"/>
    <n v="0.49"/>
    <n v="21.6"/>
    <n v="0.3"/>
    <n v="0.09"/>
    <n v="2.3699999999999999E-2"/>
    <n v="25"/>
    <n v="0.15754913555217662"/>
    <n v="0.40243902439024404"/>
    <n v="1"/>
    <n v="0.28735632183908044"/>
    <n v="0.55823293172690758"/>
    <n v="0.44176706827309242"/>
    <n v="0.24175824175824176"/>
    <n v="0.75824175824175821"/>
    <n v="0.47722528456588192"/>
    <s v="Italian"/>
    <s v="⬆️ Raise fee to 25–30%"/>
  </r>
  <r>
    <x v="41"/>
    <n v="145392"/>
    <n v="27"/>
    <n v="34"/>
    <n v="0.34"/>
    <n v="26.4"/>
    <n v="0.26"/>
    <n v="8.48E-2"/>
    <n v="2.3E-2"/>
    <n v="9"/>
    <n v="0.13403164949034183"/>
    <n v="0.59756097560975607"/>
    <n v="0.78947368421052644"/>
    <n v="0.2707535121328225"/>
    <n v="0.53012048192771077"/>
    <n v="0.46987951807228923"/>
    <n v="6.5934065934065936E-2"/>
    <n v="0.93406593406593408"/>
    <n v="0.47558204319654102"/>
    <s v="Japanese"/>
    <s v="⬆️ Raise fee to 25–30%"/>
  </r>
  <r>
    <x v="42"/>
    <n v="4032"/>
    <n v="6"/>
    <n v="9"/>
    <n v="0.9"/>
    <n v="20.9"/>
    <n v="0.3"/>
    <n v="9.1999999999999998E-2"/>
    <n v="1.37E-2"/>
    <n v="25"/>
    <n v="1.3515796587261362E-3"/>
    <n v="0.37398373983739835"/>
    <n v="1"/>
    <n v="0.29374201787994891"/>
    <n v="0.15662650602409639"/>
    <n v="0.84337349397590367"/>
    <n v="0.24175824175824176"/>
    <n v="0.75824175824175821"/>
    <n v="0.47534538468804732"/>
    <s v="Italian"/>
    <s v="⏸ Hold fee – fix ops"/>
  </r>
  <r>
    <x v="43"/>
    <n v="43452"/>
    <n v="76"/>
    <n v="149"/>
    <n v="0.51"/>
    <n v="26.3"/>
    <n v="0.27"/>
    <n v="5.2400000000000002E-2"/>
    <n v="1.5100000000000001E-2"/>
    <n v="8"/>
    <n v="3.8351072816354116E-2"/>
    <n v="0.59349593495934971"/>
    <n v="0.84210526315789491"/>
    <n v="0.16730523627075353"/>
    <n v="0.21285140562248997"/>
    <n v="0.78714859437751006"/>
    <n v="5.4945054945054944E-2"/>
    <n v="0.94505494505494503"/>
    <n v="0.47371461227696626"/>
    <s v="Mexican"/>
    <s v="✅ Keep as is"/>
  </r>
  <r>
    <x v="44"/>
    <n v="103812"/>
    <n v="19"/>
    <n v="37"/>
    <n v="0.18"/>
    <n v="26.4"/>
    <n v="0.3"/>
    <n v="5.16E-2"/>
    <n v="2.7199999999999998E-2"/>
    <n v="7"/>
    <n v="9.5004786844624656E-2"/>
    <n v="0.59756097560975607"/>
    <n v="1"/>
    <n v="0.16475095785440613"/>
    <n v="0.69879518072289148"/>
    <n v="0.30120481927710852"/>
    <n v="4.3956043956043959E-2"/>
    <n v="0.95604395604395609"/>
    <n v="0.47206041215560723"/>
    <s v="Korean"/>
    <s v="⬆️ Raise fee to 25–30%"/>
  </r>
  <r>
    <x v="45"/>
    <n v="15120"/>
    <n v="8"/>
    <n v="29"/>
    <n v="0.2"/>
    <n v="17.100000000000001"/>
    <n v="0.3"/>
    <n v="8.3199999999999996E-2"/>
    <n v="1.4200000000000001E-2"/>
    <n v="3"/>
    <n v="1.1758743030917385E-2"/>
    <n v="0.21951219512195133"/>
    <n v="1"/>
    <n v="0.26564495530012772"/>
    <n v="0.17670682730923698"/>
    <n v="0.82329317269076308"/>
    <n v="0"/>
    <n v="1"/>
    <n v="0.47132482335512393"/>
    <s v="Caribbean"/>
    <s v="✅ Keep as is"/>
  </r>
  <r>
    <x v="46"/>
    <n v="58608"/>
    <n v="18"/>
    <n v="28"/>
    <n v="0.1"/>
    <n v="23.7"/>
    <n v="0.3"/>
    <n v="8.2400000000000001E-2"/>
    <n v="2.4199999999999999E-2"/>
    <n v="13"/>
    <n v="5.2576448724446695E-2"/>
    <n v="0.48780487804878053"/>
    <n v="1"/>
    <n v="0.26309067688378035"/>
    <n v="0.57831325301204817"/>
    <n v="0.42168674698795183"/>
    <n v="0.10989010989010989"/>
    <n v="0.89010989010989006"/>
    <n v="0.47011264297496907"/>
    <s v="Latin American"/>
    <s v="⏸ Hold fee – fix ops"/>
  </r>
  <r>
    <x v="47"/>
    <n v="34068"/>
    <n v="11"/>
    <n v="110"/>
    <n v="0.13"/>
    <n v="28.6"/>
    <n v="0.28999999999999998"/>
    <n v="6.3600000000000004E-2"/>
    <n v="2.23E-2"/>
    <n v="22"/>
    <n v="2.9543278706988793E-2"/>
    <n v="0.68699186991869932"/>
    <n v="0.94736842105263153"/>
    <n v="0.20306513409961688"/>
    <n v="0.50200803212851408"/>
    <n v="0.49799196787148592"/>
    <n v="0.2087912087912088"/>
    <n v="0.79120879120879117"/>
    <n v="0.46944138710302957"/>
    <s v="Italian"/>
    <s v="⏸ Hold fee – fix ops"/>
  </r>
  <r>
    <x v="48"/>
    <n v="28620"/>
    <n v="9"/>
    <n v="25"/>
    <n v="0.47"/>
    <n v="27.3"/>
    <n v="0.27"/>
    <n v="9.9599999999999994E-2"/>
    <n v="2.1600000000000001E-2"/>
    <n v="19"/>
    <n v="2.442980233147491E-2"/>
    <n v="0.63414634146341475"/>
    <n v="0.84210526315789491"/>
    <n v="0.31800766283524906"/>
    <n v="0.47389558232931728"/>
    <n v="0.52610441767068272"/>
    <n v="0.17582417582417584"/>
    <n v="0.82417582417582413"/>
    <n v="0.46828001118566048"/>
    <s v="American"/>
    <s v="⏸ Hold fee – fix ops"/>
  </r>
  <r>
    <x v="49"/>
    <n v="18000"/>
    <n v="13"/>
    <n v="19"/>
    <n v="0.93"/>
    <n v="22.5"/>
    <n v="0.3"/>
    <n v="5.4399999999999997E-2"/>
    <n v="1.7999999999999999E-2"/>
    <n v="6"/>
    <n v="1.4461902348369656E-2"/>
    <n v="0.4390243902439025"/>
    <n v="1"/>
    <n v="0.17369093231162197"/>
    <n v="0.32931726907630515"/>
    <n v="0.6706827309236949"/>
    <n v="3.2967032967032968E-2"/>
    <n v="0.96703296703296704"/>
    <n v="0.4679788903816684"/>
    <s v="American"/>
    <s v="✅ Keep as is"/>
  </r>
  <r>
    <x v="50"/>
    <n v="56940"/>
    <n v="38"/>
    <n v="181"/>
    <n v="0.45"/>
    <n v="22.2"/>
    <n v="0.3"/>
    <n v="2.5600000000000001E-2"/>
    <n v="1.5299999999999999E-2"/>
    <n v="6"/>
    <n v="5.1010868953088921E-2"/>
    <n v="0.42682926829268297"/>
    <n v="1"/>
    <n v="8.1736909323116225E-2"/>
    <n v="0.22088353413654616"/>
    <n v="0.77911646586345384"/>
    <n v="3.2967032967032968E-2"/>
    <n v="0.96703296703296704"/>
    <n v="0.46773943263644002"/>
    <s v="American"/>
    <s v="✅ Keep as is"/>
  </r>
  <r>
    <x v="51"/>
    <n v="30756"/>
    <n v="8"/>
    <n v="9"/>
    <n v="0.01"/>
    <n v="27.8"/>
    <n v="0.28000000000000003"/>
    <n v="2.64E-2"/>
    <n v="1.72E-2"/>
    <n v="6"/>
    <n v="2.6434645491918679E-2"/>
    <n v="0.65447154471544722"/>
    <n v="0.89473684210526339"/>
    <n v="8.4291187739463605E-2"/>
    <n v="0.2971887550200803"/>
    <n v="0.70281124497991976"/>
    <n v="3.2967032967032968E-2"/>
    <n v="0.96703296703296704"/>
    <n v="0.46756942025053083"/>
    <s v="American"/>
    <s v="✅ Keep as is"/>
  </r>
  <r>
    <x v="52"/>
    <n v="33060"/>
    <n v="12"/>
    <n v="14"/>
    <n v="0.43"/>
    <n v="22.1"/>
    <n v="0.3"/>
    <n v="2.6800000000000001E-2"/>
    <n v="1.41E-2"/>
    <n v="6"/>
    <n v="2.8597172945880499E-2"/>
    <n v="0.42276422764227656"/>
    <n v="1"/>
    <n v="8.5568326947637302E-2"/>
    <n v="0.17269076305220882"/>
    <n v="0.82730923694779124"/>
    <n v="3.2967032967032968E-2"/>
    <n v="0.96703296703296704"/>
    <n v="0.46711181317041489"/>
    <s v="American"/>
    <s v="✅ Keep as is"/>
  </r>
  <r>
    <x v="53"/>
    <n v="39648"/>
    <n v="9"/>
    <n v="75"/>
    <n v="0.71"/>
    <n v="19.2"/>
    <n v="0.3"/>
    <n v="9.2799999999999994E-2"/>
    <n v="1.95E-2"/>
    <n v="10"/>
    <n v="3.4780649884552574E-2"/>
    <n v="0.30487804878048785"/>
    <n v="1"/>
    <n v="0.29629629629629628"/>
    <n v="0.38955823293172687"/>
    <n v="0.61044176706827313"/>
    <n v="7.6923076923076927E-2"/>
    <n v="0.92307692307692313"/>
    <n v="0.46703799806199026"/>
    <s v="Sandwiches"/>
    <s v="✅ Keep as is"/>
  </r>
  <r>
    <x v="54"/>
    <n v="14364"/>
    <n v="6"/>
    <n v="7"/>
    <n v="0.06"/>
    <n v="26.9"/>
    <n v="0.3"/>
    <n v="5.0799999999999998E-2"/>
    <n v="2.1700000000000001E-2"/>
    <n v="15"/>
    <n v="1.1049163710086162E-2"/>
    <n v="0.61788617886178865"/>
    <n v="1"/>
    <n v="0.16219667943805877"/>
    <n v="0.47791164658634538"/>
    <n v="0.52208835341365467"/>
    <n v="0.13186813186813187"/>
    <n v="0.86813186813186816"/>
    <n v="0.46690657579895389"/>
    <s v="American"/>
    <s v="⏸ Hold fee – fix ops"/>
  </r>
  <r>
    <x v="55"/>
    <n v="209760"/>
    <n v="98"/>
    <n v="184"/>
    <n v="0.59"/>
    <n v="25.4"/>
    <n v="0.3"/>
    <n v="8.6800000000000002E-2"/>
    <n v="3.1600000000000003E-2"/>
    <n v="34"/>
    <n v="0.19444726023540013"/>
    <n v="0.55691056910569103"/>
    <n v="1"/>
    <n v="0.27713920817369098"/>
    <n v="0.87550200803212863"/>
    <n v="0.12449799196787137"/>
    <n v="0.34065934065934067"/>
    <n v="0.65934065934065933"/>
    <n v="0.46596010719029496"/>
    <s v="Seafood"/>
    <s v="⬆️ Raise fee to 25–30%"/>
  </r>
  <r>
    <x v="56"/>
    <n v="14256"/>
    <n v="8"/>
    <n v="19"/>
    <n v="0.87"/>
    <n v="18.600000000000001"/>
    <n v="0.3"/>
    <n v="0.12520000000000001"/>
    <n v="2.41E-2"/>
    <n v="5"/>
    <n v="1.0947795235681703E-2"/>
    <n v="0.28048780487804892"/>
    <n v="1"/>
    <n v="0.39974457215836529"/>
    <n v="0.57429718875502"/>
    <n v="0.42570281124498"/>
    <n v="2.197802197802198E-2"/>
    <n v="0.97802197802197799"/>
    <n v="0.46513151289899662"/>
    <s v="Italian"/>
    <s v="✅ Keep as is"/>
  </r>
  <r>
    <x v="57"/>
    <n v="109020"/>
    <n v="157"/>
    <n v="219"/>
    <n v="0.08"/>
    <n v="15.4"/>
    <n v="0.3"/>
    <n v="4.2000000000000003E-2"/>
    <n v="1.18E-2"/>
    <n v="5"/>
    <n v="9.9892999943684183E-2"/>
    <n v="0.15040650406504072"/>
    <n v="1"/>
    <n v="0.13409961685823757"/>
    <n v="8.0321285140562249E-2"/>
    <n v="0.91967871485943775"/>
    <n v="2.197802197802198E-2"/>
    <n v="0.97802197802197799"/>
    <n v="0.46412421825546624"/>
    <s v="Smoothies"/>
    <s v="⬆️ Raise fee to 25–30%"/>
  </r>
  <r>
    <x v="58"/>
    <n v="40800"/>
    <n v="14"/>
    <n v="15"/>
    <n v="0.71"/>
    <n v="33.700000000000003"/>
    <n v="0.27"/>
    <n v="4.0399999999999998E-2"/>
    <n v="2.76E-2"/>
    <n v="5"/>
    <n v="3.5861913611533479E-2"/>
    <n v="0.8943089430894311"/>
    <n v="0.84210526315789491"/>
    <n v="0.12899106002554278"/>
    <n v="0.71485943775100391"/>
    <n v="0.28514056224899609"/>
    <n v="2.197802197802198E-2"/>
    <n v="0.97802197802197799"/>
    <n v="0.463647338530083"/>
    <s v="Chinese"/>
    <s v="✅ Keep as is"/>
  </r>
  <r>
    <x v="59"/>
    <n v="173052"/>
    <n v="51"/>
    <n v="204"/>
    <n v="0.84"/>
    <n v="13.7"/>
    <n v="0.3"/>
    <n v="6.9199999999999998E-2"/>
    <n v="1.43E-2"/>
    <n v="18"/>
    <n v="0.15999324210170637"/>
    <n v="8.1300813008130093E-2"/>
    <n v="1"/>
    <n v="0.22094508301404853"/>
    <n v="0.18072289156626506"/>
    <n v="0.81927710843373491"/>
    <n v="0.16483516483516483"/>
    <n v="0.8351648351648352"/>
    <n v="0.4618266434393129"/>
    <s v="Bubble Tea"/>
    <s v="⬆️ Raise fee to 25–30%"/>
  </r>
  <r>
    <x v="60"/>
    <n v="108192"/>
    <n v="22"/>
    <n v="42"/>
    <n v="0.23"/>
    <n v="17.899999999999999"/>
    <n v="0.3"/>
    <n v="6.1199999999999997E-2"/>
    <n v="1.9599999999999999E-2"/>
    <n v="4"/>
    <n v="9.9115841639916658E-2"/>
    <n v="0.25203252032520324"/>
    <n v="1"/>
    <n v="0.19540229885057472"/>
    <n v="0.39357429718875497"/>
    <n v="0.60642570281124497"/>
    <n v="1.098901098901099E-2"/>
    <n v="0.98901098901098905"/>
    <n v="0.46120796741109804"/>
    <s v="Healthy"/>
    <s v="⬆️ Raise fee to 25–30%"/>
  </r>
  <r>
    <x v="61"/>
    <n v="264384"/>
    <n v="299"/>
    <n v="320"/>
    <n v="0.56000000000000005"/>
    <n v="26"/>
    <n v="0.28000000000000003"/>
    <n v="4.8000000000000001E-2"/>
    <n v="2.92E-2"/>
    <n v="21"/>
    <n v="0.24571718195641157"/>
    <n v="0.58130081300813019"/>
    <n v="0.89473684210526339"/>
    <n v="0.15325670498084293"/>
    <n v="0.77911646586345373"/>
    <n v="0.22088353413654627"/>
    <n v="0.19780219780219779"/>
    <n v="0.80219780219780223"/>
    <n v="0.46053126049097848"/>
    <s v="Mexican"/>
    <s v="⬆️ Raise fee to 25–30%"/>
  </r>
  <r>
    <x v="62"/>
    <n v="37248"/>
    <n v="10"/>
    <n v="33"/>
    <n v="0.41"/>
    <n v="18"/>
    <n v="0.3"/>
    <n v="7.2400000000000006E-2"/>
    <n v="1.77E-2"/>
    <n v="4"/>
    <n v="3.2528017120009009E-2"/>
    <n v="0.25609756097560982"/>
    <n v="1"/>
    <n v="0.2311621966794381"/>
    <n v="0.31726907630522089"/>
    <n v="0.68273092369477917"/>
    <n v="1.098901098901099E-2"/>
    <n v="0.98901098901098905"/>
    <n v="0.4599532690328082"/>
    <s v="American"/>
    <s v="✅ Keep as is"/>
  </r>
  <r>
    <x v="63"/>
    <n v="24768"/>
    <n v="8"/>
    <n v="11"/>
    <n v="0.84"/>
    <n v="36.299999999999997"/>
    <n v="0.28999999999999998"/>
    <n v="0"/>
    <n v="3.1E-2"/>
    <n v="3"/>
    <n v="2.0814326744382498E-2"/>
    <n v="1"/>
    <n v="0.94736842105263153"/>
    <n v="0"/>
    <n v="0.85140562248995977"/>
    <n v="0.14859437751004023"/>
    <n v="0"/>
    <n v="1"/>
    <n v="0.459536703647626"/>
    <s v="Steakhouse"/>
    <s v="✅ Keep as is"/>
  </r>
  <r>
    <x v="64"/>
    <n v="23616"/>
    <n v="16"/>
    <n v="20"/>
    <n v="0.35"/>
    <n v="19.399999999999999"/>
    <n v="0.3"/>
    <n v="4.3200000000000002E-2"/>
    <n v="1.37E-2"/>
    <n v="8"/>
    <n v="1.9733063017401589E-2"/>
    <n v="0.31300813008130079"/>
    <n v="1"/>
    <n v="0.13793103448275865"/>
    <n v="0.15662650602409639"/>
    <n v="0.84337349397590367"/>
    <n v="5.4945054945054944E-2"/>
    <n v="0.94505494505494503"/>
    <n v="0.45831353606618208"/>
    <s v="Southern"/>
    <s v="✅ Keep as is"/>
  </r>
  <r>
    <x v="65"/>
    <n v="67944"/>
    <n v="13"/>
    <n v="36"/>
    <n v="0.09"/>
    <n v="24.7"/>
    <n v="0.28999999999999998"/>
    <n v="3.04E-2"/>
    <n v="1.8700000000000001E-2"/>
    <n v="12"/>
    <n v="6.1339190178521144E-2"/>
    <n v="0.52845528455284563"/>
    <n v="0.94736842105263153"/>
    <n v="9.706257982120052E-2"/>
    <n v="0.35742971887550207"/>
    <n v="0.64257028112449799"/>
    <n v="9.8901098901098897E-2"/>
    <n v="0.90109890109890112"/>
    <n v="0.45785620862466347"/>
    <s v="Caribbean"/>
    <s v="⏸ Hold fee – fix ops"/>
  </r>
  <r>
    <x v="66"/>
    <n v="238560"/>
    <n v="82"/>
    <n v="191"/>
    <n v="0.22"/>
    <n v="21.7"/>
    <n v="0.25"/>
    <n v="4.5199999999999997E-2"/>
    <n v="1.7999999999999999E-2"/>
    <n v="5"/>
    <n v="0.22147885340992285"/>
    <n v="0.40650406504065045"/>
    <n v="0.73684210526315796"/>
    <n v="0.14431673052362706"/>
    <n v="0.32931726907630515"/>
    <n v="0.6706827309236949"/>
    <n v="2.197802197802198E-2"/>
    <n v="0.97802197802197799"/>
    <n v="0.45744756116050256"/>
    <s v="Healthy"/>
    <s v="⬆️ Raise fee to 25–30%"/>
  </r>
  <r>
    <x v="67"/>
    <n v="8880"/>
    <n v="7"/>
    <n v="11"/>
    <n v="0.72"/>
    <n v="15.7"/>
    <n v="0.3"/>
    <n v="7.3200000000000001E-2"/>
    <n v="1.35E-2"/>
    <n v="4"/>
    <n v="5.9018978431041279E-3"/>
    <n v="0.16260162601626019"/>
    <n v="1"/>
    <n v="0.23371647509578547"/>
    <n v="0.14859437751004015"/>
    <n v="0.85140562248995988"/>
    <n v="1.098901098901099E-2"/>
    <n v="0.98901098901098905"/>
    <n v="0.45665067453246699"/>
    <s v="Fried Chicken"/>
    <s v="✅ Keep as is"/>
  </r>
  <r>
    <x v="68"/>
    <n v="165396"/>
    <n v="143"/>
    <n v="318"/>
    <n v="0.56000000000000005"/>
    <n v="21.7"/>
    <n v="0.3"/>
    <n v="5.1200000000000002E-2"/>
    <n v="2.4799999999999999E-2"/>
    <n v="17"/>
    <n v="0.15280734358281242"/>
    <n v="0.40650406504065045"/>
    <n v="1"/>
    <n v="0.16347381864623245"/>
    <n v="0.60240963855421681"/>
    <n v="0.39759036144578319"/>
    <n v="0.15384615384615385"/>
    <n v="0.84615384615384615"/>
    <n v="0.45624663014101019"/>
    <s v="Italian"/>
    <s v="⬆️ Raise fee to 25–30%"/>
  </r>
  <r>
    <x v="69"/>
    <n v="19872"/>
    <n v="14"/>
    <n v="16"/>
    <n v="0.88"/>
    <n v="20.9"/>
    <n v="0.28999999999999998"/>
    <n v="5.9200000000000003E-2"/>
    <n v="1.4200000000000001E-2"/>
    <n v="16"/>
    <n v="1.6218955904713634E-2"/>
    <n v="0.37398373983739835"/>
    <n v="0.94736842105263153"/>
    <n v="0.18901660280970628"/>
    <n v="0.17670682730923698"/>
    <n v="0.82329317269076308"/>
    <n v="0.14285714285714285"/>
    <n v="0.85714285714285721"/>
    <n v="0.45547290770761784"/>
    <s v="American"/>
    <s v="⏸ Hold fee – fix ops"/>
  </r>
  <r>
    <x v="70"/>
    <n v="99120"/>
    <n v="58"/>
    <n v="276"/>
    <n v="0.95"/>
    <n v="28"/>
    <n v="0.3"/>
    <n v="1.7999999999999999E-2"/>
    <n v="2.8799999999999999E-2"/>
    <n v="6"/>
    <n v="9.0600889789941991E-2"/>
    <n v="0.66260162601626027"/>
    <n v="1"/>
    <n v="5.7471264367816091E-2"/>
    <n v="0.76305220883534131"/>
    <n v="0.23694779116465869"/>
    <n v="3.2967032967032968E-2"/>
    <n v="0.96703296703296704"/>
    <n v="0.45393279504325035"/>
    <s v="Barbecue"/>
    <s v="⬆️ Raise fee to 25–30%"/>
  </r>
  <r>
    <x v="71"/>
    <n v="19824"/>
    <n v="6"/>
    <n v="7"/>
    <n v="0.3"/>
    <n v="23.7"/>
    <n v="0.27"/>
    <n v="7.3999999999999996E-2"/>
    <n v="1.9599999999999999E-2"/>
    <n v="4"/>
    <n v="1.6173903249422764E-2"/>
    <n v="0.48780487804878053"/>
    <n v="0.84210526315789491"/>
    <n v="0.23627075351213284"/>
    <n v="0.39357429718875497"/>
    <n v="0.60642570281124497"/>
    <n v="1.098901098901099E-2"/>
    <n v="0.98901098901098905"/>
    <n v="0.45243308003590177"/>
    <s v="American"/>
    <s v="✅ Keep as is"/>
  </r>
  <r>
    <x v="72"/>
    <n v="44304"/>
    <n v="9"/>
    <n v="14"/>
    <n v="0.38"/>
    <n v="18.5"/>
    <n v="0.28999999999999998"/>
    <n v="5.1999999999999998E-2"/>
    <n v="1.41E-2"/>
    <n v="8"/>
    <n v="3.9150757447767075E-2"/>
    <n v="0.27642276422764234"/>
    <n v="0.94736842105263153"/>
    <n v="0.16602809706257982"/>
    <n v="0.17269076305220882"/>
    <n v="0.82730923694779124"/>
    <n v="5.4945054945054944E-2"/>
    <n v="0.94505494505494503"/>
    <n v="0.45116682581940404"/>
    <s v="American"/>
    <s v="✅ Keep as is"/>
  </r>
  <r>
    <x v="73"/>
    <n v="10008"/>
    <n v="6"/>
    <n v="50"/>
    <n v="0.05"/>
    <n v="18.3"/>
    <n v="0.3"/>
    <n v="5.3199999999999997E-2"/>
    <n v="1.55E-2"/>
    <n v="5"/>
    <n v="6.9606352424396011E-3"/>
    <n v="0.26829268292682934"/>
    <n v="1"/>
    <n v="0.16985951468710089"/>
    <n v="0.2289156626506024"/>
    <n v="0.77108433734939763"/>
    <n v="2.197802197802198E-2"/>
    <n v="0.97802197802197799"/>
    <n v="0.45086659572419202"/>
    <s v="Mexican"/>
    <s v="✅ Keep as is"/>
  </r>
  <r>
    <x v="74"/>
    <n v="211200"/>
    <n v="38"/>
    <n v="46"/>
    <n v="0.68"/>
    <n v="21.4"/>
    <n v="0.24"/>
    <n v="3.3599999999999998E-2"/>
    <n v="1.38E-2"/>
    <n v="3"/>
    <n v="0.19579883989412625"/>
    <n v="0.39430894308943087"/>
    <n v="0.68421052631578949"/>
    <n v="0.10727969348659004"/>
    <n v="0.1606425702811245"/>
    <n v="0.8393574297188755"/>
    <n v="0"/>
    <n v="1"/>
    <n v="0.45032983836930962"/>
    <s v="Wings"/>
    <s v="⬆️ Raise fee to 25–30%"/>
  </r>
  <r>
    <x v="75"/>
    <n v="25380"/>
    <n v="7"/>
    <n v="23"/>
    <n v="0.97"/>
    <n v="21.1"/>
    <n v="0.3"/>
    <n v="3.5999999999999997E-2"/>
    <n v="1.84E-2"/>
    <n v="4"/>
    <n v="2.1388748099341104E-2"/>
    <n v="0.38211382113821152"/>
    <n v="1"/>
    <n v="0.11494252873563218"/>
    <n v="0.34538152610441764"/>
    <n v="0.65461847389558236"/>
    <n v="1.098901098901099E-2"/>
    <n v="0.98901098901098905"/>
    <n v="0.45001571223335057"/>
    <s v="American"/>
    <s v="✅ Keep as is"/>
  </r>
  <r>
    <x v="76"/>
    <n v="31416"/>
    <n v="10"/>
    <n v="24"/>
    <n v="0.17"/>
    <n v="20.8"/>
    <n v="0.3"/>
    <n v="2.8000000000000001E-2"/>
    <n v="1.44E-2"/>
    <n v="14"/>
    <n v="2.7054119502168159E-2"/>
    <n v="0.36991869918699194"/>
    <n v="1"/>
    <n v="8.9399744572158379E-2"/>
    <n v="0.18473895582329317"/>
    <n v="0.81526104417670686"/>
    <n v="0.12087912087912088"/>
    <n v="0.87912087912087911"/>
    <n v="0.44956947599778119"/>
    <s v="American"/>
    <s v="⏸ Hold fee – fix ops"/>
  </r>
  <r>
    <x v="77"/>
    <n v="14520"/>
    <n v="6"/>
    <n v="12"/>
    <n v="0.68"/>
    <n v="19.8"/>
    <n v="0.3"/>
    <n v="5.9200000000000003E-2"/>
    <n v="1.8700000000000001E-2"/>
    <n v="8"/>
    <n v="1.1195584839781494E-2"/>
    <n v="0.3292682926829269"/>
    <n v="1"/>
    <n v="0.18901660280970628"/>
    <n v="0.35742971887550207"/>
    <n v="0.64257028112449799"/>
    <n v="5.4945054945054944E-2"/>
    <n v="0.94505494505494503"/>
    <n v="0.44875498329226998"/>
    <s v="American"/>
    <s v="✅ Keep as is"/>
  </r>
  <r>
    <x v="78"/>
    <n v="78336"/>
    <n v="17"/>
    <n v="24"/>
    <n v="0.5"/>
    <n v="26"/>
    <n v="0.25"/>
    <n v="5.9200000000000003E-2"/>
    <n v="1.9800000000000002E-2"/>
    <n v="6"/>
    <n v="7.1093090048994764E-2"/>
    <n v="0.58130081300813019"/>
    <n v="0.73684210526315796"/>
    <n v="0.18901660280970628"/>
    <n v="0.4016064257028113"/>
    <n v="0.59839357429718865"/>
    <n v="3.2967032967032968E-2"/>
    <n v="0.96703296703296704"/>
    <n v="0.44668279021105661"/>
    <s v="American"/>
    <s v="✅ Keep as is"/>
  </r>
  <r>
    <x v="79"/>
    <n v="6840"/>
    <n v="7"/>
    <n v="16"/>
    <n v="0.84"/>
    <n v="20.399999999999999"/>
    <n v="0.28999999999999998"/>
    <n v="5.7200000000000001E-2"/>
    <n v="1.5100000000000001E-2"/>
    <n v="14"/>
    <n v="3.9871599932421019E-3"/>
    <n v="0.35365853658536583"/>
    <n v="0.94736842105263153"/>
    <n v="0.18263090676883781"/>
    <n v="0.21285140562248997"/>
    <n v="0.78714859437751006"/>
    <n v="0.12087912087912088"/>
    <n v="0.87912087912087911"/>
    <n v="0.44667238340024823"/>
    <s v="Breakfast"/>
    <s v="⏸ Hold fee – fix ops"/>
  </r>
  <r>
    <x v="80"/>
    <n v="31104"/>
    <n v="10"/>
    <n v="13"/>
    <n v="1"/>
    <n v="18.5"/>
    <n v="0.3"/>
    <n v="4.9599999999999998E-2"/>
    <n v="1.43E-2"/>
    <n v="17"/>
    <n v="2.6761277242777496E-2"/>
    <n v="0.27642276422764234"/>
    <n v="1"/>
    <n v="0.15836526181353769"/>
    <n v="0.18072289156626506"/>
    <n v="0.81927710843373491"/>
    <n v="0.15384615384615385"/>
    <n v="0.84615384615384615"/>
    <n v="0.44636988176630643"/>
    <s v="Mexican"/>
    <s v="⏸ Hold fee – fix ops"/>
  </r>
  <r>
    <x v="81"/>
    <n v="8256"/>
    <n v="6"/>
    <n v="8"/>
    <n v="0.31"/>
    <n v="17.5"/>
    <n v="0.3"/>
    <n v="7.0800000000000002E-2"/>
    <n v="1.6500000000000001E-2"/>
    <n v="11"/>
    <n v="5.3162133243228023E-3"/>
    <n v="0.2357723577235773"/>
    <n v="1"/>
    <n v="0.22605363984674332"/>
    <n v="0.26907630522088355"/>
    <n v="0.73092369477911645"/>
    <n v="8.7912087912087919E-2"/>
    <n v="0.91208791208791207"/>
    <n v="0.44620679564566884"/>
    <s v="Mexican"/>
    <s v="⏸ Hold fee – fix ops"/>
  </r>
  <r>
    <x v="82"/>
    <n v="32280"/>
    <n v="7"/>
    <n v="14"/>
    <n v="0.56999999999999995"/>
    <n v="24.1"/>
    <n v="0.3"/>
    <n v="5.3600000000000002E-2"/>
    <n v="2.3300000000000001E-2"/>
    <n v="18"/>
    <n v="2.7865067297403841E-2"/>
    <n v="0.50406504065040658"/>
    <n v="1"/>
    <n v="0.1711366538952746"/>
    <n v="0.54216867469879515"/>
    <n v="0.45783132530120485"/>
    <n v="0.16483516483516483"/>
    <n v="0.8351648351648352"/>
    <n v="0.44610296974757091"/>
    <s v="Burgers"/>
    <s v="⏸ Hold fee – fix ops"/>
  </r>
  <r>
    <x v="83"/>
    <n v="83496"/>
    <n v="82"/>
    <n v="174"/>
    <n v="0.23"/>
    <n v="15.5"/>
    <n v="0.3"/>
    <n v="4.8800000000000003E-2"/>
    <n v="1.61E-2"/>
    <n v="6"/>
    <n v="7.5936250492763424E-2"/>
    <n v="0.15447154471544719"/>
    <n v="1"/>
    <n v="0.15581098339719032"/>
    <n v="0.25301204819277107"/>
    <n v="0.74698795180722888"/>
    <n v="3.2967032967032968E-2"/>
    <n v="0.96703296703296704"/>
    <n v="0.44471908289396556"/>
    <s v="Mediterranean"/>
    <s v="✅ Keep as is"/>
  </r>
  <r>
    <x v="84"/>
    <n v="37440"/>
    <n v="8"/>
    <n v="17"/>
    <n v="0.48"/>
    <n v="19.7"/>
    <n v="0.3"/>
    <n v="4.6399999999999997E-2"/>
    <n v="1.78E-2"/>
    <n v="14"/>
    <n v="3.2708227741172498E-2"/>
    <n v="0.32520325203252037"/>
    <n v="1"/>
    <n v="0.14814814814814814"/>
    <n v="0.32128514056224899"/>
    <n v="0.67871485943775101"/>
    <n v="0.12087912087912088"/>
    <n v="0.87912087912087911"/>
    <n v="0.44237074822566386"/>
    <s v="American"/>
    <s v="⏸ Hold fee – fix ops"/>
  </r>
  <r>
    <x v="85"/>
    <n v="11664"/>
    <n v="11"/>
    <n v="69"/>
    <n v="0.67"/>
    <n v="25.1"/>
    <n v="0.3"/>
    <n v="4.3999999999999997E-2"/>
    <n v="2.4400000000000002E-2"/>
    <n v="13"/>
    <n v="8.5149518499746581E-3"/>
    <n v="0.54471544715447173"/>
    <n v="1"/>
    <n v="0.14048531289910601"/>
    <n v="0.58634538152610449"/>
    <n v="0.41365461847389551"/>
    <n v="0.10989010989010989"/>
    <n v="0.89010989010989006"/>
    <n v="0.44230956847386421"/>
    <s v="American"/>
    <s v="⏸ Hold fee – fix ops"/>
  </r>
  <r>
    <x v="86"/>
    <n v="55692"/>
    <n v="11"/>
    <n v="17"/>
    <n v="0.17"/>
    <n v="32.700000000000003"/>
    <n v="0.18"/>
    <n v="5.96E-2"/>
    <n v="1.2E-2"/>
    <n v="5"/>
    <n v="4.9839499915526268E-2"/>
    <n v="0.85365853658536606"/>
    <n v="0.36842105263157893"/>
    <n v="0.19029374201787996"/>
    <n v="8.835341365461849E-2"/>
    <n v="0.91164658634538154"/>
    <n v="2.197802197802198E-2"/>
    <n v="0.97802197802197799"/>
    <n v="0.44121847083331417"/>
    <s v="Japanese"/>
    <s v="✅ Keep as is"/>
  </r>
  <r>
    <x v="87"/>
    <n v="18240"/>
    <n v="13"/>
    <n v="27"/>
    <n v="0.68"/>
    <n v="19.5"/>
    <n v="0.3"/>
    <n v="3.44E-2"/>
    <n v="1.7600000000000001E-2"/>
    <n v="4"/>
    <n v="1.4687165624824012E-2"/>
    <n v="0.31707317073170738"/>
    <n v="1"/>
    <n v="0.10983397190293742"/>
    <n v="0.31325301204819278"/>
    <n v="0.68674698795180722"/>
    <n v="1.098901098901099E-2"/>
    <n v="0.98901098901098905"/>
    <n v="0.44077535909282917"/>
    <s v="American"/>
    <s v="✅ Keep as is"/>
  </r>
  <r>
    <x v="88"/>
    <n v="30744"/>
    <n v="9"/>
    <n v="12"/>
    <n v="0.14000000000000001"/>
    <n v="18.600000000000001"/>
    <n v="0.3"/>
    <n v="0.01"/>
    <n v="1.32E-2"/>
    <n v="4"/>
    <n v="2.6423382328095962E-2"/>
    <n v="0.28048780487804892"/>
    <n v="1"/>
    <n v="3.1928480204342274E-2"/>
    <n v="0.13654618473895583"/>
    <n v="0.86345381526104414"/>
    <n v="1.098901098901099E-2"/>
    <n v="0.98901098901098905"/>
    <n v="0.4403111927818032"/>
    <s v="Bagels"/>
    <s v="✅ Keep as is"/>
  </r>
  <r>
    <x v="89"/>
    <n v="27840"/>
    <n v="6"/>
    <n v="55"/>
    <n v="0.57999999999999996"/>
    <n v="28.3"/>
    <n v="0.23"/>
    <n v="0.10639999999999999"/>
    <n v="1.61E-2"/>
    <n v="36"/>
    <n v="2.3697696682998256E-2"/>
    <n v="0.67479674796747979"/>
    <n v="0.63157894736842113"/>
    <n v="0.33971902937420179"/>
    <n v="0.25301204819277107"/>
    <n v="0.74698795180722888"/>
    <n v="0.36263736263736263"/>
    <n v="0.63736263736263732"/>
    <n v="0.43983859063138275"/>
    <s v="Italian"/>
    <s v="⏸ Hold fee – fix ops"/>
  </r>
  <r>
    <x v="90"/>
    <n v="226872"/>
    <n v="53"/>
    <n v="58"/>
    <n v="0.76"/>
    <n v="16.600000000000001"/>
    <n v="0.26"/>
    <n v="4.1200000000000001E-2"/>
    <n v="1.61E-2"/>
    <n v="5"/>
    <n v="0.21050853184659571"/>
    <n v="0.19918699186991881"/>
    <n v="0.78947368421052644"/>
    <n v="0.13154533844189017"/>
    <n v="0.25301204819277107"/>
    <n v="0.74698795180722888"/>
    <n v="2.197802197802198E-2"/>
    <n v="0.97802197802197799"/>
    <n v="0.43920997925554073"/>
    <s v="American"/>
    <s v="⬆️ Raise fee to 25–30%"/>
  </r>
  <r>
    <x v="91"/>
    <n v="33960"/>
    <n v="7"/>
    <n v="54"/>
    <n v="0.23"/>
    <n v="20.399999999999999"/>
    <n v="0.3"/>
    <n v="6.6000000000000003E-2"/>
    <n v="2.3099999999999999E-2"/>
    <n v="13"/>
    <n v="2.9441910232584332E-2"/>
    <n v="0.35365853658536583"/>
    <n v="1"/>
    <n v="0.21072796934865903"/>
    <n v="0.53413654618473894"/>
    <n v="0.46586345381526106"/>
    <n v="0.10989010989010989"/>
    <n v="0.89010989010989006"/>
    <n v="0.43815218630819791"/>
    <s v="American"/>
    <s v="⏸ Hold fee – fix ops"/>
  </r>
  <r>
    <x v="92"/>
    <n v="38544"/>
    <n v="14"/>
    <n v="15"/>
    <n v="0.24"/>
    <n v="18.399999999999999"/>
    <n v="0.3"/>
    <n v="4.7199999999999999E-2"/>
    <n v="1.6299999999999999E-2"/>
    <n v="17"/>
    <n v="3.3744438812862536E-2"/>
    <n v="0.27235772357723576"/>
    <n v="1"/>
    <n v="0.15070242656449553"/>
    <n v="0.26104417670682722"/>
    <n v="0.73895582329317278"/>
    <n v="0.15384615384615385"/>
    <n v="0.84615384615384615"/>
    <n v="0.43794122049740203"/>
    <s v="Asian"/>
    <s v="⏸ Hold fee – fix ops"/>
  </r>
  <r>
    <x v="93"/>
    <n v="7128"/>
    <n v="7"/>
    <n v="20"/>
    <n v="0.69"/>
    <n v="18.7"/>
    <n v="0.3"/>
    <n v="3.5999999999999997E-2"/>
    <n v="1.35E-2"/>
    <n v="16"/>
    <n v="4.2574759249873291E-3"/>
    <n v="0.28455284552845533"/>
    <n v="1"/>
    <n v="0.11494252873563218"/>
    <n v="0.14859437751004015"/>
    <n v="0.85140562248995988"/>
    <n v="0.14285714285714285"/>
    <n v="0.85714285714285721"/>
    <n v="0.4375906495209233"/>
    <s v="Burgers"/>
    <s v="⏸ Hold fee – fix ops"/>
  </r>
  <r>
    <x v="94"/>
    <n v="28896"/>
    <n v="9"/>
    <n v="69"/>
    <n v="0.28999999999999998"/>
    <n v="21.2"/>
    <n v="0.28999999999999998"/>
    <n v="4.3200000000000002E-2"/>
    <n v="1.9699999999999999E-2"/>
    <n v="8"/>
    <n v="2.468885509939742E-2"/>
    <n v="0.38617886178861793"/>
    <n v="0.94736842105263153"/>
    <n v="0.13793103448275865"/>
    <n v="0.39759036144578308"/>
    <n v="0.60240963855421692"/>
    <n v="5.4945054945054944E-2"/>
    <n v="0.94505494505494503"/>
    <n v="0.4359053925111363"/>
    <s v="Healthy"/>
    <s v="✅ Keep as is"/>
  </r>
  <r>
    <x v="95"/>
    <n v="48972"/>
    <n v="101"/>
    <n v="673"/>
    <n v="0.16"/>
    <n v="17.3"/>
    <n v="0.27"/>
    <n v="7.0800000000000002E-2"/>
    <n v="1.4200000000000001E-2"/>
    <n v="8"/>
    <n v="4.3532128174804299E-2"/>
    <n v="0.2276422764227643"/>
    <n v="0.84210526315789491"/>
    <n v="0.22605363984674332"/>
    <n v="0.17670682730923698"/>
    <n v="0.82329317269076308"/>
    <n v="5.4945054945054944E-2"/>
    <n v="0.94505494505494503"/>
    <n v="0.43549596588261419"/>
    <s v="Italian"/>
    <s v="✅ Keep as is"/>
  </r>
  <r>
    <x v="96"/>
    <n v="47208"/>
    <n v="9"/>
    <n v="11"/>
    <n v="0.99"/>
    <n v="18.600000000000001"/>
    <n v="0.28999999999999998"/>
    <n v="6.6799999999999998E-2"/>
    <n v="2.2499999999999999E-2"/>
    <n v="3"/>
    <n v="4.1876443092864785E-2"/>
    <n v="0.28048780487804892"/>
    <n v="0.94736842105263153"/>
    <n v="0.2132822477650064"/>
    <n v="0.51004016064257018"/>
    <n v="0.48995983935742982"/>
    <n v="0"/>
    <n v="1"/>
    <n v="0.4336683992041942"/>
    <s v="Asian"/>
    <s v="✅ Keep as is"/>
  </r>
  <r>
    <x v="97"/>
    <n v="10248"/>
    <n v="6"/>
    <n v="13"/>
    <n v="0.92"/>
    <n v="20.8"/>
    <n v="0.26"/>
    <n v="6.7599999999999993E-2"/>
    <n v="1.0500000000000001E-2"/>
    <n v="23"/>
    <n v="7.1858985188939569E-3"/>
    <n v="0.36991869918699194"/>
    <n v="0.78947368421052644"/>
    <n v="0.21583652618135377"/>
    <n v="2.8112449799196824E-2"/>
    <n v="0.9718875502008032"/>
    <n v="0.21978021978021978"/>
    <n v="0.78021978021978022"/>
    <n v="0.43355705462820671"/>
    <s v="Italian"/>
    <s v="⏸ Hold fee – fix ops"/>
  </r>
  <r>
    <x v="98"/>
    <n v="42780"/>
    <n v="17"/>
    <n v="41"/>
    <n v="0.46"/>
    <n v="23.5"/>
    <n v="0.3"/>
    <n v="3.8800000000000001E-2"/>
    <n v="2.6100000000000002E-2"/>
    <n v="10"/>
    <n v="3.7720335642281916E-2"/>
    <n v="0.47967479674796754"/>
    <n v="1"/>
    <n v="0.12388250319284803"/>
    <n v="0.65461847389558236"/>
    <n v="0.34538152610441764"/>
    <n v="7.6923076923076927E-2"/>
    <n v="0.92307692307692313"/>
    <n v="0.4330036489794693"/>
    <s v="American"/>
    <s v="✅ Keep as is"/>
  </r>
  <r>
    <x v="99"/>
    <n v="37500"/>
    <n v="17"/>
    <n v="45"/>
    <n v="0.05"/>
    <n v="19.100000000000001"/>
    <n v="0.3"/>
    <n v="3.7199999999999997E-2"/>
    <n v="1.7299999999999999E-2"/>
    <n v="16"/>
    <n v="3.2764543560286082E-2"/>
    <n v="0.30081300813008144"/>
    <n v="1"/>
    <n v="0.11877394636015326"/>
    <n v="0.3012048192771084"/>
    <n v="0.6987951807228916"/>
    <n v="0.14285714285714285"/>
    <n v="0.85714285714285721"/>
    <n v="0.43266168016818929"/>
    <s v="American"/>
    <s v="⏸ Hold fee – fix ops"/>
  </r>
  <r>
    <x v="100"/>
    <n v="21600"/>
    <n v="8"/>
    <n v="13"/>
    <n v="0.77"/>
    <n v="18.100000000000001"/>
    <n v="0.28999999999999998"/>
    <n v="5.6399999999999999E-2"/>
    <n v="1.72E-2"/>
    <n v="9"/>
    <n v="1.7840851495184998E-2"/>
    <n v="0.26016260162601634"/>
    <n v="0.94736842105263153"/>
    <n v="0.18007662835249044"/>
    <n v="0.2971887550200803"/>
    <n v="0.70281124497991976"/>
    <n v="6.5934065934065936E-2"/>
    <n v="0.93406593406593408"/>
    <n v="0.43266133090330849"/>
    <s v="Healthy"/>
    <s v="✅ Keep as is"/>
  </r>
  <r>
    <x v="101"/>
    <n v="25872"/>
    <n v="8"/>
    <n v="10"/>
    <n v="0.3"/>
    <n v="19.5"/>
    <n v="0.28000000000000003"/>
    <n v="4.6399999999999997E-2"/>
    <n v="1.43E-2"/>
    <n v="13"/>
    <n v="2.1850537816072536E-2"/>
    <n v="0.31707317073170738"/>
    <n v="0.89473684210526339"/>
    <n v="0.14814814814814814"/>
    <n v="0.18072289156626506"/>
    <n v="0.81927710843373491"/>
    <n v="0.10989010989010989"/>
    <n v="0.89010989010989006"/>
    <n v="0.43253930796881912"/>
    <s v="Italian"/>
    <s v="⏸ Hold fee – fix ops"/>
  </r>
  <r>
    <x v="102"/>
    <n v="9408"/>
    <n v="6"/>
    <n v="7"/>
    <n v="0.28999999999999998"/>
    <n v="18.899999999999999"/>
    <n v="0.3"/>
    <n v="4.3999999999999997E-2"/>
    <n v="1.49E-2"/>
    <n v="22"/>
    <n v="6.3974770513037108E-3"/>
    <n v="0.29268292682926828"/>
    <n v="1"/>
    <n v="0.14048531289910601"/>
    <n v="0.20481927710843373"/>
    <n v="0.79518072289156627"/>
    <n v="0.2087912087912088"/>
    <n v="0.79120879120879117"/>
    <n v="0.43223782227707314"/>
    <s v="Dessert"/>
    <s v="⏸ Hold fee – fix ops"/>
  </r>
  <r>
    <x v="103"/>
    <n v="33408"/>
    <n v="22"/>
    <n v="42"/>
    <n v="0.66"/>
    <n v="22.5"/>
    <n v="0.28999999999999998"/>
    <n v="7.5600000000000001E-2"/>
    <n v="2.5000000000000001E-2"/>
    <n v="19"/>
    <n v="2.8923804696739313E-2"/>
    <n v="0.4390243902439025"/>
    <n v="0.94736842105263153"/>
    <n v="0.2413793103448276"/>
    <n v="0.61044176706827313"/>
    <n v="0.38955823293172687"/>
    <n v="0.17582417582417584"/>
    <n v="0.82417582417582413"/>
    <n v="0.43220756170101715"/>
    <s v="Asian"/>
    <s v="⏸ Hold fee – fix ops"/>
  </r>
  <r>
    <x v="104"/>
    <n v="3264"/>
    <n v="6"/>
    <n v="41"/>
    <n v="0.12"/>
    <n v="21.6"/>
    <n v="0.26"/>
    <n v="8.0799999999999997E-2"/>
    <n v="1.6299999999999999E-2"/>
    <n v="14"/>
    <n v="6.307371740721969E-4"/>
    <n v="0.40243902439024404"/>
    <n v="0.78947368421052644"/>
    <n v="0.25798212005108556"/>
    <n v="0.26104417670682722"/>
    <n v="0.73895582329317278"/>
    <n v="0.12087912087912088"/>
    <n v="0.87912087912087911"/>
    <n v="0.43182236904578231"/>
    <s v="Latin American"/>
    <s v="⏸ Hold fee – fix ops"/>
  </r>
  <r>
    <x v="105"/>
    <n v="7980"/>
    <n v="6"/>
    <n v="33"/>
    <n v="0.99"/>
    <n v="20.8"/>
    <n v="0.27"/>
    <n v="3.1199999999999999E-2"/>
    <n v="1.2999999999999999E-2"/>
    <n v="4"/>
    <n v="5.0571605564002928E-3"/>
    <n v="0.36991869918699194"/>
    <n v="0.84210526315789491"/>
    <n v="9.9616858237547901E-2"/>
    <n v="0.12851405622489959"/>
    <n v="0.87148594377510036"/>
    <n v="1.098901098901099E-2"/>
    <n v="0.98901098901098905"/>
    <n v="0.43114621257484642"/>
    <s v="Healthy"/>
    <s v="✅ Keep as is"/>
  </r>
  <r>
    <x v="106"/>
    <n v="65832"/>
    <n v="17"/>
    <n v="25"/>
    <n v="1"/>
    <n v="19.100000000000001"/>
    <n v="0.28999999999999998"/>
    <n v="9.4799999999999995E-2"/>
    <n v="2.29E-2"/>
    <n v="27"/>
    <n v="5.9356873345722816E-2"/>
    <n v="0.30081300813008144"/>
    <n v="0.94736842105263153"/>
    <n v="0.30268199233716475"/>
    <n v="0.52610441767068272"/>
    <n v="0.47389558232931728"/>
    <n v="0.26373626373626374"/>
    <n v="0.73626373626373631"/>
    <n v="0.43098718409320758"/>
    <s v="American"/>
    <s v="⏸ Hold fee – fix ops"/>
  </r>
  <r>
    <x v="107"/>
    <n v="11424"/>
    <n v="10"/>
    <n v="11"/>
    <n v="0.57999999999999996"/>
    <n v="18.899999999999999"/>
    <n v="0.28000000000000003"/>
    <n v="8.1199999999999994E-2"/>
    <n v="1.9599999999999999E-2"/>
    <n v="9"/>
    <n v="8.2896885735203023E-3"/>
    <n v="0.29268292682926828"/>
    <n v="0.89473684210526339"/>
    <n v="0.25925925925925924"/>
    <n v="0.39357429718875497"/>
    <n v="0.60642570281124497"/>
    <n v="6.5934065934065936E-2"/>
    <n v="0.93406593406593408"/>
    <n v="0.43082324512839282"/>
    <s v="Wings"/>
    <s v="✅ Keep as is"/>
  </r>
  <r>
    <x v="108"/>
    <n v="39300"/>
    <n v="17"/>
    <n v="32"/>
    <n v="0.94"/>
    <n v="13.6"/>
    <n v="0.3"/>
    <n v="0.12479999999999999"/>
    <n v="2.64E-2"/>
    <n v="6"/>
    <n v="3.4454018133693753E-2"/>
    <n v="7.7235772357723595E-2"/>
    <n v="1"/>
    <n v="0.3984674329501916"/>
    <n v="0.66666666666666663"/>
    <n v="0.33333333333333337"/>
    <n v="3.2967032967032968E-2"/>
    <n v="0.96703296703296704"/>
    <n v="0.42992898701375037"/>
    <s v="Sandwiches"/>
    <s v="✅ Keep as is"/>
  </r>
  <r>
    <x v="109"/>
    <n v="121128"/>
    <n v="22"/>
    <n v="84"/>
    <n v="0.9"/>
    <n v="16.100000000000001"/>
    <n v="0.3"/>
    <n v="0.1008"/>
    <n v="2.98E-2"/>
    <n v="11"/>
    <n v="0.11125753224080644"/>
    <n v="0.17886178861788629"/>
    <n v="1"/>
    <n v="0.32183908045977017"/>
    <n v="0.80321285140562249"/>
    <n v="0.19678714859437751"/>
    <n v="8.7912087912087919E-2"/>
    <n v="0.91208791208791207"/>
    <n v="0.42989897351306755"/>
    <s v="Italian"/>
    <s v="⬆️ Raise fee to 25–30%"/>
  </r>
  <r>
    <x v="110"/>
    <n v="83808"/>
    <n v="18"/>
    <n v="26"/>
    <n v="0.62"/>
    <n v="14.2"/>
    <n v="0.28999999999999998"/>
    <n v="5.1200000000000002E-2"/>
    <n v="1.6500000000000001E-2"/>
    <n v="4"/>
    <n v="7.6229092752154073E-2"/>
    <n v="0.10162601626016261"/>
    <n v="0.94736842105263153"/>
    <n v="0.16347381864623245"/>
    <n v="0.26907630522088355"/>
    <n v="0.73092369477911645"/>
    <n v="1.098901098901099E-2"/>
    <n v="0.98901098901098905"/>
    <n v="0.42846309194584631"/>
    <s v="Bagels"/>
    <s v="✅ Keep as is"/>
  </r>
  <r>
    <x v="111"/>
    <n v="53436"/>
    <n v="33"/>
    <n v="37"/>
    <n v="0.39"/>
    <n v="16.3"/>
    <n v="0.28000000000000003"/>
    <n v="3.5999999999999997E-2"/>
    <n v="1.15E-2"/>
    <n v="10"/>
    <n v="4.7722025116855325E-2"/>
    <n v="0.18699186991869926"/>
    <n v="0.89473684210526339"/>
    <n v="0.11494252873563218"/>
    <n v="6.8273092369477914E-2"/>
    <n v="0.93172690763052213"/>
    <n v="7.6923076923076927E-2"/>
    <n v="0.92307692307692313"/>
    <n v="0.42739554400594237"/>
    <s v="Latin American"/>
    <s v="✅ Keep as is"/>
  </r>
  <r>
    <x v="112"/>
    <n v="215280"/>
    <n v="41"/>
    <n v="216"/>
    <n v="0.93"/>
    <n v="17.399999999999999"/>
    <n v="0.25"/>
    <n v="7.5600000000000001E-2"/>
    <n v="1.43E-2"/>
    <n v="37"/>
    <n v="0.1996283155938503"/>
    <n v="0.23170731707317072"/>
    <n v="0.73684210526315796"/>
    <n v="0.2413793103448276"/>
    <n v="0.18072289156626506"/>
    <n v="0.81927710843373491"/>
    <n v="0.37362637362637363"/>
    <n v="0.62637362637362637"/>
    <n v="0.42487253306177142"/>
    <s v="American"/>
    <s v="⬆️ Raise fee to 25–30%"/>
  </r>
  <r>
    <x v="113"/>
    <n v="89832"/>
    <n v="18"/>
    <n v="82"/>
    <n v="0.28999999999999998"/>
    <n v="18.5"/>
    <n v="0.3"/>
    <n v="3.1600000000000003E-2"/>
    <n v="2.3800000000000002E-2"/>
    <n v="4"/>
    <n v="8.1883200991158422E-2"/>
    <n v="0.27642276422764234"/>
    <n v="1"/>
    <n v="0.1008939974457216"/>
    <n v="0.56224899598393574"/>
    <n v="0.43775100401606426"/>
    <n v="1.098901098901099E-2"/>
    <n v="0.98901098901098905"/>
    <n v="0.42478921367378564"/>
    <s v="Mexican"/>
    <s v="⬆️ Raise fee to 25–30%"/>
  </r>
  <r>
    <x v="114"/>
    <n v="26352"/>
    <n v="8"/>
    <n v="38"/>
    <n v="0.35"/>
    <n v="18.899999999999999"/>
    <n v="0.28999999999999998"/>
    <n v="5.8400000000000001E-2"/>
    <n v="2.1100000000000001E-2"/>
    <n v="9"/>
    <n v="2.2301064368981247E-2"/>
    <n v="0.29268292682926828"/>
    <n v="0.94736842105263153"/>
    <n v="0.18646232439335889"/>
    <n v="0.45381526104417669"/>
    <n v="0.54618473895582331"/>
    <n v="6.5934065934065936E-2"/>
    <n v="0.93406593406593408"/>
    <n v="0.42426892150800938"/>
    <s v="Middle Eastern"/>
    <s v="✅ Keep as is"/>
  </r>
  <r>
    <x v="115"/>
    <n v="55752"/>
    <n v="15"/>
    <n v="27"/>
    <n v="0.71"/>
    <n v="17.100000000000001"/>
    <n v="0.27"/>
    <n v="4.6399999999999997E-2"/>
    <n v="1.1900000000000001E-2"/>
    <n v="13"/>
    <n v="4.9895815734639859E-2"/>
    <n v="0.21951219512195133"/>
    <n v="0.84210526315789491"/>
    <n v="0.14814814814814814"/>
    <n v="8.4337349397590397E-2"/>
    <n v="0.91566265060240959"/>
    <n v="0.10989010989010989"/>
    <n v="0.89010989010989006"/>
    <n v="0.42402871953439125"/>
    <s v="American"/>
    <s v="⏸ Hold fee – fix ops"/>
  </r>
  <r>
    <x v="116"/>
    <n v="161568"/>
    <n v="90"/>
    <n v="126"/>
    <n v="0.35"/>
    <n v="22.1"/>
    <n v="0.23"/>
    <n v="8.6400000000000005E-2"/>
    <n v="2.3900000000000001E-2"/>
    <n v="5"/>
    <n v="0.14921439432336545"/>
    <n v="0.42276422764227656"/>
    <n v="0.63157894736842113"/>
    <n v="0.27586206896551729"/>
    <n v="0.5662650602409639"/>
    <n v="0.4337349397590361"/>
    <n v="2.197802197802198E-2"/>
    <n v="0.97802197802197799"/>
    <n v="0.42338212777207196"/>
    <s v="American"/>
    <s v="⬆️ Raise fee to 25–30%"/>
  </r>
  <r>
    <x v="117"/>
    <n v="84000"/>
    <n v="19"/>
    <n v="76"/>
    <n v="0.39"/>
    <n v="17.600000000000001"/>
    <n v="0.26"/>
    <n v="0.122"/>
    <n v="1.6299999999999999E-2"/>
    <n v="41"/>
    <n v="7.6409303373317569E-2"/>
    <n v="0.23983739837398385"/>
    <n v="0.78947368421052644"/>
    <n v="0.38952745849297576"/>
    <n v="0.26104417670682722"/>
    <n v="0.73895582329317278"/>
    <n v="0.4175824175824176"/>
    <n v="0.58241758241758235"/>
    <n v="0.42301550471120297"/>
    <s v="Seafood"/>
    <s v="⬆️ Raise fee to 25–30%"/>
  </r>
  <r>
    <x v="118"/>
    <n v="13776"/>
    <n v="9"/>
    <n v="19"/>
    <n v="0.52"/>
    <n v="16.7"/>
    <n v="0.28999999999999998"/>
    <n v="3.2800000000000003E-2"/>
    <n v="1.01E-2"/>
    <n v="22"/>
    <n v="1.0497268682772991E-2"/>
    <n v="0.20325203252032523"/>
    <n v="0.94736842105263153"/>
    <n v="0.10472541507024268"/>
    <n v="1.2048192771084333E-2"/>
    <n v="0.98795180722891562"/>
    <n v="0.2087912087912088"/>
    <n v="0.79120879120879117"/>
    <n v="0.42144694911708758"/>
    <s v="Fried Chicken"/>
    <s v="⏸ Hold fee – fix ops"/>
  </r>
  <r>
    <x v="119"/>
    <n v="57408"/>
    <n v="10"/>
    <n v="30"/>
    <n v="0.03"/>
    <n v="28.3"/>
    <n v="0.22"/>
    <n v="2.8000000000000001E-2"/>
    <n v="1.29E-2"/>
    <n v="16"/>
    <n v="5.1450132342174916E-2"/>
    <n v="0.67479674796747979"/>
    <n v="0.57894736842105265"/>
    <n v="8.9399744572158379E-2"/>
    <n v="0.12449799196787149"/>
    <n v="0.87550200803212852"/>
    <n v="0.14285714285714285"/>
    <n v="0.85714285714285721"/>
    <n v="0.4210159543968065"/>
    <s v="Pizza"/>
    <s v="⏸ Hold fee – fix ops"/>
  </r>
  <r>
    <x v="120"/>
    <n v="35568"/>
    <n v="8"/>
    <n v="40"/>
    <n v="0.62"/>
    <n v="17.399999999999999"/>
    <n v="0.3"/>
    <n v="5.4399999999999997E-2"/>
    <n v="2.24E-2"/>
    <n v="9"/>
    <n v="3.0951174184828519E-2"/>
    <n v="0.23170731707317072"/>
    <n v="1"/>
    <n v="0.17369093231162197"/>
    <n v="0.50602409638554213"/>
    <n v="0.49397590361445787"/>
    <n v="6.5934065934065936E-2"/>
    <n v="0.93406593406593408"/>
    <n v="0.42003626133754635"/>
    <s v="Fried Chicken"/>
    <s v="✅ Keep as is"/>
  </r>
  <r>
    <x v="121"/>
    <n v="32940"/>
    <n v="9"/>
    <n v="10"/>
    <n v="0.33"/>
    <n v="17.7"/>
    <n v="0.3"/>
    <n v="5.4399999999999997E-2"/>
    <n v="2.1899999999999999E-2"/>
    <n v="12"/>
    <n v="2.8484541307653318E-2"/>
    <n v="0.24390243902439027"/>
    <n v="1"/>
    <n v="0.17369093231162197"/>
    <n v="0.48594377510040154"/>
    <n v="0.51405622489959846"/>
    <n v="9.8901098901098897E-2"/>
    <n v="0.90109890109890112"/>
    <n v="0.41996020024274622"/>
    <s v="Deli"/>
    <s v="⏸ Hold fee – fix ops"/>
  </r>
  <r>
    <x v="122"/>
    <n v="120960"/>
    <n v="21"/>
    <n v="24"/>
    <n v="0.06"/>
    <n v="19.7"/>
    <n v="0.3"/>
    <n v="7.1999999999999995E-2"/>
    <n v="1.12E-2"/>
    <n v="94"/>
    <n v="0.11109984794728839"/>
    <n v="0.32520325203252037"/>
    <n v="1"/>
    <n v="0.22988505747126436"/>
    <n v="5.622489959839358E-2"/>
    <n v="0.94377510040160639"/>
    <n v="1"/>
    <n v="0"/>
    <n v="0.41690997132611368"/>
    <s v="Sandwiches"/>
    <s v="⬆️ Raise fee to 25–30%"/>
  </r>
  <r>
    <x v="123"/>
    <n v="28908"/>
    <n v="8"/>
    <n v="31"/>
    <n v="0.16"/>
    <n v="18.899999999999999"/>
    <n v="0.27"/>
    <n v="0.03"/>
    <n v="1.35E-2"/>
    <n v="9"/>
    <n v="2.470011826322014E-2"/>
    <n v="0.29268292682926828"/>
    <n v="0.84210526315789491"/>
    <n v="9.5785440613026823E-2"/>
    <n v="0.14859437751004015"/>
    <n v="0.85140562248995988"/>
    <n v="6.5934065934065936E-2"/>
    <n v="0.93406593406593408"/>
    <n v="0.416202764999969"/>
    <s v="Fried Chicken"/>
    <s v="✅ Keep as is"/>
  </r>
  <r>
    <x v="124"/>
    <n v="89400"/>
    <n v="22"/>
    <n v="37"/>
    <n v="0.14000000000000001"/>
    <n v="23.7"/>
    <n v="0.26"/>
    <n v="3.1199999999999999E-2"/>
    <n v="2.35E-2"/>
    <n v="4"/>
    <n v="8.1477727093540578E-2"/>
    <n v="0.48780487804878053"/>
    <n v="0.78947368421052644"/>
    <n v="9.9616858237547901E-2"/>
    <n v="0.55020080321285136"/>
    <n v="0.44979919678714864"/>
    <n v="1.098901098901099E-2"/>
    <n v="0.98901098901098905"/>
    <n v="0.41523929055013087"/>
    <s v="Barbecue"/>
    <s v="⬆️ Raise fee to 25–30%"/>
  </r>
  <r>
    <x v="125"/>
    <n v="10140"/>
    <n v="6"/>
    <n v="10"/>
    <n v="0.73"/>
    <n v="20.2"/>
    <n v="0.3"/>
    <n v="4.7600000000000003E-2"/>
    <n v="2.3300000000000001E-2"/>
    <n v="17"/>
    <n v="7.0845300444894975E-3"/>
    <n v="0.34552845528455289"/>
    <n v="1"/>
    <n v="0.15197956577266925"/>
    <n v="0.54216867469879515"/>
    <n v="0.45783132530120485"/>
    <n v="0.15384615384615385"/>
    <n v="0.84615384615384615"/>
    <n v="0.41439483110384423"/>
    <s v="Sandwiches"/>
    <s v="⏸ Hold fee – fix ops"/>
  </r>
  <r>
    <x v="126"/>
    <n v="148800"/>
    <n v="190"/>
    <n v="1188"/>
    <n v="0.4"/>
    <n v="19.8"/>
    <n v="0.26"/>
    <n v="4.5600000000000002E-2"/>
    <n v="2.29E-2"/>
    <n v="8"/>
    <n v="0.13723038801599369"/>
    <n v="0.3292682926829269"/>
    <n v="0.78947368421052644"/>
    <n v="0.14559386973180077"/>
    <n v="0.52610441767068272"/>
    <n v="0.47389558232931728"/>
    <n v="5.4945054945054944E-2"/>
    <n v="0.94505494505494503"/>
    <n v="0.41260640443332913"/>
    <s v="Burgers"/>
    <s v="⬆️ Raise fee to 25–30%"/>
  </r>
  <r>
    <x v="127"/>
    <n v="54948"/>
    <n v="12"/>
    <n v="42"/>
    <n v="0.18"/>
    <n v="17"/>
    <n v="0.28000000000000003"/>
    <n v="0"/>
    <n v="1.29E-2"/>
    <n v="3"/>
    <n v="4.9141183758517767E-2"/>
    <n v="0.21544715447154475"/>
    <n v="0.89473684210526339"/>
    <n v="0"/>
    <n v="0.12449799196787149"/>
    <n v="0.87550200803212852"/>
    <n v="0"/>
    <n v="1"/>
    <n v="0.41109993833462666"/>
    <s v="Healthy"/>
    <s v="✅ Keep as is"/>
  </r>
  <r>
    <x v="128"/>
    <n v="44016"/>
    <n v="9"/>
    <n v="13"/>
    <n v="0.3"/>
    <n v="13.1"/>
    <n v="0.3"/>
    <n v="3.1199999999999999E-2"/>
    <n v="1.52E-2"/>
    <n v="8"/>
    <n v="3.8880441516021852E-2"/>
    <n v="5.6910569105691075E-2"/>
    <n v="1"/>
    <n v="9.9616858237547901E-2"/>
    <n v="0.21686746987951808"/>
    <n v="0.7831325301204819"/>
    <n v="5.4945054945054944E-2"/>
    <n v="0.94505494505494503"/>
    <n v="0.41099881490991141"/>
    <s v="American"/>
    <s v="✅ Keep as is"/>
  </r>
  <r>
    <x v="129"/>
    <n v="74976"/>
    <n v="81"/>
    <n v="232"/>
    <n v="0.8"/>
    <n v="18"/>
    <n v="0.27"/>
    <n v="4.0800000000000003E-2"/>
    <n v="1.95E-2"/>
    <n v="3"/>
    <n v="6.7939404178633783E-2"/>
    <n v="0.25609756097560982"/>
    <n v="0.84210526315789491"/>
    <n v="0.13026819923371649"/>
    <n v="0.38955823293172687"/>
    <n v="0.61044176706827313"/>
    <n v="0"/>
    <n v="1"/>
    <n v="0.41091835437614954"/>
    <s v="Mexican"/>
    <s v="✅ Keep as is"/>
  </r>
  <r>
    <x v="130"/>
    <n v="4536"/>
    <n v="6"/>
    <n v="55"/>
    <n v="0.09"/>
    <n v="16.399999999999999"/>
    <n v="0.3"/>
    <n v="4.7999999999999996E-3"/>
    <n v="1.44E-2"/>
    <n v="6"/>
    <n v="1.8246325392802839E-3"/>
    <n v="0.19105691056910568"/>
    <n v="1"/>
    <n v="1.532567049808429E-2"/>
    <n v="0.18473895582329317"/>
    <n v="0.81526104417670686"/>
    <n v="3.2967032967032968E-2"/>
    <n v="0.96703296703296704"/>
    <n v="0.41040922994077017"/>
    <s v="American"/>
    <s v="✅ Keep as is"/>
  </r>
  <r>
    <x v="131"/>
    <n v="11400"/>
    <n v="6"/>
    <n v="17"/>
    <n v="0.98"/>
    <n v="14.4"/>
    <n v="0.3"/>
    <n v="2.76E-2"/>
    <n v="1.49E-2"/>
    <n v="8"/>
    <n v="8.2671622458748671E-3"/>
    <n v="0.10975609756097567"/>
    <n v="1"/>
    <n v="8.8122605363984682E-2"/>
    <n v="0.20481927710843373"/>
    <n v="0.79518072289156627"/>
    <n v="5.4945054945054944E-2"/>
    <n v="0.94505494505494503"/>
    <n v="0.41017829306306319"/>
    <s v="Burgers"/>
    <s v="✅ Keep as is"/>
  </r>
  <r>
    <x v="132"/>
    <n v="209088"/>
    <n v="42"/>
    <n v="86"/>
    <n v="0.99"/>
    <n v="20.6"/>
    <n v="0.28999999999999998"/>
    <n v="3.6799999999999999E-2"/>
    <n v="3.44E-2"/>
    <n v="10"/>
    <n v="0.19381652306132793"/>
    <n v="0.361788617886179"/>
    <n v="0.94736842105263153"/>
    <n v="0.11749680715197958"/>
    <n v="0.98795180722891562"/>
    <n v="1.2048192771084376E-2"/>
    <n v="7.6923076923076927E-2"/>
    <n v="0.92307692307692313"/>
    <n v="0.40920798067398179"/>
    <s v="American"/>
    <s v="⬆️ Raise fee to 25–30%"/>
  </r>
  <r>
    <x v="133"/>
    <n v="183120"/>
    <n v="65"/>
    <n v="73"/>
    <n v="0.46"/>
    <n v="20.2"/>
    <n v="0.27"/>
    <n v="9.1200000000000003E-2"/>
    <n v="3.3000000000000002E-2"/>
    <n v="20"/>
    <n v="0.16944303654896661"/>
    <n v="0.34552845528455289"/>
    <n v="0.84210526315789491"/>
    <n v="0.29118773946360155"/>
    <n v="0.93172690763052213"/>
    <n v="6.8273092369477872E-2"/>
    <n v="0.18681318681318682"/>
    <n v="0.81318681318681318"/>
    <n v="0.40899461850985297"/>
    <s v="American"/>
    <s v="⬆️ Raise fee to 25–30%"/>
  </r>
  <r>
    <x v="134"/>
    <n v="20448"/>
    <n v="8"/>
    <n v="10"/>
    <n v="0.03"/>
    <n v="26.4"/>
    <n v="0.25"/>
    <n v="5.3199999999999997E-2"/>
    <n v="1.78E-2"/>
    <n v="34"/>
    <n v="1.675958776820409E-2"/>
    <n v="0.59756097560975607"/>
    <n v="0.73684210526315796"/>
    <n v="0.16985951468710089"/>
    <n v="0.32128514056224899"/>
    <n v="0.67871485943775101"/>
    <n v="0.34065934065934067"/>
    <n v="0.65934065934065933"/>
    <n v="0.40896991915140724"/>
    <s v="Mediterranean"/>
    <s v="⏸ Hold fee – fix ops"/>
  </r>
  <r>
    <x v="135"/>
    <n v="39000"/>
    <n v="8"/>
    <n v="66"/>
    <n v="0.36"/>
    <n v="18.100000000000001"/>
    <n v="0.3"/>
    <n v="5.3999999999999999E-2"/>
    <n v="2.4500000000000001E-2"/>
    <n v="16"/>
    <n v="3.4172439038125807E-2"/>
    <n v="0.26016260162601634"/>
    <n v="1"/>
    <n v="0.17241379310344829"/>
    <n v="0.59036144578313254"/>
    <n v="0.40963855421686746"/>
    <n v="0.14285714285714285"/>
    <n v="0.85714285714285721"/>
    <n v="0.40872839976009606"/>
    <s v="American"/>
    <s v="⏸ Hold fee – fix ops"/>
  </r>
  <r>
    <x v="136"/>
    <n v="123000"/>
    <n v="22"/>
    <n v="26"/>
    <n v="0.8"/>
    <n v="16"/>
    <n v="0.3"/>
    <n v="8.6400000000000005E-2"/>
    <n v="2.92E-2"/>
    <n v="25"/>
    <n v="0.11301458579715042"/>
    <n v="0.17479674796747971"/>
    <n v="1"/>
    <n v="0.27586206896551729"/>
    <n v="0.77911646586345373"/>
    <n v="0.22088353413654627"/>
    <n v="0.24175824175824176"/>
    <n v="0.75824175824175821"/>
    <n v="0.40755810167534345"/>
    <s v="Mexican"/>
    <s v="⬆️ Raise fee to 25–30%"/>
  </r>
  <r>
    <x v="137"/>
    <n v="44352"/>
    <n v="9"/>
    <n v="50"/>
    <n v="0.87"/>
    <n v="13.4"/>
    <n v="0.28999999999999998"/>
    <n v="7.6399999999999996E-2"/>
    <n v="1.6299999999999999E-2"/>
    <n v="26"/>
    <n v="3.9195810103057949E-2"/>
    <n v="6.9105691056910612E-2"/>
    <n v="0.94736842105263153"/>
    <n v="0.24393358876117496"/>
    <n v="0.26104417670682722"/>
    <n v="0.73895582329317278"/>
    <n v="0.25274725274725274"/>
    <n v="0.74725274725274726"/>
    <n v="0.40704606520165437"/>
    <s v="Dessert"/>
    <s v="⏸ Hold fee – fix ops"/>
  </r>
  <r>
    <x v="138"/>
    <n v="7560"/>
    <n v="3"/>
    <n v="6"/>
    <n v="0.24"/>
    <n v="14"/>
    <n v="0.27"/>
    <n v="4.5600000000000002E-2"/>
    <n v="1.04E-2"/>
    <n v="6"/>
    <n v="4.6629498226051702E-3"/>
    <n v="9.349593495934963E-2"/>
    <n v="0.84210526315789491"/>
    <n v="0.14559386973180077"/>
    <n v="2.4096385542168666E-2"/>
    <n v="0.97590361445783136"/>
    <n v="3.2967032967032968E-2"/>
    <n v="0.96703296703296704"/>
    <n v="0.40702361242657276"/>
    <s v="Mexican"/>
    <s v="✅ Keep as is"/>
  </r>
  <r>
    <x v="139"/>
    <n v="88608"/>
    <n v="26"/>
    <n v="30"/>
    <n v="0.55000000000000004"/>
    <n v="15.6"/>
    <n v="0.3"/>
    <n v="3.44E-2"/>
    <n v="2.4400000000000002E-2"/>
    <n v="6"/>
    <n v="8.0734358281241203E-2"/>
    <n v="0.15853658536585369"/>
    <n v="1"/>
    <n v="0.10983397190293742"/>
    <n v="0.58634538152610449"/>
    <n v="0.41365461847389551"/>
    <n v="3.2967032967032968E-2"/>
    <n v="0.96703296703296704"/>
    <n v="0.40399963030646208"/>
    <s v="Sandwiches"/>
    <s v="⬆️ Raise fee to 25–30%"/>
  </r>
  <r>
    <x v="140"/>
    <n v="17712"/>
    <n v="7"/>
    <n v="20"/>
    <n v="0.87"/>
    <n v="19"/>
    <n v="0.23"/>
    <n v="5.9200000000000003E-2"/>
    <n v="9.7999999999999997E-3"/>
    <n v="11"/>
    <n v="1.419158641662443E-2"/>
    <n v="0.29674796747967486"/>
    <n v="0.63157894736842113"/>
    <n v="0.18901660280970628"/>
    <n v="0"/>
    <n v="1"/>
    <n v="8.7912087912087919E-2"/>
    <n v="0.91208791208791207"/>
    <n v="0.40338799297052408"/>
    <s v="Sandwiches"/>
    <s v="⏸ Hold fee – fix ops"/>
  </r>
  <r>
    <x v="141"/>
    <n v="8148"/>
    <n v="6"/>
    <n v="8"/>
    <n v="0.33"/>
    <n v="17.2"/>
    <n v="0.3"/>
    <n v="4.3200000000000002E-2"/>
    <n v="1.7500000000000002E-2"/>
    <n v="30"/>
    <n v="5.214844849918342E-3"/>
    <n v="0.22357723577235775"/>
    <n v="1"/>
    <n v="0.13793103448275865"/>
    <n v="0.30923694779116473"/>
    <n v="0.69076305220883527"/>
    <n v="0.2967032967032967"/>
    <n v="0.70329670329670324"/>
    <n v="0.40183247902543884"/>
    <s v="American"/>
    <s v="⏸ Hold fee – fix ops"/>
  </r>
  <r>
    <x v="142"/>
    <n v="28080"/>
    <n v="7"/>
    <n v="26"/>
    <n v="0.21"/>
    <n v="15.4"/>
    <n v="0.3"/>
    <n v="2.7199999999999998E-2"/>
    <n v="1.8700000000000001E-2"/>
    <n v="11"/>
    <n v="2.3922959959452612E-2"/>
    <n v="0.15040650406504072"/>
    <n v="1"/>
    <n v="8.6845466155810985E-2"/>
    <n v="0.35742971887550207"/>
    <n v="0.64257028112449799"/>
    <n v="8.7912087912087919E-2"/>
    <n v="0.91208791208791207"/>
    <n v="0.40137662815202252"/>
    <s v="Dessert"/>
    <s v="⏸ Hold fee – fix ops"/>
  </r>
  <r>
    <x v="143"/>
    <n v="58320"/>
    <n v="30"/>
    <n v="49"/>
    <n v="0.28999999999999998"/>
    <n v="25.3"/>
    <n v="0.24"/>
    <n v="6.9599999999999995E-2"/>
    <n v="2.5899999999999999E-2"/>
    <n v="14"/>
    <n v="5.2306132792701472E-2"/>
    <n v="0.55284552845528467"/>
    <n v="0.68421052631578949"/>
    <n v="0.22222222222222221"/>
    <n v="0.64658634538152604"/>
    <n v="0.35341365461847396"/>
    <n v="0.12087912087912088"/>
    <n v="0.87912087912087911"/>
    <n v="0.40054336554800574"/>
    <s v="Mediterranean"/>
    <s v="⏸ Hold fee – fix ops"/>
  </r>
  <r>
    <x v="144"/>
    <n v="221760"/>
    <n v="72"/>
    <n v="300"/>
    <n v="0.37"/>
    <n v="15.1"/>
    <n v="0.24"/>
    <n v="6.0400000000000002E-2"/>
    <n v="1.4800000000000001E-2"/>
    <n v="28"/>
    <n v="0.20571042405811793"/>
    <n v="0.13821138211382117"/>
    <n v="0.68421052631578949"/>
    <n v="0.19284802043422736"/>
    <n v="0.20080321285140565"/>
    <n v="0.79919678714859432"/>
    <n v="0.27472527472527475"/>
    <n v="0.72527472527472525"/>
    <n v="0.40001817392393807"/>
    <s v="Pizza"/>
    <s v="⬆️ Raise fee to 25–30%"/>
  </r>
  <r>
    <x v="145"/>
    <n v="14904"/>
    <n v="7"/>
    <n v="23"/>
    <n v="0.31"/>
    <n v="17.5"/>
    <n v="0.3"/>
    <n v="2.52E-2"/>
    <n v="2.35E-2"/>
    <n v="3"/>
    <n v="1.1556006082108465E-2"/>
    <n v="0.2357723577235773"/>
    <n v="1"/>
    <n v="8.0459770114942541E-2"/>
    <n v="0.55020080321285136"/>
    <n v="0.44979919678714864"/>
    <n v="0"/>
    <n v="1"/>
    <n v="0.39932672888076703"/>
    <s v="Mexican"/>
    <s v="✅ Keep as is"/>
  </r>
  <r>
    <x v="146"/>
    <n v="94392"/>
    <n v="47"/>
    <n v="78"/>
    <n v="0.47"/>
    <n v="17.600000000000001"/>
    <n v="0.28999999999999998"/>
    <n v="6.08E-2"/>
    <n v="2.6800000000000001E-2"/>
    <n v="20"/>
    <n v="8.6163203243791175E-2"/>
    <n v="0.23983739837398385"/>
    <n v="0.94736842105263153"/>
    <n v="0.19412515964240104"/>
    <n v="0.68273092369477906"/>
    <n v="0.31726907630522094"/>
    <n v="0.18681318681318682"/>
    <n v="0.81318681318681318"/>
    <n v="0.39886071565525533"/>
    <s v="American"/>
    <s v="⬆️ Raise fee to 25–30%"/>
  </r>
  <r>
    <x v="147"/>
    <n v="43524"/>
    <n v="18"/>
    <n v="27"/>
    <n v="0.64"/>
    <n v="28"/>
    <n v="0.25"/>
    <n v="7.0000000000000007E-2"/>
    <n v="2.6200000000000001E-2"/>
    <n v="37"/>
    <n v="3.8418651799290424E-2"/>
    <n v="0.66260162601626027"/>
    <n v="0.73684210526315796"/>
    <n v="0.22349936143039595"/>
    <n v="0.65863453815261042"/>
    <n v="0.34136546184738958"/>
    <n v="0.37362637362637363"/>
    <n v="0.62637362637362637"/>
    <n v="0.39783710901307401"/>
    <s v="Wings"/>
    <s v="⏸ Hold fee – fix ops"/>
  </r>
  <r>
    <x v="148"/>
    <n v="76800"/>
    <n v="183"/>
    <n v="654"/>
    <n v="1"/>
    <n v="14.1"/>
    <n v="0.3"/>
    <n v="7.8399999999999997E-2"/>
    <n v="2.9000000000000001E-2"/>
    <n v="10"/>
    <n v="6.9651405079686882E-2"/>
    <n v="9.7560975609756115E-2"/>
    <n v="1"/>
    <n v="0.25031928480204341"/>
    <n v="0.77108433734939763"/>
    <n v="0.22891566265060237"/>
    <n v="7.6923076923076927E-2"/>
    <n v="0.92307692307692313"/>
    <n v="0.3973101131445464"/>
    <s v="Mexican"/>
    <s v="✅ Keep as is"/>
  </r>
  <r>
    <x v="149"/>
    <n v="76752"/>
    <n v="17"/>
    <n v="27"/>
    <n v="0.61"/>
    <n v="13.6"/>
    <n v="0.27"/>
    <n v="9.5200000000000007E-2"/>
    <n v="2.0199999999999999E-2"/>
    <n v="21"/>
    <n v="6.9606352424396015E-2"/>
    <n v="7.7235772357723595E-2"/>
    <n v="0.84210526315789491"/>
    <n v="0.30395913154533849"/>
    <n v="0.41767068273092361"/>
    <n v="0.58232931726907644"/>
    <n v="0.19780219780219779"/>
    <n v="0.80219780219780223"/>
    <n v="0.39665254484709206"/>
    <s v="Coffee"/>
    <s v="⏸ Hold fee – fix ops"/>
  </r>
  <r>
    <x v="150"/>
    <n v="130464"/>
    <n v="86"/>
    <n v="112"/>
    <n v="0.14000000000000001"/>
    <n v="19.100000000000001"/>
    <n v="0.3"/>
    <n v="4.48E-2"/>
    <n v="3.3500000000000002E-2"/>
    <n v="14"/>
    <n v="0.12002027369488089"/>
    <n v="0.30081300813008144"/>
    <n v="1"/>
    <n v="0.14303959131545338"/>
    <n v="0.95180722891566272"/>
    <n v="4.8192771084337283E-2"/>
    <n v="0.12087912087912088"/>
    <n v="0.87912087912087911"/>
    <n v="0.39646630292684476"/>
    <s v="Latin American"/>
    <s v="⬆️ Raise fee to 25–30%"/>
  </r>
  <r>
    <x v="151"/>
    <n v="155220"/>
    <n v="40"/>
    <n v="80"/>
    <n v="0.95"/>
    <n v="17.899999999999999"/>
    <n v="0.26"/>
    <n v="3.1199999999999999E-2"/>
    <n v="2.3E-2"/>
    <n v="6"/>
    <n v="0.1432561806611477"/>
    <n v="0.25203252032520324"/>
    <n v="0.78947368421052644"/>
    <n v="9.9616858237547901E-2"/>
    <n v="0.53012048192771077"/>
    <n v="0.46987951807228923"/>
    <n v="3.2967032967032968E-2"/>
    <n v="0.96703296703296704"/>
    <n v="0.39512828021420793"/>
    <s v="American"/>
    <s v="⬆️ Raise fee to 25–30%"/>
  </r>
  <r>
    <x v="152"/>
    <n v="52212"/>
    <n v="12"/>
    <n v="15"/>
    <n v="1"/>
    <n v="17.2"/>
    <n v="0.3"/>
    <n v="2.4400000000000002E-2"/>
    <n v="2.3599999999999999E-2"/>
    <n v="13"/>
    <n v="4.6573182406938106E-2"/>
    <n v="0.22357723577235775"/>
    <n v="1"/>
    <n v="7.7905491698595161E-2"/>
    <n v="0.55421686746987942"/>
    <n v="0.44578313253012058"/>
    <n v="0.10989010989010989"/>
    <n v="0.89010989010989006"/>
    <n v="0.39435028157130836"/>
    <s v="Asian"/>
    <s v="⏸ Hold fee – fix ops"/>
  </r>
  <r>
    <x v="153"/>
    <n v="27984"/>
    <n v="14"/>
    <n v="18"/>
    <n v="0.28000000000000003"/>
    <n v="17.8"/>
    <n v="0.28000000000000003"/>
    <n v="5.4399999999999997E-2"/>
    <n v="2.3199999999999998E-2"/>
    <n v="11"/>
    <n v="2.3832854648870867E-2"/>
    <n v="0.24796747967479682"/>
    <n v="0.89473684210526339"/>
    <n v="0.17369093231162197"/>
    <n v="0.53815261044176699"/>
    <n v="0.46184738955823301"/>
    <n v="8.7912087912087919E-2"/>
    <n v="0.91208791208791207"/>
    <n v="0.39423242066142883"/>
    <s v="American"/>
    <s v="⏸ Hold fee – fix ops"/>
  </r>
  <r>
    <x v="154"/>
    <n v="96696"/>
    <n v="23"/>
    <n v="34"/>
    <n v="0.99"/>
    <n v="14.5"/>
    <n v="0.3"/>
    <n v="5.3600000000000002E-2"/>
    <n v="0.02"/>
    <n v="39"/>
    <n v="8.8325730697752999E-2"/>
    <n v="0.11382113821138215"/>
    <n v="1"/>
    <n v="0.1711366538952746"/>
    <n v="0.40963855421686746"/>
    <n v="0.59036144578313254"/>
    <n v="0.39560439560439559"/>
    <n v="0.60439560439560447"/>
    <n v="0.3928576392030742"/>
    <s v="Dessert"/>
    <s v="⬆️ Raise fee to 25–30%"/>
  </r>
  <r>
    <x v="155"/>
    <n v="34200"/>
    <n v="9"/>
    <n v="13"/>
    <n v="0.7"/>
    <n v="21.8"/>
    <n v="0.25"/>
    <n v="3.4799999999999998E-2"/>
    <n v="2.01E-2"/>
    <n v="7"/>
    <n v="2.9667173509038688E-2"/>
    <n v="0.41056910569105698"/>
    <n v="0.73684210526315796"/>
    <n v="0.1111111111111111"/>
    <n v="0.41365461847389556"/>
    <n v="0.58634538152610438"/>
    <n v="4.3956043956043959E-2"/>
    <n v="0.95604395604395609"/>
    <n v="0.39283173626277806"/>
    <s v="American"/>
    <s v="✅ Keep as is"/>
  </r>
  <r>
    <x v="156"/>
    <n v="128640"/>
    <n v="19"/>
    <n v="41"/>
    <n v="0.16"/>
    <n v="18.399999999999999"/>
    <n v="0.24"/>
    <n v="5.5199999999999999E-2"/>
    <n v="2.1100000000000001E-2"/>
    <n v="7"/>
    <n v="0.11830827279382779"/>
    <n v="0.27235772357723576"/>
    <n v="0.68421052631578949"/>
    <n v="0.17624521072796936"/>
    <n v="0.45381526104417669"/>
    <n v="0.54618473895582331"/>
    <n v="4.3956043956043959E-2"/>
    <n v="0.95604395604395609"/>
    <n v="0.39274474364377199"/>
    <s v="Healthy"/>
    <s v="⬆️ Raise fee to 25–30%"/>
  </r>
  <r>
    <x v="157"/>
    <n v="42900"/>
    <n v="9"/>
    <n v="60"/>
    <n v="0.22"/>
    <n v="18.8"/>
    <n v="0.27"/>
    <n v="1.6E-2"/>
    <n v="1.8800000000000001E-2"/>
    <n v="7"/>
    <n v="3.7832967280509097E-2"/>
    <n v="0.28861788617886186"/>
    <n v="0.84210526315789491"/>
    <n v="5.108556832694764E-2"/>
    <n v="0.36144578313253012"/>
    <n v="0.63855421686746983"/>
    <n v="4.3956043956043959E-2"/>
    <n v="0.95604395604395609"/>
    <n v="0.39084890833506769"/>
    <s v="Mexican"/>
    <s v="✅ Keep as is"/>
  </r>
  <r>
    <x v="158"/>
    <n v="43200"/>
    <n v="12"/>
    <n v="16"/>
    <n v="0.46"/>
    <n v="23.1"/>
    <n v="0.22"/>
    <n v="0.11559999999999999"/>
    <n v="2.8000000000000001E-2"/>
    <n v="8"/>
    <n v="3.8114546376077037E-2"/>
    <n v="0.4634146341463416"/>
    <n v="0.57894736842105265"/>
    <n v="0.36909323116219667"/>
    <n v="0.73092369477911645"/>
    <n v="0.26907630522088355"/>
    <n v="5.4945054945054944E-2"/>
    <n v="0.94505494505494503"/>
    <n v="0.39006207666020321"/>
    <s v="Vegan"/>
    <s v="✅ Keep as is"/>
  </r>
  <r>
    <x v="159"/>
    <n v="32292"/>
    <n v="7"/>
    <n v="8"/>
    <n v="0.69"/>
    <n v="17.100000000000001"/>
    <n v="0.24"/>
    <n v="7.5200000000000003E-2"/>
    <n v="1.6799999999999999E-2"/>
    <n v="9"/>
    <n v="2.7876330461226558E-2"/>
    <n v="0.21951219512195133"/>
    <n v="0.68421052631578949"/>
    <n v="0.24010217113665391"/>
    <n v="0.28112449799196781"/>
    <n v="0.71887550200803219"/>
    <n v="6.5934065934065936E-2"/>
    <n v="0.93406593406593408"/>
    <n v="0.39005259498148465"/>
    <s v="Asian"/>
    <s v="✅ Keep as is"/>
  </r>
  <r>
    <x v="160"/>
    <n v="37128"/>
    <n v="8"/>
    <n v="35"/>
    <n v="0.87"/>
    <n v="16.399999999999999"/>
    <n v="0.27"/>
    <n v="7.7600000000000002E-2"/>
    <n v="2.41E-2"/>
    <n v="10"/>
    <n v="3.2415385481781835E-2"/>
    <n v="0.19105691056910568"/>
    <n v="0.84210526315789491"/>
    <n v="0.24776500638569607"/>
    <n v="0.57429718875502"/>
    <n v="0.42570281124498"/>
    <n v="7.6923076923076927E-2"/>
    <n v="0.92307692307692313"/>
    <n v="0.38961441029671984"/>
    <s v="Chinese"/>
    <s v="✅ Keep as is"/>
  </r>
  <r>
    <x v="161"/>
    <n v="104832"/>
    <n v="144"/>
    <n v="203"/>
    <n v="0.36"/>
    <n v="16"/>
    <n v="0.3"/>
    <n v="3.2399999999999998E-2"/>
    <n v="2.9499999999999998E-2"/>
    <n v="6"/>
    <n v="9.5962155769555663E-2"/>
    <n v="0.17479674796747971"/>
    <n v="1"/>
    <n v="0.10344827586206896"/>
    <n v="0.791164658634538"/>
    <n v="0.208835341365462"/>
    <n v="3.2967032967032968E-2"/>
    <n v="0.96703296703296704"/>
    <n v="0.38848653714976755"/>
    <s v="American"/>
    <s v="⬆️ Raise fee to 25–30%"/>
  </r>
  <r>
    <x v="162"/>
    <n v="69960"/>
    <n v="27"/>
    <n v="75"/>
    <n v="0.36"/>
    <n v="14.7"/>
    <n v="0.28000000000000003"/>
    <n v="3.4799999999999998E-2"/>
    <n v="1.6299999999999999E-2"/>
    <n v="22"/>
    <n v="6.3231401700737738E-2"/>
    <n v="0.12195121951219513"/>
    <n v="0.89473684210526339"/>
    <n v="0.1111111111111111"/>
    <n v="0.26104417670682722"/>
    <n v="0.73895582329317278"/>
    <n v="0.2087912087912088"/>
    <n v="0.79120879120879117"/>
    <n v="0.38828658544548506"/>
    <s v="Sandwiches"/>
    <s v="⏸ Hold fee – fix ops"/>
  </r>
  <r>
    <x v="163"/>
    <n v="6732"/>
    <n v="7"/>
    <n v="13"/>
    <n v="0.82"/>
    <n v="15"/>
    <n v="0.25"/>
    <n v="8.7999999999999995E-2"/>
    <n v="1.9199999999999998E-2"/>
    <n v="4"/>
    <n v="3.8857915188376417E-3"/>
    <n v="0.13414634146341467"/>
    <n v="0.73684210526315796"/>
    <n v="0.28097062579821203"/>
    <n v="0.37751004016064249"/>
    <n v="0.62248995983935751"/>
    <n v="1.098901098901099E-2"/>
    <n v="0.98901098901098905"/>
    <n v="0.38580604019653031"/>
    <s v="Burgers"/>
    <s v="✅ Keep as is"/>
  </r>
  <r>
    <x v="164"/>
    <n v="120684"/>
    <n v="198"/>
    <n v="276"/>
    <n v="0.2"/>
    <n v="22.2"/>
    <n v="0.28000000000000003"/>
    <n v="7.4800000000000005E-2"/>
    <n v="3.0300000000000001E-2"/>
    <n v="50"/>
    <n v="0.11084079517936589"/>
    <n v="0.42682926829268297"/>
    <n v="0.89473684210526339"/>
    <n v="0.23882503192848023"/>
    <n v="0.82329317269076308"/>
    <n v="0.17670682730923692"/>
    <n v="0.51648351648351654"/>
    <n v="0.48351648351648346"/>
    <n v="0.3844692949280647"/>
    <s v="Japanese"/>
    <s v="⬆️ Raise fee to 25–30%"/>
  </r>
  <r>
    <x v="165"/>
    <n v="37920"/>
    <n v="13"/>
    <n v="57"/>
    <n v="0.87"/>
    <n v="14.4"/>
    <n v="0.3"/>
    <n v="6.4399999999999999E-2"/>
    <n v="2.81E-2"/>
    <n v="11"/>
    <n v="3.3158754294081209E-2"/>
    <n v="0.10975609756097567"/>
    <n v="1"/>
    <n v="0.20561941251596424"/>
    <n v="0.7349397590361445"/>
    <n v="0.2650602409638555"/>
    <n v="8.7912087912087919E-2"/>
    <n v="0.91208791208791207"/>
    <n v="0.38359180101603624"/>
    <s v="Burgers"/>
    <s v="⏸ Hold fee – fix ops"/>
  </r>
  <r>
    <x v="166"/>
    <n v="17172"/>
    <n v="7"/>
    <n v="54"/>
    <n v="0.51"/>
    <n v="18"/>
    <n v="0.3"/>
    <n v="4.6399999999999997E-2"/>
    <n v="2.86E-2"/>
    <n v="15"/>
    <n v="1.3684744044602128E-2"/>
    <n v="0.25609756097560982"/>
    <n v="1"/>
    <n v="0.14814814814814814"/>
    <n v="0.75502008032128509"/>
    <n v="0.24497991967871491"/>
    <n v="0.13186813186813187"/>
    <n v="0.86813186813186816"/>
    <n v="0.38277662856817996"/>
    <s v="Fried Chicken"/>
    <s v="⏸ Hold fee – fix ops"/>
  </r>
  <r>
    <x v="167"/>
    <n v="14112"/>
    <n v="6"/>
    <n v="27"/>
    <n v="0.42"/>
    <n v="15.8"/>
    <n v="0.3"/>
    <n v="3.9199999999999999E-2"/>
    <n v="2.4400000000000002E-2"/>
    <n v="14"/>
    <n v="1.081263726980909E-2"/>
    <n v="0.16666666666666674"/>
    <n v="1"/>
    <n v="0.1251596424010217"/>
    <n v="0.58634538152610449"/>
    <n v="0.41365461847389551"/>
    <n v="0.12087912087912088"/>
    <n v="0.87912087912087911"/>
    <n v="0.3820126375571341"/>
    <s v="Mexican"/>
    <s v="⏸ Hold fee – fix ops"/>
  </r>
  <r>
    <x v="168"/>
    <n v="27300"/>
    <n v="8"/>
    <n v="44"/>
    <n v="0.05"/>
    <n v="16.2"/>
    <n v="0.28000000000000003"/>
    <n v="2.12E-2"/>
    <n v="2.1600000000000001E-2"/>
    <n v="5"/>
    <n v="2.3190854310975954E-2"/>
    <n v="0.18292682926829271"/>
    <n v="0.89473684210526339"/>
    <n v="6.7688378033205626E-2"/>
    <n v="0.47389558232931728"/>
    <n v="0.52610441767068272"/>
    <n v="2.197802197802198E-2"/>
    <n v="0.97802197802197799"/>
    <n v="0.37613442156494781"/>
    <s v="Fried Chicken"/>
    <s v="✅ Keep as is"/>
  </r>
  <r>
    <x v="169"/>
    <n v="134400"/>
    <n v="19"/>
    <n v="51"/>
    <n v="0.59"/>
    <n v="18"/>
    <n v="0.3"/>
    <n v="8.5999999999999993E-2"/>
    <n v="3.2599999999999997E-2"/>
    <n v="55"/>
    <n v="0.12371459142873233"/>
    <n v="0.25609756097560982"/>
    <n v="1"/>
    <n v="0.27458492975734355"/>
    <n v="0.91566265060240948"/>
    <n v="8.4337349397590522E-2"/>
    <n v="0.5714285714285714"/>
    <n v="0.4285714285714286"/>
    <n v="0.37555114575189519"/>
    <s v="Burgers"/>
    <s v="⬆️ Raise fee to 25–30%"/>
  </r>
  <r>
    <x v="170"/>
    <n v="138528"/>
    <n v="27"/>
    <n v="38"/>
    <n v="0.47"/>
    <n v="16.2"/>
    <n v="0.22"/>
    <n v="8.3199999999999996E-2"/>
    <n v="2.2499999999999999E-2"/>
    <n v="5"/>
    <n v="0.12758911978374726"/>
    <n v="0.18292682926829271"/>
    <n v="0.57894736842105265"/>
    <n v="0.26564495530012772"/>
    <n v="0.51004016064257018"/>
    <n v="0.48995983935742982"/>
    <n v="2.197802197802198E-2"/>
    <n v="0.97802197802197799"/>
    <n v="0.3750529508183576"/>
    <s v="Mexican"/>
    <s v="⬆️ Raise fee to 25–30%"/>
  </r>
  <r>
    <x v="171"/>
    <n v="85968"/>
    <n v="18"/>
    <n v="21"/>
    <n v="0.83"/>
    <n v="21.6"/>
    <n v="0.21"/>
    <n v="3.2399999999999998E-2"/>
    <n v="1.7600000000000001E-2"/>
    <n v="5"/>
    <n v="7.8256462240243282E-2"/>
    <n v="0.40243902439024404"/>
    <n v="0.52631578947368418"/>
    <n v="0.10344827586206896"/>
    <n v="0.31325301204819278"/>
    <n v="0.68674698795180722"/>
    <n v="2.197802197802198E-2"/>
    <n v="0.97802197802197799"/>
    <n v="0.37235967888312654"/>
    <s v="Italian"/>
    <s v="⬆️ Raise fee to 25–30%"/>
  </r>
  <r>
    <x v="172"/>
    <n v="7128"/>
    <n v="7"/>
    <n v="8"/>
    <n v="0.86"/>
    <n v="14.2"/>
    <n v="0.3"/>
    <n v="3.8399999999999997E-2"/>
    <n v="2.2800000000000001E-2"/>
    <n v="21"/>
    <n v="4.2574759249873291E-3"/>
    <n v="0.10162601626016261"/>
    <n v="1"/>
    <n v="0.12260536398467432"/>
    <n v="0.52208835341365467"/>
    <n v="0.47791164658634533"/>
    <n v="0.19780219780219779"/>
    <n v="0.80219780219780223"/>
    <n v="0.36884028909562083"/>
    <s v="American"/>
    <s v="⏸ Hold fee – fix ops"/>
  </r>
  <r>
    <x v="173"/>
    <n v="38880"/>
    <n v="10"/>
    <n v="22"/>
    <n v="0.13"/>
    <n v="16.2"/>
    <n v="0.27"/>
    <n v="3.8399999999999997E-2"/>
    <n v="1.6899999999999998E-2"/>
    <n v="32"/>
    <n v="3.4059807399898633E-2"/>
    <n v="0.18292682926829271"/>
    <n v="0.84210526315789491"/>
    <n v="0.12260536398467432"/>
    <n v="0.28514056224899592"/>
    <n v="0.71485943775100402"/>
    <n v="0.31868131868131866"/>
    <n v="0.68131868131868134"/>
    <n v="0.36851391357570096"/>
    <s v="Dessert"/>
    <s v="⏸ Hold fee – fix ops"/>
  </r>
  <r>
    <x v="174"/>
    <n v="16440"/>
    <n v="7"/>
    <n v="9"/>
    <n v="7.0000000000000007E-2"/>
    <n v="16.7"/>
    <n v="0.3"/>
    <n v="5.1999999999999998E-2"/>
    <n v="2.8799999999999999E-2"/>
    <n v="25"/>
    <n v="1.2997691051416342E-2"/>
    <n v="0.20325203252032523"/>
    <n v="1"/>
    <n v="0.16602809706257982"/>
    <n v="0.76305220883534131"/>
    <n v="0.23694779116465869"/>
    <n v="0.24175824175824176"/>
    <n v="0.75824175824175821"/>
    <n v="0.36646180199406059"/>
    <s v="Pizza"/>
    <s v="⏸ Hold fee – fix ops"/>
  </r>
  <r>
    <x v="175"/>
    <n v="7440"/>
    <n v="7"/>
    <n v="9"/>
    <n v="0.36"/>
    <n v="17.600000000000001"/>
    <n v="0.28999999999999998"/>
    <n v="3.2000000000000001E-2"/>
    <n v="2.47E-2"/>
    <n v="22"/>
    <n v="4.5503181843779914E-3"/>
    <n v="0.23983739837398385"/>
    <n v="0.94736842105263153"/>
    <n v="0.10217113665389528"/>
    <n v="0.59839357429718876"/>
    <n v="0.40160642570281124"/>
    <n v="0.2087912087912088"/>
    <n v="0.79120879120879117"/>
    <n v="0.36630262253465767"/>
    <s v="Mexican"/>
    <s v="⏸ Hold fee – fix ops"/>
  </r>
  <r>
    <x v="176"/>
    <n v="33984"/>
    <n v="8"/>
    <n v="11"/>
    <n v="0.5"/>
    <n v="14.4"/>
    <n v="0.28999999999999998"/>
    <n v="3.1600000000000003E-2"/>
    <n v="2.6200000000000001E-2"/>
    <n v="6"/>
    <n v="2.9464436560229769E-2"/>
    <n v="0.10975609756097567"/>
    <n v="0.94736842105263153"/>
    <n v="0.1008939974457216"/>
    <n v="0.65863453815261042"/>
    <n v="0.34136546184738958"/>
    <n v="3.2967032967032968E-2"/>
    <n v="0.96703296703296704"/>
    <n v="0.36432185036191006"/>
    <s v="American"/>
    <s v="✅ Keep as is"/>
  </r>
  <r>
    <x v="177"/>
    <n v="132432"/>
    <n v="33"/>
    <n v="79"/>
    <n v="0.76"/>
    <n v="16.399999999999999"/>
    <n v="0.24"/>
    <n v="9.0800000000000006E-2"/>
    <n v="3.2500000000000001E-2"/>
    <n v="3"/>
    <n v="0.12186743256180661"/>
    <n v="0.19105691056910568"/>
    <n v="0.68421052631578949"/>
    <n v="0.28991060025542786"/>
    <n v="0.91164658634538154"/>
    <n v="8.8353413654618462E-2"/>
    <n v="0"/>
    <n v="1"/>
    <n v="0.36278496140552274"/>
    <s v="Mexican"/>
    <s v="⬆️ Raise fee to 25–30%"/>
  </r>
  <r>
    <x v="178"/>
    <n v="6240"/>
    <n v="7"/>
    <n v="28"/>
    <n v="0.85"/>
    <n v="16.3"/>
    <n v="0.25"/>
    <n v="4.8000000000000001E-2"/>
    <n v="1.4500000000000001E-2"/>
    <n v="26"/>
    <n v="3.4240018021062116E-3"/>
    <n v="0.18699186991869926"/>
    <n v="0.73684210526315796"/>
    <n v="0.15325670498084293"/>
    <n v="0.1887550200803213"/>
    <n v="0.8112449799196787"/>
    <n v="0.25274725274725274"/>
    <n v="0.74725274725274726"/>
    <n v="0.36277431570437424"/>
    <s v="Mexican"/>
    <s v="⏸ Hold fee – fix ops"/>
  </r>
  <r>
    <x v="179"/>
    <n v="16224"/>
    <n v="6"/>
    <n v="23"/>
    <n v="0.51"/>
    <n v="20"/>
    <n v="0.28000000000000003"/>
    <n v="2.8400000000000002E-2"/>
    <n v="2.8899999999999999E-2"/>
    <n v="14"/>
    <n v="1.2794954102607422E-2"/>
    <n v="0.3373983739837399"/>
    <n v="0.89473684210526339"/>
    <n v="9.0676883780332063E-2"/>
    <n v="0.76706827309236936"/>
    <n v="0.23293172690763064"/>
    <n v="0.12087912087912088"/>
    <n v="0.87912087912087911"/>
    <n v="0.36209650040318297"/>
    <s v="Latin American"/>
    <s v="⏸ Hold fee – fix ops"/>
  </r>
  <r>
    <x v="180"/>
    <n v="51840"/>
    <n v="14"/>
    <n v="52"/>
    <n v="0.77"/>
    <n v="18.8"/>
    <n v="0.24"/>
    <n v="6.4399999999999999E-2"/>
    <n v="2.06E-2"/>
    <n v="28"/>
    <n v="4.6224024328433859E-2"/>
    <n v="0.28861788617886186"/>
    <n v="0.68421052631578949"/>
    <n v="0.20561941251596424"/>
    <n v="0.43373493975903615"/>
    <n v="0.56626506024096379"/>
    <n v="0.27472527472527475"/>
    <n v="0.72527472527472525"/>
    <n v="0.36196865532685746"/>
    <s v="Hawaiian"/>
    <s v="⏸ Hold fee – fix ops"/>
  </r>
  <r>
    <x v="181"/>
    <n v="121680"/>
    <n v="19"/>
    <n v="33"/>
    <n v="1"/>
    <n v="19.100000000000001"/>
    <n v="0.26"/>
    <n v="3.2399999999999998E-2"/>
    <n v="3.1300000000000001E-2"/>
    <n v="9"/>
    <n v="0.11177563777665146"/>
    <n v="0.30081300813008144"/>
    <n v="0.78947368421052644"/>
    <n v="0.10344827586206896"/>
    <n v="0.86345381526104414"/>
    <n v="0.13654618473895586"/>
    <n v="6.5934065934065936E-2"/>
    <n v="0.93406593406593408"/>
    <n v="0.35871146455868319"/>
    <s v="Pizza"/>
    <s v="⬆️ Raise fee to 25–30%"/>
  </r>
  <r>
    <x v="182"/>
    <n v="112320"/>
    <n v="30"/>
    <n v="39"/>
    <n v="0.31"/>
    <n v="16.8"/>
    <n v="0.24"/>
    <n v="6.2399999999999997E-2"/>
    <n v="2.7099999999999999E-2"/>
    <n v="8"/>
    <n v="0.10299036999493158"/>
    <n v="0.20731707317073178"/>
    <n v="0.68421052631578949"/>
    <n v="0.1992337164750958"/>
    <n v="0.69477911646586332"/>
    <n v="0.30522088353413668"/>
    <n v="5.4945054945054944E-2"/>
    <n v="0.94505494505494503"/>
    <n v="0.35856158489142792"/>
    <s v="American"/>
    <s v="⬆️ Raise fee to 25–30%"/>
  </r>
  <r>
    <x v="183"/>
    <n v="36864"/>
    <n v="10"/>
    <n v="23"/>
    <n v="0.54"/>
    <n v="17.3"/>
    <n v="0.25"/>
    <n v="5.6399999999999999E-2"/>
    <n v="2.3199999999999998E-2"/>
    <n v="17"/>
    <n v="3.2167595877682038E-2"/>
    <n v="0.2276422764227643"/>
    <n v="0.73684210526315796"/>
    <n v="0.18007662835249044"/>
    <n v="0.53815261044176699"/>
    <n v="0.46184738955823301"/>
    <n v="0.15384615384615385"/>
    <n v="0.84615384615384615"/>
    <n v="0.35637211072717279"/>
    <s v="Sandwiches"/>
    <s v="⏸ Hold fee – fix ops"/>
  </r>
  <r>
    <x v="184"/>
    <n v="89628"/>
    <n v="123"/>
    <n v="724"/>
    <n v="0.75"/>
    <n v="17.600000000000001"/>
    <n v="0.26"/>
    <n v="1.12E-2"/>
    <n v="2.5700000000000001E-2"/>
    <n v="8"/>
    <n v="8.169172720617221E-2"/>
    <n v="0.23983739837398385"/>
    <n v="0.78947368421052644"/>
    <n v="3.5759897828863345E-2"/>
    <n v="0.63855421686746983"/>
    <n v="0.36144578313253017"/>
    <n v="5.4945054945054944E-2"/>
    <n v="0.94505494505494503"/>
    <n v="0.35209533078426614"/>
    <s v="Mexican"/>
    <s v="⬆️ Raise fee to 25–30%"/>
  </r>
  <r>
    <x v="185"/>
    <n v="17280"/>
    <n v="6"/>
    <n v="11"/>
    <n v="0.82"/>
    <n v="22.3"/>
    <n v="0.27"/>
    <n v="4.3999999999999997E-2"/>
    <n v="2.9899999999999999E-2"/>
    <n v="32"/>
    <n v="1.3786112519006589E-2"/>
    <n v="0.4308943089430895"/>
    <n v="0.84210526315789491"/>
    <n v="0.14048531289910601"/>
    <n v="0.80722891566265054"/>
    <n v="0.19277108433734946"/>
    <n v="0.31868131868131866"/>
    <n v="0.68131868131868134"/>
    <n v="0.35200776624821828"/>
    <s v="Pizza"/>
    <s v="⏸ Hold fee – fix ops"/>
  </r>
  <r>
    <x v="186"/>
    <n v="14784"/>
    <n v="14"/>
    <n v="43"/>
    <n v="0.23"/>
    <n v="14.9"/>
    <n v="0.26"/>
    <n v="0"/>
    <n v="1.6799999999999999E-2"/>
    <n v="4"/>
    <n v="1.1443374443881287E-2"/>
    <n v="0.13008130081300817"/>
    <n v="0.78947368421052644"/>
    <n v="0"/>
    <n v="0.28112449799196781"/>
    <n v="0.71887550200803219"/>
    <n v="1.098901098901099E-2"/>
    <n v="0.98901098901098905"/>
    <n v="0.35105642467692899"/>
    <s v="Fried Chicken"/>
    <s v="✅ Keep as is"/>
  </r>
  <r>
    <x v="187"/>
    <n v="58536"/>
    <n v="12"/>
    <n v="15"/>
    <n v="0.38"/>
    <n v="14.2"/>
    <n v="0.27"/>
    <n v="3.7600000000000001E-2"/>
    <n v="2.6499999999999999E-2"/>
    <n v="6"/>
    <n v="5.2508869741510387E-2"/>
    <n v="0.10162601626016261"/>
    <n v="0.84210526315789491"/>
    <n v="0.12005108556832696"/>
    <n v="0.67068273092369468"/>
    <n v="0.32931726907630532"/>
    <n v="3.2967032967032968E-2"/>
    <n v="0.96703296703296704"/>
    <n v="0.35043741323057359"/>
    <s v="American"/>
    <s v="✅ Keep as is"/>
  </r>
  <r>
    <x v="188"/>
    <n v="6432"/>
    <n v="6"/>
    <n v="32"/>
    <n v="0.01"/>
    <n v="25"/>
    <n v="0.16"/>
    <n v="5.4800000000000001E-2"/>
    <n v="1.44E-2"/>
    <n v="6"/>
    <n v="3.6042124232696965E-3"/>
    <n v="0.54065040650406515"/>
    <n v="0.26315789473684209"/>
    <n v="0.17496807151979568"/>
    <n v="0.18473895582329317"/>
    <n v="0.81526104417670686"/>
    <n v="3.2967032967032968E-2"/>
    <n v="0.96703296703296704"/>
    <n v="0.34785320845372214"/>
    <s v="American"/>
    <s v="✅ Keep as is"/>
  </r>
  <r>
    <x v="189"/>
    <n v="3240"/>
    <n v="6"/>
    <n v="7"/>
    <n v="0.02"/>
    <n v="18.3"/>
    <n v="0.16"/>
    <n v="0.10879999999999999"/>
    <n v="1.37E-2"/>
    <n v="5"/>
    <n v="6.0821084642676123E-4"/>
    <n v="0.26829268292682934"/>
    <n v="0.26315789473684209"/>
    <n v="0.34738186462324394"/>
    <n v="0.15662650602409639"/>
    <n v="0.84337349397590367"/>
    <n v="2.197802197802198E-2"/>
    <n v="0.97802197802197799"/>
    <n v="0.34464345422243647"/>
    <s v="Mexican"/>
    <s v="✅ Keep as is"/>
  </r>
  <r>
    <x v="190"/>
    <n v="11460"/>
    <n v="6"/>
    <n v="26"/>
    <n v="1"/>
    <n v="14.4"/>
    <n v="0.24"/>
    <n v="4.0800000000000003E-2"/>
    <n v="1.4E-2"/>
    <n v="26"/>
    <n v="8.3234780649884561E-3"/>
    <n v="0.10975609756097567"/>
    <n v="0.68421052631578949"/>
    <n v="0.13026819923371649"/>
    <n v="0.16867469879518074"/>
    <n v="0.83132530120481929"/>
    <n v="0.25274725274725274"/>
    <n v="0.74725274725274726"/>
    <n v="0.33929783410605135"/>
    <s v="Fried Chicken"/>
    <s v="⏸ Hold fee – fix ops"/>
  </r>
  <r>
    <x v="191"/>
    <n v="34788"/>
    <n v="8"/>
    <n v="17"/>
    <n v="0.72"/>
    <n v="13.7"/>
    <n v="0.26"/>
    <n v="1.2800000000000001E-2"/>
    <n v="2.0500000000000001E-2"/>
    <n v="9"/>
    <n v="3.021906853635186E-2"/>
    <n v="8.1300813008130093E-2"/>
    <n v="0.78947368421052644"/>
    <n v="4.0868454661558112E-2"/>
    <n v="0.42971887550200805"/>
    <n v="0.57028112449799195"/>
    <n v="6.5934065934065936E-2"/>
    <n v="0.93406593406593408"/>
    <n v="0.33625302271611701"/>
    <s v="Fried Chicken"/>
    <s v="✅ Keep as is"/>
  </r>
  <r>
    <x v="192"/>
    <n v="11748"/>
    <n v="7"/>
    <n v="16"/>
    <n v="0.34"/>
    <n v="14.9"/>
    <n v="0.26"/>
    <n v="0"/>
    <n v="2.0899999999999998E-2"/>
    <n v="4"/>
    <n v="8.5937939967336823E-3"/>
    <n v="0.13008130081300817"/>
    <n v="0.78947368421052644"/>
    <n v="0"/>
    <n v="0.44578313253012042"/>
    <n v="0.55421686746987953"/>
    <n v="1.098901098901099E-2"/>
    <n v="0.98901098901098905"/>
    <n v="0.33387816611132681"/>
    <s v="Smoothies"/>
    <s v="✅ Keep as is"/>
  </r>
  <r>
    <x v="193"/>
    <n v="21708"/>
    <n v="7"/>
    <n v="9"/>
    <n v="0.37"/>
    <n v="16.399999999999999"/>
    <n v="0.27"/>
    <n v="3.9199999999999999E-2"/>
    <n v="3.0800000000000001E-2"/>
    <n v="12"/>
    <n v="1.7942219969589456E-2"/>
    <n v="0.19105691056910568"/>
    <n v="0.84210526315789491"/>
    <n v="0.1251596424010217"/>
    <n v="0.84337349397590355"/>
    <n v="0.15662650602409645"/>
    <n v="9.8901098901098897E-2"/>
    <n v="0.90109890109890112"/>
    <n v="0.33236961340184634"/>
    <s v="Fried Chicken"/>
    <s v="⏸ Hold fee – fix ops"/>
  </r>
  <r>
    <x v="194"/>
    <n v="20808"/>
    <n v="10"/>
    <n v="11"/>
    <n v="0.76"/>
    <n v="20.100000000000001"/>
    <n v="0.25"/>
    <n v="5.2400000000000002E-2"/>
    <n v="3.44E-2"/>
    <n v="10"/>
    <n v="1.7097482682885624E-2"/>
    <n v="0.34146341463414648"/>
    <n v="0.73684210526315796"/>
    <n v="0.16730523627075353"/>
    <n v="0.98795180722891562"/>
    <n v="1.2048192771084376E-2"/>
    <n v="7.6923076923076927E-2"/>
    <n v="0.92307692307692313"/>
    <n v="0.32983586275742649"/>
    <s v="Vegan"/>
    <s v="✅ Keep as is"/>
  </r>
  <r>
    <x v="195"/>
    <n v="8064"/>
    <n v="6"/>
    <n v="33"/>
    <n v="0.84"/>
    <n v="11.7"/>
    <n v="0.24"/>
    <n v="1.6400000000000001E-2"/>
    <n v="1.43E-2"/>
    <n v="8"/>
    <n v="5.1360027031593179E-3"/>
    <n v="0"/>
    <n v="0.68421052631578949"/>
    <n v="5.2362707535121338E-2"/>
    <n v="0.18072289156626506"/>
    <n v="0.81927710843373491"/>
    <n v="5.4945054945054944E-2"/>
    <n v="0.94505494505494503"/>
    <n v="0.32503185279483998"/>
    <s v="Bubble Tea"/>
    <s v="✅ Keep as is"/>
  </r>
  <r>
    <x v="196"/>
    <n v="39060"/>
    <n v="18"/>
    <n v="42"/>
    <n v="0.23"/>
    <n v="20"/>
    <n v="0.15"/>
    <n v="8.2799999999999999E-2"/>
    <n v="1.5900000000000001E-2"/>
    <n v="14"/>
    <n v="3.4228754857239398E-2"/>
    <n v="0.3373983739837399"/>
    <n v="0.21052631578947364"/>
    <n v="0.26436781609195403"/>
    <n v="0.24497991967871488"/>
    <n v="0.75502008032128509"/>
    <n v="0.12087912087912088"/>
    <n v="0.87912087912087911"/>
    <n v="0.31755986713237283"/>
    <s v="Wings"/>
    <s v="⏸ Hold fee – fix ops"/>
  </r>
  <r>
    <x v="197"/>
    <n v="19008"/>
    <n v="10"/>
    <n v="13"/>
    <n v="1"/>
    <n v="18"/>
    <n v="0.18"/>
    <n v="1.84E-2"/>
    <n v="1.7500000000000002E-2"/>
    <n v="7"/>
    <n v="1.5408008109477952E-2"/>
    <n v="0.25609756097560982"/>
    <n v="0.36842105263157893"/>
    <n v="5.8748403575989788E-2"/>
    <n v="0.30923694779116473"/>
    <n v="0.69076305220883527"/>
    <n v="4.3956043956043959E-2"/>
    <n v="0.95604395604395609"/>
    <n v="0.29238122824050383"/>
    <s v="Mexican"/>
    <s v="✅ Keep as is"/>
  </r>
  <r>
    <x v="198"/>
    <n v="24420"/>
    <n v="8"/>
    <n v="40"/>
    <n v="0.55000000000000004"/>
    <n v="14.9"/>
    <n v="0.23"/>
    <n v="2.12E-2"/>
    <n v="3.4700000000000002E-2"/>
    <n v="14"/>
    <n v="2.0487694993523681E-2"/>
    <n v="0.13008130081300817"/>
    <n v="0.63157894736842113"/>
    <n v="6.7688378033205626E-2"/>
    <n v="1"/>
    <n v="0"/>
    <n v="0.12087912087912088"/>
    <n v="0.87912087912087911"/>
    <n v="0.25239967186274542"/>
    <s v="Fried Chicken"/>
    <s v="⏸ Hold fee – fix ops"/>
  </r>
  <r>
    <x v="199"/>
    <n v="77112"/>
    <n v="19"/>
    <n v="119"/>
    <n v="0.79"/>
    <n v="19.2"/>
    <n v="0.11"/>
    <n v="7.5600000000000001E-2"/>
    <n v="2.6100000000000002E-2"/>
    <n v="40"/>
    <n v="6.9944247339077545E-2"/>
    <n v="0.30487804878048785"/>
    <n v="0"/>
    <n v="0.2413793103448276"/>
    <n v="0.65461847389558236"/>
    <n v="0.34538152610441764"/>
    <n v="0.40659340659340659"/>
    <n v="0.59340659340659341"/>
    <n v="0.2053724431719092"/>
    <s v="Healthy"/>
    <s v="⏸ Hold fee – fix ops"/>
  </r>
  <r>
    <x v="200"/>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FA09D0-CDD6-7C45-B878-C6FD15F892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05" firstHeaderRow="0" firstDataRow="1" firstDataCol="1"/>
  <pivotFields count="21">
    <pivotField axis="axisRow" showAll="0">
      <items count="202">
        <item x="174"/>
        <item x="19"/>
        <item x="196"/>
        <item x="135"/>
        <item x="11"/>
        <item x="54"/>
        <item x="155"/>
        <item x="15"/>
        <item x="14"/>
        <item x="36"/>
        <item x="7"/>
        <item x="55"/>
        <item x="28"/>
        <item x="52"/>
        <item x="105"/>
        <item x="44"/>
        <item x="99"/>
        <item x="38"/>
        <item x="48"/>
        <item x="165"/>
        <item x="34"/>
        <item x="82"/>
        <item x="194"/>
        <item x="179"/>
        <item x="125"/>
        <item x="117"/>
        <item x="90"/>
        <item x="24"/>
        <item x="154"/>
        <item x="183"/>
        <item x="187"/>
        <item x="198"/>
        <item x="118"/>
        <item x="130"/>
        <item x="21"/>
        <item x="170"/>
        <item x="193"/>
        <item x="188"/>
        <item x="144"/>
        <item x="142"/>
        <item x="161"/>
        <item x="116"/>
        <item x="186"/>
        <item x="173"/>
        <item x="70"/>
        <item x="87"/>
        <item x="94"/>
        <item x="124"/>
        <item x="181"/>
        <item x="197"/>
        <item x="25"/>
        <item x="81"/>
        <item x="26"/>
        <item x="141"/>
        <item x="93"/>
        <item x="126"/>
        <item x="69"/>
        <item x="167"/>
        <item x="139"/>
        <item x="29"/>
        <item x="169"/>
        <item x="65"/>
        <item x="146"/>
        <item x="199"/>
        <item x="66"/>
        <item x="106"/>
        <item x="78"/>
        <item x="175"/>
        <item x="62"/>
        <item x="27"/>
        <item x="191"/>
        <item x="45"/>
        <item x="59"/>
        <item x="35"/>
        <item x="39"/>
        <item x="190"/>
        <item x="64"/>
        <item x="51"/>
        <item x="10"/>
        <item x="20"/>
        <item x="30"/>
        <item x="56"/>
        <item x="85"/>
        <item x="79"/>
        <item x="53"/>
        <item x="151"/>
        <item x="128"/>
        <item x="192"/>
        <item x="122"/>
        <item x="185"/>
        <item x="41"/>
        <item x="75"/>
        <item x="67"/>
        <item x="123"/>
        <item x="102"/>
        <item x="23"/>
        <item x="77"/>
        <item x="195"/>
        <item x="180"/>
        <item x="104"/>
        <item x="157"/>
        <item x="109"/>
        <item x="3"/>
        <item x="177"/>
        <item x="150"/>
        <item x="143"/>
        <item x="110"/>
        <item x="68"/>
        <item x="101"/>
        <item x="121"/>
        <item x="119"/>
        <item x="115"/>
        <item x="60"/>
        <item x="113"/>
        <item x="86"/>
        <item x="100"/>
        <item x="33"/>
        <item x="76"/>
        <item x="71"/>
        <item x="22"/>
        <item x="96"/>
        <item x="84"/>
        <item x="89"/>
        <item x="43"/>
        <item x="2"/>
        <item x="63"/>
        <item x="58"/>
        <item x="160"/>
        <item x="40"/>
        <item x="42"/>
        <item x="182"/>
        <item x="91"/>
        <item x="103"/>
        <item x="95"/>
        <item x="111"/>
        <item x="134"/>
        <item x="37"/>
        <item x="6"/>
        <item x="127"/>
        <item x="1"/>
        <item x="5"/>
        <item x="17"/>
        <item x="136"/>
        <item x="152"/>
        <item x="32"/>
        <item x="13"/>
        <item x="8"/>
        <item x="178"/>
        <item x="18"/>
        <item x="83"/>
        <item x="73"/>
        <item x="153"/>
        <item x="171"/>
        <item x="140"/>
        <item x="132"/>
        <item x="120"/>
        <item x="12"/>
        <item x="148"/>
        <item x="172"/>
        <item x="31"/>
        <item x="149"/>
        <item x="163"/>
        <item x="108"/>
        <item x="0"/>
        <item x="138"/>
        <item x="129"/>
        <item x="98"/>
        <item x="184"/>
        <item x="145"/>
        <item x="9"/>
        <item x="92"/>
        <item x="166"/>
        <item x="112"/>
        <item x="114"/>
        <item x="88"/>
        <item x="49"/>
        <item x="46"/>
        <item x="189"/>
        <item x="61"/>
        <item x="97"/>
        <item x="57"/>
        <item x="137"/>
        <item x="47"/>
        <item x="158"/>
        <item x="80"/>
        <item x="133"/>
        <item x="156"/>
        <item x="159"/>
        <item x="4"/>
        <item x="72"/>
        <item x="162"/>
        <item x="131"/>
        <item x="176"/>
        <item x="147"/>
        <item x="74"/>
        <item x="107"/>
        <item x="50"/>
        <item x="164"/>
        <item x="16"/>
        <item x="168"/>
        <item x="20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dataField="1" showAll="0"/>
    <pivotField showAll="0"/>
    <pivotField showAll="0"/>
  </pivotFields>
  <rowFields count="1">
    <field x="0"/>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Fields count="1">
    <field x="-2"/>
  </colFields>
  <colItems count="3">
    <i>
      <x/>
    </i>
    <i i="1">
      <x v="1"/>
    </i>
    <i i="2">
      <x v="2"/>
    </i>
  </colItems>
  <dataFields count="3">
    <dataField name="Average of Norm Defect Score" fld="15" subtotal="average" baseField="0" baseItem="0"/>
    <dataField name="Average of Norm Wait Time Score" fld="17" subtotal="average" baseField="0" baseItem="0"/>
    <dataField name="Average of Composite Score" fld="1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EA0AF3-A2B8-9843-A06B-6ECF707B2CA8}" name="Table13" displayName="Table13" ref="A1:J201" totalsRowShown="0" headerRowDxfId="8" tableBorderDxfId="7">
  <autoFilter ref="A1:J201" xr:uid="{48EA0AF3-A2B8-9843-A06B-6ECF707B2CA8}"/>
  <sortState xmlns:xlrd2="http://schemas.microsoft.com/office/spreadsheetml/2017/richdata2" ref="A2:J201">
    <sortCondition ref="I1:I201"/>
  </sortState>
  <tableColumns count="10">
    <tableColumn id="1" xr3:uid="{8C014868-A47F-704F-8C96-CF4CDF08BF2C}" name="Brand Name" dataDxfId="6"/>
    <tableColumn id="2" xr3:uid="{2266AC61-5C25-E444-9188-402F2EB03CAA}" name="Avg. Courier Wait Time (min)" dataDxfId="5"/>
    <tableColumn id="3" xr3:uid="{65BB00C0-F1B6-F14D-B66D-1E58FAAC56DE}" name="Brand Optimization">
      <calculatedColumnFormula>IF(B2&gt;10, "Needs Courier Optimization", "OK")</calculatedColumnFormula>
    </tableColumn>
    <tableColumn id="4" xr3:uid="{00F7636C-8F50-2E41-86F0-9A290ADF406A}" name="Order Defect Rate" dataDxfId="4"/>
    <tableColumn id="5" xr3:uid="{D89915FA-C2CA-9849-89FE-BD00A85B79B9}" name="Defect rate Analysis">
      <calculatedColumnFormula>IF(D2*100&gt;3, "⚠️ Audit Recommended", "✅ Stable")</calculatedColumnFormula>
    </tableColumn>
    <tableColumn id="6" xr3:uid="{C8EB6915-8055-9743-B96B-C0337577F15A}" name="% Franchised" dataDxfId="3"/>
    <tableColumn id="7" xr3:uid="{3D448664-E56F-9246-AB3C-C483163777D8}" name="Annualized Trips" dataDxfId="2"/>
    <tableColumn id="8" xr3:uid="{ABD1343A-06BE-E246-9957-776DDF298D4E}" name="Sponsored Placement Target" dataDxfId="1">
      <calculatedColumnFormula>IF(AND(ISNUMBER(F2), F2&gt;=0.8, G2&gt;85000), "🎯 Sponsored Placement Target", "")</calculatedColumnFormula>
    </tableColumn>
    <tableColumn id="9" xr3:uid="{D00D77C4-4719-D744-A821-0C3E1DD6E4A9}" name="Profit Risk Score">
      <calculatedColumnFormula>(D2 * 1.5) + (B2 * 0.5) - (F2 * 0.3)</calculatedColumnFormula>
    </tableColumn>
    <tableColumn id="10" xr3:uid="{E6EFD09D-AD2C-6749-B9DF-7B7222D41E2D}" name="Risk Tier" dataDxfId="0">
      <calculatedColumnFormula>IF(I2&lt;=5,"🟢 Low Risk",IF(I2&lt;=10,"🟡 Medium Risk","🔴 High Risk"))</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201"/>
  <sheetViews>
    <sheetView topLeftCell="M1" zoomScale="110" zoomScaleNormal="110" workbookViewId="0">
      <selection activeCell="T1" sqref="T1"/>
    </sheetView>
  </sheetViews>
  <sheetFormatPr baseColWidth="10" defaultColWidth="12.6640625" defaultRowHeight="14" customHeight="1" x14ac:dyDescent="0.15"/>
  <cols>
    <col min="1" max="1" width="31.33203125" style="6" bestFit="1" customWidth="1"/>
    <col min="2" max="2" width="14" style="6" bestFit="1" customWidth="1"/>
    <col min="3" max="3" width="13.83203125" style="6" bestFit="1" customWidth="1"/>
    <col min="4" max="4" width="13" style="6" bestFit="1" customWidth="1"/>
    <col min="5" max="5" width="11.6640625" style="6" bestFit="1" customWidth="1"/>
    <col min="6" max="6" width="14.33203125" style="6" bestFit="1" customWidth="1"/>
    <col min="7" max="7" width="14" style="6" bestFit="1" customWidth="1"/>
    <col min="8" max="8" width="25.33203125" style="6" bestFit="1" customWidth="1"/>
    <col min="9" max="9" width="15.1640625" style="6" bestFit="1" customWidth="1"/>
    <col min="10" max="10" width="23.1640625" style="6" bestFit="1" customWidth="1"/>
    <col min="11" max="12" width="12.6640625" style="6"/>
    <col min="13" max="13" width="20.33203125" style="6" bestFit="1" customWidth="1"/>
    <col min="14" max="14" width="13.5" style="6" bestFit="1" customWidth="1"/>
    <col min="15" max="15" width="20.33203125" style="6" bestFit="1" customWidth="1"/>
    <col min="16" max="16" width="20.33203125" style="6" customWidth="1"/>
    <col min="17" max="17" width="14.1640625" style="6" bestFit="1" customWidth="1"/>
    <col min="18" max="18" width="18.33203125" style="6" bestFit="1" customWidth="1"/>
    <col min="19" max="19" width="14.33203125" style="6" bestFit="1" customWidth="1"/>
    <col min="20" max="20" width="12.6640625" style="6"/>
    <col min="21" max="21" width="25.5" style="6" bestFit="1" customWidth="1"/>
    <col min="22" max="22" width="14.33203125" style="6" bestFit="1" customWidth="1"/>
    <col min="23" max="16384" width="12.6640625" style="6"/>
  </cols>
  <sheetData>
    <row r="1" spans="1:22" ht="14" customHeight="1" x14ac:dyDescent="0.15">
      <c r="A1" s="41" t="s">
        <v>0</v>
      </c>
      <c r="B1" s="41" t="s">
        <v>1</v>
      </c>
      <c r="C1" s="41" t="s">
        <v>2</v>
      </c>
      <c r="D1" s="41" t="s">
        <v>3</v>
      </c>
      <c r="E1" s="41" t="s">
        <v>4</v>
      </c>
      <c r="F1" s="41" t="s">
        <v>5</v>
      </c>
      <c r="G1" s="41" t="s">
        <v>6</v>
      </c>
      <c r="H1" s="41" t="s">
        <v>7</v>
      </c>
      <c r="I1" s="41" t="s">
        <v>8</v>
      </c>
      <c r="J1" s="41" t="s">
        <v>9</v>
      </c>
      <c r="K1" s="42" t="s">
        <v>210</v>
      </c>
      <c r="L1" s="42" t="s">
        <v>211</v>
      </c>
      <c r="M1" s="42" t="s">
        <v>212</v>
      </c>
      <c r="N1" s="42" t="s">
        <v>213</v>
      </c>
      <c r="O1" s="42" t="s">
        <v>214</v>
      </c>
      <c r="P1" s="43" t="s">
        <v>216</v>
      </c>
      <c r="Q1" s="42" t="s">
        <v>215</v>
      </c>
      <c r="R1" s="43" t="s">
        <v>217</v>
      </c>
      <c r="S1" s="44" t="s">
        <v>218</v>
      </c>
      <c r="T1" s="49" t="s">
        <v>221</v>
      </c>
      <c r="U1" s="45" t="s">
        <v>265</v>
      </c>
      <c r="V1" s="46" t="s">
        <v>306</v>
      </c>
    </row>
    <row r="2" spans="1:22" ht="14" customHeight="1" x14ac:dyDescent="0.15">
      <c r="A2" s="8" t="s">
        <v>67</v>
      </c>
      <c r="B2" s="8">
        <v>76632</v>
      </c>
      <c r="C2" s="8">
        <v>17</v>
      </c>
      <c r="D2" s="8">
        <v>49</v>
      </c>
      <c r="E2" s="9">
        <v>0.23</v>
      </c>
      <c r="F2" s="10">
        <v>27.2</v>
      </c>
      <c r="G2" s="9">
        <v>0.28999999999999998</v>
      </c>
      <c r="H2" s="11">
        <v>0.28799999999999998</v>
      </c>
      <c r="I2" s="11">
        <v>2.3699999999999999E-2</v>
      </c>
      <c r="J2" s="8">
        <v>5</v>
      </c>
      <c r="K2" s="12">
        <f t="shared" ref="K2:K33" si="0">(B2 - MIN($B$2:$B$201)) / (MAX($B$2:$B$201) - MIN($B$2:$B$201))</f>
        <v>6.9493720786168833E-2</v>
      </c>
      <c r="L2" s="12">
        <f t="shared" ref="L2:L33" si="1">(F2 - MIN($F$2:$F$201)) / (MAX($F$2:$F$201) - MIN($F$2:$F$201))</f>
        <v>0.63008130081300817</v>
      </c>
      <c r="M2" s="13">
        <f t="shared" ref="M2:M33" si="2">(G2 - MIN($G$2:$G$201)) / (MAX($G$2:$G$201) - MIN($G$2:$G$201))</f>
        <v>0.94736842105263153</v>
      </c>
      <c r="N2" s="14">
        <f t="shared" ref="N2:N33" si="3">(H2 - MIN($H$2:$H$201)) / (MAX($H$2:$H$201) - MIN($H$2:$H$201))</f>
        <v>0.91954022988505746</v>
      </c>
      <c r="O2" s="13">
        <f t="shared" ref="O2:O33" si="4">(I2 - MIN($I$2:$I$201)) / (MAX($I$2:$I$201) - MIN($I$2:$I$201))</f>
        <v>0.55823293172690758</v>
      </c>
      <c r="P2" s="15">
        <f t="shared" ref="P2:P33" si="5">1-O2</f>
        <v>0.44176706827309242</v>
      </c>
      <c r="Q2" s="12">
        <f t="shared" ref="Q2:Q33" si="6">(J2 - MIN($J$2:$J$201)) / (MAX($J$2:$J$201) - MIN($J$2:$J$201))</f>
        <v>2.197802197802198E-2</v>
      </c>
      <c r="R2" s="12">
        <f t="shared" ref="R2:R33" si="7">1-Q2</f>
        <v>0.97802197802197799</v>
      </c>
      <c r="S2" s="12">
        <f t="shared" ref="S2:S33" si="8">(K2*0.25)+(L2*0.15)+(M2*0.2)+(N2*0.2)+(P2*0.1)+(R2*0.1)</f>
        <v>0.6272462601355383</v>
      </c>
      <c r="T2" s="35" t="s">
        <v>222</v>
      </c>
      <c r="U2" s="35" t="str">
        <f>IF(AND(B2&gt;83856, I2&lt;2, G2&lt;25), "⬆️ Raise fee to 25–30%", IF(AND(H2*100&gt;25, G2&gt;15), "⬇️ Lower fee to 10–15%", IF(J2&gt;10, "⏸ Hold fee – fix ops", "✅ Keep as is")))</f>
        <v>✅ Keep as is</v>
      </c>
      <c r="V2" s="12">
        <f>'3A_Qualitative_Analysis'!H2</f>
        <v>4.9000000000000004</v>
      </c>
    </row>
    <row r="3" spans="1:22" ht="14" customHeight="1" x14ac:dyDescent="0.15">
      <c r="A3" s="8" t="s">
        <v>162</v>
      </c>
      <c r="B3" s="8">
        <v>19008</v>
      </c>
      <c r="C3" s="8">
        <v>7</v>
      </c>
      <c r="D3" s="8">
        <v>19</v>
      </c>
      <c r="E3" s="9">
        <v>0.38</v>
      </c>
      <c r="F3" s="10">
        <v>18.399999999999999</v>
      </c>
      <c r="G3" s="9">
        <v>0.28000000000000003</v>
      </c>
      <c r="H3" s="11">
        <v>0.31319999999999998</v>
      </c>
      <c r="I3" s="11">
        <v>1.6500000000000001E-2</v>
      </c>
      <c r="J3" s="8">
        <v>5</v>
      </c>
      <c r="K3" s="12">
        <f t="shared" si="0"/>
        <v>1.5408008109477952E-2</v>
      </c>
      <c r="L3" s="12">
        <f t="shared" si="1"/>
        <v>0.27235772357723576</v>
      </c>
      <c r="M3" s="13">
        <f t="shared" si="2"/>
        <v>0.89473684210526339</v>
      </c>
      <c r="N3" s="14">
        <f t="shared" si="3"/>
        <v>1</v>
      </c>
      <c r="O3" s="13">
        <f t="shared" si="4"/>
        <v>0.26907630522088355</v>
      </c>
      <c r="P3" s="15">
        <f t="shared" si="5"/>
        <v>0.73092369477911645</v>
      </c>
      <c r="Q3" s="12">
        <f t="shared" si="6"/>
        <v>2.197802197802198E-2</v>
      </c>
      <c r="R3" s="12">
        <f t="shared" si="7"/>
        <v>0.97802197802197799</v>
      </c>
      <c r="S3" s="12">
        <f t="shared" si="8"/>
        <v>0.594547596265117</v>
      </c>
      <c r="T3" s="35" t="s">
        <v>223</v>
      </c>
      <c r="U3" s="35" t="str">
        <f t="shared" ref="U3:U66" si="9">IF(AND(B3&gt;83856, I3&lt;2, G3&lt;25), "⬆️ Raise fee to 25–30%", IF(AND(H3*100&gt;25, G3&gt;15), "⬇️ Lower fee to 10–15%", IF(J3&gt;10, "⏸ Hold fee – fix ops", "✅ Keep as is")))</f>
        <v>✅ Keep as is</v>
      </c>
      <c r="V3" s="12">
        <f>'3A_Qualitative_Analysis'!H3</f>
        <v>4.8</v>
      </c>
    </row>
    <row r="4" spans="1:22" ht="14" customHeight="1" x14ac:dyDescent="0.15">
      <c r="A4" s="8" t="s">
        <v>10</v>
      </c>
      <c r="B4" s="8">
        <v>1068012</v>
      </c>
      <c r="C4" s="8">
        <v>482</v>
      </c>
      <c r="D4" s="8">
        <v>753</v>
      </c>
      <c r="E4" s="9">
        <v>0.69</v>
      </c>
      <c r="F4" s="10">
        <v>16.8</v>
      </c>
      <c r="G4" s="9">
        <v>0.25</v>
      </c>
      <c r="H4" s="11">
        <v>4.6800000000000001E-2</v>
      </c>
      <c r="I4" s="11">
        <v>2.8899999999999999E-2</v>
      </c>
      <c r="J4" s="8">
        <v>7</v>
      </c>
      <c r="K4" s="12">
        <f t="shared" si="0"/>
        <v>1</v>
      </c>
      <c r="L4" s="12">
        <f t="shared" si="1"/>
        <v>0.20731707317073178</v>
      </c>
      <c r="M4" s="13">
        <f t="shared" si="2"/>
        <v>0.73684210526315796</v>
      </c>
      <c r="N4" s="14">
        <f t="shared" si="3"/>
        <v>0.14942528735632185</v>
      </c>
      <c r="O4" s="13">
        <f t="shared" si="4"/>
        <v>0.76706827309236936</v>
      </c>
      <c r="P4" s="15">
        <f t="shared" si="5"/>
        <v>0.23293172690763064</v>
      </c>
      <c r="Q4" s="12">
        <f t="shared" si="6"/>
        <v>4.3956043956043959E-2</v>
      </c>
      <c r="R4" s="12">
        <f t="shared" si="7"/>
        <v>0.95604395604395609</v>
      </c>
      <c r="S4" s="12">
        <f t="shared" si="8"/>
        <v>0.57724860779466447</v>
      </c>
      <c r="T4" s="35" t="s">
        <v>222</v>
      </c>
      <c r="U4" s="35" t="str">
        <f t="shared" si="9"/>
        <v>⬆️ Raise fee to 25–30%</v>
      </c>
      <c r="V4" s="12">
        <f>'3A_Qualitative_Analysis'!H4</f>
        <v>4.8</v>
      </c>
    </row>
    <row r="5" spans="1:22" ht="14" customHeight="1" x14ac:dyDescent="0.15">
      <c r="A5" s="8" t="s">
        <v>12</v>
      </c>
      <c r="B5" s="8">
        <v>775008</v>
      </c>
      <c r="C5" s="8">
        <v>388</v>
      </c>
      <c r="D5" s="8">
        <v>668</v>
      </c>
      <c r="E5" s="9">
        <v>0.23</v>
      </c>
      <c r="F5" s="10">
        <v>22.4</v>
      </c>
      <c r="G5" s="9">
        <v>0.3</v>
      </c>
      <c r="H5" s="11">
        <v>7.3599999999999999E-2</v>
      </c>
      <c r="I5" s="11">
        <v>2.9700000000000001E-2</v>
      </c>
      <c r="J5" s="8">
        <v>45</v>
      </c>
      <c r="K5" s="12">
        <f t="shared" si="0"/>
        <v>0.72498732894069939</v>
      </c>
      <c r="L5" s="12">
        <f t="shared" si="1"/>
        <v>0.43495934959349597</v>
      </c>
      <c r="M5" s="13">
        <f t="shared" si="2"/>
        <v>1</v>
      </c>
      <c r="N5" s="14">
        <f t="shared" si="3"/>
        <v>0.23499361430395915</v>
      </c>
      <c r="O5" s="13">
        <f t="shared" si="4"/>
        <v>0.79919678714859432</v>
      </c>
      <c r="P5" s="15">
        <f t="shared" si="5"/>
        <v>0.20080321285140568</v>
      </c>
      <c r="Q5" s="12">
        <f t="shared" si="6"/>
        <v>0.46153846153846156</v>
      </c>
      <c r="R5" s="12">
        <f t="shared" si="7"/>
        <v>0.53846153846153844</v>
      </c>
      <c r="S5" s="12">
        <f t="shared" si="8"/>
        <v>0.56741593266628554</v>
      </c>
      <c r="T5" s="35" t="s">
        <v>224</v>
      </c>
      <c r="U5" s="35" t="str">
        <f t="shared" si="9"/>
        <v>⬆️ Raise fee to 25–30%</v>
      </c>
      <c r="V5" s="12">
        <f>'3A_Qualitative_Analysis'!H5</f>
        <v>4.8</v>
      </c>
    </row>
    <row r="6" spans="1:22" ht="14" customHeight="1" x14ac:dyDescent="0.15">
      <c r="A6" s="8" t="s">
        <v>124</v>
      </c>
      <c r="B6" s="8">
        <v>33000</v>
      </c>
      <c r="C6" s="8">
        <v>14</v>
      </c>
      <c r="D6" s="8">
        <v>67</v>
      </c>
      <c r="E6" s="9">
        <v>0.22</v>
      </c>
      <c r="F6" s="10">
        <v>12.3</v>
      </c>
      <c r="G6" s="9">
        <v>0.3</v>
      </c>
      <c r="H6" s="11">
        <v>0.26679999999999998</v>
      </c>
      <c r="I6" s="11">
        <v>1.37E-2</v>
      </c>
      <c r="J6" s="8">
        <v>4</v>
      </c>
      <c r="K6" s="12">
        <f t="shared" si="0"/>
        <v>2.8540857126766909E-2</v>
      </c>
      <c r="L6" s="12">
        <f t="shared" si="1"/>
        <v>2.4390243902439084E-2</v>
      </c>
      <c r="M6" s="13">
        <f t="shared" si="2"/>
        <v>1</v>
      </c>
      <c r="N6" s="14">
        <f t="shared" si="3"/>
        <v>0.85185185185185186</v>
      </c>
      <c r="O6" s="13">
        <f t="shared" si="4"/>
        <v>0.15662650602409639</v>
      </c>
      <c r="P6" s="15">
        <f t="shared" si="5"/>
        <v>0.84337349397590367</v>
      </c>
      <c r="Q6" s="12">
        <f t="shared" si="6"/>
        <v>1.098901098901099E-2</v>
      </c>
      <c r="R6" s="12">
        <f t="shared" si="7"/>
        <v>0.98901098901098905</v>
      </c>
      <c r="S6" s="12">
        <f t="shared" si="8"/>
        <v>0.56440256953611723</v>
      </c>
      <c r="T6" s="35" t="s">
        <v>222</v>
      </c>
      <c r="U6" s="35" t="str">
        <f t="shared" si="9"/>
        <v>✅ Keep as is</v>
      </c>
      <c r="V6" s="12">
        <f>'3A_Qualitative_Analysis'!H6</f>
        <v>4.8</v>
      </c>
    </row>
    <row r="7" spans="1:22" ht="14" customHeight="1" x14ac:dyDescent="0.15">
      <c r="A7" s="8" t="s">
        <v>81</v>
      </c>
      <c r="B7" s="8">
        <v>56544</v>
      </c>
      <c r="C7" s="8">
        <v>18</v>
      </c>
      <c r="D7" s="8">
        <v>86</v>
      </c>
      <c r="E7" s="9">
        <v>0.38</v>
      </c>
      <c r="F7" s="10">
        <v>18.899999999999999</v>
      </c>
      <c r="G7" s="9">
        <v>0.27</v>
      </c>
      <c r="H7" s="11">
        <v>0.214</v>
      </c>
      <c r="I7" s="11">
        <v>1.38E-2</v>
      </c>
      <c r="J7" s="8">
        <v>3</v>
      </c>
      <c r="K7" s="12">
        <f t="shared" si="0"/>
        <v>5.0639184546939234E-2</v>
      </c>
      <c r="L7" s="12">
        <f t="shared" si="1"/>
        <v>0.29268292682926828</v>
      </c>
      <c r="M7" s="13">
        <f t="shared" si="2"/>
        <v>0.84210526315789491</v>
      </c>
      <c r="N7" s="14">
        <f t="shared" si="3"/>
        <v>0.68326947637292468</v>
      </c>
      <c r="O7" s="13">
        <f t="shared" si="4"/>
        <v>0.1606425702811245</v>
      </c>
      <c r="P7" s="15">
        <f t="shared" si="5"/>
        <v>0.8393574297188755</v>
      </c>
      <c r="Q7" s="12">
        <f t="shared" si="6"/>
        <v>0</v>
      </c>
      <c r="R7" s="12">
        <f t="shared" si="7"/>
        <v>1</v>
      </c>
      <c r="S7" s="12">
        <f t="shared" si="8"/>
        <v>0.54557292603917651</v>
      </c>
      <c r="T7" s="35" t="s">
        <v>223</v>
      </c>
      <c r="U7" s="35" t="str">
        <f t="shared" si="9"/>
        <v>✅ Keep as is</v>
      </c>
      <c r="V7" s="12">
        <f>'3A_Qualitative_Analysis'!H7</f>
        <v>4.8</v>
      </c>
    </row>
    <row r="8" spans="1:22" ht="14" customHeight="1" x14ac:dyDescent="0.15">
      <c r="A8" s="8" t="s">
        <v>160</v>
      </c>
      <c r="B8" s="8">
        <v>19488</v>
      </c>
      <c r="C8" s="8">
        <v>9</v>
      </c>
      <c r="D8" s="8">
        <v>12</v>
      </c>
      <c r="E8" s="9">
        <v>0.3</v>
      </c>
      <c r="F8" s="10">
        <v>20</v>
      </c>
      <c r="G8" s="9">
        <v>0.3</v>
      </c>
      <c r="H8" s="11">
        <v>0.14599999999999999</v>
      </c>
      <c r="I8" s="11">
        <v>1.38E-2</v>
      </c>
      <c r="J8" s="8">
        <v>6</v>
      </c>
      <c r="K8" s="12">
        <f t="shared" si="0"/>
        <v>1.5858534662386663E-2</v>
      </c>
      <c r="L8" s="12">
        <f t="shared" si="1"/>
        <v>0.3373983739837399</v>
      </c>
      <c r="M8" s="13">
        <f t="shared" si="2"/>
        <v>1</v>
      </c>
      <c r="N8" s="14">
        <f t="shared" si="3"/>
        <v>0.4661558109833972</v>
      </c>
      <c r="O8" s="13">
        <f t="shared" si="4"/>
        <v>0.1606425702811245</v>
      </c>
      <c r="P8" s="15">
        <f t="shared" si="5"/>
        <v>0.8393574297188755</v>
      </c>
      <c r="Q8" s="12">
        <f t="shared" si="6"/>
        <v>3.2967032967032968E-2</v>
      </c>
      <c r="R8" s="12">
        <f t="shared" si="7"/>
        <v>0.96703296703296704</v>
      </c>
      <c r="S8" s="12">
        <f t="shared" si="8"/>
        <v>0.52844459163502133</v>
      </c>
      <c r="T8" s="35" t="s">
        <v>225</v>
      </c>
      <c r="U8" s="35" t="str">
        <f t="shared" si="9"/>
        <v>✅ Keep as is</v>
      </c>
      <c r="V8" s="12">
        <f>'3A_Qualitative_Analysis'!H8</f>
        <v>4.8</v>
      </c>
    </row>
    <row r="9" spans="1:22" ht="14" customHeight="1" x14ac:dyDescent="0.15">
      <c r="A9" s="8" t="s">
        <v>45</v>
      </c>
      <c r="B9" s="8">
        <v>109536</v>
      </c>
      <c r="C9" s="8">
        <v>27</v>
      </c>
      <c r="D9" s="8">
        <v>100</v>
      </c>
      <c r="E9" s="9">
        <v>0.14000000000000001</v>
      </c>
      <c r="F9" s="10">
        <v>24.4</v>
      </c>
      <c r="G9" s="9">
        <v>0.3</v>
      </c>
      <c r="H9" s="11">
        <v>5.28E-2</v>
      </c>
      <c r="I9" s="11">
        <v>1.15E-2</v>
      </c>
      <c r="J9" s="8">
        <v>4</v>
      </c>
      <c r="K9" s="12">
        <f t="shared" si="0"/>
        <v>0.10037731598806104</v>
      </c>
      <c r="L9" s="12">
        <f t="shared" si="1"/>
        <v>0.51626016260162599</v>
      </c>
      <c r="M9" s="13">
        <f t="shared" si="2"/>
        <v>1</v>
      </c>
      <c r="N9" s="14">
        <f t="shared" si="3"/>
        <v>0.16858237547892721</v>
      </c>
      <c r="O9" s="13">
        <f t="shared" si="4"/>
        <v>6.8273092369477914E-2</v>
      </c>
      <c r="P9" s="15">
        <f t="shared" si="5"/>
        <v>0.93172690763052213</v>
      </c>
      <c r="Q9" s="12">
        <f t="shared" si="6"/>
        <v>1.098901098901099E-2</v>
      </c>
      <c r="R9" s="12">
        <f t="shared" si="7"/>
        <v>0.98901098901098905</v>
      </c>
      <c r="S9" s="12">
        <f t="shared" si="8"/>
        <v>0.52832361814719575</v>
      </c>
      <c r="T9" s="35" t="s">
        <v>226</v>
      </c>
      <c r="U9" s="35" t="str">
        <f t="shared" si="9"/>
        <v>⬆️ Raise fee to 25–30%</v>
      </c>
      <c r="V9" s="12">
        <f>'3A_Qualitative_Analysis'!H9</f>
        <v>4.8</v>
      </c>
    </row>
    <row r="10" spans="1:22" ht="14" customHeight="1" x14ac:dyDescent="0.15">
      <c r="A10" s="8" t="s">
        <v>92</v>
      </c>
      <c r="B10" s="8">
        <v>46440</v>
      </c>
      <c r="C10" s="8">
        <v>12</v>
      </c>
      <c r="D10" s="8">
        <v>63</v>
      </c>
      <c r="E10" s="9">
        <v>1</v>
      </c>
      <c r="F10" s="10">
        <v>23.6</v>
      </c>
      <c r="G10" s="9">
        <v>0.28999999999999998</v>
      </c>
      <c r="H10" s="11">
        <v>0.14199999999999999</v>
      </c>
      <c r="I10" s="11">
        <v>1.7899999999999999E-2</v>
      </c>
      <c r="J10" s="8">
        <v>5</v>
      </c>
      <c r="K10" s="12">
        <f t="shared" si="0"/>
        <v>4.1155600608210843E-2</v>
      </c>
      <c r="L10" s="12">
        <f t="shared" si="1"/>
        <v>0.48373983739837412</v>
      </c>
      <c r="M10" s="13">
        <f t="shared" si="2"/>
        <v>0.94736842105263153</v>
      </c>
      <c r="N10" s="14">
        <f t="shared" si="3"/>
        <v>0.45338441890166026</v>
      </c>
      <c r="O10" s="13">
        <f t="shared" si="4"/>
        <v>0.32530120481927705</v>
      </c>
      <c r="P10" s="15">
        <f t="shared" si="5"/>
        <v>0.67469879518072295</v>
      </c>
      <c r="Q10" s="12">
        <f t="shared" si="6"/>
        <v>2.197802197802198E-2</v>
      </c>
      <c r="R10" s="12">
        <f t="shared" si="7"/>
        <v>0.97802197802197799</v>
      </c>
      <c r="S10" s="12">
        <f t="shared" si="8"/>
        <v>0.52827252107293732</v>
      </c>
      <c r="T10" s="35" t="s">
        <v>222</v>
      </c>
      <c r="U10" s="35" t="str">
        <f t="shared" si="9"/>
        <v>✅ Keep as is</v>
      </c>
      <c r="V10" s="12">
        <f>'3A_Qualitative_Analysis'!H10</f>
        <v>4.8</v>
      </c>
    </row>
    <row r="11" spans="1:22" ht="14" customHeight="1" x14ac:dyDescent="0.15">
      <c r="A11" s="8" t="s">
        <v>142</v>
      </c>
      <c r="B11" s="8">
        <v>27432</v>
      </c>
      <c r="C11" s="8">
        <v>7</v>
      </c>
      <c r="D11" s="8">
        <v>18</v>
      </c>
      <c r="E11" s="9">
        <v>0.45</v>
      </c>
      <c r="F11" s="10">
        <v>25</v>
      </c>
      <c r="G11" s="9">
        <v>0.3</v>
      </c>
      <c r="H11" s="11">
        <v>0.12559999999999999</v>
      </c>
      <c r="I11" s="11">
        <v>1.43E-2</v>
      </c>
      <c r="J11" s="8">
        <v>22</v>
      </c>
      <c r="K11" s="12">
        <f t="shared" si="0"/>
        <v>2.3314749113025848E-2</v>
      </c>
      <c r="L11" s="12">
        <f t="shared" si="1"/>
        <v>0.54065040650406515</v>
      </c>
      <c r="M11" s="13">
        <f t="shared" si="2"/>
        <v>1</v>
      </c>
      <c r="N11" s="14">
        <f t="shared" si="3"/>
        <v>0.40102171136653897</v>
      </c>
      <c r="O11" s="13">
        <f t="shared" si="4"/>
        <v>0.18072289156626506</v>
      </c>
      <c r="P11" s="15">
        <f t="shared" si="5"/>
        <v>0.81927710843373491</v>
      </c>
      <c r="Q11" s="12">
        <f t="shared" si="6"/>
        <v>0.2087912087912088</v>
      </c>
      <c r="R11" s="12">
        <f t="shared" si="7"/>
        <v>0.79120879120879117</v>
      </c>
      <c r="S11" s="12">
        <f t="shared" si="8"/>
        <v>0.52817918049142665</v>
      </c>
      <c r="T11" s="35" t="s">
        <v>222</v>
      </c>
      <c r="U11" s="35" t="str">
        <f t="shared" si="9"/>
        <v>⏸ Hold fee – fix ops</v>
      </c>
      <c r="V11" s="12">
        <f>'3A_Qualitative_Analysis'!H11</f>
        <v>4.8</v>
      </c>
    </row>
    <row r="12" spans="1:22" ht="14" customHeight="1" x14ac:dyDescent="0.15">
      <c r="A12" s="2" t="s">
        <v>93</v>
      </c>
      <c r="B12" s="2">
        <v>45864</v>
      </c>
      <c r="C12" s="2">
        <v>9</v>
      </c>
      <c r="D12" s="2">
        <v>41</v>
      </c>
      <c r="E12" s="3">
        <v>0.17</v>
      </c>
      <c r="F12" s="4">
        <v>23.6</v>
      </c>
      <c r="G12" s="3">
        <v>0.3</v>
      </c>
      <c r="H12" s="5">
        <v>0.12239999999999999</v>
      </c>
      <c r="I12" s="5">
        <v>1.6400000000000001E-2</v>
      </c>
      <c r="J12" s="2">
        <v>15</v>
      </c>
      <c r="K12" s="6">
        <f t="shared" si="0"/>
        <v>4.0614968744720391E-2</v>
      </c>
      <c r="L12" s="6">
        <f t="shared" si="1"/>
        <v>0.48373983739837412</v>
      </c>
      <c r="M12" s="16">
        <f t="shared" si="2"/>
        <v>1</v>
      </c>
      <c r="N12" s="17">
        <f t="shared" si="3"/>
        <v>0.39080459770114945</v>
      </c>
      <c r="O12" s="16">
        <f t="shared" si="4"/>
        <v>0.26506024096385544</v>
      </c>
      <c r="P12" s="7">
        <f t="shared" si="5"/>
        <v>0.73493975903614461</v>
      </c>
      <c r="Q12" s="6">
        <f t="shared" si="6"/>
        <v>0.13186813186813187</v>
      </c>
      <c r="R12" s="6">
        <f t="shared" si="7"/>
        <v>0.86813186813186816</v>
      </c>
      <c r="S12" s="6">
        <f t="shared" si="8"/>
        <v>0.52118280005296735</v>
      </c>
      <c r="T12" s="19" t="s">
        <v>222</v>
      </c>
      <c r="U12" s="19" t="str">
        <f t="shared" si="9"/>
        <v>⏸ Hold fee – fix ops</v>
      </c>
      <c r="V12" s="6">
        <f>'3A_Qualitative_Analysis'!H12</f>
        <v>4.8</v>
      </c>
    </row>
    <row r="13" spans="1:22" ht="14" customHeight="1" x14ac:dyDescent="0.15">
      <c r="A13" s="2" t="s">
        <v>71</v>
      </c>
      <c r="B13" s="2">
        <v>70224</v>
      </c>
      <c r="C13" s="2">
        <v>111</v>
      </c>
      <c r="D13" s="2">
        <v>326</v>
      </c>
      <c r="E13" s="3">
        <v>0.96</v>
      </c>
      <c r="F13" s="4">
        <v>34.1</v>
      </c>
      <c r="G13" s="3">
        <v>0.3</v>
      </c>
      <c r="H13" s="5">
        <v>7.1599999999999997E-2</v>
      </c>
      <c r="I13" s="5">
        <v>2.7900000000000001E-2</v>
      </c>
      <c r="J13" s="2">
        <v>8</v>
      </c>
      <c r="K13" s="6">
        <f t="shared" si="0"/>
        <v>6.3479191304837534E-2</v>
      </c>
      <c r="L13" s="6">
        <f t="shared" si="1"/>
        <v>0.91056910569105709</v>
      </c>
      <c r="M13" s="16">
        <f t="shared" si="2"/>
        <v>1</v>
      </c>
      <c r="N13" s="17">
        <f t="shared" si="3"/>
        <v>0.22860791826309068</v>
      </c>
      <c r="O13" s="16">
        <f t="shared" si="4"/>
        <v>0.7269076305220884</v>
      </c>
      <c r="P13" s="7">
        <f t="shared" si="5"/>
        <v>0.2730923694779116</v>
      </c>
      <c r="Q13" s="6">
        <f t="shared" si="6"/>
        <v>5.4945054945054944E-2</v>
      </c>
      <c r="R13" s="6">
        <f t="shared" si="7"/>
        <v>0.94505494505494503</v>
      </c>
      <c r="S13" s="6">
        <f t="shared" si="8"/>
        <v>0.51999147878577179</v>
      </c>
      <c r="T13" s="19" t="s">
        <v>225</v>
      </c>
      <c r="U13" s="19" t="str">
        <f t="shared" si="9"/>
        <v>✅ Keep as is</v>
      </c>
      <c r="V13" s="6">
        <f>'3A_Qualitative_Analysis'!H13</f>
        <v>4.8</v>
      </c>
    </row>
    <row r="14" spans="1:22" ht="14" customHeight="1" x14ac:dyDescent="0.15">
      <c r="A14" s="2" t="s">
        <v>68</v>
      </c>
      <c r="B14" s="2">
        <v>76464</v>
      </c>
      <c r="C14" s="2">
        <v>30</v>
      </c>
      <c r="D14" s="2">
        <v>67</v>
      </c>
      <c r="E14" s="3">
        <v>0.62</v>
      </c>
      <c r="F14" s="4">
        <v>28</v>
      </c>
      <c r="G14" s="3">
        <v>0.3</v>
      </c>
      <c r="H14" s="5">
        <v>2.9600000000000001E-2</v>
      </c>
      <c r="I14" s="5">
        <v>1.26E-2</v>
      </c>
      <c r="J14" s="2">
        <v>8</v>
      </c>
      <c r="K14" s="6">
        <f t="shared" si="0"/>
        <v>6.9336036492650785E-2</v>
      </c>
      <c r="L14" s="6">
        <f t="shared" si="1"/>
        <v>0.66260162601626027</v>
      </c>
      <c r="M14" s="16">
        <f t="shared" si="2"/>
        <v>1</v>
      </c>
      <c r="N14" s="17">
        <f t="shared" si="3"/>
        <v>9.450830140485314E-2</v>
      </c>
      <c r="O14" s="16">
        <f t="shared" si="4"/>
        <v>0.11244979919678716</v>
      </c>
      <c r="P14" s="7">
        <f t="shared" si="5"/>
        <v>0.88755020080321279</v>
      </c>
      <c r="Q14" s="6">
        <f t="shared" si="6"/>
        <v>5.4945054945054944E-2</v>
      </c>
      <c r="R14" s="6">
        <f t="shared" si="7"/>
        <v>0.94505494505494503</v>
      </c>
      <c r="S14" s="6">
        <f t="shared" si="8"/>
        <v>0.51888642789238815</v>
      </c>
      <c r="T14" s="19" t="s">
        <v>222</v>
      </c>
      <c r="U14" s="19" t="str">
        <f t="shared" si="9"/>
        <v>✅ Keep as is</v>
      </c>
      <c r="V14" s="6">
        <f>'3A_Qualitative_Analysis'!H14</f>
        <v>4.8</v>
      </c>
    </row>
    <row r="15" spans="1:22" ht="14" customHeight="1" x14ac:dyDescent="0.15">
      <c r="A15" s="2" t="s">
        <v>62</v>
      </c>
      <c r="B15" s="2">
        <v>82716</v>
      </c>
      <c r="C15" s="2">
        <v>33</v>
      </c>
      <c r="D15" s="2">
        <v>60</v>
      </c>
      <c r="E15" s="3">
        <v>0.09</v>
      </c>
      <c r="F15" s="4">
        <v>33.6</v>
      </c>
      <c r="G15" s="3">
        <v>0.26</v>
      </c>
      <c r="H15" s="5">
        <v>4.6399999999999997E-2</v>
      </c>
      <c r="I15" s="5">
        <v>1.5699999999999999E-2</v>
      </c>
      <c r="J15" s="2">
        <v>4</v>
      </c>
      <c r="K15" s="6">
        <f t="shared" si="0"/>
        <v>7.5204144844286766E-2</v>
      </c>
      <c r="L15" s="6">
        <f t="shared" si="1"/>
        <v>0.89024390243902451</v>
      </c>
      <c r="M15" s="16">
        <f t="shared" si="2"/>
        <v>0.78947368421052644</v>
      </c>
      <c r="N15" s="17">
        <f t="shared" si="3"/>
        <v>0.14814814814814814</v>
      </c>
      <c r="O15" s="16">
        <f t="shared" si="4"/>
        <v>0.23694779116465858</v>
      </c>
      <c r="P15" s="7">
        <f t="shared" si="5"/>
        <v>0.76305220883534142</v>
      </c>
      <c r="Q15" s="6">
        <f t="shared" si="6"/>
        <v>1.098901098901099E-2</v>
      </c>
      <c r="R15" s="6">
        <f t="shared" si="7"/>
        <v>0.98901098901098905</v>
      </c>
      <c r="S15" s="6">
        <f t="shared" si="8"/>
        <v>0.51506830783329327</v>
      </c>
      <c r="T15" s="19" t="s">
        <v>227</v>
      </c>
      <c r="U15" s="19" t="str">
        <f t="shared" si="9"/>
        <v>✅ Keep as is</v>
      </c>
      <c r="V15" s="6">
        <f>'3A_Qualitative_Analysis'!H15</f>
        <v>4.8</v>
      </c>
    </row>
    <row r="16" spans="1:22" ht="14" customHeight="1" x14ac:dyDescent="0.15">
      <c r="A16" s="2" t="s">
        <v>137</v>
      </c>
      <c r="B16" s="2">
        <v>28080</v>
      </c>
      <c r="C16" s="2">
        <v>11</v>
      </c>
      <c r="D16" s="2">
        <v>24</v>
      </c>
      <c r="E16" s="3">
        <v>0.06</v>
      </c>
      <c r="F16" s="4">
        <v>29.9</v>
      </c>
      <c r="G16" s="3">
        <v>0.3</v>
      </c>
      <c r="H16" s="5">
        <v>8.7999999999999995E-2</v>
      </c>
      <c r="I16" s="5">
        <v>1.7399999999999999E-2</v>
      </c>
      <c r="J16" s="2">
        <v>29</v>
      </c>
      <c r="K16" s="6">
        <f t="shared" si="0"/>
        <v>2.3922959959452612E-2</v>
      </c>
      <c r="L16" s="6">
        <f t="shared" si="1"/>
        <v>0.73983739837398377</v>
      </c>
      <c r="M16" s="16">
        <f t="shared" si="2"/>
        <v>1</v>
      </c>
      <c r="N16" s="17">
        <f t="shared" si="3"/>
        <v>0.28097062579821203</v>
      </c>
      <c r="O16" s="16">
        <f t="shared" si="4"/>
        <v>0.30522088353413651</v>
      </c>
      <c r="P16" s="7">
        <f t="shared" si="5"/>
        <v>0.69477911646586343</v>
      </c>
      <c r="Q16" s="6">
        <f t="shared" si="6"/>
        <v>0.2857142857142857</v>
      </c>
      <c r="R16" s="6">
        <f t="shared" si="7"/>
        <v>0.7142857142857143</v>
      </c>
      <c r="S16" s="6">
        <f t="shared" si="8"/>
        <v>0.5140569579807609</v>
      </c>
      <c r="T16" s="19" t="s">
        <v>222</v>
      </c>
      <c r="U16" s="19" t="str">
        <f t="shared" si="9"/>
        <v>⏸ Hold fee – fix ops</v>
      </c>
      <c r="V16" s="6">
        <f>'3A_Qualitative_Analysis'!H16</f>
        <v>4.8</v>
      </c>
    </row>
    <row r="17" spans="1:22" ht="14" customHeight="1" x14ac:dyDescent="0.15">
      <c r="A17" s="2" t="s">
        <v>11</v>
      </c>
      <c r="B17" s="2">
        <v>1018080</v>
      </c>
      <c r="C17" s="2">
        <v>556</v>
      </c>
      <c r="D17" s="2">
        <v>783</v>
      </c>
      <c r="E17" s="3">
        <v>0.96</v>
      </c>
      <c r="F17" s="4">
        <v>18.5</v>
      </c>
      <c r="G17" s="3">
        <v>0.17</v>
      </c>
      <c r="H17" s="5">
        <v>6.5199999999999994E-2</v>
      </c>
      <c r="I17" s="5">
        <v>2.7099999999999999E-2</v>
      </c>
      <c r="J17" s="2">
        <v>4</v>
      </c>
      <c r="K17" s="6">
        <f t="shared" si="0"/>
        <v>0.95313397533367128</v>
      </c>
      <c r="L17" s="6">
        <f t="shared" si="1"/>
        <v>0.27642276422764234</v>
      </c>
      <c r="M17" s="16">
        <f t="shared" si="2"/>
        <v>0.31578947368421056</v>
      </c>
      <c r="N17" s="17">
        <f t="shared" si="3"/>
        <v>0.20817369093231161</v>
      </c>
      <c r="O17" s="16">
        <f t="shared" si="4"/>
        <v>0.69477911646586332</v>
      </c>
      <c r="P17" s="7">
        <f t="shared" si="5"/>
        <v>0.30522088353413668</v>
      </c>
      <c r="Q17" s="6">
        <f t="shared" si="6"/>
        <v>1.098901098901099E-2</v>
      </c>
      <c r="R17" s="6">
        <f t="shared" si="7"/>
        <v>0.98901098901098905</v>
      </c>
      <c r="S17" s="6">
        <f t="shared" si="8"/>
        <v>0.51396272864538128</v>
      </c>
      <c r="T17" s="19" t="s">
        <v>228</v>
      </c>
      <c r="U17" s="19" t="str">
        <f t="shared" si="9"/>
        <v>⬆️ Raise fee to 25–30%</v>
      </c>
      <c r="V17" s="6">
        <f>'3A_Qualitative_Analysis'!H17</f>
        <v>4.8</v>
      </c>
    </row>
    <row r="18" spans="1:22" ht="14" customHeight="1" x14ac:dyDescent="0.15">
      <c r="A18" s="2" t="s">
        <v>195</v>
      </c>
      <c r="B18" s="2">
        <v>7584</v>
      </c>
      <c r="C18" s="2">
        <v>6</v>
      </c>
      <c r="D18" s="2">
        <v>9</v>
      </c>
      <c r="E18" s="3">
        <v>0.12</v>
      </c>
      <c r="F18" s="4">
        <v>25</v>
      </c>
      <c r="G18" s="3">
        <v>0.3</v>
      </c>
      <c r="H18" s="5">
        <v>9.9199999999999997E-2</v>
      </c>
      <c r="I18" s="5">
        <v>1.43E-2</v>
      </c>
      <c r="J18" s="2">
        <v>17</v>
      </c>
      <c r="K18" s="6">
        <f t="shared" si="0"/>
        <v>4.6854761502506054E-3</v>
      </c>
      <c r="L18" s="6">
        <f t="shared" si="1"/>
        <v>0.54065040650406515</v>
      </c>
      <c r="M18" s="16">
        <f t="shared" si="2"/>
        <v>1</v>
      </c>
      <c r="N18" s="17">
        <f t="shared" si="3"/>
        <v>0.31673052362707538</v>
      </c>
      <c r="O18" s="16">
        <f t="shared" si="4"/>
        <v>0.18072289156626506</v>
      </c>
      <c r="P18" s="7">
        <f t="shared" si="5"/>
        <v>0.81927710843373491</v>
      </c>
      <c r="Q18" s="6">
        <f t="shared" si="6"/>
        <v>0.15384615384615385</v>
      </c>
      <c r="R18" s="6">
        <f t="shared" si="7"/>
        <v>0.84615384615384615</v>
      </c>
      <c r="S18" s="6">
        <f t="shared" si="8"/>
        <v>0.51215813019734568</v>
      </c>
      <c r="T18" s="19" t="s">
        <v>225</v>
      </c>
      <c r="U18" s="19" t="str">
        <f t="shared" si="9"/>
        <v>⏸ Hold fee – fix ops</v>
      </c>
      <c r="V18" s="6">
        <f>'3A_Qualitative_Analysis'!H18</f>
        <v>4.5999999999999996</v>
      </c>
    </row>
    <row r="19" spans="1:22" ht="14" customHeight="1" x14ac:dyDescent="0.15">
      <c r="A19" s="2" t="s">
        <v>170</v>
      </c>
      <c r="B19" s="2">
        <v>16320</v>
      </c>
      <c r="C19" s="2">
        <v>6</v>
      </c>
      <c r="D19" s="2">
        <v>15</v>
      </c>
      <c r="E19" s="3">
        <v>0.67</v>
      </c>
      <c r="F19" s="4">
        <v>24.6</v>
      </c>
      <c r="G19" s="3">
        <v>0.3</v>
      </c>
      <c r="H19" s="5">
        <v>7.3599999999999999E-2</v>
      </c>
      <c r="I19" s="5">
        <v>1.03E-2</v>
      </c>
      <c r="J19" s="2">
        <v>17</v>
      </c>
      <c r="K19" s="6">
        <f t="shared" si="0"/>
        <v>1.2885059413189164E-2</v>
      </c>
      <c r="L19" s="6">
        <f t="shared" si="1"/>
        <v>0.52439024390243916</v>
      </c>
      <c r="M19" s="16">
        <f t="shared" si="2"/>
        <v>1</v>
      </c>
      <c r="N19" s="17">
        <f t="shared" si="3"/>
        <v>0.23499361430395915</v>
      </c>
      <c r="O19" s="16">
        <f t="shared" si="4"/>
        <v>2.0080321285140579E-2</v>
      </c>
      <c r="P19" s="7">
        <f t="shared" si="5"/>
        <v>0.97991967871485941</v>
      </c>
      <c r="Q19" s="6">
        <f t="shared" si="6"/>
        <v>0.15384615384615385</v>
      </c>
      <c r="R19" s="6">
        <f t="shared" si="7"/>
        <v>0.84615384615384615</v>
      </c>
      <c r="S19" s="6">
        <f t="shared" si="8"/>
        <v>0.51148587678632562</v>
      </c>
      <c r="T19" s="19" t="s">
        <v>222</v>
      </c>
      <c r="U19" s="19" t="str">
        <f t="shared" si="9"/>
        <v>⏸ Hold fee – fix ops</v>
      </c>
      <c r="V19" s="6">
        <f>'3A_Qualitative_Analysis'!H19</f>
        <v>4.5999999999999996</v>
      </c>
    </row>
    <row r="20" spans="1:22" ht="14" customHeight="1" x14ac:dyDescent="0.15">
      <c r="A20" s="2" t="s">
        <v>23</v>
      </c>
      <c r="B20" s="2">
        <v>209040</v>
      </c>
      <c r="C20" s="2">
        <v>41</v>
      </c>
      <c r="D20" s="2">
        <v>103</v>
      </c>
      <c r="E20" s="3">
        <v>0.28000000000000003</v>
      </c>
      <c r="F20" s="4">
        <v>34.4</v>
      </c>
      <c r="G20" s="3">
        <v>0.25</v>
      </c>
      <c r="H20" s="5">
        <v>0.1328</v>
      </c>
      <c r="I20" s="5">
        <v>3.2000000000000001E-2</v>
      </c>
      <c r="J20" s="2">
        <v>24</v>
      </c>
      <c r="K20" s="6">
        <f t="shared" si="0"/>
        <v>0.19377147040603707</v>
      </c>
      <c r="L20" s="6">
        <f t="shared" si="1"/>
        <v>0.9227642276422765</v>
      </c>
      <c r="M20" s="16">
        <f t="shared" si="2"/>
        <v>0.73684210526315796</v>
      </c>
      <c r="N20" s="17">
        <f t="shared" si="3"/>
        <v>0.42401021711366543</v>
      </c>
      <c r="O20" s="16">
        <f t="shared" si="4"/>
        <v>0.89156626506024095</v>
      </c>
      <c r="P20" s="7">
        <f t="shared" si="5"/>
        <v>0.10843373493975905</v>
      </c>
      <c r="Q20" s="6">
        <f t="shared" si="6"/>
        <v>0.23076923076923078</v>
      </c>
      <c r="R20" s="6">
        <f t="shared" si="7"/>
        <v>0.76923076923076916</v>
      </c>
      <c r="S20" s="6">
        <f t="shared" si="8"/>
        <v>0.50679441664026825</v>
      </c>
      <c r="T20" s="19" t="s">
        <v>225</v>
      </c>
      <c r="U20" s="19" t="str">
        <f t="shared" si="9"/>
        <v>⬆️ Raise fee to 25–30%</v>
      </c>
      <c r="V20" s="6">
        <f>'3A_Qualitative_Analysis'!H20</f>
        <v>4.5999999999999996</v>
      </c>
    </row>
    <row r="21" spans="1:22" ht="14" customHeight="1" x14ac:dyDescent="0.15">
      <c r="A21" s="2" t="s">
        <v>91</v>
      </c>
      <c r="B21" s="2">
        <v>46728</v>
      </c>
      <c r="C21" s="2">
        <v>29</v>
      </c>
      <c r="D21" s="2">
        <v>41</v>
      </c>
      <c r="E21" s="3">
        <v>0.08</v>
      </c>
      <c r="F21" s="4">
        <v>25.2</v>
      </c>
      <c r="G21" s="3">
        <v>0.3</v>
      </c>
      <c r="H21" s="5">
        <v>0.1172</v>
      </c>
      <c r="I21" s="5">
        <v>2.23E-2</v>
      </c>
      <c r="J21" s="2">
        <v>16</v>
      </c>
      <c r="K21" s="6">
        <f t="shared" si="0"/>
        <v>4.1425916539956073E-2</v>
      </c>
      <c r="L21" s="6">
        <f t="shared" si="1"/>
        <v>0.54878048780487809</v>
      </c>
      <c r="M21" s="16">
        <f t="shared" si="2"/>
        <v>1</v>
      </c>
      <c r="N21" s="17">
        <f t="shared" si="3"/>
        <v>0.37420178799489145</v>
      </c>
      <c r="O21" s="16">
        <f t="shared" si="4"/>
        <v>0.50200803212851408</v>
      </c>
      <c r="P21" s="7">
        <f t="shared" si="5"/>
        <v>0.49799196787148592</v>
      </c>
      <c r="Q21" s="6">
        <f t="shared" si="6"/>
        <v>0.14285714285714285</v>
      </c>
      <c r="R21" s="6">
        <f t="shared" si="7"/>
        <v>0.85714285714285721</v>
      </c>
      <c r="S21" s="6">
        <f t="shared" si="8"/>
        <v>0.50302739240613337</v>
      </c>
      <c r="T21" s="19" t="s">
        <v>222</v>
      </c>
      <c r="U21" s="19" t="str">
        <f t="shared" si="9"/>
        <v>⏸ Hold fee – fix ops</v>
      </c>
      <c r="V21" s="6">
        <f>'3A_Qualitative_Analysis'!H21</f>
        <v>4.5999999999999996</v>
      </c>
    </row>
    <row r="22" spans="1:22" ht="14" customHeight="1" x14ac:dyDescent="0.15">
      <c r="A22" s="2" t="s">
        <v>163</v>
      </c>
      <c r="B22" s="2">
        <v>18816</v>
      </c>
      <c r="C22" s="2">
        <v>6</v>
      </c>
      <c r="D22" s="2">
        <v>13</v>
      </c>
      <c r="E22" s="3">
        <v>0.31</v>
      </c>
      <c r="F22" s="4">
        <v>32.4</v>
      </c>
      <c r="G22" s="3">
        <v>0.28999999999999998</v>
      </c>
      <c r="H22" s="5">
        <v>3.8800000000000001E-2</v>
      </c>
      <c r="I22" s="5">
        <v>1.84E-2</v>
      </c>
      <c r="J22" s="2">
        <v>10</v>
      </c>
      <c r="K22" s="6">
        <f t="shared" si="0"/>
        <v>1.5227797488314468E-2</v>
      </c>
      <c r="L22" s="6">
        <f t="shared" si="1"/>
        <v>0.84146341463414642</v>
      </c>
      <c r="M22" s="16">
        <f t="shared" si="2"/>
        <v>0.94736842105263153</v>
      </c>
      <c r="N22" s="17">
        <f t="shared" si="3"/>
        <v>0.12388250319284803</v>
      </c>
      <c r="O22" s="16">
        <f t="shared" si="4"/>
        <v>0.34538152610441764</v>
      </c>
      <c r="P22" s="7">
        <f t="shared" si="5"/>
        <v>0.65461847389558236</v>
      </c>
      <c r="Q22" s="6">
        <f t="shared" si="6"/>
        <v>7.6923076923076927E-2</v>
      </c>
      <c r="R22" s="6">
        <f t="shared" si="7"/>
        <v>0.92307692307692313</v>
      </c>
      <c r="S22" s="6">
        <f t="shared" si="8"/>
        <v>0.50204618611354701</v>
      </c>
      <c r="T22" s="19" t="s">
        <v>222</v>
      </c>
      <c r="U22" s="19" t="str">
        <f t="shared" si="9"/>
        <v>✅ Keep as is</v>
      </c>
      <c r="V22" s="6">
        <f>'3A_Qualitative_Analysis'!H22</f>
        <v>4.5999999999999996</v>
      </c>
    </row>
    <row r="23" spans="1:22" ht="14" customHeight="1" x14ac:dyDescent="0.15">
      <c r="A23" s="2" t="s">
        <v>209</v>
      </c>
      <c r="B23" s="2">
        <v>2592</v>
      </c>
      <c r="C23" s="2">
        <v>6</v>
      </c>
      <c r="D23" s="2">
        <v>38</v>
      </c>
      <c r="E23" s="3">
        <v>0.39</v>
      </c>
      <c r="F23" s="4">
        <v>28.3</v>
      </c>
      <c r="G23" s="3">
        <v>0.26</v>
      </c>
      <c r="H23" s="5">
        <v>9.1999999999999998E-2</v>
      </c>
      <c r="I23" s="5">
        <v>1.2999999999999999E-2</v>
      </c>
      <c r="J23" s="2">
        <v>6</v>
      </c>
      <c r="K23" s="6">
        <f t="shared" si="0"/>
        <v>0</v>
      </c>
      <c r="L23" s="6">
        <f t="shared" si="1"/>
        <v>0.67479674796747979</v>
      </c>
      <c r="M23" s="16">
        <f t="shared" si="2"/>
        <v>0.78947368421052644</v>
      </c>
      <c r="N23" s="17">
        <f t="shared" si="3"/>
        <v>0.29374201787994891</v>
      </c>
      <c r="O23" s="16">
        <f t="shared" si="4"/>
        <v>0.12851405622489959</v>
      </c>
      <c r="P23" s="7">
        <f t="shared" si="5"/>
        <v>0.87148594377510036</v>
      </c>
      <c r="Q23" s="6">
        <f t="shared" si="6"/>
        <v>3.2967032967032968E-2</v>
      </c>
      <c r="R23" s="6">
        <f t="shared" si="7"/>
        <v>0.96703296703296704</v>
      </c>
      <c r="S23" s="6">
        <f t="shared" si="8"/>
        <v>0.50171454369402391</v>
      </c>
      <c r="T23" s="19" t="s">
        <v>222</v>
      </c>
      <c r="U23" s="19" t="str">
        <f t="shared" si="9"/>
        <v>✅ Keep as is</v>
      </c>
      <c r="V23" s="6">
        <f>'3A_Qualitative_Analysis'!H23</f>
        <v>4.5999999999999996</v>
      </c>
    </row>
    <row r="24" spans="1:22" ht="14" customHeight="1" x14ac:dyDescent="0.15">
      <c r="A24" s="2" t="s">
        <v>50</v>
      </c>
      <c r="B24" s="2">
        <v>101676</v>
      </c>
      <c r="C24" s="2">
        <v>18</v>
      </c>
      <c r="D24" s="2">
        <v>82</v>
      </c>
      <c r="E24" s="3">
        <v>0.59</v>
      </c>
      <c r="F24" s="4">
        <v>25</v>
      </c>
      <c r="G24" s="3">
        <v>0.3</v>
      </c>
      <c r="H24" s="5">
        <v>8.48E-2</v>
      </c>
      <c r="I24" s="5">
        <v>1.9599999999999999E-2</v>
      </c>
      <c r="J24" s="2">
        <v>19</v>
      </c>
      <c r="K24" s="6">
        <f t="shared" si="0"/>
        <v>9.299994368418088E-2</v>
      </c>
      <c r="L24" s="6">
        <f t="shared" si="1"/>
        <v>0.54065040650406515</v>
      </c>
      <c r="M24" s="16">
        <f t="shared" si="2"/>
        <v>1</v>
      </c>
      <c r="N24" s="17">
        <f t="shared" si="3"/>
        <v>0.2707535121328225</v>
      </c>
      <c r="O24" s="16">
        <f t="shared" si="4"/>
        <v>0.39357429718875497</v>
      </c>
      <c r="P24" s="7">
        <f t="shared" si="5"/>
        <v>0.60642570281124497</v>
      </c>
      <c r="Q24" s="6">
        <f t="shared" si="6"/>
        <v>0.17582417582417584</v>
      </c>
      <c r="R24" s="6">
        <f t="shared" si="7"/>
        <v>0.82417582417582413</v>
      </c>
      <c r="S24" s="6">
        <f t="shared" si="8"/>
        <v>0.50155840202192647</v>
      </c>
      <c r="T24" s="19" t="s">
        <v>229</v>
      </c>
      <c r="U24" s="19" t="str">
        <f t="shared" si="9"/>
        <v>⬆️ Raise fee to 25–30%</v>
      </c>
      <c r="V24" s="6">
        <f>'3A_Qualitative_Analysis'!H24</f>
        <v>4.5</v>
      </c>
    </row>
    <row r="25" spans="1:22" ht="14" customHeight="1" x14ac:dyDescent="0.15">
      <c r="A25" s="2" t="s">
        <v>74</v>
      </c>
      <c r="B25" s="2">
        <v>67596</v>
      </c>
      <c r="C25" s="2">
        <v>21</v>
      </c>
      <c r="D25" s="2">
        <v>51</v>
      </c>
      <c r="E25" s="3">
        <v>0.28000000000000003</v>
      </c>
      <c r="F25" s="4">
        <v>19.2</v>
      </c>
      <c r="G25" s="3">
        <v>0.3</v>
      </c>
      <c r="H25" s="5">
        <v>8.4000000000000005E-2</v>
      </c>
      <c r="I25" s="5">
        <v>1.26E-2</v>
      </c>
      <c r="J25" s="2">
        <v>6</v>
      </c>
      <c r="K25" s="6">
        <f t="shared" si="0"/>
        <v>6.1012558427662331E-2</v>
      </c>
      <c r="L25" s="6">
        <f t="shared" si="1"/>
        <v>0.30487804878048785</v>
      </c>
      <c r="M25" s="16">
        <f t="shared" si="2"/>
        <v>1</v>
      </c>
      <c r="N25" s="17">
        <f t="shared" si="3"/>
        <v>0.26819923371647514</v>
      </c>
      <c r="O25" s="16">
        <f t="shared" si="4"/>
        <v>0.11244979919678716</v>
      </c>
      <c r="P25" s="7">
        <f t="shared" si="5"/>
        <v>0.88755020080321279</v>
      </c>
      <c r="Q25" s="6">
        <f t="shared" si="6"/>
        <v>3.2967032967032968E-2</v>
      </c>
      <c r="R25" s="6">
        <f t="shared" si="7"/>
        <v>0.96703296703296704</v>
      </c>
      <c r="S25" s="6">
        <f t="shared" si="8"/>
        <v>0.50008301045090175</v>
      </c>
      <c r="T25" s="19" t="s">
        <v>222</v>
      </c>
      <c r="U25" s="19" t="str">
        <f t="shared" si="9"/>
        <v>✅ Keep as is</v>
      </c>
      <c r="V25" s="6">
        <f>'3A_Qualitative_Analysis'!H25</f>
        <v>4.5</v>
      </c>
    </row>
    <row r="26" spans="1:22" ht="14" customHeight="1" x14ac:dyDescent="0.15">
      <c r="A26" s="2" t="s">
        <v>180</v>
      </c>
      <c r="B26" s="2">
        <v>12672</v>
      </c>
      <c r="C26" s="2">
        <v>8</v>
      </c>
      <c r="D26" s="2">
        <v>19</v>
      </c>
      <c r="E26" s="3">
        <v>0.63</v>
      </c>
      <c r="F26" s="4">
        <v>23.4</v>
      </c>
      <c r="G26" s="3">
        <v>0.3</v>
      </c>
      <c r="H26" s="5">
        <v>4.9200000000000001E-2</v>
      </c>
      <c r="I26" s="5">
        <v>9.7999999999999997E-3</v>
      </c>
      <c r="J26" s="2">
        <v>9</v>
      </c>
      <c r="K26" s="6">
        <f t="shared" si="0"/>
        <v>9.4610576110829535E-3</v>
      </c>
      <c r="L26" s="6">
        <f t="shared" si="1"/>
        <v>0.47560975609756101</v>
      </c>
      <c r="M26" s="16">
        <f t="shared" si="2"/>
        <v>1</v>
      </c>
      <c r="N26" s="17">
        <f t="shared" si="3"/>
        <v>0.15708812260536401</v>
      </c>
      <c r="O26" s="16">
        <f t="shared" si="4"/>
        <v>0</v>
      </c>
      <c r="P26" s="7">
        <f t="shared" si="5"/>
        <v>1</v>
      </c>
      <c r="Q26" s="6">
        <f t="shared" si="6"/>
        <v>6.5934065934065936E-2</v>
      </c>
      <c r="R26" s="6">
        <f t="shared" si="7"/>
        <v>0.93406593406593408</v>
      </c>
      <c r="S26" s="6">
        <f t="shared" si="8"/>
        <v>0.49853094574507106</v>
      </c>
      <c r="T26" s="19" t="s">
        <v>222</v>
      </c>
      <c r="U26" s="19" t="str">
        <f t="shared" si="9"/>
        <v>✅ Keep as is</v>
      </c>
      <c r="V26" s="6">
        <f>'3A_Qualitative_Analysis'!H26</f>
        <v>4.5</v>
      </c>
    </row>
    <row r="27" spans="1:22" ht="14" customHeight="1" x14ac:dyDescent="0.15">
      <c r="A27" s="2" t="s">
        <v>86</v>
      </c>
      <c r="B27" s="2">
        <v>52272</v>
      </c>
      <c r="C27" s="2">
        <v>12</v>
      </c>
      <c r="D27" s="2">
        <v>23</v>
      </c>
      <c r="E27" s="3">
        <v>0.86</v>
      </c>
      <c r="F27" s="4">
        <v>16</v>
      </c>
      <c r="G27" s="3">
        <v>0.3</v>
      </c>
      <c r="H27" s="5">
        <v>0.13439999999999999</v>
      </c>
      <c r="I27" s="5">
        <v>1.61E-2</v>
      </c>
      <c r="J27" s="2">
        <v>3</v>
      </c>
      <c r="K27" s="6">
        <f t="shared" si="0"/>
        <v>4.6629498226051697E-2</v>
      </c>
      <c r="L27" s="6">
        <f t="shared" si="1"/>
        <v>0.17479674796747971</v>
      </c>
      <c r="M27" s="16">
        <f t="shared" si="2"/>
        <v>1</v>
      </c>
      <c r="N27" s="17">
        <f t="shared" si="3"/>
        <v>0.42911877394636017</v>
      </c>
      <c r="O27" s="16">
        <f t="shared" si="4"/>
        <v>0.25301204819277107</v>
      </c>
      <c r="P27" s="7">
        <f t="shared" si="5"/>
        <v>0.74698795180722888</v>
      </c>
      <c r="Q27" s="6">
        <f t="shared" si="6"/>
        <v>0</v>
      </c>
      <c r="R27" s="6">
        <f t="shared" si="7"/>
        <v>1</v>
      </c>
      <c r="S27" s="6">
        <f t="shared" si="8"/>
        <v>0.49839943672162978</v>
      </c>
      <c r="T27" s="19" t="s">
        <v>222</v>
      </c>
      <c r="U27" s="19" t="str">
        <f t="shared" si="9"/>
        <v>✅ Keep as is</v>
      </c>
      <c r="V27" s="6">
        <f>'3A_Qualitative_Analysis'!H27</f>
        <v>4.4000000000000004</v>
      </c>
    </row>
    <row r="28" spans="1:22" ht="14" customHeight="1" x14ac:dyDescent="0.15">
      <c r="A28" s="2" t="s">
        <v>136</v>
      </c>
      <c r="B28" s="2">
        <v>28512</v>
      </c>
      <c r="C28" s="2">
        <v>8</v>
      </c>
      <c r="D28" s="2">
        <v>10</v>
      </c>
      <c r="E28" s="3">
        <v>0.5</v>
      </c>
      <c r="F28" s="4">
        <v>32.200000000000003</v>
      </c>
      <c r="G28" s="3">
        <v>0.3</v>
      </c>
      <c r="H28" s="5">
        <v>2.8400000000000002E-2</v>
      </c>
      <c r="I28" s="5">
        <v>2.1899999999999999E-2</v>
      </c>
      <c r="J28" s="2">
        <v>6</v>
      </c>
      <c r="K28" s="6">
        <f t="shared" si="0"/>
        <v>2.4328433857070453E-2</v>
      </c>
      <c r="L28" s="6">
        <f t="shared" si="1"/>
        <v>0.83333333333333359</v>
      </c>
      <c r="M28" s="16">
        <f t="shared" si="2"/>
        <v>1</v>
      </c>
      <c r="N28" s="17">
        <f t="shared" si="3"/>
        <v>9.0676883780332063E-2</v>
      </c>
      <c r="O28" s="16">
        <f t="shared" si="4"/>
        <v>0.48594377510040154</v>
      </c>
      <c r="P28" s="7">
        <f t="shared" si="5"/>
        <v>0.51405622489959846</v>
      </c>
      <c r="Q28" s="6">
        <f t="shared" si="6"/>
        <v>3.2967032967032968E-2</v>
      </c>
      <c r="R28" s="6">
        <f t="shared" si="7"/>
        <v>0.96703296703296704</v>
      </c>
      <c r="S28" s="6">
        <f t="shared" si="8"/>
        <v>0.49732640441359061</v>
      </c>
      <c r="T28" s="19" t="s">
        <v>222</v>
      </c>
      <c r="U28" s="19" t="str">
        <f t="shared" si="9"/>
        <v>✅ Keep as is</v>
      </c>
      <c r="V28" s="6">
        <f>'3A_Qualitative_Analysis'!H28</f>
        <v>4.3999999999999995</v>
      </c>
    </row>
    <row r="29" spans="1:22" ht="14" customHeight="1" x14ac:dyDescent="0.15">
      <c r="A29" s="2" t="s">
        <v>141</v>
      </c>
      <c r="B29" s="2">
        <v>27648</v>
      </c>
      <c r="C29" s="2">
        <v>6</v>
      </c>
      <c r="D29" s="2">
        <v>19</v>
      </c>
      <c r="E29" s="3">
        <v>0.67</v>
      </c>
      <c r="F29" s="4">
        <v>26.9</v>
      </c>
      <c r="G29" s="3">
        <v>0.3</v>
      </c>
      <c r="H29" s="5">
        <v>9.6799999999999997E-2</v>
      </c>
      <c r="I29" s="5">
        <v>1.4500000000000001E-2</v>
      </c>
      <c r="J29" s="2">
        <v>44</v>
      </c>
      <c r="K29" s="6">
        <f t="shared" si="0"/>
        <v>2.3517486061834771E-2</v>
      </c>
      <c r="L29" s="6">
        <f t="shared" si="1"/>
        <v>0.61788617886178865</v>
      </c>
      <c r="M29" s="16">
        <f t="shared" si="2"/>
        <v>1</v>
      </c>
      <c r="N29" s="17">
        <f t="shared" si="3"/>
        <v>0.30906768837803322</v>
      </c>
      <c r="O29" s="16">
        <f t="shared" si="4"/>
        <v>0.1887550200803213</v>
      </c>
      <c r="P29" s="7">
        <f t="shared" si="5"/>
        <v>0.8112449799196787</v>
      </c>
      <c r="Q29" s="6">
        <f t="shared" si="6"/>
        <v>0.45054945054945056</v>
      </c>
      <c r="R29" s="6">
        <f t="shared" si="7"/>
        <v>0.5494505494505495</v>
      </c>
      <c r="S29" s="6">
        <f t="shared" si="8"/>
        <v>0.49644538895735651</v>
      </c>
      <c r="T29" s="19" t="s">
        <v>222</v>
      </c>
      <c r="U29" s="19" t="str">
        <f t="shared" si="9"/>
        <v>⏸ Hold fee – fix ops</v>
      </c>
      <c r="V29" s="6">
        <f>'3A_Qualitative_Analysis'!H29</f>
        <v>4.3</v>
      </c>
    </row>
    <row r="30" spans="1:22" ht="14" customHeight="1" x14ac:dyDescent="0.15">
      <c r="A30" s="2" t="s">
        <v>146</v>
      </c>
      <c r="B30" s="2">
        <v>26160</v>
      </c>
      <c r="C30" s="2">
        <v>7</v>
      </c>
      <c r="D30" s="2">
        <v>16</v>
      </c>
      <c r="E30" s="3">
        <v>0.93</v>
      </c>
      <c r="F30" s="4">
        <v>22.2</v>
      </c>
      <c r="G30" s="3">
        <v>0.3</v>
      </c>
      <c r="H30" s="5">
        <v>8.2000000000000003E-2</v>
      </c>
      <c r="I30" s="5">
        <v>1.4800000000000001E-2</v>
      </c>
      <c r="J30" s="2">
        <v>8</v>
      </c>
      <c r="K30" s="6">
        <f t="shared" si="0"/>
        <v>2.2120853747817762E-2</v>
      </c>
      <c r="L30" s="6">
        <f t="shared" si="1"/>
        <v>0.42682926829268297</v>
      </c>
      <c r="M30" s="16">
        <f t="shared" si="2"/>
        <v>1</v>
      </c>
      <c r="N30" s="17">
        <f t="shared" si="3"/>
        <v>0.26181353767560667</v>
      </c>
      <c r="O30" s="16">
        <f t="shared" si="4"/>
        <v>0.20080321285140565</v>
      </c>
      <c r="P30" s="7">
        <f t="shared" si="5"/>
        <v>0.79919678714859432</v>
      </c>
      <c r="Q30" s="6">
        <f t="shared" si="6"/>
        <v>5.4945054945054944E-2</v>
      </c>
      <c r="R30" s="6">
        <f t="shared" si="7"/>
        <v>0.94505494505494503</v>
      </c>
      <c r="S30" s="6">
        <f t="shared" si="8"/>
        <v>0.49634248443633217</v>
      </c>
      <c r="T30" s="19" t="s">
        <v>230</v>
      </c>
      <c r="U30" s="19" t="str">
        <f t="shared" si="9"/>
        <v>✅ Keep as is</v>
      </c>
      <c r="V30" s="6">
        <f>'3A_Qualitative_Analysis'!H30</f>
        <v>4.3</v>
      </c>
    </row>
    <row r="31" spans="1:22" ht="14" customHeight="1" x14ac:dyDescent="0.15">
      <c r="A31" s="2" t="s">
        <v>30</v>
      </c>
      <c r="B31" s="2">
        <v>149760</v>
      </c>
      <c r="C31" s="2">
        <v>37</v>
      </c>
      <c r="D31" s="2">
        <v>58</v>
      </c>
      <c r="E31" s="3">
        <v>0.28000000000000003</v>
      </c>
      <c r="F31" s="4">
        <v>22</v>
      </c>
      <c r="G31" s="3">
        <v>0.3</v>
      </c>
      <c r="H31" s="5">
        <v>8.3599999999999994E-2</v>
      </c>
      <c r="I31" s="5">
        <v>2.1700000000000001E-2</v>
      </c>
      <c r="J31" s="2">
        <v>9</v>
      </c>
      <c r="K31" s="6">
        <f t="shared" si="0"/>
        <v>0.13813144112181111</v>
      </c>
      <c r="L31" s="6">
        <f t="shared" si="1"/>
        <v>0.41869918699186998</v>
      </c>
      <c r="M31" s="16">
        <f t="shared" si="2"/>
        <v>1</v>
      </c>
      <c r="N31" s="17">
        <f t="shared" si="3"/>
        <v>0.2669220945083014</v>
      </c>
      <c r="O31" s="16">
        <f t="shared" si="4"/>
        <v>0.47791164658634538</v>
      </c>
      <c r="P31" s="7">
        <f t="shared" si="5"/>
        <v>0.52208835341365467</v>
      </c>
      <c r="Q31" s="6">
        <f t="shared" si="6"/>
        <v>6.5934065934065936E-2</v>
      </c>
      <c r="R31" s="6">
        <f t="shared" si="7"/>
        <v>0.93406593406593408</v>
      </c>
      <c r="S31" s="6">
        <f t="shared" si="8"/>
        <v>0.49633758597885247</v>
      </c>
      <c r="T31" s="19" t="s">
        <v>222</v>
      </c>
      <c r="U31" s="19" t="str">
        <f t="shared" si="9"/>
        <v>⬆️ Raise fee to 25–30%</v>
      </c>
      <c r="V31" s="6">
        <f>'3A_Qualitative_Analysis'!H31</f>
        <v>4.3</v>
      </c>
    </row>
    <row r="32" spans="1:22" ht="14" customHeight="1" x14ac:dyDescent="0.15">
      <c r="A32" s="2" t="s">
        <v>147</v>
      </c>
      <c r="B32" s="2">
        <v>26052</v>
      </c>
      <c r="C32" s="2">
        <v>8</v>
      </c>
      <c r="D32" s="2">
        <v>9</v>
      </c>
      <c r="E32" s="3">
        <v>0.19</v>
      </c>
      <c r="F32" s="4">
        <v>17.3</v>
      </c>
      <c r="G32" s="3">
        <v>0.28000000000000003</v>
      </c>
      <c r="H32" s="5">
        <v>0.20519999999999999</v>
      </c>
      <c r="I32" s="5">
        <v>2.2200000000000001E-2</v>
      </c>
      <c r="J32" s="2">
        <v>7</v>
      </c>
      <c r="K32" s="6">
        <f t="shared" si="0"/>
        <v>2.2019485273413301E-2</v>
      </c>
      <c r="L32" s="6">
        <f t="shared" si="1"/>
        <v>0.2276422764227643</v>
      </c>
      <c r="M32" s="16">
        <f t="shared" si="2"/>
        <v>0.89473684210526339</v>
      </c>
      <c r="N32" s="17">
        <f t="shared" si="3"/>
        <v>0.65517241379310343</v>
      </c>
      <c r="O32" s="16">
        <f t="shared" si="4"/>
        <v>0.49799196787148597</v>
      </c>
      <c r="P32" s="7">
        <f t="shared" si="5"/>
        <v>0.50200803212851408</v>
      </c>
      <c r="Q32" s="6">
        <f t="shared" si="6"/>
        <v>4.3956043956043959E-2</v>
      </c>
      <c r="R32" s="6">
        <f t="shared" si="7"/>
        <v>0.95604395604395609</v>
      </c>
      <c r="S32" s="6">
        <f t="shared" si="8"/>
        <v>0.49543826277868835</v>
      </c>
      <c r="T32" s="19" t="s">
        <v>222</v>
      </c>
      <c r="U32" s="19" t="str">
        <f t="shared" si="9"/>
        <v>✅ Keep as is</v>
      </c>
      <c r="V32" s="6">
        <f>'3A_Qualitative_Analysis'!H32</f>
        <v>4.3</v>
      </c>
    </row>
    <row r="33" spans="1:22" ht="14" customHeight="1" x14ac:dyDescent="0.15">
      <c r="A33" s="2" t="s">
        <v>94</v>
      </c>
      <c r="B33" s="2">
        <v>44988</v>
      </c>
      <c r="C33" s="2">
        <v>15</v>
      </c>
      <c r="D33" s="2">
        <v>29</v>
      </c>
      <c r="E33" s="3">
        <v>0.81</v>
      </c>
      <c r="F33" s="4">
        <v>25.6</v>
      </c>
      <c r="G33" s="3">
        <v>0.3</v>
      </c>
      <c r="H33" s="5">
        <v>3.9600000000000003E-2</v>
      </c>
      <c r="I33" s="5">
        <v>1.4800000000000001E-2</v>
      </c>
      <c r="J33" s="2">
        <v>8</v>
      </c>
      <c r="K33" s="6">
        <f t="shared" si="0"/>
        <v>3.9792757785661992E-2</v>
      </c>
      <c r="L33" s="6">
        <f t="shared" si="1"/>
        <v>0.5650406504065042</v>
      </c>
      <c r="M33" s="16">
        <f t="shared" si="2"/>
        <v>1</v>
      </c>
      <c r="N33" s="17">
        <f t="shared" si="3"/>
        <v>0.12643678160919541</v>
      </c>
      <c r="O33" s="16">
        <f t="shared" si="4"/>
        <v>0.20080321285140565</v>
      </c>
      <c r="P33" s="7">
        <f t="shared" si="5"/>
        <v>0.79919678714859432</v>
      </c>
      <c r="Q33" s="6">
        <f t="shared" si="6"/>
        <v>5.4945054945054944E-2</v>
      </c>
      <c r="R33" s="6">
        <f t="shared" si="7"/>
        <v>0.94505494505494503</v>
      </c>
      <c r="S33" s="6">
        <f t="shared" si="8"/>
        <v>0.49441681654958419</v>
      </c>
      <c r="T33" s="19" t="s">
        <v>222</v>
      </c>
      <c r="U33" s="19" t="str">
        <f t="shared" si="9"/>
        <v>✅ Keep as is</v>
      </c>
      <c r="V33" s="6">
        <f>'3A_Qualitative_Analysis'!H33</f>
        <v>4.3</v>
      </c>
    </row>
    <row r="34" spans="1:22" ht="14" customHeight="1" x14ac:dyDescent="0.15">
      <c r="A34" s="2" t="s">
        <v>144</v>
      </c>
      <c r="B34" s="2">
        <v>27216</v>
      </c>
      <c r="C34" s="2">
        <v>8</v>
      </c>
      <c r="D34" s="2">
        <v>15</v>
      </c>
      <c r="E34" s="3">
        <v>0.54</v>
      </c>
      <c r="F34" s="4">
        <v>27.9</v>
      </c>
      <c r="G34" s="3">
        <v>0.28999999999999998</v>
      </c>
      <c r="H34" s="5">
        <v>5.5599999999999997E-2</v>
      </c>
      <c r="I34" s="5">
        <v>1.67E-2</v>
      </c>
      <c r="J34" s="2">
        <v>10</v>
      </c>
      <c r="K34" s="6">
        <f t="shared" ref="K34:K65" si="10">(B34 - MIN($B$2:$B$201)) / (MAX($B$2:$B$201) - MIN($B$2:$B$201))</f>
        <v>2.3112012164216929E-2</v>
      </c>
      <c r="L34" s="6">
        <f t="shared" ref="L34:L65" si="11">(F34 - MIN($F$2:$F$201)) / (MAX($F$2:$F$201) - MIN($F$2:$F$201))</f>
        <v>0.65853658536585369</v>
      </c>
      <c r="M34" s="16">
        <f t="shared" ref="M34:M65" si="12">(G34 - MIN($G$2:$G$201)) / (MAX($G$2:$G$201) - MIN($G$2:$G$201))</f>
        <v>0.94736842105263153</v>
      </c>
      <c r="N34" s="17">
        <f t="shared" ref="N34:N65" si="13">(H34 - MIN($H$2:$H$201)) / (MAX($H$2:$H$201) - MIN($H$2:$H$201))</f>
        <v>0.17752234993614305</v>
      </c>
      <c r="O34" s="16">
        <f t="shared" ref="O34:O65" si="14">(I34 - MIN($I$2:$I$201)) / (MAX($I$2:$I$201) - MIN($I$2:$I$201))</f>
        <v>0.27710843373493971</v>
      </c>
      <c r="P34" s="7">
        <f t="shared" ref="P34:P65" si="15">1-O34</f>
        <v>0.72289156626506035</v>
      </c>
      <c r="Q34" s="6">
        <f t="shared" ref="Q34:Q65" si="16">(J34 - MIN($J$2:$J$201)) / (MAX($J$2:$J$201) - MIN($J$2:$J$201))</f>
        <v>7.6923076923076927E-2</v>
      </c>
      <c r="R34" s="6">
        <f t="shared" ref="R34:R65" si="17">1-Q34</f>
        <v>0.92307692307692313</v>
      </c>
      <c r="S34" s="6">
        <f t="shared" ref="S34:S65" si="18">(K34*0.25)+(L34*0.15)+(M34*0.2)+(N34*0.2)+(P34*0.1)+(R34*0.1)</f>
        <v>0.49413349397788559</v>
      </c>
      <c r="T34" s="19" t="s">
        <v>222</v>
      </c>
      <c r="U34" s="19" t="str">
        <f t="shared" si="9"/>
        <v>✅ Keep as is</v>
      </c>
      <c r="V34" s="6">
        <f>'3A_Qualitative_Analysis'!H34</f>
        <v>4.3</v>
      </c>
    </row>
    <row r="35" spans="1:22" ht="14" customHeight="1" x14ac:dyDescent="0.15">
      <c r="A35" s="2" t="s">
        <v>43</v>
      </c>
      <c r="B35" s="2">
        <v>116280</v>
      </c>
      <c r="C35" s="2">
        <v>24</v>
      </c>
      <c r="D35" s="2">
        <v>31</v>
      </c>
      <c r="E35" s="3">
        <v>0.01</v>
      </c>
      <c r="F35" s="4">
        <v>26.7</v>
      </c>
      <c r="G35" s="3">
        <v>0.25</v>
      </c>
      <c r="H35" s="5">
        <v>7.0000000000000007E-2</v>
      </c>
      <c r="I35" s="5">
        <v>1.17E-2</v>
      </c>
      <c r="J35" s="2">
        <v>11</v>
      </c>
      <c r="K35" s="6">
        <f t="shared" si="10"/>
        <v>0.10670721405642845</v>
      </c>
      <c r="L35" s="6">
        <f t="shared" si="11"/>
        <v>0.60975609756097571</v>
      </c>
      <c r="M35" s="16">
        <f t="shared" si="12"/>
        <v>0.73684210526315796</v>
      </c>
      <c r="N35" s="17">
        <f t="shared" si="13"/>
        <v>0.22349936143039595</v>
      </c>
      <c r="O35" s="16">
        <f t="shared" si="14"/>
        <v>7.6305220883534156E-2</v>
      </c>
      <c r="P35" s="7">
        <f t="shared" si="15"/>
        <v>0.9236947791164658</v>
      </c>
      <c r="Q35" s="6">
        <f t="shared" si="16"/>
        <v>8.7912087912087919E-2</v>
      </c>
      <c r="R35" s="6">
        <f t="shared" si="17"/>
        <v>0.91208791208791207</v>
      </c>
      <c r="S35" s="6">
        <f t="shared" si="18"/>
        <v>0.49378678060740205</v>
      </c>
      <c r="T35" s="19" t="s">
        <v>225</v>
      </c>
      <c r="U35" s="19" t="str">
        <f t="shared" si="9"/>
        <v>⬆️ Raise fee to 25–30%</v>
      </c>
      <c r="V35" s="6">
        <f>'3A_Qualitative_Analysis'!H35</f>
        <v>4.3</v>
      </c>
    </row>
    <row r="36" spans="1:22" ht="14" customHeight="1" x14ac:dyDescent="0.15">
      <c r="A36" s="2" t="s">
        <v>204</v>
      </c>
      <c r="B36" s="2">
        <v>5376</v>
      </c>
      <c r="C36" s="2">
        <v>6</v>
      </c>
      <c r="D36" s="2">
        <v>26</v>
      </c>
      <c r="E36" s="3">
        <v>0.32</v>
      </c>
      <c r="F36" s="4">
        <v>22</v>
      </c>
      <c r="G36" s="3">
        <v>0.3</v>
      </c>
      <c r="H36" s="5">
        <v>7.1599999999999997E-2</v>
      </c>
      <c r="I36" s="5">
        <v>1.2500000000000001E-2</v>
      </c>
      <c r="J36" s="2">
        <v>10</v>
      </c>
      <c r="K36" s="6">
        <f t="shared" si="10"/>
        <v>2.6130540068705298E-3</v>
      </c>
      <c r="L36" s="6">
        <f t="shared" si="11"/>
        <v>0.41869918699186998</v>
      </c>
      <c r="M36" s="16">
        <f t="shared" si="12"/>
        <v>1</v>
      </c>
      <c r="N36" s="17">
        <f t="shared" si="13"/>
        <v>0.22860791826309068</v>
      </c>
      <c r="O36" s="16">
        <f t="shared" si="14"/>
        <v>0.10843373493975907</v>
      </c>
      <c r="P36" s="7">
        <f t="shared" si="15"/>
        <v>0.89156626506024095</v>
      </c>
      <c r="Q36" s="6">
        <f t="shared" si="16"/>
        <v>7.6923076923076927E-2</v>
      </c>
      <c r="R36" s="6">
        <f t="shared" si="17"/>
        <v>0.92307692307692313</v>
      </c>
      <c r="S36" s="6">
        <f t="shared" si="18"/>
        <v>0.4906440440168327</v>
      </c>
      <c r="T36" s="19" t="s">
        <v>222</v>
      </c>
      <c r="U36" s="19" t="str">
        <f t="shared" si="9"/>
        <v>✅ Keep as is</v>
      </c>
      <c r="V36" s="6">
        <f>'3A_Qualitative_Analysis'!H36</f>
        <v>4.3</v>
      </c>
    </row>
    <row r="37" spans="1:22" ht="14" customHeight="1" x14ac:dyDescent="0.15">
      <c r="A37" s="2" t="s">
        <v>18</v>
      </c>
      <c r="B37" s="2">
        <v>216372</v>
      </c>
      <c r="C37" s="2">
        <v>93</v>
      </c>
      <c r="D37" s="2">
        <v>930</v>
      </c>
      <c r="E37" s="3">
        <v>0.55000000000000004</v>
      </c>
      <c r="F37" s="4">
        <v>19.8</v>
      </c>
      <c r="G37" s="3">
        <v>0.26</v>
      </c>
      <c r="H37" s="5">
        <v>8.9200000000000002E-2</v>
      </c>
      <c r="I37" s="5">
        <v>1.4E-2</v>
      </c>
      <c r="J37" s="2">
        <v>13</v>
      </c>
      <c r="K37" s="6">
        <f t="shared" si="10"/>
        <v>0.20065326350171764</v>
      </c>
      <c r="L37" s="6">
        <f t="shared" si="11"/>
        <v>0.3292682926829269</v>
      </c>
      <c r="M37" s="16">
        <f t="shared" si="12"/>
        <v>0.78947368421052644</v>
      </c>
      <c r="N37" s="17">
        <f t="shared" si="13"/>
        <v>0.28480204342273308</v>
      </c>
      <c r="O37" s="16">
        <f t="shared" si="14"/>
        <v>0.16867469879518074</v>
      </c>
      <c r="P37" s="7">
        <f t="shared" si="15"/>
        <v>0.83132530120481929</v>
      </c>
      <c r="Q37" s="6">
        <f t="shared" si="16"/>
        <v>0.10989010989010989</v>
      </c>
      <c r="R37" s="6">
        <f t="shared" si="17"/>
        <v>0.89010989010989006</v>
      </c>
      <c r="S37" s="6">
        <f t="shared" si="18"/>
        <v>0.48655222443599133</v>
      </c>
      <c r="T37" s="19" t="s">
        <v>222</v>
      </c>
      <c r="U37" s="19" t="str">
        <f t="shared" si="9"/>
        <v>⬆️ Raise fee to 25–30%</v>
      </c>
      <c r="V37" s="6">
        <f>'3A_Qualitative_Analysis'!H37</f>
        <v>4.3</v>
      </c>
    </row>
    <row r="38" spans="1:22" ht="14" customHeight="1" x14ac:dyDescent="0.15">
      <c r="A38" s="2" t="s">
        <v>70</v>
      </c>
      <c r="B38" s="2">
        <v>72576</v>
      </c>
      <c r="C38" s="2">
        <v>16</v>
      </c>
      <c r="D38" s="2">
        <v>40</v>
      </c>
      <c r="E38" s="3">
        <v>0.55000000000000004</v>
      </c>
      <c r="F38" s="4">
        <v>25.2</v>
      </c>
      <c r="G38" s="3">
        <v>0.27</v>
      </c>
      <c r="H38" s="5">
        <v>7.8E-2</v>
      </c>
      <c r="I38" s="5">
        <v>1.5800000000000002E-2</v>
      </c>
      <c r="J38" s="2">
        <v>11</v>
      </c>
      <c r="K38" s="6">
        <f t="shared" si="10"/>
        <v>6.5686771414090211E-2</v>
      </c>
      <c r="L38" s="6">
        <f t="shared" si="11"/>
        <v>0.54878048780487809</v>
      </c>
      <c r="M38" s="16">
        <f t="shared" si="12"/>
        <v>0.84210526315789491</v>
      </c>
      <c r="N38" s="17">
        <f t="shared" si="13"/>
        <v>0.24904214559386975</v>
      </c>
      <c r="O38" s="16">
        <f t="shared" si="14"/>
        <v>0.2409638554216868</v>
      </c>
      <c r="P38" s="7">
        <f t="shared" si="15"/>
        <v>0.75903614457831314</v>
      </c>
      <c r="Q38" s="6">
        <f t="shared" si="16"/>
        <v>8.7912087912087919E-2</v>
      </c>
      <c r="R38" s="6">
        <f t="shared" si="17"/>
        <v>0.91208791208791207</v>
      </c>
      <c r="S38" s="6">
        <f t="shared" si="18"/>
        <v>0.48408065344122975</v>
      </c>
      <c r="T38" s="19" t="s">
        <v>231</v>
      </c>
      <c r="U38" s="19" t="str">
        <f t="shared" si="9"/>
        <v>⏸ Hold fee – fix ops</v>
      </c>
      <c r="V38" s="6">
        <f>'3A_Qualitative_Analysis'!H38</f>
        <v>4.3</v>
      </c>
    </row>
    <row r="39" spans="1:22" ht="14" customHeight="1" x14ac:dyDescent="0.15">
      <c r="A39" s="2" t="s">
        <v>16</v>
      </c>
      <c r="B39" s="2">
        <v>224136</v>
      </c>
      <c r="C39" s="2">
        <v>42</v>
      </c>
      <c r="D39" s="2">
        <v>86</v>
      </c>
      <c r="E39" s="3">
        <v>0.27</v>
      </c>
      <c r="F39" s="4">
        <v>16</v>
      </c>
      <c r="G39" s="3">
        <v>0.3</v>
      </c>
      <c r="H39" s="5">
        <v>7.0000000000000007E-2</v>
      </c>
      <c r="I39" s="5">
        <v>1.67E-2</v>
      </c>
      <c r="J39" s="2">
        <v>14</v>
      </c>
      <c r="K39" s="6">
        <f t="shared" si="10"/>
        <v>0.20794053049501604</v>
      </c>
      <c r="L39" s="6">
        <f t="shared" si="11"/>
        <v>0.17479674796747971</v>
      </c>
      <c r="M39" s="16">
        <f t="shared" si="12"/>
        <v>1</v>
      </c>
      <c r="N39" s="17">
        <f t="shared" si="13"/>
        <v>0.22349936143039595</v>
      </c>
      <c r="O39" s="16">
        <f t="shared" si="14"/>
        <v>0.27710843373493971</v>
      </c>
      <c r="P39" s="7">
        <f t="shared" si="15"/>
        <v>0.72289156626506035</v>
      </c>
      <c r="Q39" s="6">
        <f t="shared" si="16"/>
        <v>0.12087912087912088</v>
      </c>
      <c r="R39" s="6">
        <f t="shared" si="17"/>
        <v>0.87912087912087911</v>
      </c>
      <c r="S39" s="6">
        <f t="shared" si="18"/>
        <v>0.48310576164354913</v>
      </c>
      <c r="T39" s="19" t="s">
        <v>224</v>
      </c>
      <c r="U39" s="19" t="str">
        <f t="shared" si="9"/>
        <v>⬆️ Raise fee to 25–30%</v>
      </c>
      <c r="V39" s="6">
        <f>'3A_Qualitative_Analysis'!H39</f>
        <v>4.3</v>
      </c>
    </row>
    <row r="40" spans="1:22" ht="14" customHeight="1" x14ac:dyDescent="0.15">
      <c r="A40" s="2" t="s">
        <v>129</v>
      </c>
      <c r="B40" s="2">
        <v>31320</v>
      </c>
      <c r="C40" s="2">
        <v>7</v>
      </c>
      <c r="D40" s="2">
        <v>11</v>
      </c>
      <c r="E40" s="3">
        <v>0.72</v>
      </c>
      <c r="F40" s="4">
        <v>27.8</v>
      </c>
      <c r="G40" s="3">
        <v>0.26</v>
      </c>
      <c r="H40" s="5">
        <v>5.7599999999999998E-2</v>
      </c>
      <c r="I40" s="5">
        <v>1.3899999999999999E-2</v>
      </c>
      <c r="J40" s="2">
        <v>5</v>
      </c>
      <c r="K40" s="6">
        <f t="shared" si="10"/>
        <v>2.6964014191586418E-2</v>
      </c>
      <c r="L40" s="6">
        <f t="shared" si="11"/>
        <v>0.65447154471544722</v>
      </c>
      <c r="M40" s="16">
        <f t="shared" si="12"/>
        <v>0.78947368421052644</v>
      </c>
      <c r="N40" s="17">
        <f t="shared" si="13"/>
        <v>0.18390804597701149</v>
      </c>
      <c r="O40" s="16">
        <f t="shared" si="14"/>
        <v>0.16465863453815258</v>
      </c>
      <c r="P40" s="7">
        <f t="shared" si="15"/>
        <v>0.83534136546184745</v>
      </c>
      <c r="Q40" s="6">
        <f t="shared" si="16"/>
        <v>2.197802197802198E-2</v>
      </c>
      <c r="R40" s="6">
        <f t="shared" si="17"/>
        <v>0.97802197802197799</v>
      </c>
      <c r="S40" s="6">
        <f t="shared" si="18"/>
        <v>0.48092441564110383</v>
      </c>
      <c r="T40" s="19" t="s">
        <v>222</v>
      </c>
      <c r="U40" s="19" t="str">
        <f t="shared" si="9"/>
        <v>✅ Keep as is</v>
      </c>
      <c r="V40" s="6">
        <f>'3A_Qualitative_Analysis'!H40</f>
        <v>4.3</v>
      </c>
    </row>
    <row r="41" spans="1:22" ht="14" customHeight="1" x14ac:dyDescent="0.15">
      <c r="A41" s="2" t="s">
        <v>155</v>
      </c>
      <c r="B41" s="2">
        <v>20880</v>
      </c>
      <c r="C41" s="2">
        <v>8</v>
      </c>
      <c r="D41" s="2">
        <v>80</v>
      </c>
      <c r="E41" s="3">
        <v>0.56000000000000005</v>
      </c>
      <c r="F41" s="4">
        <v>15.8</v>
      </c>
      <c r="G41" s="3">
        <v>0.3</v>
      </c>
      <c r="H41" s="5">
        <v>8.9599999999999999E-2</v>
      </c>
      <c r="I41" s="5">
        <v>9.7999999999999997E-3</v>
      </c>
      <c r="J41" s="2">
        <v>11</v>
      </c>
      <c r="K41" s="6">
        <f t="shared" si="10"/>
        <v>1.7165061665821928E-2</v>
      </c>
      <c r="L41" s="6">
        <f t="shared" si="11"/>
        <v>0.16666666666666674</v>
      </c>
      <c r="M41" s="16">
        <f t="shared" si="12"/>
        <v>1</v>
      </c>
      <c r="N41" s="17">
        <f t="shared" si="13"/>
        <v>0.28607918263090676</v>
      </c>
      <c r="O41" s="16">
        <f t="shared" si="14"/>
        <v>0</v>
      </c>
      <c r="P41" s="7">
        <f t="shared" si="15"/>
        <v>1</v>
      </c>
      <c r="Q41" s="6">
        <f t="shared" si="16"/>
        <v>8.7912087912087919E-2</v>
      </c>
      <c r="R41" s="6">
        <f t="shared" si="17"/>
        <v>0.91208791208791207</v>
      </c>
      <c r="S41" s="6">
        <f t="shared" si="18"/>
        <v>0.47771589315142804</v>
      </c>
      <c r="T41" s="19" t="s">
        <v>232</v>
      </c>
      <c r="U41" s="19" t="str">
        <f t="shared" si="9"/>
        <v>⏸ Hold fee – fix ops</v>
      </c>
      <c r="V41" s="6">
        <f>'3A_Qualitative_Analysis'!H41</f>
        <v>4.3</v>
      </c>
    </row>
    <row r="42" spans="1:22" ht="14" customHeight="1" x14ac:dyDescent="0.15">
      <c r="A42" s="2" t="s">
        <v>26</v>
      </c>
      <c r="B42" s="2">
        <v>170448</v>
      </c>
      <c r="C42" s="2">
        <v>43</v>
      </c>
      <c r="D42" s="2">
        <v>74</v>
      </c>
      <c r="E42" s="3">
        <v>0.49</v>
      </c>
      <c r="F42" s="4">
        <v>21.6</v>
      </c>
      <c r="G42" s="3">
        <v>0.3</v>
      </c>
      <c r="H42" s="5">
        <v>0.09</v>
      </c>
      <c r="I42" s="5">
        <v>2.3699999999999999E-2</v>
      </c>
      <c r="J42" s="2">
        <v>25</v>
      </c>
      <c r="K42" s="6">
        <f t="shared" si="10"/>
        <v>0.15754913555217662</v>
      </c>
      <c r="L42" s="6">
        <f t="shared" si="11"/>
        <v>0.40243902439024404</v>
      </c>
      <c r="M42" s="16">
        <f t="shared" si="12"/>
        <v>1</v>
      </c>
      <c r="N42" s="17">
        <f t="shared" si="13"/>
        <v>0.28735632183908044</v>
      </c>
      <c r="O42" s="16">
        <f t="shared" si="14"/>
        <v>0.55823293172690758</v>
      </c>
      <c r="P42" s="7">
        <f t="shared" si="15"/>
        <v>0.44176706827309242</v>
      </c>
      <c r="Q42" s="6">
        <f t="shared" si="16"/>
        <v>0.24175824175824176</v>
      </c>
      <c r="R42" s="6">
        <f t="shared" si="17"/>
        <v>0.75824175824175821</v>
      </c>
      <c r="S42" s="6">
        <f t="shared" si="18"/>
        <v>0.47722528456588192</v>
      </c>
      <c r="T42" s="19" t="s">
        <v>225</v>
      </c>
      <c r="U42" s="19" t="str">
        <f t="shared" si="9"/>
        <v>⬆️ Raise fee to 25–30%</v>
      </c>
      <c r="V42" s="6">
        <f>'3A_Qualitative_Analysis'!H42</f>
        <v>4.3</v>
      </c>
    </row>
    <row r="43" spans="1:22" ht="14" customHeight="1" x14ac:dyDescent="0.15">
      <c r="A43" s="2" t="s">
        <v>32</v>
      </c>
      <c r="B43" s="2">
        <v>145392</v>
      </c>
      <c r="C43" s="2">
        <v>27</v>
      </c>
      <c r="D43" s="2">
        <v>34</v>
      </c>
      <c r="E43" s="3">
        <v>0.34</v>
      </c>
      <c r="F43" s="4">
        <v>26.4</v>
      </c>
      <c r="G43" s="3">
        <v>0.26</v>
      </c>
      <c r="H43" s="5">
        <v>8.48E-2</v>
      </c>
      <c r="I43" s="5">
        <v>2.3E-2</v>
      </c>
      <c r="J43" s="2">
        <v>9</v>
      </c>
      <c r="K43" s="6">
        <f t="shared" si="10"/>
        <v>0.13403164949034183</v>
      </c>
      <c r="L43" s="6">
        <f t="shared" si="11"/>
        <v>0.59756097560975607</v>
      </c>
      <c r="M43" s="16">
        <f t="shared" si="12"/>
        <v>0.78947368421052644</v>
      </c>
      <c r="N43" s="17">
        <f t="shared" si="13"/>
        <v>0.2707535121328225</v>
      </c>
      <c r="O43" s="16">
        <f t="shared" si="14"/>
        <v>0.53012048192771077</v>
      </c>
      <c r="P43" s="7">
        <f t="shared" si="15"/>
        <v>0.46987951807228923</v>
      </c>
      <c r="Q43" s="6">
        <f t="shared" si="16"/>
        <v>6.5934065934065936E-2</v>
      </c>
      <c r="R43" s="6">
        <f t="shared" si="17"/>
        <v>0.93406593406593408</v>
      </c>
      <c r="S43" s="6">
        <f t="shared" si="18"/>
        <v>0.47558204319654102</v>
      </c>
      <c r="T43" s="19" t="s">
        <v>233</v>
      </c>
      <c r="U43" s="19" t="str">
        <f t="shared" si="9"/>
        <v>⬆️ Raise fee to 25–30%</v>
      </c>
      <c r="V43" s="6">
        <f>'3A_Qualitative_Analysis'!H43</f>
        <v>4.3</v>
      </c>
    </row>
    <row r="44" spans="1:22" ht="14" customHeight="1" x14ac:dyDescent="0.15">
      <c r="A44" s="2" t="s">
        <v>206</v>
      </c>
      <c r="B44" s="2">
        <v>4032</v>
      </c>
      <c r="C44" s="2">
        <v>6</v>
      </c>
      <c r="D44" s="2">
        <v>9</v>
      </c>
      <c r="E44" s="3">
        <v>0.9</v>
      </c>
      <c r="F44" s="4">
        <v>20.9</v>
      </c>
      <c r="G44" s="3">
        <v>0.3</v>
      </c>
      <c r="H44" s="5">
        <v>9.1999999999999998E-2</v>
      </c>
      <c r="I44" s="5">
        <v>1.37E-2</v>
      </c>
      <c r="J44" s="2">
        <v>25</v>
      </c>
      <c r="K44" s="6">
        <f t="shared" si="10"/>
        <v>1.3515796587261362E-3</v>
      </c>
      <c r="L44" s="6">
        <f t="shared" si="11"/>
        <v>0.37398373983739835</v>
      </c>
      <c r="M44" s="16">
        <f t="shared" si="12"/>
        <v>1</v>
      </c>
      <c r="N44" s="17">
        <f t="shared" si="13"/>
        <v>0.29374201787994891</v>
      </c>
      <c r="O44" s="16">
        <f t="shared" si="14"/>
        <v>0.15662650602409639</v>
      </c>
      <c r="P44" s="7">
        <f t="shared" si="15"/>
        <v>0.84337349397590367</v>
      </c>
      <c r="Q44" s="6">
        <f t="shared" si="16"/>
        <v>0.24175824175824176</v>
      </c>
      <c r="R44" s="6">
        <f t="shared" si="17"/>
        <v>0.75824175824175821</v>
      </c>
      <c r="S44" s="6">
        <f t="shared" si="18"/>
        <v>0.47534538468804732</v>
      </c>
      <c r="T44" s="19" t="s">
        <v>225</v>
      </c>
      <c r="U44" s="19" t="str">
        <f t="shared" si="9"/>
        <v>⏸ Hold fee – fix ops</v>
      </c>
      <c r="V44" s="6">
        <f>'3A_Qualitative_Analysis'!H44</f>
        <v>4.3</v>
      </c>
    </row>
    <row r="45" spans="1:22" ht="14" customHeight="1" x14ac:dyDescent="0.15">
      <c r="A45" s="2" t="s">
        <v>99</v>
      </c>
      <c r="B45" s="2">
        <v>43452</v>
      </c>
      <c r="C45" s="2">
        <v>76</v>
      </c>
      <c r="D45" s="2">
        <v>149</v>
      </c>
      <c r="E45" s="3">
        <v>0.51</v>
      </c>
      <c r="F45" s="4">
        <v>26.3</v>
      </c>
      <c r="G45" s="3">
        <v>0.27</v>
      </c>
      <c r="H45" s="5">
        <v>5.2400000000000002E-2</v>
      </c>
      <c r="I45" s="5">
        <v>1.5100000000000001E-2</v>
      </c>
      <c r="J45" s="2">
        <v>8</v>
      </c>
      <c r="K45" s="6">
        <f t="shared" si="10"/>
        <v>3.8351072816354116E-2</v>
      </c>
      <c r="L45" s="6">
        <f t="shared" si="11"/>
        <v>0.59349593495934971</v>
      </c>
      <c r="M45" s="16">
        <f t="shared" si="12"/>
        <v>0.84210526315789491</v>
      </c>
      <c r="N45" s="17">
        <f t="shared" si="13"/>
        <v>0.16730523627075353</v>
      </c>
      <c r="O45" s="16">
        <f t="shared" si="14"/>
        <v>0.21285140562248997</v>
      </c>
      <c r="P45" s="7">
        <f t="shared" si="15"/>
        <v>0.78714859437751006</v>
      </c>
      <c r="Q45" s="6">
        <f t="shared" si="16"/>
        <v>5.4945054945054944E-2</v>
      </c>
      <c r="R45" s="6">
        <f t="shared" si="17"/>
        <v>0.94505494505494503</v>
      </c>
      <c r="S45" s="6">
        <f t="shared" si="18"/>
        <v>0.47371461227696626</v>
      </c>
      <c r="T45" s="19" t="s">
        <v>228</v>
      </c>
      <c r="U45" s="19" t="str">
        <f t="shared" si="9"/>
        <v>✅ Keep as is</v>
      </c>
      <c r="V45" s="6">
        <f>'3A_Qualitative_Analysis'!H45</f>
        <v>4.3</v>
      </c>
    </row>
    <row r="46" spans="1:22" ht="14" customHeight="1" x14ac:dyDescent="0.15">
      <c r="A46" s="2" t="s">
        <v>49</v>
      </c>
      <c r="B46" s="2">
        <v>103812</v>
      </c>
      <c r="C46" s="2">
        <v>19</v>
      </c>
      <c r="D46" s="2">
        <v>37</v>
      </c>
      <c r="E46" s="3">
        <v>0.18</v>
      </c>
      <c r="F46" s="4">
        <v>26.4</v>
      </c>
      <c r="G46" s="3">
        <v>0.3</v>
      </c>
      <c r="H46" s="5">
        <v>5.16E-2</v>
      </c>
      <c r="I46" s="5">
        <v>2.7199999999999998E-2</v>
      </c>
      <c r="J46" s="2">
        <v>7</v>
      </c>
      <c r="K46" s="6">
        <f t="shared" si="10"/>
        <v>9.5004786844624656E-2</v>
      </c>
      <c r="L46" s="6">
        <f t="shared" si="11"/>
        <v>0.59756097560975607</v>
      </c>
      <c r="M46" s="16">
        <f t="shared" si="12"/>
        <v>1</v>
      </c>
      <c r="N46" s="17">
        <f t="shared" si="13"/>
        <v>0.16475095785440613</v>
      </c>
      <c r="O46" s="16">
        <f t="shared" si="14"/>
        <v>0.69879518072289148</v>
      </c>
      <c r="P46" s="7">
        <f t="shared" si="15"/>
        <v>0.30120481927710852</v>
      </c>
      <c r="Q46" s="6">
        <f t="shared" si="16"/>
        <v>4.3956043956043959E-2</v>
      </c>
      <c r="R46" s="6">
        <f t="shared" si="17"/>
        <v>0.95604395604395609</v>
      </c>
      <c r="S46" s="6">
        <f t="shared" si="18"/>
        <v>0.47206041215560723</v>
      </c>
      <c r="T46" s="19" t="s">
        <v>226</v>
      </c>
      <c r="U46" s="19" t="str">
        <f t="shared" si="9"/>
        <v>⬆️ Raise fee to 25–30%</v>
      </c>
      <c r="V46" s="6">
        <f>'3A_Qualitative_Analysis'!H46</f>
        <v>4.3</v>
      </c>
    </row>
    <row r="47" spans="1:22" ht="14" customHeight="1" x14ac:dyDescent="0.15">
      <c r="A47" s="2" t="s">
        <v>172</v>
      </c>
      <c r="B47" s="2">
        <v>15120</v>
      </c>
      <c r="C47" s="2">
        <v>8</v>
      </c>
      <c r="D47" s="2">
        <v>29</v>
      </c>
      <c r="E47" s="3">
        <v>0.2</v>
      </c>
      <c r="F47" s="4">
        <v>17.100000000000001</v>
      </c>
      <c r="G47" s="3">
        <v>0.3</v>
      </c>
      <c r="H47" s="5">
        <v>8.3199999999999996E-2</v>
      </c>
      <c r="I47" s="5">
        <v>1.4200000000000001E-2</v>
      </c>
      <c r="J47" s="2">
        <v>3</v>
      </c>
      <c r="K47" s="6">
        <f t="shared" si="10"/>
        <v>1.1758743030917385E-2</v>
      </c>
      <c r="L47" s="6">
        <f t="shared" si="11"/>
        <v>0.21951219512195133</v>
      </c>
      <c r="M47" s="16">
        <f t="shared" si="12"/>
        <v>1</v>
      </c>
      <c r="N47" s="17">
        <f t="shared" si="13"/>
        <v>0.26564495530012772</v>
      </c>
      <c r="O47" s="16">
        <f t="shared" si="14"/>
        <v>0.17670682730923698</v>
      </c>
      <c r="P47" s="7">
        <f t="shared" si="15"/>
        <v>0.82329317269076308</v>
      </c>
      <c r="Q47" s="6">
        <f t="shared" si="16"/>
        <v>0</v>
      </c>
      <c r="R47" s="6">
        <f t="shared" si="17"/>
        <v>1</v>
      </c>
      <c r="S47" s="6">
        <f t="shared" si="18"/>
        <v>0.47132482335512393</v>
      </c>
      <c r="T47" s="19" t="s">
        <v>234</v>
      </c>
      <c r="U47" s="19" t="str">
        <f t="shared" si="9"/>
        <v>✅ Keep as is</v>
      </c>
      <c r="V47" s="6">
        <f>'3A_Qualitative_Analysis'!H47</f>
        <v>4.3</v>
      </c>
    </row>
    <row r="48" spans="1:22" ht="14" customHeight="1" x14ac:dyDescent="0.15">
      <c r="A48" s="2" t="s">
        <v>76</v>
      </c>
      <c r="B48" s="2">
        <v>58608</v>
      </c>
      <c r="C48" s="2">
        <v>18</v>
      </c>
      <c r="D48" s="2">
        <v>28</v>
      </c>
      <c r="E48" s="3">
        <v>0.1</v>
      </c>
      <c r="F48" s="4">
        <v>23.7</v>
      </c>
      <c r="G48" s="3">
        <v>0.3</v>
      </c>
      <c r="H48" s="5">
        <v>8.2400000000000001E-2</v>
      </c>
      <c r="I48" s="5">
        <v>2.4199999999999999E-2</v>
      </c>
      <c r="J48" s="2">
        <v>13</v>
      </c>
      <c r="K48" s="6">
        <f t="shared" si="10"/>
        <v>5.2576448724446695E-2</v>
      </c>
      <c r="L48" s="6">
        <f t="shared" si="11"/>
        <v>0.48780487804878053</v>
      </c>
      <c r="M48" s="16">
        <f t="shared" si="12"/>
        <v>1</v>
      </c>
      <c r="N48" s="17">
        <f t="shared" si="13"/>
        <v>0.26309067688378035</v>
      </c>
      <c r="O48" s="16">
        <f t="shared" si="14"/>
        <v>0.57831325301204817</v>
      </c>
      <c r="P48" s="7">
        <f t="shared" si="15"/>
        <v>0.42168674698795183</v>
      </c>
      <c r="Q48" s="6">
        <f t="shared" si="16"/>
        <v>0.10989010989010989</v>
      </c>
      <c r="R48" s="6">
        <f t="shared" si="17"/>
        <v>0.89010989010989006</v>
      </c>
      <c r="S48" s="6">
        <f t="shared" si="18"/>
        <v>0.47011264297496907</v>
      </c>
      <c r="T48" s="19" t="s">
        <v>229</v>
      </c>
      <c r="U48" s="19" t="str">
        <f t="shared" si="9"/>
        <v>⏸ Hold fee – fix ops</v>
      </c>
      <c r="V48" s="6">
        <f>'3A_Qualitative_Analysis'!H48</f>
        <v>4.3</v>
      </c>
    </row>
    <row r="49" spans="1:22" ht="14" customHeight="1" x14ac:dyDescent="0.15">
      <c r="A49" s="2" t="s">
        <v>119</v>
      </c>
      <c r="B49" s="2">
        <v>34068</v>
      </c>
      <c r="C49" s="2">
        <v>11</v>
      </c>
      <c r="D49" s="2">
        <v>110</v>
      </c>
      <c r="E49" s="3">
        <v>0.13</v>
      </c>
      <c r="F49" s="4">
        <v>28.6</v>
      </c>
      <c r="G49" s="3">
        <v>0.28999999999999998</v>
      </c>
      <c r="H49" s="5">
        <v>6.3600000000000004E-2</v>
      </c>
      <c r="I49" s="5">
        <v>2.23E-2</v>
      </c>
      <c r="J49" s="2">
        <v>22</v>
      </c>
      <c r="K49" s="6">
        <f t="shared" si="10"/>
        <v>2.9543278706988793E-2</v>
      </c>
      <c r="L49" s="6">
        <f t="shared" si="11"/>
        <v>0.68699186991869932</v>
      </c>
      <c r="M49" s="16">
        <f t="shared" si="12"/>
        <v>0.94736842105263153</v>
      </c>
      <c r="N49" s="17">
        <f t="shared" si="13"/>
        <v>0.20306513409961688</v>
      </c>
      <c r="O49" s="16">
        <f t="shared" si="14"/>
        <v>0.50200803212851408</v>
      </c>
      <c r="P49" s="7">
        <f t="shared" si="15"/>
        <v>0.49799196787148592</v>
      </c>
      <c r="Q49" s="6">
        <f t="shared" si="16"/>
        <v>0.2087912087912088</v>
      </c>
      <c r="R49" s="6">
        <f t="shared" si="17"/>
        <v>0.79120879120879117</v>
      </c>
      <c r="S49" s="6">
        <f t="shared" si="18"/>
        <v>0.46944138710302957</v>
      </c>
      <c r="T49" s="19" t="s">
        <v>225</v>
      </c>
      <c r="U49" s="19" t="str">
        <f t="shared" si="9"/>
        <v>⏸ Hold fee – fix ops</v>
      </c>
      <c r="V49" s="6">
        <f>'3A_Qualitative_Analysis'!H49</f>
        <v>4.3</v>
      </c>
    </row>
    <row r="50" spans="1:22" ht="14" customHeight="1" x14ac:dyDescent="0.15">
      <c r="A50" s="2" t="s">
        <v>135</v>
      </c>
      <c r="B50" s="2">
        <v>28620</v>
      </c>
      <c r="C50" s="2">
        <v>9</v>
      </c>
      <c r="D50" s="2">
        <v>25</v>
      </c>
      <c r="E50" s="3">
        <v>0.47</v>
      </c>
      <c r="F50" s="4">
        <v>27.3</v>
      </c>
      <c r="G50" s="3">
        <v>0.27</v>
      </c>
      <c r="H50" s="5">
        <v>9.9599999999999994E-2</v>
      </c>
      <c r="I50" s="5">
        <v>2.1600000000000001E-2</v>
      </c>
      <c r="J50" s="2">
        <v>19</v>
      </c>
      <c r="K50" s="6">
        <f t="shared" si="10"/>
        <v>2.442980233147491E-2</v>
      </c>
      <c r="L50" s="6">
        <f t="shared" si="11"/>
        <v>0.63414634146341475</v>
      </c>
      <c r="M50" s="16">
        <f t="shared" si="12"/>
        <v>0.84210526315789491</v>
      </c>
      <c r="N50" s="17">
        <f t="shared" si="13"/>
        <v>0.31800766283524906</v>
      </c>
      <c r="O50" s="16">
        <f t="shared" si="14"/>
        <v>0.47389558232931728</v>
      </c>
      <c r="P50" s="7">
        <f t="shared" si="15"/>
        <v>0.52610441767068272</v>
      </c>
      <c r="Q50" s="6">
        <f t="shared" si="16"/>
        <v>0.17582417582417584</v>
      </c>
      <c r="R50" s="6">
        <f t="shared" si="17"/>
        <v>0.82417582417582413</v>
      </c>
      <c r="S50" s="6">
        <f t="shared" si="18"/>
        <v>0.46828001118566048</v>
      </c>
      <c r="T50" s="19" t="s">
        <v>222</v>
      </c>
      <c r="U50" s="19" t="str">
        <f t="shared" si="9"/>
        <v>⏸ Hold fee – fix ops</v>
      </c>
      <c r="V50" s="6">
        <f>'3A_Qualitative_Analysis'!H50</f>
        <v>4.3</v>
      </c>
    </row>
    <row r="51" spans="1:22" ht="14" customHeight="1" x14ac:dyDescent="0.15">
      <c r="A51" s="2" t="s">
        <v>165</v>
      </c>
      <c r="B51" s="2">
        <v>18000</v>
      </c>
      <c r="C51" s="2">
        <v>13</v>
      </c>
      <c r="D51" s="2">
        <v>19</v>
      </c>
      <c r="E51" s="3">
        <v>0.93</v>
      </c>
      <c r="F51" s="4">
        <v>22.5</v>
      </c>
      <c r="G51" s="3">
        <v>0.3</v>
      </c>
      <c r="H51" s="5">
        <v>5.4399999999999997E-2</v>
      </c>
      <c r="I51" s="5">
        <v>1.7999999999999999E-2</v>
      </c>
      <c r="J51" s="2">
        <v>6</v>
      </c>
      <c r="K51" s="6">
        <f t="shared" si="10"/>
        <v>1.4461902348369656E-2</v>
      </c>
      <c r="L51" s="6">
        <f t="shared" si="11"/>
        <v>0.4390243902439025</v>
      </c>
      <c r="M51" s="16">
        <f t="shared" si="12"/>
        <v>1</v>
      </c>
      <c r="N51" s="17">
        <f t="shared" si="13"/>
        <v>0.17369093231162197</v>
      </c>
      <c r="O51" s="16">
        <f t="shared" si="14"/>
        <v>0.32931726907630515</v>
      </c>
      <c r="P51" s="7">
        <f t="shared" si="15"/>
        <v>0.6706827309236949</v>
      </c>
      <c r="Q51" s="6">
        <f t="shared" si="16"/>
        <v>3.2967032967032968E-2</v>
      </c>
      <c r="R51" s="6">
        <f t="shared" si="17"/>
        <v>0.96703296703296704</v>
      </c>
      <c r="S51" s="6">
        <f t="shared" si="18"/>
        <v>0.4679788903816684</v>
      </c>
      <c r="T51" s="19" t="s">
        <v>222</v>
      </c>
      <c r="U51" s="19" t="str">
        <f t="shared" si="9"/>
        <v>✅ Keep as is</v>
      </c>
      <c r="V51" s="6">
        <f>'3A_Qualitative_Analysis'!H51</f>
        <v>4.3</v>
      </c>
    </row>
    <row r="52" spans="1:22" ht="14" customHeight="1" x14ac:dyDescent="0.15">
      <c r="A52" s="2" t="s">
        <v>80</v>
      </c>
      <c r="B52" s="2">
        <v>56940</v>
      </c>
      <c r="C52" s="2">
        <v>38</v>
      </c>
      <c r="D52" s="2">
        <v>181</v>
      </c>
      <c r="E52" s="3">
        <v>0.45</v>
      </c>
      <c r="F52" s="4">
        <v>22.2</v>
      </c>
      <c r="G52" s="3">
        <v>0.3</v>
      </c>
      <c r="H52" s="5">
        <v>2.5600000000000001E-2</v>
      </c>
      <c r="I52" s="5">
        <v>1.5299999999999999E-2</v>
      </c>
      <c r="J52" s="2">
        <v>6</v>
      </c>
      <c r="K52" s="6">
        <f t="shared" si="10"/>
        <v>5.1010868953088921E-2</v>
      </c>
      <c r="L52" s="6">
        <f t="shared" si="11"/>
        <v>0.42682926829268297</v>
      </c>
      <c r="M52" s="16">
        <f t="shared" si="12"/>
        <v>1</v>
      </c>
      <c r="N52" s="17">
        <f t="shared" si="13"/>
        <v>8.1736909323116225E-2</v>
      </c>
      <c r="O52" s="16">
        <f t="shared" si="14"/>
        <v>0.22088353413654616</v>
      </c>
      <c r="P52" s="7">
        <f t="shared" si="15"/>
        <v>0.77911646586345384</v>
      </c>
      <c r="Q52" s="6">
        <f t="shared" si="16"/>
        <v>3.2967032967032968E-2</v>
      </c>
      <c r="R52" s="6">
        <f t="shared" si="17"/>
        <v>0.96703296703296704</v>
      </c>
      <c r="S52" s="6">
        <f t="shared" si="18"/>
        <v>0.46773943263644002</v>
      </c>
      <c r="T52" s="19" t="s">
        <v>222</v>
      </c>
      <c r="U52" s="19" t="str">
        <f t="shared" si="9"/>
        <v>✅ Keep as is</v>
      </c>
      <c r="V52" s="6">
        <f>'3A_Qualitative_Analysis'!H52</f>
        <v>4.3</v>
      </c>
    </row>
    <row r="53" spans="1:22" ht="14" customHeight="1" x14ac:dyDescent="0.15">
      <c r="A53" s="2" t="s">
        <v>131</v>
      </c>
      <c r="B53" s="2">
        <v>30756</v>
      </c>
      <c r="C53" s="2">
        <v>8</v>
      </c>
      <c r="D53" s="2">
        <v>9</v>
      </c>
      <c r="E53" s="3">
        <v>0.01</v>
      </c>
      <c r="F53" s="4">
        <v>27.8</v>
      </c>
      <c r="G53" s="3">
        <v>0.28000000000000003</v>
      </c>
      <c r="H53" s="5">
        <v>2.64E-2</v>
      </c>
      <c r="I53" s="5">
        <v>1.72E-2</v>
      </c>
      <c r="J53" s="2">
        <v>6</v>
      </c>
      <c r="K53" s="6">
        <f t="shared" si="10"/>
        <v>2.6434645491918679E-2</v>
      </c>
      <c r="L53" s="6">
        <f t="shared" si="11"/>
        <v>0.65447154471544722</v>
      </c>
      <c r="M53" s="16">
        <f t="shared" si="12"/>
        <v>0.89473684210526339</v>
      </c>
      <c r="N53" s="17">
        <f t="shared" si="13"/>
        <v>8.4291187739463605E-2</v>
      </c>
      <c r="O53" s="16">
        <f t="shared" si="14"/>
        <v>0.2971887550200803</v>
      </c>
      <c r="P53" s="7">
        <f t="shared" si="15"/>
        <v>0.70281124497991976</v>
      </c>
      <c r="Q53" s="6">
        <f t="shared" si="16"/>
        <v>3.2967032967032968E-2</v>
      </c>
      <c r="R53" s="6">
        <f t="shared" si="17"/>
        <v>0.96703296703296704</v>
      </c>
      <c r="S53" s="6">
        <f t="shared" si="18"/>
        <v>0.46756942025053083</v>
      </c>
      <c r="T53" s="19" t="s">
        <v>222</v>
      </c>
      <c r="U53" s="19" t="str">
        <f t="shared" si="9"/>
        <v>✅ Keep as is</v>
      </c>
      <c r="V53" s="6">
        <f>'3A_Qualitative_Analysis'!H53</f>
        <v>4.3</v>
      </c>
    </row>
    <row r="54" spans="1:22" ht="14" customHeight="1" x14ac:dyDescent="0.15">
      <c r="A54" s="2" t="s">
        <v>123</v>
      </c>
      <c r="B54" s="2">
        <v>33060</v>
      </c>
      <c r="C54" s="2">
        <v>12</v>
      </c>
      <c r="D54" s="2">
        <v>14</v>
      </c>
      <c r="E54" s="3">
        <v>0.43</v>
      </c>
      <c r="F54" s="4">
        <v>22.1</v>
      </c>
      <c r="G54" s="3">
        <v>0.3</v>
      </c>
      <c r="H54" s="5">
        <v>2.6800000000000001E-2</v>
      </c>
      <c r="I54" s="5">
        <v>1.41E-2</v>
      </c>
      <c r="J54" s="2">
        <v>6</v>
      </c>
      <c r="K54" s="6">
        <f t="shared" si="10"/>
        <v>2.8597172945880499E-2</v>
      </c>
      <c r="L54" s="6">
        <f t="shared" si="11"/>
        <v>0.42276422764227656</v>
      </c>
      <c r="M54" s="16">
        <f t="shared" si="12"/>
        <v>1</v>
      </c>
      <c r="N54" s="17">
        <f t="shared" si="13"/>
        <v>8.5568326947637302E-2</v>
      </c>
      <c r="O54" s="16">
        <f t="shared" si="14"/>
        <v>0.17269076305220882</v>
      </c>
      <c r="P54" s="7">
        <f t="shared" si="15"/>
        <v>0.82730923694779124</v>
      </c>
      <c r="Q54" s="6">
        <f t="shared" si="16"/>
        <v>3.2967032967032968E-2</v>
      </c>
      <c r="R54" s="6">
        <f t="shared" si="17"/>
        <v>0.96703296703296704</v>
      </c>
      <c r="S54" s="6">
        <f t="shared" si="18"/>
        <v>0.46711181317041489</v>
      </c>
      <c r="T54" s="19" t="s">
        <v>222</v>
      </c>
      <c r="U54" s="19" t="str">
        <f t="shared" si="9"/>
        <v>✅ Keep as is</v>
      </c>
      <c r="V54" s="6">
        <f>'3A_Qualitative_Analysis'!H54</f>
        <v>4.3</v>
      </c>
    </row>
    <row r="55" spans="1:22" ht="14" customHeight="1" x14ac:dyDescent="0.15">
      <c r="A55" s="2" t="s">
        <v>104</v>
      </c>
      <c r="B55" s="2">
        <v>39648</v>
      </c>
      <c r="C55" s="2">
        <v>9</v>
      </c>
      <c r="D55" s="2">
        <v>75</v>
      </c>
      <c r="E55" s="3">
        <v>0.71</v>
      </c>
      <c r="F55" s="4">
        <v>19.2</v>
      </c>
      <c r="G55" s="3">
        <v>0.3</v>
      </c>
      <c r="H55" s="5">
        <v>9.2799999999999994E-2</v>
      </c>
      <c r="I55" s="5">
        <v>1.95E-2</v>
      </c>
      <c r="J55" s="2">
        <v>10</v>
      </c>
      <c r="K55" s="6">
        <f t="shared" si="10"/>
        <v>3.4780649884552574E-2</v>
      </c>
      <c r="L55" s="6">
        <f t="shared" si="11"/>
        <v>0.30487804878048785</v>
      </c>
      <c r="M55" s="16">
        <f t="shared" si="12"/>
        <v>1</v>
      </c>
      <c r="N55" s="17">
        <f t="shared" si="13"/>
        <v>0.29629629629629628</v>
      </c>
      <c r="O55" s="16">
        <f t="shared" si="14"/>
        <v>0.38955823293172687</v>
      </c>
      <c r="P55" s="7">
        <f t="shared" si="15"/>
        <v>0.61044176706827313</v>
      </c>
      <c r="Q55" s="6">
        <f t="shared" si="16"/>
        <v>7.6923076923076927E-2</v>
      </c>
      <c r="R55" s="6">
        <f t="shared" si="17"/>
        <v>0.92307692307692313</v>
      </c>
      <c r="S55" s="6">
        <f t="shared" si="18"/>
        <v>0.46703799806199026</v>
      </c>
      <c r="T55" s="19" t="s">
        <v>235</v>
      </c>
      <c r="U55" s="19" t="str">
        <f t="shared" si="9"/>
        <v>✅ Keep as is</v>
      </c>
      <c r="V55" s="6">
        <f>'3A_Qualitative_Analysis'!H55</f>
        <v>4.3</v>
      </c>
    </row>
    <row r="56" spans="1:22" ht="14" customHeight="1" x14ac:dyDescent="0.15">
      <c r="A56" s="2" t="s">
        <v>176</v>
      </c>
      <c r="B56" s="2">
        <v>14364</v>
      </c>
      <c r="C56" s="2">
        <v>6</v>
      </c>
      <c r="D56" s="2">
        <v>7</v>
      </c>
      <c r="E56" s="3">
        <v>0.06</v>
      </c>
      <c r="F56" s="4">
        <v>26.9</v>
      </c>
      <c r="G56" s="3">
        <v>0.3</v>
      </c>
      <c r="H56" s="5">
        <v>5.0799999999999998E-2</v>
      </c>
      <c r="I56" s="5">
        <v>2.1700000000000001E-2</v>
      </c>
      <c r="J56" s="2">
        <v>15</v>
      </c>
      <c r="K56" s="6">
        <f t="shared" si="10"/>
        <v>1.1049163710086162E-2</v>
      </c>
      <c r="L56" s="6">
        <f t="shared" si="11"/>
        <v>0.61788617886178865</v>
      </c>
      <c r="M56" s="16">
        <f t="shared" si="12"/>
        <v>1</v>
      </c>
      <c r="N56" s="17">
        <f t="shared" si="13"/>
        <v>0.16219667943805877</v>
      </c>
      <c r="O56" s="16">
        <f t="shared" si="14"/>
        <v>0.47791164658634538</v>
      </c>
      <c r="P56" s="7">
        <f t="shared" si="15"/>
        <v>0.52208835341365467</v>
      </c>
      <c r="Q56" s="6">
        <f t="shared" si="16"/>
        <v>0.13186813186813187</v>
      </c>
      <c r="R56" s="6">
        <f t="shared" si="17"/>
        <v>0.86813186813186816</v>
      </c>
      <c r="S56" s="6">
        <f t="shared" si="18"/>
        <v>0.46690657579895389</v>
      </c>
      <c r="T56" s="19" t="s">
        <v>222</v>
      </c>
      <c r="U56" s="19" t="str">
        <f t="shared" si="9"/>
        <v>⏸ Hold fee – fix ops</v>
      </c>
      <c r="V56" s="6">
        <f>'3A_Qualitative_Analysis'!H56</f>
        <v>4.3</v>
      </c>
    </row>
    <row r="57" spans="1:22" ht="14" customHeight="1" x14ac:dyDescent="0.15">
      <c r="A57" s="2" t="s">
        <v>21</v>
      </c>
      <c r="B57" s="2">
        <v>209760</v>
      </c>
      <c r="C57" s="2">
        <v>98</v>
      </c>
      <c r="D57" s="2">
        <v>184</v>
      </c>
      <c r="E57" s="3">
        <v>0.59</v>
      </c>
      <c r="F57" s="4">
        <v>25.4</v>
      </c>
      <c r="G57" s="3">
        <v>0.3</v>
      </c>
      <c r="H57" s="5">
        <v>8.6800000000000002E-2</v>
      </c>
      <c r="I57" s="5">
        <v>3.1600000000000003E-2</v>
      </c>
      <c r="J57" s="2">
        <v>34</v>
      </c>
      <c r="K57" s="6">
        <f t="shared" si="10"/>
        <v>0.19444726023540013</v>
      </c>
      <c r="L57" s="6">
        <f t="shared" si="11"/>
        <v>0.55691056910569103</v>
      </c>
      <c r="M57" s="16">
        <f t="shared" si="12"/>
        <v>1</v>
      </c>
      <c r="N57" s="17">
        <f t="shared" si="13"/>
        <v>0.27713920817369098</v>
      </c>
      <c r="O57" s="16">
        <f t="shared" si="14"/>
        <v>0.87550200803212863</v>
      </c>
      <c r="P57" s="7">
        <f t="shared" si="15"/>
        <v>0.12449799196787137</v>
      </c>
      <c r="Q57" s="6">
        <f t="shared" si="16"/>
        <v>0.34065934065934067</v>
      </c>
      <c r="R57" s="6">
        <f t="shared" si="17"/>
        <v>0.65934065934065933</v>
      </c>
      <c r="S57" s="6">
        <f t="shared" si="18"/>
        <v>0.46596010719029496</v>
      </c>
      <c r="T57" s="19" t="s">
        <v>227</v>
      </c>
      <c r="U57" s="19" t="str">
        <f t="shared" si="9"/>
        <v>⬆️ Raise fee to 25–30%</v>
      </c>
      <c r="V57" s="6">
        <f>'3A_Qualitative_Analysis'!H57</f>
        <v>4.3</v>
      </c>
    </row>
    <row r="58" spans="1:22" ht="14" customHeight="1" x14ac:dyDescent="0.15">
      <c r="A58" s="2" t="s">
        <v>177</v>
      </c>
      <c r="B58" s="2">
        <v>14256</v>
      </c>
      <c r="C58" s="2">
        <v>8</v>
      </c>
      <c r="D58" s="2">
        <v>19</v>
      </c>
      <c r="E58" s="3">
        <v>0.87</v>
      </c>
      <c r="F58" s="4">
        <v>18.600000000000001</v>
      </c>
      <c r="G58" s="3">
        <v>0.3</v>
      </c>
      <c r="H58" s="5">
        <v>0.12520000000000001</v>
      </c>
      <c r="I58" s="5">
        <v>2.41E-2</v>
      </c>
      <c r="J58" s="2">
        <v>5</v>
      </c>
      <c r="K58" s="6">
        <f t="shared" si="10"/>
        <v>1.0947795235681703E-2</v>
      </c>
      <c r="L58" s="6">
        <f t="shared" si="11"/>
        <v>0.28048780487804892</v>
      </c>
      <c r="M58" s="16">
        <f t="shared" si="12"/>
        <v>1</v>
      </c>
      <c r="N58" s="17">
        <f t="shared" si="13"/>
        <v>0.39974457215836529</v>
      </c>
      <c r="O58" s="16">
        <f t="shared" si="14"/>
        <v>0.57429718875502</v>
      </c>
      <c r="P58" s="7">
        <f t="shared" si="15"/>
        <v>0.42570281124498</v>
      </c>
      <c r="Q58" s="6">
        <f t="shared" si="16"/>
        <v>2.197802197802198E-2</v>
      </c>
      <c r="R58" s="6">
        <f t="shared" si="17"/>
        <v>0.97802197802197799</v>
      </c>
      <c r="S58" s="6">
        <f t="shared" si="18"/>
        <v>0.46513151289899662</v>
      </c>
      <c r="T58" s="19" t="s">
        <v>225</v>
      </c>
      <c r="U58" s="19" t="str">
        <f t="shared" si="9"/>
        <v>✅ Keep as is</v>
      </c>
      <c r="V58" s="6">
        <f>'3A_Qualitative_Analysis'!H58</f>
        <v>4.3</v>
      </c>
    </row>
    <row r="59" spans="1:22" ht="14" customHeight="1" x14ac:dyDescent="0.15">
      <c r="A59" s="2" t="s">
        <v>46</v>
      </c>
      <c r="B59" s="2">
        <v>109020</v>
      </c>
      <c r="C59" s="2">
        <v>157</v>
      </c>
      <c r="D59" s="2">
        <v>219</v>
      </c>
      <c r="E59" s="3">
        <v>0.08</v>
      </c>
      <c r="F59" s="4">
        <v>15.4</v>
      </c>
      <c r="G59" s="3">
        <v>0.3</v>
      </c>
      <c r="H59" s="5">
        <v>4.2000000000000003E-2</v>
      </c>
      <c r="I59" s="5">
        <v>1.18E-2</v>
      </c>
      <c r="J59" s="2">
        <v>5</v>
      </c>
      <c r="K59" s="6">
        <f t="shared" si="10"/>
        <v>9.9892999943684183E-2</v>
      </c>
      <c r="L59" s="6">
        <f t="shared" si="11"/>
        <v>0.15040650406504072</v>
      </c>
      <c r="M59" s="16">
        <f t="shared" si="12"/>
        <v>1</v>
      </c>
      <c r="N59" s="17">
        <f t="shared" si="13"/>
        <v>0.13409961685823757</v>
      </c>
      <c r="O59" s="16">
        <f t="shared" si="14"/>
        <v>8.0321285140562249E-2</v>
      </c>
      <c r="P59" s="7">
        <f t="shared" si="15"/>
        <v>0.91967871485943775</v>
      </c>
      <c r="Q59" s="6">
        <f t="shared" si="16"/>
        <v>2.197802197802198E-2</v>
      </c>
      <c r="R59" s="6">
        <f t="shared" si="17"/>
        <v>0.97802197802197799</v>
      </c>
      <c r="S59" s="6">
        <f t="shared" si="18"/>
        <v>0.46412421825546624</v>
      </c>
      <c r="T59" s="19" t="s">
        <v>236</v>
      </c>
      <c r="U59" s="19" t="str">
        <f t="shared" si="9"/>
        <v>⬆️ Raise fee to 25–30%</v>
      </c>
      <c r="V59" s="6">
        <f>'3A_Qualitative_Analysis'!H59</f>
        <v>4.3</v>
      </c>
    </row>
    <row r="60" spans="1:22" ht="14" customHeight="1" x14ac:dyDescent="0.15">
      <c r="A60" s="2" t="s">
        <v>103</v>
      </c>
      <c r="B60" s="2">
        <v>40800</v>
      </c>
      <c r="C60" s="2">
        <v>14</v>
      </c>
      <c r="D60" s="2">
        <v>15</v>
      </c>
      <c r="E60" s="3">
        <v>0.71</v>
      </c>
      <c r="F60" s="4">
        <v>33.700000000000003</v>
      </c>
      <c r="G60" s="3">
        <v>0.27</v>
      </c>
      <c r="H60" s="5">
        <v>4.0399999999999998E-2</v>
      </c>
      <c r="I60" s="5">
        <v>2.76E-2</v>
      </c>
      <c r="J60" s="2">
        <v>5</v>
      </c>
      <c r="K60" s="6">
        <f t="shared" si="10"/>
        <v>3.5861913611533479E-2</v>
      </c>
      <c r="L60" s="6">
        <f t="shared" si="11"/>
        <v>0.8943089430894311</v>
      </c>
      <c r="M60" s="16">
        <f t="shared" si="12"/>
        <v>0.84210526315789491</v>
      </c>
      <c r="N60" s="17">
        <f t="shared" si="13"/>
        <v>0.12899106002554278</v>
      </c>
      <c r="O60" s="16">
        <f t="shared" si="14"/>
        <v>0.71485943775100391</v>
      </c>
      <c r="P60" s="7">
        <f t="shared" si="15"/>
        <v>0.28514056224899609</v>
      </c>
      <c r="Q60" s="6">
        <f t="shared" si="16"/>
        <v>2.197802197802198E-2</v>
      </c>
      <c r="R60" s="6">
        <f t="shared" si="17"/>
        <v>0.97802197802197799</v>
      </c>
      <c r="S60" s="6">
        <f t="shared" si="18"/>
        <v>0.463647338530083</v>
      </c>
      <c r="T60" s="19" t="s">
        <v>237</v>
      </c>
      <c r="U60" s="19" t="str">
        <f t="shared" si="9"/>
        <v>✅ Keep as is</v>
      </c>
      <c r="V60" s="6">
        <f>'3A_Qualitative_Analysis'!H60</f>
        <v>4.3</v>
      </c>
    </row>
    <row r="61" spans="1:22" ht="14" customHeight="1" x14ac:dyDescent="0.15">
      <c r="A61" s="2" t="s">
        <v>25</v>
      </c>
      <c r="B61" s="2">
        <v>173052</v>
      </c>
      <c r="C61" s="2">
        <v>51</v>
      </c>
      <c r="D61" s="2">
        <v>204</v>
      </c>
      <c r="E61" s="3">
        <v>0.84</v>
      </c>
      <c r="F61" s="4">
        <v>13.7</v>
      </c>
      <c r="G61" s="3">
        <v>0.3</v>
      </c>
      <c r="H61" s="5">
        <v>6.9199999999999998E-2</v>
      </c>
      <c r="I61" s="5">
        <v>1.43E-2</v>
      </c>
      <c r="J61" s="2">
        <v>18</v>
      </c>
      <c r="K61" s="6">
        <f t="shared" si="10"/>
        <v>0.15999324210170637</v>
      </c>
      <c r="L61" s="6">
        <f t="shared" si="11"/>
        <v>8.1300813008130093E-2</v>
      </c>
      <c r="M61" s="16">
        <f t="shared" si="12"/>
        <v>1</v>
      </c>
      <c r="N61" s="17">
        <f t="shared" si="13"/>
        <v>0.22094508301404853</v>
      </c>
      <c r="O61" s="16">
        <f t="shared" si="14"/>
        <v>0.18072289156626506</v>
      </c>
      <c r="P61" s="7">
        <f t="shared" si="15"/>
        <v>0.81927710843373491</v>
      </c>
      <c r="Q61" s="6">
        <f t="shared" si="16"/>
        <v>0.16483516483516483</v>
      </c>
      <c r="R61" s="6">
        <f t="shared" si="17"/>
        <v>0.8351648351648352</v>
      </c>
      <c r="S61" s="6">
        <f t="shared" si="18"/>
        <v>0.4618266434393129</v>
      </c>
      <c r="T61" s="19" t="s">
        <v>238</v>
      </c>
      <c r="U61" s="19" t="str">
        <f t="shared" si="9"/>
        <v>⬆️ Raise fee to 25–30%</v>
      </c>
      <c r="V61" s="6">
        <f>'3A_Qualitative_Analysis'!H61</f>
        <v>4.3</v>
      </c>
    </row>
    <row r="62" spans="1:22" ht="14" customHeight="1" x14ac:dyDescent="0.15">
      <c r="A62" s="2" t="s">
        <v>47</v>
      </c>
      <c r="B62" s="2">
        <v>108192</v>
      </c>
      <c r="C62" s="2">
        <v>22</v>
      </c>
      <c r="D62" s="2">
        <v>42</v>
      </c>
      <c r="E62" s="3">
        <v>0.23</v>
      </c>
      <c r="F62" s="4">
        <v>17.899999999999999</v>
      </c>
      <c r="G62" s="3">
        <v>0.3</v>
      </c>
      <c r="H62" s="5">
        <v>6.1199999999999997E-2</v>
      </c>
      <c r="I62" s="5">
        <v>1.9599999999999999E-2</v>
      </c>
      <c r="J62" s="2">
        <v>4</v>
      </c>
      <c r="K62" s="6">
        <f t="shared" si="10"/>
        <v>9.9115841639916658E-2</v>
      </c>
      <c r="L62" s="6">
        <f t="shared" si="11"/>
        <v>0.25203252032520324</v>
      </c>
      <c r="M62" s="16">
        <f t="shared" si="12"/>
        <v>1</v>
      </c>
      <c r="N62" s="17">
        <f t="shared" si="13"/>
        <v>0.19540229885057472</v>
      </c>
      <c r="O62" s="16">
        <f t="shared" si="14"/>
        <v>0.39357429718875497</v>
      </c>
      <c r="P62" s="7">
        <f t="shared" si="15"/>
        <v>0.60642570281124497</v>
      </c>
      <c r="Q62" s="6">
        <f t="shared" si="16"/>
        <v>1.098901098901099E-2</v>
      </c>
      <c r="R62" s="6">
        <f t="shared" si="17"/>
        <v>0.98901098901098905</v>
      </c>
      <c r="S62" s="6">
        <f t="shared" si="18"/>
        <v>0.46120796741109804</v>
      </c>
      <c r="T62" s="19" t="s">
        <v>239</v>
      </c>
      <c r="U62" s="19" t="str">
        <f t="shared" si="9"/>
        <v>⬆️ Raise fee to 25–30%</v>
      </c>
      <c r="V62" s="6">
        <f>'3A_Qualitative_Analysis'!H62</f>
        <v>4.3</v>
      </c>
    </row>
    <row r="63" spans="1:22" ht="14" customHeight="1" x14ac:dyDescent="0.15">
      <c r="A63" s="2" t="s">
        <v>13</v>
      </c>
      <c r="B63" s="2">
        <v>264384</v>
      </c>
      <c r="C63" s="2">
        <v>299</v>
      </c>
      <c r="D63" s="2">
        <v>320</v>
      </c>
      <c r="E63" s="3">
        <v>0.56000000000000005</v>
      </c>
      <c r="F63" s="4">
        <v>26</v>
      </c>
      <c r="G63" s="3">
        <v>0.28000000000000003</v>
      </c>
      <c r="H63" s="5">
        <v>4.8000000000000001E-2</v>
      </c>
      <c r="I63" s="5">
        <v>2.92E-2</v>
      </c>
      <c r="J63" s="2">
        <v>21</v>
      </c>
      <c r="K63" s="6">
        <f t="shared" si="10"/>
        <v>0.24571718195641157</v>
      </c>
      <c r="L63" s="6">
        <f t="shared" si="11"/>
        <v>0.58130081300813019</v>
      </c>
      <c r="M63" s="16">
        <f t="shared" si="12"/>
        <v>0.89473684210526339</v>
      </c>
      <c r="N63" s="17">
        <f t="shared" si="13"/>
        <v>0.15325670498084293</v>
      </c>
      <c r="O63" s="16">
        <f t="shared" si="14"/>
        <v>0.77911646586345373</v>
      </c>
      <c r="P63" s="7">
        <f t="shared" si="15"/>
        <v>0.22088353413654627</v>
      </c>
      <c r="Q63" s="6">
        <f t="shared" si="16"/>
        <v>0.19780219780219779</v>
      </c>
      <c r="R63" s="6">
        <f t="shared" si="17"/>
        <v>0.80219780219780223</v>
      </c>
      <c r="S63" s="6">
        <f t="shared" si="18"/>
        <v>0.46053126049097848</v>
      </c>
      <c r="T63" s="19" t="s">
        <v>228</v>
      </c>
      <c r="U63" s="19" t="str">
        <f t="shared" si="9"/>
        <v>⬆️ Raise fee to 25–30%</v>
      </c>
      <c r="V63" s="6">
        <f>'3A_Qualitative_Analysis'!H63</f>
        <v>4.3</v>
      </c>
    </row>
    <row r="64" spans="1:22" ht="14" customHeight="1" x14ac:dyDescent="0.15">
      <c r="A64" s="2" t="s">
        <v>113</v>
      </c>
      <c r="B64" s="2">
        <v>37248</v>
      </c>
      <c r="C64" s="2">
        <v>10</v>
      </c>
      <c r="D64" s="2">
        <v>33</v>
      </c>
      <c r="E64" s="3">
        <v>0.41</v>
      </c>
      <c r="F64" s="4">
        <v>18</v>
      </c>
      <c r="G64" s="3">
        <v>0.3</v>
      </c>
      <c r="H64" s="5">
        <v>7.2400000000000006E-2</v>
      </c>
      <c r="I64" s="5">
        <v>1.77E-2</v>
      </c>
      <c r="J64" s="2">
        <v>4</v>
      </c>
      <c r="K64" s="6">
        <f t="shared" si="10"/>
        <v>3.2528017120009009E-2</v>
      </c>
      <c r="L64" s="6">
        <f t="shared" si="11"/>
        <v>0.25609756097560982</v>
      </c>
      <c r="M64" s="16">
        <f t="shared" si="12"/>
        <v>1</v>
      </c>
      <c r="N64" s="17">
        <f t="shared" si="13"/>
        <v>0.2311621966794381</v>
      </c>
      <c r="O64" s="16">
        <f t="shared" si="14"/>
        <v>0.31726907630522089</v>
      </c>
      <c r="P64" s="7">
        <f t="shared" si="15"/>
        <v>0.68273092369477917</v>
      </c>
      <c r="Q64" s="6">
        <f t="shared" si="16"/>
        <v>1.098901098901099E-2</v>
      </c>
      <c r="R64" s="6">
        <f t="shared" si="17"/>
        <v>0.98901098901098905</v>
      </c>
      <c r="S64" s="6">
        <f t="shared" si="18"/>
        <v>0.4599532690328082</v>
      </c>
      <c r="T64" s="19" t="s">
        <v>222</v>
      </c>
      <c r="U64" s="19" t="str">
        <f t="shared" si="9"/>
        <v>✅ Keep as is</v>
      </c>
      <c r="V64" s="6">
        <f>'3A_Qualitative_Analysis'!H64</f>
        <v>4.2</v>
      </c>
    </row>
    <row r="65" spans="1:22" ht="14" customHeight="1" x14ac:dyDescent="0.15">
      <c r="A65" s="2" t="s">
        <v>150</v>
      </c>
      <c r="B65" s="2">
        <v>24768</v>
      </c>
      <c r="C65" s="2">
        <v>8</v>
      </c>
      <c r="D65" s="2">
        <v>11</v>
      </c>
      <c r="E65" s="3">
        <v>0.84</v>
      </c>
      <c r="F65" s="4">
        <v>36.299999999999997</v>
      </c>
      <c r="G65" s="3">
        <v>0.28999999999999998</v>
      </c>
      <c r="H65" s="5">
        <v>0</v>
      </c>
      <c r="I65" s="5">
        <v>3.1E-2</v>
      </c>
      <c r="J65" s="2">
        <v>3</v>
      </c>
      <c r="K65" s="6">
        <f t="shared" si="10"/>
        <v>2.0814326744382498E-2</v>
      </c>
      <c r="L65" s="6">
        <f t="shared" si="11"/>
        <v>1</v>
      </c>
      <c r="M65" s="16">
        <f t="shared" si="12"/>
        <v>0.94736842105263153</v>
      </c>
      <c r="N65" s="17">
        <f t="shared" si="13"/>
        <v>0</v>
      </c>
      <c r="O65" s="16">
        <f t="shared" si="14"/>
        <v>0.85140562248995977</v>
      </c>
      <c r="P65" s="7">
        <f t="shared" si="15"/>
        <v>0.14859437751004023</v>
      </c>
      <c r="Q65" s="6">
        <f t="shared" si="16"/>
        <v>0</v>
      </c>
      <c r="R65" s="6">
        <f t="shared" si="17"/>
        <v>1</v>
      </c>
      <c r="S65" s="6">
        <f t="shared" si="18"/>
        <v>0.459536703647626</v>
      </c>
      <c r="T65" s="19" t="s">
        <v>240</v>
      </c>
      <c r="U65" s="19" t="str">
        <f t="shared" si="9"/>
        <v>✅ Keep as is</v>
      </c>
      <c r="V65" s="6">
        <f>'3A_Qualitative_Analysis'!H65</f>
        <v>4.2</v>
      </c>
    </row>
    <row r="66" spans="1:22" ht="14" customHeight="1" x14ac:dyDescent="0.15">
      <c r="A66" s="2" t="s">
        <v>152</v>
      </c>
      <c r="B66" s="2">
        <v>23616</v>
      </c>
      <c r="C66" s="2">
        <v>16</v>
      </c>
      <c r="D66" s="2">
        <v>20</v>
      </c>
      <c r="E66" s="3">
        <v>0.35</v>
      </c>
      <c r="F66" s="4">
        <v>19.399999999999999</v>
      </c>
      <c r="G66" s="3">
        <v>0.3</v>
      </c>
      <c r="H66" s="5">
        <v>4.3200000000000002E-2</v>
      </c>
      <c r="I66" s="5">
        <v>1.37E-2</v>
      </c>
      <c r="J66" s="2">
        <v>8</v>
      </c>
      <c r="K66" s="6">
        <f t="shared" ref="K66:K97" si="19">(B66 - MIN($B$2:$B$201)) / (MAX($B$2:$B$201) - MIN($B$2:$B$201))</f>
        <v>1.9733063017401589E-2</v>
      </c>
      <c r="L66" s="6">
        <f t="shared" ref="L66:L97" si="20">(F66 - MIN($F$2:$F$201)) / (MAX($F$2:$F$201) - MIN($F$2:$F$201))</f>
        <v>0.31300813008130079</v>
      </c>
      <c r="M66" s="16">
        <f t="shared" ref="M66:M97" si="21">(G66 - MIN($G$2:$G$201)) / (MAX($G$2:$G$201) - MIN($G$2:$G$201))</f>
        <v>1</v>
      </c>
      <c r="N66" s="17">
        <f t="shared" ref="N66:N97" si="22">(H66 - MIN($H$2:$H$201)) / (MAX($H$2:$H$201) - MIN($H$2:$H$201))</f>
        <v>0.13793103448275865</v>
      </c>
      <c r="O66" s="16">
        <f t="shared" ref="O66:O97" si="23">(I66 - MIN($I$2:$I$201)) / (MAX($I$2:$I$201) - MIN($I$2:$I$201))</f>
        <v>0.15662650602409639</v>
      </c>
      <c r="P66" s="7">
        <f t="shared" ref="P66:P97" si="24">1-O66</f>
        <v>0.84337349397590367</v>
      </c>
      <c r="Q66" s="6">
        <f t="shared" ref="Q66:Q97" si="25">(J66 - MIN($J$2:$J$201)) / (MAX($J$2:$J$201) - MIN($J$2:$J$201))</f>
        <v>5.4945054945054944E-2</v>
      </c>
      <c r="R66" s="6">
        <f t="shared" ref="R66:R97" si="26">1-Q66</f>
        <v>0.94505494505494503</v>
      </c>
      <c r="S66" s="6">
        <f t="shared" ref="S66:S97" si="27">(K66*0.25)+(L66*0.15)+(M66*0.2)+(N66*0.2)+(P66*0.1)+(R66*0.1)</f>
        <v>0.45831353606618208</v>
      </c>
      <c r="T66" s="19" t="s">
        <v>241</v>
      </c>
      <c r="U66" s="19" t="str">
        <f t="shared" si="9"/>
        <v>✅ Keep as is</v>
      </c>
      <c r="V66" s="6">
        <f>'3A_Qualitative_Analysis'!H66</f>
        <v>4.2</v>
      </c>
    </row>
    <row r="67" spans="1:22" ht="14" customHeight="1" x14ac:dyDescent="0.15">
      <c r="A67" s="2" t="s">
        <v>73</v>
      </c>
      <c r="B67" s="2">
        <v>67944</v>
      </c>
      <c r="C67" s="2">
        <v>13</v>
      </c>
      <c r="D67" s="2">
        <v>36</v>
      </c>
      <c r="E67" s="3">
        <v>0.09</v>
      </c>
      <c r="F67" s="4">
        <v>24.7</v>
      </c>
      <c r="G67" s="3">
        <v>0.28999999999999998</v>
      </c>
      <c r="H67" s="5">
        <v>3.04E-2</v>
      </c>
      <c r="I67" s="5">
        <v>1.8700000000000001E-2</v>
      </c>
      <c r="J67" s="2">
        <v>12</v>
      </c>
      <c r="K67" s="6">
        <f t="shared" si="19"/>
        <v>6.1339190178521144E-2</v>
      </c>
      <c r="L67" s="6">
        <f t="shared" si="20"/>
        <v>0.52845528455284563</v>
      </c>
      <c r="M67" s="16">
        <f t="shared" si="21"/>
        <v>0.94736842105263153</v>
      </c>
      <c r="N67" s="17">
        <f t="shared" si="22"/>
        <v>9.706257982120052E-2</v>
      </c>
      <c r="O67" s="16">
        <f t="shared" si="23"/>
        <v>0.35742971887550207</v>
      </c>
      <c r="P67" s="7">
        <f t="shared" si="24"/>
        <v>0.64257028112449799</v>
      </c>
      <c r="Q67" s="6">
        <f t="shared" si="25"/>
        <v>9.8901098901098897E-2</v>
      </c>
      <c r="R67" s="6">
        <f t="shared" si="26"/>
        <v>0.90109890109890112</v>
      </c>
      <c r="S67" s="6">
        <f t="shared" si="27"/>
        <v>0.45785620862466347</v>
      </c>
      <c r="T67" s="19" t="s">
        <v>234</v>
      </c>
      <c r="U67" s="19" t="str">
        <f t="shared" ref="U67:U130" si="28">IF(AND(B67&gt;83856, I67&lt;2, G67&lt;25), "⬆️ Raise fee to 25–30%", IF(AND(H67*100&gt;25, G67&gt;15), "⬇️ Lower fee to 10–15%", IF(J67&gt;10, "⏸ Hold fee – fix ops", "✅ Keep as is")))</f>
        <v>⏸ Hold fee – fix ops</v>
      </c>
      <c r="V67" s="6">
        <f>'3A_Qualitative_Analysis'!H67</f>
        <v>4.2</v>
      </c>
    </row>
    <row r="68" spans="1:22" ht="14" customHeight="1" x14ac:dyDescent="0.15">
      <c r="A68" s="2" t="s">
        <v>14</v>
      </c>
      <c r="B68" s="2">
        <v>238560</v>
      </c>
      <c r="C68" s="2">
        <v>82</v>
      </c>
      <c r="D68" s="2">
        <v>191</v>
      </c>
      <c r="E68" s="3">
        <v>0.22</v>
      </c>
      <c r="F68" s="4">
        <v>21.7</v>
      </c>
      <c r="G68" s="3">
        <v>0.25</v>
      </c>
      <c r="H68" s="5">
        <v>4.5199999999999997E-2</v>
      </c>
      <c r="I68" s="5">
        <v>1.7999999999999999E-2</v>
      </c>
      <c r="J68" s="2">
        <v>5</v>
      </c>
      <c r="K68" s="6">
        <f t="shared" si="19"/>
        <v>0.22147885340992285</v>
      </c>
      <c r="L68" s="6">
        <f t="shared" si="20"/>
        <v>0.40650406504065045</v>
      </c>
      <c r="M68" s="16">
        <f t="shared" si="21"/>
        <v>0.73684210526315796</v>
      </c>
      <c r="N68" s="17">
        <f t="shared" si="22"/>
        <v>0.14431673052362706</v>
      </c>
      <c r="O68" s="16">
        <f t="shared" si="23"/>
        <v>0.32931726907630515</v>
      </c>
      <c r="P68" s="7">
        <f t="shared" si="24"/>
        <v>0.6706827309236949</v>
      </c>
      <c r="Q68" s="6">
        <f t="shared" si="25"/>
        <v>2.197802197802198E-2</v>
      </c>
      <c r="R68" s="6">
        <f t="shared" si="26"/>
        <v>0.97802197802197799</v>
      </c>
      <c r="S68" s="6">
        <f t="shared" si="27"/>
        <v>0.45744756116050256</v>
      </c>
      <c r="T68" s="19" t="s">
        <v>239</v>
      </c>
      <c r="U68" s="19" t="str">
        <f t="shared" si="28"/>
        <v>⬆️ Raise fee to 25–30%</v>
      </c>
      <c r="V68" s="6">
        <f>'3A_Qualitative_Analysis'!H68</f>
        <v>4.2</v>
      </c>
    </row>
    <row r="69" spans="1:22" ht="14" customHeight="1" x14ac:dyDescent="0.15">
      <c r="A69" s="2" t="s">
        <v>190</v>
      </c>
      <c r="B69" s="2">
        <v>8880</v>
      </c>
      <c r="C69" s="2">
        <v>7</v>
      </c>
      <c r="D69" s="2">
        <v>11</v>
      </c>
      <c r="E69" s="3">
        <v>0.72</v>
      </c>
      <c r="F69" s="4">
        <v>15.7</v>
      </c>
      <c r="G69" s="3">
        <v>0.3</v>
      </c>
      <c r="H69" s="5">
        <v>7.3200000000000001E-2</v>
      </c>
      <c r="I69" s="5">
        <v>1.35E-2</v>
      </c>
      <c r="J69" s="2">
        <v>4</v>
      </c>
      <c r="K69" s="6">
        <f t="shared" si="19"/>
        <v>5.9018978431041279E-3</v>
      </c>
      <c r="L69" s="6">
        <f t="shared" si="20"/>
        <v>0.16260162601626019</v>
      </c>
      <c r="M69" s="16">
        <f t="shared" si="21"/>
        <v>1</v>
      </c>
      <c r="N69" s="17">
        <f t="shared" si="22"/>
        <v>0.23371647509578547</v>
      </c>
      <c r="O69" s="16">
        <f t="shared" si="23"/>
        <v>0.14859437751004015</v>
      </c>
      <c r="P69" s="7">
        <f t="shared" si="24"/>
        <v>0.85140562248995988</v>
      </c>
      <c r="Q69" s="6">
        <f t="shared" si="25"/>
        <v>1.098901098901099E-2</v>
      </c>
      <c r="R69" s="6">
        <f t="shared" si="26"/>
        <v>0.98901098901098905</v>
      </c>
      <c r="S69" s="6">
        <f t="shared" si="27"/>
        <v>0.45665067453246699</v>
      </c>
      <c r="T69" s="19" t="s">
        <v>242</v>
      </c>
      <c r="U69" s="19" t="str">
        <f t="shared" si="28"/>
        <v>✅ Keep as is</v>
      </c>
      <c r="V69" s="6">
        <f>'3A_Qualitative_Analysis'!H69</f>
        <v>4.2</v>
      </c>
    </row>
    <row r="70" spans="1:22" ht="14" customHeight="1" x14ac:dyDescent="0.15">
      <c r="A70" s="2" t="s">
        <v>27</v>
      </c>
      <c r="B70" s="2">
        <v>165396</v>
      </c>
      <c r="C70" s="2">
        <v>143</v>
      </c>
      <c r="D70" s="2">
        <v>318</v>
      </c>
      <c r="E70" s="3">
        <v>0.56000000000000005</v>
      </c>
      <c r="F70" s="4">
        <v>21.7</v>
      </c>
      <c r="G70" s="3">
        <v>0.3</v>
      </c>
      <c r="H70" s="5">
        <v>5.1200000000000002E-2</v>
      </c>
      <c r="I70" s="5">
        <v>2.4799999999999999E-2</v>
      </c>
      <c r="J70" s="2">
        <v>17</v>
      </c>
      <c r="K70" s="6">
        <f t="shared" si="19"/>
        <v>0.15280734358281242</v>
      </c>
      <c r="L70" s="6">
        <f t="shared" si="20"/>
        <v>0.40650406504065045</v>
      </c>
      <c r="M70" s="16">
        <f t="shared" si="21"/>
        <v>1</v>
      </c>
      <c r="N70" s="17">
        <f t="shared" si="22"/>
        <v>0.16347381864623245</v>
      </c>
      <c r="O70" s="16">
        <f t="shared" si="23"/>
        <v>0.60240963855421681</v>
      </c>
      <c r="P70" s="7">
        <f t="shared" si="24"/>
        <v>0.39759036144578319</v>
      </c>
      <c r="Q70" s="6">
        <f t="shared" si="25"/>
        <v>0.15384615384615385</v>
      </c>
      <c r="R70" s="6">
        <f t="shared" si="26"/>
        <v>0.84615384615384615</v>
      </c>
      <c r="S70" s="6">
        <f t="shared" si="27"/>
        <v>0.45624663014101019</v>
      </c>
      <c r="T70" s="19" t="s">
        <v>225</v>
      </c>
      <c r="U70" s="19" t="str">
        <f t="shared" si="28"/>
        <v>⬆️ Raise fee to 25–30%</v>
      </c>
      <c r="V70" s="6">
        <f>'3A_Qualitative_Analysis'!H70</f>
        <v>4.2</v>
      </c>
    </row>
    <row r="71" spans="1:22" ht="14" customHeight="1" x14ac:dyDescent="0.15">
      <c r="A71" s="2" t="s">
        <v>158</v>
      </c>
      <c r="B71" s="2">
        <v>19872</v>
      </c>
      <c r="C71" s="2">
        <v>14</v>
      </c>
      <c r="D71" s="2">
        <v>16</v>
      </c>
      <c r="E71" s="3">
        <v>0.88</v>
      </c>
      <c r="F71" s="4">
        <v>20.9</v>
      </c>
      <c r="G71" s="3">
        <v>0.28999999999999998</v>
      </c>
      <c r="H71" s="5">
        <v>5.9200000000000003E-2</v>
      </c>
      <c r="I71" s="5">
        <v>1.4200000000000001E-2</v>
      </c>
      <c r="J71" s="2">
        <v>16</v>
      </c>
      <c r="K71" s="6">
        <f t="shared" si="19"/>
        <v>1.6218955904713634E-2</v>
      </c>
      <c r="L71" s="6">
        <f t="shared" si="20"/>
        <v>0.37398373983739835</v>
      </c>
      <c r="M71" s="16">
        <f t="shared" si="21"/>
        <v>0.94736842105263153</v>
      </c>
      <c r="N71" s="17">
        <f t="shared" si="22"/>
        <v>0.18901660280970628</v>
      </c>
      <c r="O71" s="16">
        <f t="shared" si="23"/>
        <v>0.17670682730923698</v>
      </c>
      <c r="P71" s="7">
        <f t="shared" si="24"/>
        <v>0.82329317269076308</v>
      </c>
      <c r="Q71" s="6">
        <f t="shared" si="25"/>
        <v>0.14285714285714285</v>
      </c>
      <c r="R71" s="6">
        <f t="shared" si="26"/>
        <v>0.85714285714285721</v>
      </c>
      <c r="S71" s="6">
        <f t="shared" si="27"/>
        <v>0.45547290770761784</v>
      </c>
      <c r="T71" s="19" t="s">
        <v>222</v>
      </c>
      <c r="U71" s="19" t="str">
        <f t="shared" si="28"/>
        <v>⏸ Hold fee – fix ops</v>
      </c>
      <c r="V71" s="6">
        <f>'3A_Qualitative_Analysis'!H71</f>
        <v>4.2</v>
      </c>
    </row>
    <row r="72" spans="1:22" ht="14" customHeight="1" x14ac:dyDescent="0.15">
      <c r="A72" s="2" t="s">
        <v>51</v>
      </c>
      <c r="B72" s="2">
        <v>99120</v>
      </c>
      <c r="C72" s="2">
        <v>58</v>
      </c>
      <c r="D72" s="2">
        <v>276</v>
      </c>
      <c r="E72" s="3">
        <v>0.95</v>
      </c>
      <c r="F72" s="4">
        <v>28</v>
      </c>
      <c r="G72" s="3">
        <v>0.3</v>
      </c>
      <c r="H72" s="5">
        <v>1.7999999999999999E-2</v>
      </c>
      <c r="I72" s="5">
        <v>2.8799999999999999E-2</v>
      </c>
      <c r="J72" s="2">
        <v>6</v>
      </c>
      <c r="K72" s="6">
        <f t="shared" si="19"/>
        <v>9.0600889789941991E-2</v>
      </c>
      <c r="L72" s="6">
        <f t="shared" si="20"/>
        <v>0.66260162601626027</v>
      </c>
      <c r="M72" s="16">
        <f t="shared" si="21"/>
        <v>1</v>
      </c>
      <c r="N72" s="17">
        <f t="shared" si="22"/>
        <v>5.7471264367816091E-2</v>
      </c>
      <c r="O72" s="16">
        <f t="shared" si="23"/>
        <v>0.76305220883534131</v>
      </c>
      <c r="P72" s="7">
        <f t="shared" si="24"/>
        <v>0.23694779116465869</v>
      </c>
      <c r="Q72" s="6">
        <f t="shared" si="25"/>
        <v>3.2967032967032968E-2</v>
      </c>
      <c r="R72" s="6">
        <f t="shared" si="26"/>
        <v>0.96703296703296704</v>
      </c>
      <c r="S72" s="6">
        <f t="shared" si="27"/>
        <v>0.45393279504325035</v>
      </c>
      <c r="T72" s="19" t="s">
        <v>243</v>
      </c>
      <c r="U72" s="19" t="str">
        <f t="shared" si="28"/>
        <v>⬆️ Raise fee to 25–30%</v>
      </c>
      <c r="V72" s="6">
        <f>'3A_Qualitative_Analysis'!H72</f>
        <v>4.1000000000000005</v>
      </c>
    </row>
    <row r="73" spans="1:22" ht="14" customHeight="1" x14ac:dyDescent="0.15">
      <c r="A73" s="2" t="s">
        <v>159</v>
      </c>
      <c r="B73" s="2">
        <v>19824</v>
      </c>
      <c r="C73" s="2">
        <v>6</v>
      </c>
      <c r="D73" s="2">
        <v>7</v>
      </c>
      <c r="E73" s="3">
        <v>0.3</v>
      </c>
      <c r="F73" s="4">
        <v>23.7</v>
      </c>
      <c r="G73" s="3">
        <v>0.27</v>
      </c>
      <c r="H73" s="5">
        <v>7.3999999999999996E-2</v>
      </c>
      <c r="I73" s="5">
        <v>1.9599999999999999E-2</v>
      </c>
      <c r="J73" s="2">
        <v>4</v>
      </c>
      <c r="K73" s="6">
        <f t="shared" si="19"/>
        <v>1.6173903249422764E-2</v>
      </c>
      <c r="L73" s="6">
        <f t="shared" si="20"/>
        <v>0.48780487804878053</v>
      </c>
      <c r="M73" s="16">
        <f t="shared" si="21"/>
        <v>0.84210526315789491</v>
      </c>
      <c r="N73" s="17">
        <f t="shared" si="22"/>
        <v>0.23627075351213284</v>
      </c>
      <c r="O73" s="16">
        <f t="shared" si="23"/>
        <v>0.39357429718875497</v>
      </c>
      <c r="P73" s="7">
        <f t="shared" si="24"/>
        <v>0.60642570281124497</v>
      </c>
      <c r="Q73" s="6">
        <f t="shared" si="25"/>
        <v>1.098901098901099E-2</v>
      </c>
      <c r="R73" s="6">
        <f t="shared" si="26"/>
        <v>0.98901098901098905</v>
      </c>
      <c r="S73" s="6">
        <f t="shared" si="27"/>
        <v>0.45243308003590177</v>
      </c>
      <c r="T73" s="19" t="s">
        <v>222</v>
      </c>
      <c r="U73" s="19" t="str">
        <f t="shared" si="28"/>
        <v>✅ Keep as is</v>
      </c>
      <c r="V73" s="6">
        <f>'3A_Qualitative_Analysis'!H73</f>
        <v>4.1000000000000005</v>
      </c>
    </row>
    <row r="74" spans="1:22" ht="14" customHeight="1" x14ac:dyDescent="0.15">
      <c r="A74" s="2" t="s">
        <v>96</v>
      </c>
      <c r="B74" s="2">
        <v>44304</v>
      </c>
      <c r="C74" s="2">
        <v>9</v>
      </c>
      <c r="D74" s="2">
        <v>14</v>
      </c>
      <c r="E74" s="3">
        <v>0.38</v>
      </c>
      <c r="F74" s="4">
        <v>18.5</v>
      </c>
      <c r="G74" s="3">
        <v>0.28999999999999998</v>
      </c>
      <c r="H74" s="5">
        <v>5.1999999999999998E-2</v>
      </c>
      <c r="I74" s="5">
        <v>1.41E-2</v>
      </c>
      <c r="J74" s="2">
        <v>8</v>
      </c>
      <c r="K74" s="6">
        <f t="shared" si="19"/>
        <v>3.9150757447767075E-2</v>
      </c>
      <c r="L74" s="6">
        <f t="shared" si="20"/>
        <v>0.27642276422764234</v>
      </c>
      <c r="M74" s="16">
        <f t="shared" si="21"/>
        <v>0.94736842105263153</v>
      </c>
      <c r="N74" s="17">
        <f t="shared" si="22"/>
        <v>0.16602809706257982</v>
      </c>
      <c r="O74" s="16">
        <f t="shared" si="23"/>
        <v>0.17269076305220882</v>
      </c>
      <c r="P74" s="7">
        <f t="shared" si="24"/>
        <v>0.82730923694779124</v>
      </c>
      <c r="Q74" s="6">
        <f t="shared" si="25"/>
        <v>5.4945054945054944E-2</v>
      </c>
      <c r="R74" s="6">
        <f t="shared" si="26"/>
        <v>0.94505494505494503</v>
      </c>
      <c r="S74" s="6">
        <f t="shared" si="27"/>
        <v>0.45116682581940404</v>
      </c>
      <c r="T74" s="19" t="s">
        <v>222</v>
      </c>
      <c r="U74" s="19" t="str">
        <f t="shared" si="28"/>
        <v>✅ Keep as is</v>
      </c>
      <c r="V74" s="6">
        <f>'3A_Qualitative_Analysis'!H74</f>
        <v>4.1000000000000005</v>
      </c>
    </row>
    <row r="75" spans="1:22" ht="14" customHeight="1" x14ac:dyDescent="0.15">
      <c r="A75" s="2" t="s">
        <v>188</v>
      </c>
      <c r="B75" s="2">
        <v>10008</v>
      </c>
      <c r="C75" s="2">
        <v>6</v>
      </c>
      <c r="D75" s="2">
        <v>50</v>
      </c>
      <c r="E75" s="3">
        <v>0.05</v>
      </c>
      <c r="F75" s="4">
        <v>18.3</v>
      </c>
      <c r="G75" s="3">
        <v>0.3</v>
      </c>
      <c r="H75" s="5">
        <v>5.3199999999999997E-2</v>
      </c>
      <c r="I75" s="5">
        <v>1.55E-2</v>
      </c>
      <c r="J75" s="2">
        <v>5</v>
      </c>
      <c r="K75" s="6">
        <f t="shared" si="19"/>
        <v>6.9606352424396011E-3</v>
      </c>
      <c r="L75" s="6">
        <f t="shared" si="20"/>
        <v>0.26829268292682934</v>
      </c>
      <c r="M75" s="16">
        <f t="shared" si="21"/>
        <v>1</v>
      </c>
      <c r="N75" s="17">
        <f t="shared" si="22"/>
        <v>0.16985951468710089</v>
      </c>
      <c r="O75" s="16">
        <f t="shared" si="23"/>
        <v>0.2289156626506024</v>
      </c>
      <c r="P75" s="7">
        <f t="shared" si="24"/>
        <v>0.77108433734939763</v>
      </c>
      <c r="Q75" s="6">
        <f t="shared" si="25"/>
        <v>2.197802197802198E-2</v>
      </c>
      <c r="R75" s="6">
        <f t="shared" si="26"/>
        <v>0.97802197802197799</v>
      </c>
      <c r="S75" s="6">
        <f t="shared" si="27"/>
        <v>0.45086659572419202</v>
      </c>
      <c r="T75" s="19" t="s">
        <v>228</v>
      </c>
      <c r="U75" s="19" t="str">
        <f t="shared" si="28"/>
        <v>✅ Keep as is</v>
      </c>
      <c r="V75" s="6">
        <f>'3A_Qualitative_Analysis'!H75</f>
        <v>4.1000000000000005</v>
      </c>
    </row>
    <row r="76" spans="1:22" ht="14" customHeight="1" x14ac:dyDescent="0.15">
      <c r="A76" s="2" t="s">
        <v>20</v>
      </c>
      <c r="B76" s="2">
        <v>211200</v>
      </c>
      <c r="C76" s="2">
        <v>38</v>
      </c>
      <c r="D76" s="2">
        <v>46</v>
      </c>
      <c r="E76" s="3">
        <v>0.68</v>
      </c>
      <c r="F76" s="4">
        <v>21.4</v>
      </c>
      <c r="G76" s="3">
        <v>0.24</v>
      </c>
      <c r="H76" s="5">
        <v>3.3599999999999998E-2</v>
      </c>
      <c r="I76" s="5">
        <v>1.38E-2</v>
      </c>
      <c r="J76" s="2">
        <v>3</v>
      </c>
      <c r="K76" s="6">
        <f t="shared" si="19"/>
        <v>0.19579883989412625</v>
      </c>
      <c r="L76" s="6">
        <f t="shared" si="20"/>
        <v>0.39430894308943087</v>
      </c>
      <c r="M76" s="16">
        <f t="shared" si="21"/>
        <v>0.68421052631578949</v>
      </c>
      <c r="N76" s="17">
        <f t="shared" si="22"/>
        <v>0.10727969348659004</v>
      </c>
      <c r="O76" s="16">
        <f t="shared" si="23"/>
        <v>0.1606425702811245</v>
      </c>
      <c r="P76" s="7">
        <f t="shared" si="24"/>
        <v>0.8393574297188755</v>
      </c>
      <c r="Q76" s="6">
        <f t="shared" si="25"/>
        <v>0</v>
      </c>
      <c r="R76" s="6">
        <f t="shared" si="26"/>
        <v>1</v>
      </c>
      <c r="S76" s="6">
        <f t="shared" si="27"/>
        <v>0.45032983836930962</v>
      </c>
      <c r="T76" s="19" t="s">
        <v>244</v>
      </c>
      <c r="U76" s="19" t="str">
        <f t="shared" si="28"/>
        <v>⬆️ Raise fee to 25–30%</v>
      </c>
      <c r="V76" s="6">
        <f>'3A_Qualitative_Analysis'!H76</f>
        <v>4.1000000000000005</v>
      </c>
    </row>
    <row r="77" spans="1:22" ht="14" customHeight="1" x14ac:dyDescent="0.15">
      <c r="A77" s="2" t="s">
        <v>149</v>
      </c>
      <c r="B77" s="2">
        <v>25380</v>
      </c>
      <c r="C77" s="2">
        <v>7</v>
      </c>
      <c r="D77" s="2">
        <v>23</v>
      </c>
      <c r="E77" s="3">
        <v>0.97</v>
      </c>
      <c r="F77" s="4">
        <v>21.1</v>
      </c>
      <c r="G77" s="3">
        <v>0.3</v>
      </c>
      <c r="H77" s="5">
        <v>3.5999999999999997E-2</v>
      </c>
      <c r="I77" s="5">
        <v>1.84E-2</v>
      </c>
      <c r="J77" s="2">
        <v>4</v>
      </c>
      <c r="K77" s="6">
        <f t="shared" si="19"/>
        <v>2.1388748099341104E-2</v>
      </c>
      <c r="L77" s="6">
        <f t="shared" si="20"/>
        <v>0.38211382113821152</v>
      </c>
      <c r="M77" s="16">
        <f t="shared" si="21"/>
        <v>1</v>
      </c>
      <c r="N77" s="17">
        <f t="shared" si="22"/>
        <v>0.11494252873563218</v>
      </c>
      <c r="O77" s="16">
        <f t="shared" si="23"/>
        <v>0.34538152610441764</v>
      </c>
      <c r="P77" s="7">
        <f t="shared" si="24"/>
        <v>0.65461847389558236</v>
      </c>
      <c r="Q77" s="6">
        <f t="shared" si="25"/>
        <v>1.098901098901099E-2</v>
      </c>
      <c r="R77" s="6">
        <f t="shared" si="26"/>
        <v>0.98901098901098905</v>
      </c>
      <c r="S77" s="6">
        <f t="shared" si="27"/>
        <v>0.45001571223335057</v>
      </c>
      <c r="T77" s="19" t="s">
        <v>222</v>
      </c>
      <c r="U77" s="19" t="str">
        <f t="shared" si="28"/>
        <v>✅ Keep as is</v>
      </c>
      <c r="V77" s="6">
        <f>'3A_Qualitative_Analysis'!H77</f>
        <v>4.1000000000000005</v>
      </c>
    </row>
    <row r="78" spans="1:22" ht="14" customHeight="1" x14ac:dyDescent="0.15">
      <c r="A78" s="2" t="s">
        <v>128</v>
      </c>
      <c r="B78" s="2">
        <v>31416</v>
      </c>
      <c r="C78" s="2">
        <v>10</v>
      </c>
      <c r="D78" s="2">
        <v>24</v>
      </c>
      <c r="E78" s="3">
        <v>0.17</v>
      </c>
      <c r="F78" s="4">
        <v>20.8</v>
      </c>
      <c r="G78" s="3">
        <v>0.3</v>
      </c>
      <c r="H78" s="5">
        <v>2.8000000000000001E-2</v>
      </c>
      <c r="I78" s="5">
        <v>1.44E-2</v>
      </c>
      <c r="J78" s="2">
        <v>14</v>
      </c>
      <c r="K78" s="6">
        <f t="shared" si="19"/>
        <v>2.7054119502168159E-2</v>
      </c>
      <c r="L78" s="6">
        <f t="shared" si="20"/>
        <v>0.36991869918699194</v>
      </c>
      <c r="M78" s="16">
        <f t="shared" si="21"/>
        <v>1</v>
      </c>
      <c r="N78" s="17">
        <f t="shared" si="22"/>
        <v>8.9399744572158379E-2</v>
      </c>
      <c r="O78" s="16">
        <f t="shared" si="23"/>
        <v>0.18473895582329317</v>
      </c>
      <c r="P78" s="7">
        <f t="shared" si="24"/>
        <v>0.81526104417670686</v>
      </c>
      <c r="Q78" s="6">
        <f t="shared" si="25"/>
        <v>0.12087912087912088</v>
      </c>
      <c r="R78" s="6">
        <f t="shared" si="26"/>
        <v>0.87912087912087911</v>
      </c>
      <c r="S78" s="6">
        <f t="shared" si="27"/>
        <v>0.44956947599778119</v>
      </c>
      <c r="T78" s="19" t="s">
        <v>222</v>
      </c>
      <c r="U78" s="19" t="str">
        <f t="shared" si="28"/>
        <v>⏸ Hold fee – fix ops</v>
      </c>
      <c r="V78" s="6">
        <f>'3A_Qualitative_Analysis'!H78</f>
        <v>4.1000000000000005</v>
      </c>
    </row>
    <row r="79" spans="1:22" ht="14" customHeight="1" x14ac:dyDescent="0.15">
      <c r="A79" s="2" t="s">
        <v>175</v>
      </c>
      <c r="B79" s="2">
        <v>14520</v>
      </c>
      <c r="C79" s="2">
        <v>6</v>
      </c>
      <c r="D79" s="2">
        <v>12</v>
      </c>
      <c r="E79" s="3">
        <v>0.68</v>
      </c>
      <c r="F79" s="4">
        <v>19.8</v>
      </c>
      <c r="G79" s="3">
        <v>0.3</v>
      </c>
      <c r="H79" s="5">
        <v>5.9200000000000003E-2</v>
      </c>
      <c r="I79" s="5">
        <v>1.8700000000000001E-2</v>
      </c>
      <c r="J79" s="2">
        <v>8</v>
      </c>
      <c r="K79" s="6">
        <f t="shared" si="19"/>
        <v>1.1195584839781494E-2</v>
      </c>
      <c r="L79" s="6">
        <f t="shared" si="20"/>
        <v>0.3292682926829269</v>
      </c>
      <c r="M79" s="16">
        <f t="shared" si="21"/>
        <v>1</v>
      </c>
      <c r="N79" s="17">
        <f t="shared" si="22"/>
        <v>0.18901660280970628</v>
      </c>
      <c r="O79" s="16">
        <f t="shared" si="23"/>
        <v>0.35742971887550207</v>
      </c>
      <c r="P79" s="7">
        <f t="shared" si="24"/>
        <v>0.64257028112449799</v>
      </c>
      <c r="Q79" s="6">
        <f t="shared" si="25"/>
        <v>5.4945054945054944E-2</v>
      </c>
      <c r="R79" s="6">
        <f t="shared" si="26"/>
        <v>0.94505494505494503</v>
      </c>
      <c r="S79" s="6">
        <f t="shared" si="27"/>
        <v>0.44875498329226998</v>
      </c>
      <c r="T79" s="19" t="s">
        <v>222</v>
      </c>
      <c r="U79" s="19" t="str">
        <f t="shared" si="28"/>
        <v>✅ Keep as is</v>
      </c>
      <c r="V79" s="6">
        <f>'3A_Qualitative_Analysis'!H79</f>
        <v>4.1000000000000005</v>
      </c>
    </row>
    <row r="80" spans="1:22" ht="14" customHeight="1" x14ac:dyDescent="0.15">
      <c r="A80" s="2" t="s">
        <v>63</v>
      </c>
      <c r="B80" s="2">
        <v>78336</v>
      </c>
      <c r="C80" s="2">
        <v>17</v>
      </c>
      <c r="D80" s="2">
        <v>24</v>
      </c>
      <c r="E80" s="3">
        <v>0.5</v>
      </c>
      <c r="F80" s="4">
        <v>26</v>
      </c>
      <c r="G80" s="3">
        <v>0.25</v>
      </c>
      <c r="H80" s="5">
        <v>5.9200000000000003E-2</v>
      </c>
      <c r="I80" s="5">
        <v>1.9800000000000002E-2</v>
      </c>
      <c r="J80" s="2">
        <v>6</v>
      </c>
      <c r="K80" s="6">
        <f t="shared" si="19"/>
        <v>7.1093090048994764E-2</v>
      </c>
      <c r="L80" s="6">
        <f t="shared" si="20"/>
        <v>0.58130081300813019</v>
      </c>
      <c r="M80" s="16">
        <f t="shared" si="21"/>
        <v>0.73684210526315796</v>
      </c>
      <c r="N80" s="17">
        <f t="shared" si="22"/>
        <v>0.18901660280970628</v>
      </c>
      <c r="O80" s="16">
        <f t="shared" si="23"/>
        <v>0.4016064257028113</v>
      </c>
      <c r="P80" s="7">
        <f t="shared" si="24"/>
        <v>0.59839357429718865</v>
      </c>
      <c r="Q80" s="6">
        <f t="shared" si="25"/>
        <v>3.2967032967032968E-2</v>
      </c>
      <c r="R80" s="6">
        <f t="shared" si="26"/>
        <v>0.96703296703296704</v>
      </c>
      <c r="S80" s="6">
        <f t="shared" si="27"/>
        <v>0.44668279021105661</v>
      </c>
      <c r="T80" s="19" t="s">
        <v>222</v>
      </c>
      <c r="U80" s="19" t="str">
        <f t="shared" si="28"/>
        <v>✅ Keep as is</v>
      </c>
      <c r="V80" s="6">
        <f>'3A_Qualitative_Analysis'!H80</f>
        <v>4.1000000000000005</v>
      </c>
    </row>
    <row r="81" spans="1:22" ht="14" customHeight="1" x14ac:dyDescent="0.15">
      <c r="A81" s="2" t="s">
        <v>200</v>
      </c>
      <c r="B81" s="2">
        <v>6840</v>
      </c>
      <c r="C81" s="2">
        <v>7</v>
      </c>
      <c r="D81" s="2">
        <v>16</v>
      </c>
      <c r="E81" s="3">
        <v>0.84</v>
      </c>
      <c r="F81" s="4">
        <v>20.399999999999999</v>
      </c>
      <c r="G81" s="3">
        <v>0.28999999999999998</v>
      </c>
      <c r="H81" s="5">
        <v>5.7200000000000001E-2</v>
      </c>
      <c r="I81" s="5">
        <v>1.5100000000000001E-2</v>
      </c>
      <c r="J81" s="2">
        <v>14</v>
      </c>
      <c r="K81" s="6">
        <f t="shared" si="19"/>
        <v>3.9871599932421019E-3</v>
      </c>
      <c r="L81" s="6">
        <f t="shared" si="20"/>
        <v>0.35365853658536583</v>
      </c>
      <c r="M81" s="16">
        <f t="shared" si="21"/>
        <v>0.94736842105263153</v>
      </c>
      <c r="N81" s="17">
        <f t="shared" si="22"/>
        <v>0.18263090676883781</v>
      </c>
      <c r="O81" s="16">
        <f t="shared" si="23"/>
        <v>0.21285140562248997</v>
      </c>
      <c r="P81" s="7">
        <f t="shared" si="24"/>
        <v>0.78714859437751006</v>
      </c>
      <c r="Q81" s="6">
        <f t="shared" si="25"/>
        <v>0.12087912087912088</v>
      </c>
      <c r="R81" s="6">
        <f t="shared" si="26"/>
        <v>0.87912087912087911</v>
      </c>
      <c r="S81" s="6">
        <f t="shared" si="27"/>
        <v>0.44667238340024823</v>
      </c>
      <c r="T81" s="19" t="s">
        <v>245</v>
      </c>
      <c r="U81" s="19" t="str">
        <f t="shared" si="28"/>
        <v>⏸ Hold fee – fix ops</v>
      </c>
      <c r="V81" s="6">
        <f>'3A_Qualitative_Analysis'!H81</f>
        <v>4</v>
      </c>
    </row>
    <row r="82" spans="1:22" ht="14" customHeight="1" x14ac:dyDescent="0.15">
      <c r="A82" s="2" t="s">
        <v>130</v>
      </c>
      <c r="B82" s="2">
        <v>31104</v>
      </c>
      <c r="C82" s="2">
        <v>10</v>
      </c>
      <c r="D82" s="2">
        <v>13</v>
      </c>
      <c r="E82" s="3">
        <v>1</v>
      </c>
      <c r="F82" s="4">
        <v>18.5</v>
      </c>
      <c r="G82" s="3">
        <v>0.3</v>
      </c>
      <c r="H82" s="5">
        <v>4.9599999999999998E-2</v>
      </c>
      <c r="I82" s="5">
        <v>1.43E-2</v>
      </c>
      <c r="J82" s="2">
        <v>17</v>
      </c>
      <c r="K82" s="6">
        <f t="shared" si="19"/>
        <v>2.6761277242777496E-2</v>
      </c>
      <c r="L82" s="6">
        <f t="shared" si="20"/>
        <v>0.27642276422764234</v>
      </c>
      <c r="M82" s="16">
        <f t="shared" si="21"/>
        <v>1</v>
      </c>
      <c r="N82" s="17">
        <f t="shared" si="22"/>
        <v>0.15836526181353769</v>
      </c>
      <c r="O82" s="16">
        <f t="shared" si="23"/>
        <v>0.18072289156626506</v>
      </c>
      <c r="P82" s="7">
        <f t="shared" si="24"/>
        <v>0.81927710843373491</v>
      </c>
      <c r="Q82" s="6">
        <f t="shared" si="25"/>
        <v>0.15384615384615385</v>
      </c>
      <c r="R82" s="6">
        <f t="shared" si="26"/>
        <v>0.84615384615384615</v>
      </c>
      <c r="S82" s="6">
        <f t="shared" si="27"/>
        <v>0.44636988176630643</v>
      </c>
      <c r="T82" s="19" t="s">
        <v>228</v>
      </c>
      <c r="U82" s="19" t="str">
        <f t="shared" si="28"/>
        <v>⏸ Hold fee – fix ops</v>
      </c>
      <c r="V82" s="6">
        <f>'3A_Qualitative_Analysis'!H82</f>
        <v>4</v>
      </c>
    </row>
    <row r="83" spans="1:22" ht="14" customHeight="1" x14ac:dyDescent="0.15">
      <c r="A83" s="2" t="s">
        <v>191</v>
      </c>
      <c r="B83" s="2">
        <v>8256</v>
      </c>
      <c r="C83" s="2">
        <v>6</v>
      </c>
      <c r="D83" s="2">
        <v>8</v>
      </c>
      <c r="E83" s="3">
        <v>0.31</v>
      </c>
      <c r="F83" s="4">
        <v>17.5</v>
      </c>
      <c r="G83" s="3">
        <v>0.3</v>
      </c>
      <c r="H83" s="5">
        <v>7.0800000000000002E-2</v>
      </c>
      <c r="I83" s="5">
        <v>1.6500000000000001E-2</v>
      </c>
      <c r="J83" s="2">
        <v>11</v>
      </c>
      <c r="K83" s="6">
        <f t="shared" si="19"/>
        <v>5.3162133243228023E-3</v>
      </c>
      <c r="L83" s="6">
        <f t="shared" si="20"/>
        <v>0.2357723577235773</v>
      </c>
      <c r="M83" s="16">
        <f t="shared" si="21"/>
        <v>1</v>
      </c>
      <c r="N83" s="17">
        <f t="shared" si="22"/>
        <v>0.22605363984674332</v>
      </c>
      <c r="O83" s="16">
        <f t="shared" si="23"/>
        <v>0.26907630522088355</v>
      </c>
      <c r="P83" s="7">
        <f t="shared" si="24"/>
        <v>0.73092369477911645</v>
      </c>
      <c r="Q83" s="6">
        <f t="shared" si="25"/>
        <v>8.7912087912087919E-2</v>
      </c>
      <c r="R83" s="6">
        <f t="shared" si="26"/>
        <v>0.91208791208791207</v>
      </c>
      <c r="S83" s="6">
        <f t="shared" si="27"/>
        <v>0.44620679564566884</v>
      </c>
      <c r="T83" s="19" t="s">
        <v>228</v>
      </c>
      <c r="U83" s="19" t="str">
        <f t="shared" si="28"/>
        <v>⏸ Hold fee – fix ops</v>
      </c>
      <c r="V83" s="6">
        <f>'3A_Qualitative_Analysis'!H83</f>
        <v>4</v>
      </c>
    </row>
    <row r="84" spans="1:22" ht="14" customHeight="1" x14ac:dyDescent="0.15">
      <c r="A84" s="2" t="s">
        <v>127</v>
      </c>
      <c r="B84" s="2">
        <v>32280</v>
      </c>
      <c r="C84" s="2">
        <v>7</v>
      </c>
      <c r="D84" s="2">
        <v>14</v>
      </c>
      <c r="E84" s="3">
        <v>0.56999999999999995</v>
      </c>
      <c r="F84" s="4">
        <v>24.1</v>
      </c>
      <c r="G84" s="3">
        <v>0.3</v>
      </c>
      <c r="H84" s="5">
        <v>5.3600000000000002E-2</v>
      </c>
      <c r="I84" s="5">
        <v>2.3300000000000001E-2</v>
      </c>
      <c r="J84" s="2">
        <v>18</v>
      </c>
      <c r="K84" s="6">
        <f t="shared" si="19"/>
        <v>2.7865067297403841E-2</v>
      </c>
      <c r="L84" s="6">
        <f t="shared" si="20"/>
        <v>0.50406504065040658</v>
      </c>
      <c r="M84" s="16">
        <f t="shared" si="21"/>
        <v>1</v>
      </c>
      <c r="N84" s="17">
        <f t="shared" si="22"/>
        <v>0.1711366538952746</v>
      </c>
      <c r="O84" s="16">
        <f t="shared" si="23"/>
        <v>0.54216867469879515</v>
      </c>
      <c r="P84" s="7">
        <f t="shared" si="24"/>
        <v>0.45783132530120485</v>
      </c>
      <c r="Q84" s="6">
        <f t="shared" si="25"/>
        <v>0.16483516483516483</v>
      </c>
      <c r="R84" s="6">
        <f t="shared" si="26"/>
        <v>0.8351648351648352</v>
      </c>
      <c r="S84" s="6">
        <f t="shared" si="27"/>
        <v>0.44610296974757091</v>
      </c>
      <c r="T84" s="19" t="s">
        <v>246</v>
      </c>
      <c r="U84" s="19" t="str">
        <f t="shared" si="28"/>
        <v>⏸ Hold fee – fix ops</v>
      </c>
      <c r="V84" s="6">
        <f>'3A_Qualitative_Analysis'!H84</f>
        <v>4</v>
      </c>
    </row>
    <row r="85" spans="1:22" ht="14" customHeight="1" x14ac:dyDescent="0.15">
      <c r="A85" s="2" t="s">
        <v>61</v>
      </c>
      <c r="B85" s="2">
        <v>83496</v>
      </c>
      <c r="C85" s="2">
        <v>82</v>
      </c>
      <c r="D85" s="2">
        <v>174</v>
      </c>
      <c r="E85" s="3">
        <v>0.23</v>
      </c>
      <c r="F85" s="4">
        <v>15.5</v>
      </c>
      <c r="G85" s="3">
        <v>0.3</v>
      </c>
      <c r="H85" s="5">
        <v>4.8800000000000003E-2</v>
      </c>
      <c r="I85" s="5">
        <v>1.61E-2</v>
      </c>
      <c r="J85" s="2">
        <v>6</v>
      </c>
      <c r="K85" s="6">
        <f t="shared" si="19"/>
        <v>7.5936250492763424E-2</v>
      </c>
      <c r="L85" s="6">
        <f t="shared" si="20"/>
        <v>0.15447154471544719</v>
      </c>
      <c r="M85" s="16">
        <f t="shared" si="21"/>
        <v>1</v>
      </c>
      <c r="N85" s="17">
        <f t="shared" si="22"/>
        <v>0.15581098339719032</v>
      </c>
      <c r="O85" s="16">
        <f t="shared" si="23"/>
        <v>0.25301204819277107</v>
      </c>
      <c r="P85" s="7">
        <f t="shared" si="24"/>
        <v>0.74698795180722888</v>
      </c>
      <c r="Q85" s="6">
        <f t="shared" si="25"/>
        <v>3.2967032967032968E-2</v>
      </c>
      <c r="R85" s="6">
        <f t="shared" si="26"/>
        <v>0.96703296703296704</v>
      </c>
      <c r="S85" s="6">
        <f t="shared" si="27"/>
        <v>0.44471908289396556</v>
      </c>
      <c r="T85" s="19" t="s">
        <v>224</v>
      </c>
      <c r="U85" s="19" t="str">
        <f t="shared" si="28"/>
        <v>✅ Keep as is</v>
      </c>
      <c r="V85" s="6">
        <f>'3A_Qualitative_Analysis'!H85</f>
        <v>4</v>
      </c>
    </row>
    <row r="86" spans="1:22" ht="14" customHeight="1" x14ac:dyDescent="0.15">
      <c r="A86" s="2" t="s">
        <v>112</v>
      </c>
      <c r="B86" s="2">
        <v>37440</v>
      </c>
      <c r="C86" s="2">
        <v>8</v>
      </c>
      <c r="D86" s="2">
        <v>17</v>
      </c>
      <c r="E86" s="3">
        <v>0.48</v>
      </c>
      <c r="F86" s="4">
        <v>19.7</v>
      </c>
      <c r="G86" s="3">
        <v>0.3</v>
      </c>
      <c r="H86" s="5">
        <v>4.6399999999999997E-2</v>
      </c>
      <c r="I86" s="5">
        <v>1.78E-2</v>
      </c>
      <c r="J86" s="2">
        <v>14</v>
      </c>
      <c r="K86" s="6">
        <f t="shared" si="19"/>
        <v>3.2708227741172498E-2</v>
      </c>
      <c r="L86" s="6">
        <f t="shared" si="20"/>
        <v>0.32520325203252037</v>
      </c>
      <c r="M86" s="16">
        <f t="shared" si="21"/>
        <v>1</v>
      </c>
      <c r="N86" s="17">
        <f t="shared" si="22"/>
        <v>0.14814814814814814</v>
      </c>
      <c r="O86" s="16">
        <f t="shared" si="23"/>
        <v>0.32128514056224899</v>
      </c>
      <c r="P86" s="7">
        <f t="shared" si="24"/>
        <v>0.67871485943775101</v>
      </c>
      <c r="Q86" s="6">
        <f t="shared" si="25"/>
        <v>0.12087912087912088</v>
      </c>
      <c r="R86" s="6">
        <f t="shared" si="26"/>
        <v>0.87912087912087911</v>
      </c>
      <c r="S86" s="6">
        <f t="shared" si="27"/>
        <v>0.44237074822566386</v>
      </c>
      <c r="T86" s="19" t="s">
        <v>222</v>
      </c>
      <c r="U86" s="19" t="str">
        <f t="shared" si="28"/>
        <v>⏸ Hold fee – fix ops</v>
      </c>
      <c r="V86" s="6">
        <f>'3A_Qualitative_Analysis'!H86</f>
        <v>4</v>
      </c>
    </row>
    <row r="87" spans="1:22" ht="14" customHeight="1" x14ac:dyDescent="0.15">
      <c r="A87" s="2" t="s">
        <v>182</v>
      </c>
      <c r="B87" s="2">
        <v>11664</v>
      </c>
      <c r="C87" s="2">
        <v>11</v>
      </c>
      <c r="D87" s="2">
        <v>69</v>
      </c>
      <c r="E87" s="3">
        <v>0.67</v>
      </c>
      <c r="F87" s="4">
        <v>25.1</v>
      </c>
      <c r="G87" s="3">
        <v>0.3</v>
      </c>
      <c r="H87" s="5">
        <v>4.3999999999999997E-2</v>
      </c>
      <c r="I87" s="5">
        <v>2.4400000000000002E-2</v>
      </c>
      <c r="J87" s="2">
        <v>13</v>
      </c>
      <c r="K87" s="6">
        <f t="shared" si="19"/>
        <v>8.5149518499746581E-3</v>
      </c>
      <c r="L87" s="6">
        <f t="shared" si="20"/>
        <v>0.54471544715447173</v>
      </c>
      <c r="M87" s="16">
        <f t="shared" si="21"/>
        <v>1</v>
      </c>
      <c r="N87" s="17">
        <f t="shared" si="22"/>
        <v>0.14048531289910601</v>
      </c>
      <c r="O87" s="16">
        <f t="shared" si="23"/>
        <v>0.58634538152610449</v>
      </c>
      <c r="P87" s="7">
        <f t="shared" si="24"/>
        <v>0.41365461847389551</v>
      </c>
      <c r="Q87" s="6">
        <f t="shared" si="25"/>
        <v>0.10989010989010989</v>
      </c>
      <c r="R87" s="6">
        <f t="shared" si="26"/>
        <v>0.89010989010989006</v>
      </c>
      <c r="S87" s="6">
        <f t="shared" si="27"/>
        <v>0.44230956847386421</v>
      </c>
      <c r="T87" s="19" t="s">
        <v>222</v>
      </c>
      <c r="U87" s="19" t="str">
        <f t="shared" si="28"/>
        <v>⏸ Hold fee – fix ops</v>
      </c>
      <c r="V87" s="6">
        <f>'3A_Qualitative_Analysis'!H87</f>
        <v>4</v>
      </c>
    </row>
    <row r="88" spans="1:22" ht="14" customHeight="1" x14ac:dyDescent="0.15">
      <c r="A88" s="2" t="s">
        <v>83</v>
      </c>
      <c r="B88" s="2">
        <v>55692</v>
      </c>
      <c r="C88" s="2">
        <v>11</v>
      </c>
      <c r="D88" s="2">
        <v>17</v>
      </c>
      <c r="E88" s="3">
        <v>0.17</v>
      </c>
      <c r="F88" s="4">
        <v>32.700000000000003</v>
      </c>
      <c r="G88" s="3">
        <v>0.18</v>
      </c>
      <c r="H88" s="5">
        <v>5.96E-2</v>
      </c>
      <c r="I88" s="5">
        <v>1.2E-2</v>
      </c>
      <c r="J88" s="2">
        <v>5</v>
      </c>
      <c r="K88" s="6">
        <f t="shared" si="19"/>
        <v>4.9839499915526268E-2</v>
      </c>
      <c r="L88" s="6">
        <f t="shared" si="20"/>
        <v>0.85365853658536606</v>
      </c>
      <c r="M88" s="16">
        <f t="shared" si="21"/>
        <v>0.36842105263157893</v>
      </c>
      <c r="N88" s="17">
        <f t="shared" si="22"/>
        <v>0.19029374201787996</v>
      </c>
      <c r="O88" s="16">
        <f t="shared" si="23"/>
        <v>8.835341365461849E-2</v>
      </c>
      <c r="P88" s="7">
        <f t="shared" si="24"/>
        <v>0.91164658634538154</v>
      </c>
      <c r="Q88" s="6">
        <f t="shared" si="25"/>
        <v>2.197802197802198E-2</v>
      </c>
      <c r="R88" s="6">
        <f t="shared" si="26"/>
        <v>0.97802197802197799</v>
      </c>
      <c r="S88" s="6">
        <f t="shared" si="27"/>
        <v>0.44121847083331417</v>
      </c>
      <c r="T88" s="19" t="s">
        <v>233</v>
      </c>
      <c r="U88" s="19" t="str">
        <f t="shared" si="28"/>
        <v>✅ Keep as is</v>
      </c>
      <c r="V88" s="6">
        <f>'3A_Qualitative_Analysis'!H88</f>
        <v>4</v>
      </c>
    </row>
    <row r="89" spans="1:22" ht="14" customHeight="1" x14ac:dyDescent="0.15">
      <c r="A89" s="2" t="s">
        <v>164</v>
      </c>
      <c r="B89" s="2">
        <v>18240</v>
      </c>
      <c r="C89" s="2">
        <v>13</v>
      </c>
      <c r="D89" s="2">
        <v>27</v>
      </c>
      <c r="E89" s="3">
        <v>0.68</v>
      </c>
      <c r="F89" s="4">
        <v>19.5</v>
      </c>
      <c r="G89" s="3">
        <v>0.3</v>
      </c>
      <c r="H89" s="5">
        <v>3.44E-2</v>
      </c>
      <c r="I89" s="5">
        <v>1.7600000000000001E-2</v>
      </c>
      <c r="J89" s="2">
        <v>4</v>
      </c>
      <c r="K89" s="6">
        <f t="shared" si="19"/>
        <v>1.4687165624824012E-2</v>
      </c>
      <c r="L89" s="6">
        <f t="shared" si="20"/>
        <v>0.31707317073170738</v>
      </c>
      <c r="M89" s="16">
        <f t="shared" si="21"/>
        <v>1</v>
      </c>
      <c r="N89" s="17">
        <f t="shared" si="22"/>
        <v>0.10983397190293742</v>
      </c>
      <c r="O89" s="16">
        <f t="shared" si="23"/>
        <v>0.31325301204819278</v>
      </c>
      <c r="P89" s="7">
        <f t="shared" si="24"/>
        <v>0.68674698795180722</v>
      </c>
      <c r="Q89" s="6">
        <f t="shared" si="25"/>
        <v>1.098901098901099E-2</v>
      </c>
      <c r="R89" s="6">
        <f t="shared" si="26"/>
        <v>0.98901098901098905</v>
      </c>
      <c r="S89" s="6">
        <f t="shared" si="27"/>
        <v>0.44077535909282917</v>
      </c>
      <c r="T89" s="19" t="s">
        <v>222</v>
      </c>
      <c r="U89" s="19" t="str">
        <f t="shared" si="28"/>
        <v>✅ Keep as is</v>
      </c>
      <c r="V89" s="6">
        <f>'3A_Qualitative_Analysis'!H89</f>
        <v>4</v>
      </c>
    </row>
    <row r="90" spans="1:22" ht="14" customHeight="1" x14ac:dyDescent="0.15">
      <c r="A90" s="2" t="s">
        <v>132</v>
      </c>
      <c r="B90" s="2">
        <v>30744</v>
      </c>
      <c r="C90" s="2">
        <v>9</v>
      </c>
      <c r="D90" s="2">
        <v>12</v>
      </c>
      <c r="E90" s="3">
        <v>0.14000000000000001</v>
      </c>
      <c r="F90" s="4">
        <v>18.600000000000001</v>
      </c>
      <c r="G90" s="3">
        <v>0.3</v>
      </c>
      <c r="H90" s="5">
        <v>0.01</v>
      </c>
      <c r="I90" s="5">
        <v>1.32E-2</v>
      </c>
      <c r="J90" s="2">
        <v>4</v>
      </c>
      <c r="K90" s="6">
        <f t="shared" si="19"/>
        <v>2.6423382328095962E-2</v>
      </c>
      <c r="L90" s="6">
        <f t="shared" si="20"/>
        <v>0.28048780487804892</v>
      </c>
      <c r="M90" s="16">
        <f t="shared" si="21"/>
        <v>1</v>
      </c>
      <c r="N90" s="17">
        <f t="shared" si="22"/>
        <v>3.1928480204342274E-2</v>
      </c>
      <c r="O90" s="16">
        <f t="shared" si="23"/>
        <v>0.13654618473895583</v>
      </c>
      <c r="P90" s="7">
        <f t="shared" si="24"/>
        <v>0.86345381526104414</v>
      </c>
      <c r="Q90" s="6">
        <f t="shared" si="25"/>
        <v>1.098901098901099E-2</v>
      </c>
      <c r="R90" s="6">
        <f t="shared" si="26"/>
        <v>0.98901098901098905</v>
      </c>
      <c r="S90" s="6">
        <f t="shared" si="27"/>
        <v>0.4403111927818032</v>
      </c>
      <c r="T90" s="19" t="s">
        <v>247</v>
      </c>
      <c r="U90" s="19" t="str">
        <f t="shared" si="28"/>
        <v>✅ Keep as is</v>
      </c>
      <c r="V90" s="6">
        <f>'3A_Qualitative_Analysis'!H90</f>
        <v>4</v>
      </c>
    </row>
    <row r="91" spans="1:22" ht="14" customHeight="1" x14ac:dyDescent="0.15">
      <c r="A91" s="2" t="s">
        <v>140</v>
      </c>
      <c r="B91" s="2">
        <v>27840</v>
      </c>
      <c r="C91" s="2">
        <v>6</v>
      </c>
      <c r="D91" s="2">
        <v>55</v>
      </c>
      <c r="E91" s="3">
        <v>0.57999999999999996</v>
      </c>
      <c r="F91" s="4">
        <v>28.3</v>
      </c>
      <c r="G91" s="3">
        <v>0.23</v>
      </c>
      <c r="H91" s="5">
        <v>0.10639999999999999</v>
      </c>
      <c r="I91" s="5">
        <v>1.61E-2</v>
      </c>
      <c r="J91" s="2">
        <v>36</v>
      </c>
      <c r="K91" s="6">
        <f t="shared" si="19"/>
        <v>2.3697696682998256E-2</v>
      </c>
      <c r="L91" s="6">
        <f t="shared" si="20"/>
        <v>0.67479674796747979</v>
      </c>
      <c r="M91" s="16">
        <f t="shared" si="21"/>
        <v>0.63157894736842113</v>
      </c>
      <c r="N91" s="17">
        <f t="shared" si="22"/>
        <v>0.33971902937420179</v>
      </c>
      <c r="O91" s="16">
        <f t="shared" si="23"/>
        <v>0.25301204819277107</v>
      </c>
      <c r="P91" s="7">
        <f t="shared" si="24"/>
        <v>0.74698795180722888</v>
      </c>
      <c r="Q91" s="6">
        <f t="shared" si="25"/>
        <v>0.36263736263736263</v>
      </c>
      <c r="R91" s="6">
        <f t="shared" si="26"/>
        <v>0.63736263736263732</v>
      </c>
      <c r="S91" s="6">
        <f t="shared" si="27"/>
        <v>0.43983859063138275</v>
      </c>
      <c r="T91" s="19" t="s">
        <v>225</v>
      </c>
      <c r="U91" s="19" t="str">
        <f t="shared" si="28"/>
        <v>⏸ Hold fee – fix ops</v>
      </c>
      <c r="V91" s="6">
        <f>'3A_Qualitative_Analysis'!H91</f>
        <v>4</v>
      </c>
    </row>
    <row r="92" spans="1:22" ht="14" customHeight="1" x14ac:dyDescent="0.15">
      <c r="A92" s="2" t="s">
        <v>15</v>
      </c>
      <c r="B92" s="2">
        <v>226872</v>
      </c>
      <c r="C92" s="2">
        <v>53</v>
      </c>
      <c r="D92" s="2">
        <v>58</v>
      </c>
      <c r="E92" s="3">
        <v>0.76</v>
      </c>
      <c r="F92" s="4">
        <v>16.600000000000001</v>
      </c>
      <c r="G92" s="3">
        <v>0.26</v>
      </c>
      <c r="H92" s="5">
        <v>4.1200000000000001E-2</v>
      </c>
      <c r="I92" s="5">
        <v>1.61E-2</v>
      </c>
      <c r="J92" s="2">
        <v>5</v>
      </c>
      <c r="K92" s="6">
        <f t="shared" si="19"/>
        <v>0.21050853184659571</v>
      </c>
      <c r="L92" s="6">
        <f t="shared" si="20"/>
        <v>0.19918699186991881</v>
      </c>
      <c r="M92" s="16">
        <f t="shared" si="21"/>
        <v>0.78947368421052644</v>
      </c>
      <c r="N92" s="17">
        <f t="shared" si="22"/>
        <v>0.13154533844189017</v>
      </c>
      <c r="O92" s="16">
        <f t="shared" si="23"/>
        <v>0.25301204819277107</v>
      </c>
      <c r="P92" s="7">
        <f t="shared" si="24"/>
        <v>0.74698795180722888</v>
      </c>
      <c r="Q92" s="6">
        <f t="shared" si="25"/>
        <v>2.197802197802198E-2</v>
      </c>
      <c r="R92" s="6">
        <f t="shared" si="26"/>
        <v>0.97802197802197799</v>
      </c>
      <c r="S92" s="6">
        <f t="shared" si="27"/>
        <v>0.43920997925554073</v>
      </c>
      <c r="T92" s="19" t="s">
        <v>222</v>
      </c>
      <c r="U92" s="19" t="str">
        <f t="shared" si="28"/>
        <v>⬆️ Raise fee to 25–30%</v>
      </c>
      <c r="V92" s="6">
        <f>'3A_Qualitative_Analysis'!H92</f>
        <v>4</v>
      </c>
    </row>
    <row r="93" spans="1:22" ht="14" customHeight="1" x14ac:dyDescent="0.15">
      <c r="A93" s="2" t="s">
        <v>121</v>
      </c>
      <c r="B93" s="2">
        <v>33960</v>
      </c>
      <c r="C93" s="2">
        <v>7</v>
      </c>
      <c r="D93" s="2">
        <v>54</v>
      </c>
      <c r="E93" s="3">
        <v>0.23</v>
      </c>
      <c r="F93" s="4">
        <v>20.399999999999999</v>
      </c>
      <c r="G93" s="3">
        <v>0.3</v>
      </c>
      <c r="H93" s="5">
        <v>6.6000000000000003E-2</v>
      </c>
      <c r="I93" s="5">
        <v>2.3099999999999999E-2</v>
      </c>
      <c r="J93" s="2">
        <v>13</v>
      </c>
      <c r="K93" s="6">
        <f t="shared" si="19"/>
        <v>2.9441910232584332E-2</v>
      </c>
      <c r="L93" s="6">
        <f t="shared" si="20"/>
        <v>0.35365853658536583</v>
      </c>
      <c r="M93" s="16">
        <f t="shared" si="21"/>
        <v>1</v>
      </c>
      <c r="N93" s="17">
        <f t="shared" si="22"/>
        <v>0.21072796934865903</v>
      </c>
      <c r="O93" s="16">
        <f t="shared" si="23"/>
        <v>0.53413654618473894</v>
      </c>
      <c r="P93" s="7">
        <f t="shared" si="24"/>
        <v>0.46586345381526106</v>
      </c>
      <c r="Q93" s="6">
        <f t="shared" si="25"/>
        <v>0.10989010989010989</v>
      </c>
      <c r="R93" s="6">
        <f t="shared" si="26"/>
        <v>0.89010989010989006</v>
      </c>
      <c r="S93" s="6">
        <f t="shared" si="27"/>
        <v>0.43815218630819791</v>
      </c>
      <c r="T93" s="19" t="s">
        <v>222</v>
      </c>
      <c r="U93" s="19" t="str">
        <f t="shared" si="28"/>
        <v>⏸ Hold fee – fix ops</v>
      </c>
      <c r="V93" s="6">
        <f>'3A_Qualitative_Analysis'!H93</f>
        <v>4</v>
      </c>
    </row>
    <row r="94" spans="1:22" ht="14" customHeight="1" x14ac:dyDescent="0.15">
      <c r="A94" s="2" t="s">
        <v>109</v>
      </c>
      <c r="B94" s="2">
        <v>38544</v>
      </c>
      <c r="C94" s="2">
        <v>14</v>
      </c>
      <c r="D94" s="2">
        <v>15</v>
      </c>
      <c r="E94" s="3">
        <v>0.24</v>
      </c>
      <c r="F94" s="4">
        <v>18.399999999999999</v>
      </c>
      <c r="G94" s="3">
        <v>0.3</v>
      </c>
      <c r="H94" s="5">
        <v>4.7199999999999999E-2</v>
      </c>
      <c r="I94" s="5">
        <v>1.6299999999999999E-2</v>
      </c>
      <c r="J94" s="2">
        <v>17</v>
      </c>
      <c r="K94" s="6">
        <f t="shared" si="19"/>
        <v>3.3744438812862536E-2</v>
      </c>
      <c r="L94" s="6">
        <f t="shared" si="20"/>
        <v>0.27235772357723576</v>
      </c>
      <c r="M94" s="16">
        <f t="shared" si="21"/>
        <v>1</v>
      </c>
      <c r="N94" s="17">
        <f t="shared" si="22"/>
        <v>0.15070242656449553</v>
      </c>
      <c r="O94" s="16">
        <f t="shared" si="23"/>
        <v>0.26104417670682722</v>
      </c>
      <c r="P94" s="7">
        <f t="shared" si="24"/>
        <v>0.73895582329317278</v>
      </c>
      <c r="Q94" s="6">
        <f t="shared" si="25"/>
        <v>0.15384615384615385</v>
      </c>
      <c r="R94" s="6">
        <f t="shared" si="26"/>
        <v>0.84615384615384615</v>
      </c>
      <c r="S94" s="6">
        <f t="shared" si="27"/>
        <v>0.43794122049740203</v>
      </c>
      <c r="T94" s="19" t="s">
        <v>230</v>
      </c>
      <c r="U94" s="19" t="str">
        <f t="shared" si="28"/>
        <v>⏸ Hold fee – fix ops</v>
      </c>
      <c r="V94" s="6">
        <f>'3A_Qualitative_Analysis'!H94</f>
        <v>4</v>
      </c>
    </row>
    <row r="95" spans="1:22" ht="14" customHeight="1" x14ac:dyDescent="0.15">
      <c r="A95" s="2" t="s">
        <v>199</v>
      </c>
      <c r="B95" s="2">
        <v>7128</v>
      </c>
      <c r="C95" s="2">
        <v>7</v>
      </c>
      <c r="D95" s="2">
        <v>20</v>
      </c>
      <c r="E95" s="3">
        <v>0.69</v>
      </c>
      <c r="F95" s="4">
        <v>18.7</v>
      </c>
      <c r="G95" s="3">
        <v>0.3</v>
      </c>
      <c r="H95" s="5">
        <v>3.5999999999999997E-2</v>
      </c>
      <c r="I95" s="5">
        <v>1.35E-2</v>
      </c>
      <c r="J95" s="2">
        <v>16</v>
      </c>
      <c r="K95" s="6">
        <f t="shared" si="19"/>
        <v>4.2574759249873291E-3</v>
      </c>
      <c r="L95" s="6">
        <f t="shared" si="20"/>
        <v>0.28455284552845533</v>
      </c>
      <c r="M95" s="16">
        <f t="shared" si="21"/>
        <v>1</v>
      </c>
      <c r="N95" s="17">
        <f t="shared" si="22"/>
        <v>0.11494252873563218</v>
      </c>
      <c r="O95" s="16">
        <f t="shared" si="23"/>
        <v>0.14859437751004015</v>
      </c>
      <c r="P95" s="7">
        <f t="shared" si="24"/>
        <v>0.85140562248995988</v>
      </c>
      <c r="Q95" s="6">
        <f t="shared" si="25"/>
        <v>0.14285714285714285</v>
      </c>
      <c r="R95" s="6">
        <f t="shared" si="26"/>
        <v>0.85714285714285721</v>
      </c>
      <c r="S95" s="6">
        <f t="shared" si="27"/>
        <v>0.4375906495209233</v>
      </c>
      <c r="T95" s="19" t="s">
        <v>246</v>
      </c>
      <c r="U95" s="19" t="str">
        <f t="shared" si="28"/>
        <v>⏸ Hold fee – fix ops</v>
      </c>
      <c r="V95" s="6">
        <f>'3A_Qualitative_Analysis'!H95</f>
        <v>4</v>
      </c>
    </row>
    <row r="96" spans="1:22" ht="14" customHeight="1" x14ac:dyDescent="0.15">
      <c r="A96" s="2" t="s">
        <v>134</v>
      </c>
      <c r="B96" s="2">
        <v>28896</v>
      </c>
      <c r="C96" s="2">
        <v>9</v>
      </c>
      <c r="D96" s="2">
        <v>69</v>
      </c>
      <c r="E96" s="3">
        <v>0.28999999999999998</v>
      </c>
      <c r="F96" s="4">
        <v>21.2</v>
      </c>
      <c r="G96" s="3">
        <v>0.28999999999999998</v>
      </c>
      <c r="H96" s="5">
        <v>4.3200000000000002E-2</v>
      </c>
      <c r="I96" s="5">
        <v>1.9699999999999999E-2</v>
      </c>
      <c r="J96" s="2">
        <v>8</v>
      </c>
      <c r="K96" s="6">
        <f t="shared" si="19"/>
        <v>2.468885509939742E-2</v>
      </c>
      <c r="L96" s="6">
        <f t="shared" si="20"/>
        <v>0.38617886178861793</v>
      </c>
      <c r="M96" s="16">
        <f t="shared" si="21"/>
        <v>0.94736842105263153</v>
      </c>
      <c r="N96" s="17">
        <f t="shared" si="22"/>
        <v>0.13793103448275865</v>
      </c>
      <c r="O96" s="16">
        <f t="shared" si="23"/>
        <v>0.39759036144578308</v>
      </c>
      <c r="P96" s="7">
        <f t="shared" si="24"/>
        <v>0.60240963855421692</v>
      </c>
      <c r="Q96" s="6">
        <f t="shared" si="25"/>
        <v>5.4945054945054944E-2</v>
      </c>
      <c r="R96" s="6">
        <f t="shared" si="26"/>
        <v>0.94505494505494503</v>
      </c>
      <c r="S96" s="6">
        <f t="shared" si="27"/>
        <v>0.4359053925111363</v>
      </c>
      <c r="T96" s="19" t="s">
        <v>239</v>
      </c>
      <c r="U96" s="19" t="str">
        <f t="shared" si="28"/>
        <v>✅ Keep as is</v>
      </c>
      <c r="V96" s="6">
        <f>'3A_Qualitative_Analysis'!H96</f>
        <v>4</v>
      </c>
    </row>
    <row r="97" spans="1:22" ht="14" customHeight="1" x14ac:dyDescent="0.15">
      <c r="A97" s="2" t="s">
        <v>89</v>
      </c>
      <c r="B97" s="2">
        <v>48972</v>
      </c>
      <c r="C97" s="2">
        <v>101</v>
      </c>
      <c r="D97" s="2">
        <v>673</v>
      </c>
      <c r="E97" s="3">
        <v>0.16</v>
      </c>
      <c r="F97" s="4">
        <v>17.3</v>
      </c>
      <c r="G97" s="3">
        <v>0.27</v>
      </c>
      <c r="H97" s="5">
        <v>7.0800000000000002E-2</v>
      </c>
      <c r="I97" s="5">
        <v>1.4200000000000001E-2</v>
      </c>
      <c r="J97" s="2">
        <v>8</v>
      </c>
      <c r="K97" s="6">
        <f t="shared" si="19"/>
        <v>4.3532128174804299E-2</v>
      </c>
      <c r="L97" s="6">
        <f t="shared" si="20"/>
        <v>0.2276422764227643</v>
      </c>
      <c r="M97" s="16">
        <f t="shared" si="21"/>
        <v>0.84210526315789491</v>
      </c>
      <c r="N97" s="17">
        <f t="shared" si="22"/>
        <v>0.22605363984674332</v>
      </c>
      <c r="O97" s="16">
        <f t="shared" si="23"/>
        <v>0.17670682730923698</v>
      </c>
      <c r="P97" s="7">
        <f t="shared" si="24"/>
        <v>0.82329317269076308</v>
      </c>
      <c r="Q97" s="6">
        <f t="shared" si="25"/>
        <v>5.4945054945054944E-2</v>
      </c>
      <c r="R97" s="6">
        <f t="shared" si="26"/>
        <v>0.94505494505494503</v>
      </c>
      <c r="S97" s="6">
        <f t="shared" si="27"/>
        <v>0.43549596588261419</v>
      </c>
      <c r="T97" s="19" t="s">
        <v>225</v>
      </c>
      <c r="U97" s="19" t="str">
        <f t="shared" si="28"/>
        <v>✅ Keep as is</v>
      </c>
      <c r="V97" s="6">
        <f>'3A_Qualitative_Analysis'!H97</f>
        <v>4</v>
      </c>
    </row>
    <row r="98" spans="1:22" ht="14" customHeight="1" x14ac:dyDescent="0.15">
      <c r="A98" s="2" t="s">
        <v>90</v>
      </c>
      <c r="B98" s="2">
        <v>47208</v>
      </c>
      <c r="C98" s="2">
        <v>9</v>
      </c>
      <c r="D98" s="2">
        <v>11</v>
      </c>
      <c r="E98" s="3">
        <v>0.99</v>
      </c>
      <c r="F98" s="4">
        <v>18.600000000000001</v>
      </c>
      <c r="G98" s="3">
        <v>0.28999999999999998</v>
      </c>
      <c r="H98" s="5">
        <v>6.6799999999999998E-2</v>
      </c>
      <c r="I98" s="5">
        <v>2.2499999999999999E-2</v>
      </c>
      <c r="J98" s="2">
        <v>3</v>
      </c>
      <c r="K98" s="6">
        <f t="shared" ref="K98:K129" si="29">(B98 - MIN($B$2:$B$201)) / (MAX($B$2:$B$201) - MIN($B$2:$B$201))</f>
        <v>4.1876443092864785E-2</v>
      </c>
      <c r="L98" s="6">
        <f t="shared" ref="L98:L129" si="30">(F98 - MIN($F$2:$F$201)) / (MAX($F$2:$F$201) - MIN($F$2:$F$201))</f>
        <v>0.28048780487804892</v>
      </c>
      <c r="M98" s="16">
        <f t="shared" ref="M98:M129" si="31">(G98 - MIN($G$2:$G$201)) / (MAX($G$2:$G$201) - MIN($G$2:$G$201))</f>
        <v>0.94736842105263153</v>
      </c>
      <c r="N98" s="17">
        <f t="shared" ref="N98:N129" si="32">(H98 - MIN($H$2:$H$201)) / (MAX($H$2:$H$201) - MIN($H$2:$H$201))</f>
        <v>0.2132822477650064</v>
      </c>
      <c r="O98" s="16">
        <f t="shared" ref="O98:O129" si="33">(I98 - MIN($I$2:$I$201)) / (MAX($I$2:$I$201) - MIN($I$2:$I$201))</f>
        <v>0.51004016064257018</v>
      </c>
      <c r="P98" s="7">
        <f t="shared" ref="P98:P129" si="34">1-O98</f>
        <v>0.48995983935742982</v>
      </c>
      <c r="Q98" s="6">
        <f t="shared" ref="Q98:Q129" si="35">(J98 - MIN($J$2:$J$201)) / (MAX($J$2:$J$201) - MIN($J$2:$J$201))</f>
        <v>0</v>
      </c>
      <c r="R98" s="6">
        <f t="shared" ref="R98:R129" si="36">1-Q98</f>
        <v>1</v>
      </c>
      <c r="S98" s="6">
        <f t="shared" ref="S98:S129" si="37">(K98*0.25)+(L98*0.15)+(M98*0.2)+(N98*0.2)+(P98*0.1)+(R98*0.1)</f>
        <v>0.4336683992041942</v>
      </c>
      <c r="T98" s="19" t="s">
        <v>230</v>
      </c>
      <c r="U98" s="19" t="str">
        <f t="shared" si="28"/>
        <v>✅ Keep as is</v>
      </c>
      <c r="V98" s="6">
        <f>'3A_Qualitative_Analysis'!H98</f>
        <v>4</v>
      </c>
    </row>
    <row r="99" spans="1:22" ht="14" customHeight="1" x14ac:dyDescent="0.15">
      <c r="A99" s="2" t="s">
        <v>186</v>
      </c>
      <c r="B99" s="2">
        <v>10248</v>
      </c>
      <c r="C99" s="2">
        <v>6</v>
      </c>
      <c r="D99" s="2">
        <v>13</v>
      </c>
      <c r="E99" s="3">
        <v>0.92</v>
      </c>
      <c r="F99" s="4">
        <v>20.8</v>
      </c>
      <c r="G99" s="3">
        <v>0.26</v>
      </c>
      <c r="H99" s="5">
        <v>6.7599999999999993E-2</v>
      </c>
      <c r="I99" s="5">
        <v>1.0500000000000001E-2</v>
      </c>
      <c r="J99" s="2">
        <v>23</v>
      </c>
      <c r="K99" s="6">
        <f t="shared" si="29"/>
        <v>7.1858985188939569E-3</v>
      </c>
      <c r="L99" s="6">
        <f t="shared" si="30"/>
        <v>0.36991869918699194</v>
      </c>
      <c r="M99" s="16">
        <f t="shared" si="31"/>
        <v>0.78947368421052644</v>
      </c>
      <c r="N99" s="17">
        <f t="shared" si="32"/>
        <v>0.21583652618135377</v>
      </c>
      <c r="O99" s="16">
        <f t="shared" si="33"/>
        <v>2.8112449799196824E-2</v>
      </c>
      <c r="P99" s="7">
        <f t="shared" si="34"/>
        <v>0.9718875502008032</v>
      </c>
      <c r="Q99" s="6">
        <f t="shared" si="35"/>
        <v>0.21978021978021978</v>
      </c>
      <c r="R99" s="6">
        <f t="shared" si="36"/>
        <v>0.78021978021978022</v>
      </c>
      <c r="S99" s="6">
        <f t="shared" si="37"/>
        <v>0.43355705462820671</v>
      </c>
      <c r="T99" s="19" t="s">
        <v>225</v>
      </c>
      <c r="U99" s="19" t="str">
        <f t="shared" si="28"/>
        <v>⏸ Hold fee – fix ops</v>
      </c>
      <c r="V99" s="6">
        <f>'3A_Qualitative_Analysis'!H99</f>
        <v>4</v>
      </c>
    </row>
    <row r="100" spans="1:22" ht="14" customHeight="1" x14ac:dyDescent="0.15">
      <c r="A100" s="2" t="s">
        <v>102</v>
      </c>
      <c r="B100" s="2">
        <v>42780</v>
      </c>
      <c r="C100" s="2">
        <v>17</v>
      </c>
      <c r="D100" s="2">
        <v>41</v>
      </c>
      <c r="E100" s="3">
        <v>0.46</v>
      </c>
      <c r="F100" s="4">
        <v>23.5</v>
      </c>
      <c r="G100" s="3">
        <v>0.3</v>
      </c>
      <c r="H100" s="5">
        <v>3.8800000000000001E-2</v>
      </c>
      <c r="I100" s="5">
        <v>2.6100000000000002E-2</v>
      </c>
      <c r="J100" s="2">
        <v>10</v>
      </c>
      <c r="K100" s="6">
        <f t="shared" si="29"/>
        <v>3.7720335642281916E-2</v>
      </c>
      <c r="L100" s="6">
        <f t="shared" si="30"/>
        <v>0.47967479674796754</v>
      </c>
      <c r="M100" s="16">
        <f t="shared" si="31"/>
        <v>1</v>
      </c>
      <c r="N100" s="17">
        <f t="shared" si="32"/>
        <v>0.12388250319284803</v>
      </c>
      <c r="O100" s="16">
        <f t="shared" si="33"/>
        <v>0.65461847389558236</v>
      </c>
      <c r="P100" s="7">
        <f t="shared" si="34"/>
        <v>0.34538152610441764</v>
      </c>
      <c r="Q100" s="6">
        <f t="shared" si="35"/>
        <v>7.6923076923076927E-2</v>
      </c>
      <c r="R100" s="6">
        <f t="shared" si="36"/>
        <v>0.92307692307692313</v>
      </c>
      <c r="S100" s="6">
        <f t="shared" si="37"/>
        <v>0.4330036489794693</v>
      </c>
      <c r="T100" s="19" t="s">
        <v>222</v>
      </c>
      <c r="U100" s="19" t="str">
        <f t="shared" si="28"/>
        <v>✅ Keep as is</v>
      </c>
      <c r="V100" s="6">
        <f>'3A_Qualitative_Analysis'!H100</f>
        <v>4</v>
      </c>
    </row>
    <row r="101" spans="1:22" ht="14" customHeight="1" x14ac:dyDescent="0.15">
      <c r="A101" s="2" t="s">
        <v>111</v>
      </c>
      <c r="B101" s="2">
        <v>37500</v>
      </c>
      <c r="C101" s="2">
        <v>17</v>
      </c>
      <c r="D101" s="2">
        <v>45</v>
      </c>
      <c r="E101" s="3">
        <v>0.05</v>
      </c>
      <c r="F101" s="4">
        <v>19.100000000000001</v>
      </c>
      <c r="G101" s="3">
        <v>0.3</v>
      </c>
      <c r="H101" s="5">
        <v>3.7199999999999997E-2</v>
      </c>
      <c r="I101" s="5">
        <v>1.7299999999999999E-2</v>
      </c>
      <c r="J101" s="2">
        <v>16</v>
      </c>
      <c r="K101" s="6">
        <f t="shared" si="29"/>
        <v>3.2764543560286082E-2</v>
      </c>
      <c r="L101" s="6">
        <f t="shared" si="30"/>
        <v>0.30081300813008144</v>
      </c>
      <c r="M101" s="16">
        <f t="shared" si="31"/>
        <v>1</v>
      </c>
      <c r="N101" s="17">
        <f t="shared" si="32"/>
        <v>0.11877394636015326</v>
      </c>
      <c r="O101" s="16">
        <f t="shared" si="33"/>
        <v>0.3012048192771084</v>
      </c>
      <c r="P101" s="7">
        <f t="shared" si="34"/>
        <v>0.6987951807228916</v>
      </c>
      <c r="Q101" s="6">
        <f t="shared" si="35"/>
        <v>0.14285714285714285</v>
      </c>
      <c r="R101" s="6">
        <f t="shared" si="36"/>
        <v>0.85714285714285721</v>
      </c>
      <c r="S101" s="6">
        <f t="shared" si="37"/>
        <v>0.43266168016818929</v>
      </c>
      <c r="T101" s="19" t="s">
        <v>222</v>
      </c>
      <c r="U101" s="19" t="str">
        <f t="shared" si="28"/>
        <v>⏸ Hold fee – fix ops</v>
      </c>
      <c r="V101" s="6">
        <f>'3A_Qualitative_Analysis'!H101</f>
        <v>4</v>
      </c>
    </row>
    <row r="102" spans="1:22" ht="14" customHeight="1" x14ac:dyDescent="0.15">
      <c r="A102" s="2" t="s">
        <v>154</v>
      </c>
      <c r="B102" s="2">
        <v>21600</v>
      </c>
      <c r="C102" s="2">
        <v>8</v>
      </c>
      <c r="D102" s="2">
        <v>13</v>
      </c>
      <c r="E102" s="3">
        <v>0.77</v>
      </c>
      <c r="F102" s="4">
        <v>18.100000000000001</v>
      </c>
      <c r="G102" s="3">
        <v>0.28999999999999998</v>
      </c>
      <c r="H102" s="5">
        <v>5.6399999999999999E-2</v>
      </c>
      <c r="I102" s="5">
        <v>1.72E-2</v>
      </c>
      <c r="J102" s="2">
        <v>9</v>
      </c>
      <c r="K102" s="6">
        <f t="shared" si="29"/>
        <v>1.7840851495184998E-2</v>
      </c>
      <c r="L102" s="6">
        <f t="shared" si="30"/>
        <v>0.26016260162601634</v>
      </c>
      <c r="M102" s="16">
        <f t="shared" si="31"/>
        <v>0.94736842105263153</v>
      </c>
      <c r="N102" s="17">
        <f t="shared" si="32"/>
        <v>0.18007662835249044</v>
      </c>
      <c r="O102" s="16">
        <f t="shared" si="33"/>
        <v>0.2971887550200803</v>
      </c>
      <c r="P102" s="7">
        <f t="shared" si="34"/>
        <v>0.70281124497991976</v>
      </c>
      <c r="Q102" s="6">
        <f t="shared" si="35"/>
        <v>6.5934065934065936E-2</v>
      </c>
      <c r="R102" s="6">
        <f t="shared" si="36"/>
        <v>0.93406593406593408</v>
      </c>
      <c r="S102" s="6">
        <f t="shared" si="37"/>
        <v>0.43266133090330849</v>
      </c>
      <c r="T102" s="19" t="s">
        <v>239</v>
      </c>
      <c r="U102" s="19" t="str">
        <f t="shared" si="28"/>
        <v>✅ Keep as is</v>
      </c>
      <c r="V102" s="6">
        <f>'3A_Qualitative_Analysis'!H102</f>
        <v>4</v>
      </c>
    </row>
    <row r="103" spans="1:22" ht="14" customHeight="1" x14ac:dyDescent="0.15">
      <c r="A103" s="2" t="s">
        <v>148</v>
      </c>
      <c r="B103" s="2">
        <v>25872</v>
      </c>
      <c r="C103" s="2">
        <v>8</v>
      </c>
      <c r="D103" s="2">
        <v>10</v>
      </c>
      <c r="E103" s="3">
        <v>0.3</v>
      </c>
      <c r="F103" s="4">
        <v>19.5</v>
      </c>
      <c r="G103" s="3">
        <v>0.28000000000000003</v>
      </c>
      <c r="H103" s="5">
        <v>4.6399999999999997E-2</v>
      </c>
      <c r="I103" s="5">
        <v>1.43E-2</v>
      </c>
      <c r="J103" s="2">
        <v>13</v>
      </c>
      <c r="K103" s="6">
        <f t="shared" si="29"/>
        <v>2.1850537816072536E-2</v>
      </c>
      <c r="L103" s="6">
        <f t="shared" si="30"/>
        <v>0.31707317073170738</v>
      </c>
      <c r="M103" s="16">
        <f t="shared" si="31"/>
        <v>0.89473684210526339</v>
      </c>
      <c r="N103" s="17">
        <f t="shared" si="32"/>
        <v>0.14814814814814814</v>
      </c>
      <c r="O103" s="16">
        <f t="shared" si="33"/>
        <v>0.18072289156626506</v>
      </c>
      <c r="P103" s="7">
        <f t="shared" si="34"/>
        <v>0.81927710843373491</v>
      </c>
      <c r="Q103" s="6">
        <f t="shared" si="35"/>
        <v>0.10989010989010989</v>
      </c>
      <c r="R103" s="6">
        <f t="shared" si="36"/>
        <v>0.89010989010989006</v>
      </c>
      <c r="S103" s="6">
        <f t="shared" si="37"/>
        <v>0.43253930796881912</v>
      </c>
      <c r="T103" s="19" t="s">
        <v>225</v>
      </c>
      <c r="U103" s="19" t="str">
        <f t="shared" si="28"/>
        <v>⏸ Hold fee – fix ops</v>
      </c>
      <c r="V103" s="6">
        <f>'3A_Qualitative_Analysis'!H103</f>
        <v>4</v>
      </c>
    </row>
    <row r="104" spans="1:22" ht="14" customHeight="1" x14ac:dyDescent="0.15">
      <c r="A104" s="2" t="s">
        <v>189</v>
      </c>
      <c r="B104" s="2">
        <v>9408</v>
      </c>
      <c r="C104" s="2">
        <v>6</v>
      </c>
      <c r="D104" s="2">
        <v>7</v>
      </c>
      <c r="E104" s="3">
        <v>0.28999999999999998</v>
      </c>
      <c r="F104" s="4">
        <v>18.899999999999999</v>
      </c>
      <c r="G104" s="3">
        <v>0.3</v>
      </c>
      <c r="H104" s="5">
        <v>4.3999999999999997E-2</v>
      </c>
      <c r="I104" s="5">
        <v>1.49E-2</v>
      </c>
      <c r="J104" s="2">
        <v>22</v>
      </c>
      <c r="K104" s="6">
        <f t="shared" si="29"/>
        <v>6.3974770513037108E-3</v>
      </c>
      <c r="L104" s="6">
        <f t="shared" si="30"/>
        <v>0.29268292682926828</v>
      </c>
      <c r="M104" s="16">
        <f t="shared" si="31"/>
        <v>1</v>
      </c>
      <c r="N104" s="17">
        <f t="shared" si="32"/>
        <v>0.14048531289910601</v>
      </c>
      <c r="O104" s="16">
        <f t="shared" si="33"/>
        <v>0.20481927710843373</v>
      </c>
      <c r="P104" s="7">
        <f t="shared" si="34"/>
        <v>0.79518072289156627</v>
      </c>
      <c r="Q104" s="6">
        <f t="shared" si="35"/>
        <v>0.2087912087912088</v>
      </c>
      <c r="R104" s="6">
        <f t="shared" si="36"/>
        <v>0.79120879120879117</v>
      </c>
      <c r="S104" s="6">
        <f t="shared" si="37"/>
        <v>0.43223782227707314</v>
      </c>
      <c r="T104" s="19" t="s">
        <v>232</v>
      </c>
      <c r="U104" s="19" t="str">
        <f t="shared" si="28"/>
        <v>⏸ Hold fee – fix ops</v>
      </c>
      <c r="V104" s="6">
        <f>'3A_Qualitative_Analysis'!H104</f>
        <v>4</v>
      </c>
    </row>
    <row r="105" spans="1:22" ht="14" customHeight="1" x14ac:dyDescent="0.15">
      <c r="A105" s="2" t="s">
        <v>122</v>
      </c>
      <c r="B105" s="2">
        <v>33408</v>
      </c>
      <c r="C105" s="2">
        <v>22</v>
      </c>
      <c r="D105" s="2">
        <v>42</v>
      </c>
      <c r="E105" s="3">
        <v>0.66</v>
      </c>
      <c r="F105" s="4">
        <v>22.5</v>
      </c>
      <c r="G105" s="3">
        <v>0.28999999999999998</v>
      </c>
      <c r="H105" s="5">
        <v>7.5600000000000001E-2</v>
      </c>
      <c r="I105" s="5">
        <v>2.5000000000000001E-2</v>
      </c>
      <c r="J105" s="2">
        <v>19</v>
      </c>
      <c r="K105" s="6">
        <f t="shared" si="29"/>
        <v>2.8923804696739313E-2</v>
      </c>
      <c r="L105" s="6">
        <f t="shared" si="30"/>
        <v>0.4390243902439025</v>
      </c>
      <c r="M105" s="16">
        <f t="shared" si="31"/>
        <v>0.94736842105263153</v>
      </c>
      <c r="N105" s="17">
        <f t="shared" si="32"/>
        <v>0.2413793103448276</v>
      </c>
      <c r="O105" s="16">
        <f t="shared" si="33"/>
        <v>0.61044176706827313</v>
      </c>
      <c r="P105" s="7">
        <f t="shared" si="34"/>
        <v>0.38955823293172687</v>
      </c>
      <c r="Q105" s="6">
        <f t="shared" si="35"/>
        <v>0.17582417582417584</v>
      </c>
      <c r="R105" s="6">
        <f t="shared" si="36"/>
        <v>0.82417582417582413</v>
      </c>
      <c r="S105" s="6">
        <f t="shared" si="37"/>
        <v>0.43220756170101715</v>
      </c>
      <c r="T105" s="19" t="s">
        <v>230</v>
      </c>
      <c r="U105" s="19" t="str">
        <f t="shared" si="28"/>
        <v>⏸ Hold fee – fix ops</v>
      </c>
      <c r="V105" s="6">
        <f>'3A_Qualitative_Analysis'!H105</f>
        <v>4</v>
      </c>
    </row>
    <row r="106" spans="1:22" ht="14" customHeight="1" x14ac:dyDescent="0.15">
      <c r="A106" s="2" t="s">
        <v>207</v>
      </c>
      <c r="B106" s="2">
        <v>3264</v>
      </c>
      <c r="C106" s="2">
        <v>6</v>
      </c>
      <c r="D106" s="2">
        <v>41</v>
      </c>
      <c r="E106" s="3">
        <v>0.12</v>
      </c>
      <c r="F106" s="4">
        <v>21.6</v>
      </c>
      <c r="G106" s="3">
        <v>0.26</v>
      </c>
      <c r="H106" s="5">
        <v>8.0799999999999997E-2</v>
      </c>
      <c r="I106" s="5">
        <v>1.6299999999999999E-2</v>
      </c>
      <c r="J106" s="2">
        <v>14</v>
      </c>
      <c r="K106" s="6">
        <f t="shared" si="29"/>
        <v>6.307371740721969E-4</v>
      </c>
      <c r="L106" s="6">
        <f t="shared" si="30"/>
        <v>0.40243902439024404</v>
      </c>
      <c r="M106" s="16">
        <f t="shared" si="31"/>
        <v>0.78947368421052644</v>
      </c>
      <c r="N106" s="17">
        <f t="shared" si="32"/>
        <v>0.25798212005108556</v>
      </c>
      <c r="O106" s="16">
        <f t="shared" si="33"/>
        <v>0.26104417670682722</v>
      </c>
      <c r="P106" s="7">
        <f t="shared" si="34"/>
        <v>0.73895582329317278</v>
      </c>
      <c r="Q106" s="6">
        <f t="shared" si="35"/>
        <v>0.12087912087912088</v>
      </c>
      <c r="R106" s="6">
        <f t="shared" si="36"/>
        <v>0.87912087912087911</v>
      </c>
      <c r="S106" s="6">
        <f t="shared" si="37"/>
        <v>0.43182236904578231</v>
      </c>
      <c r="T106" s="19" t="s">
        <v>229</v>
      </c>
      <c r="U106" s="19" t="str">
        <f t="shared" si="28"/>
        <v>⏸ Hold fee – fix ops</v>
      </c>
      <c r="V106" s="6">
        <f>'3A_Qualitative_Analysis'!H106</f>
        <v>4</v>
      </c>
    </row>
    <row r="107" spans="1:22" ht="14" customHeight="1" x14ac:dyDescent="0.15">
      <c r="A107" s="2" t="s">
        <v>194</v>
      </c>
      <c r="B107" s="2">
        <v>7980</v>
      </c>
      <c r="C107" s="2">
        <v>6</v>
      </c>
      <c r="D107" s="2">
        <v>33</v>
      </c>
      <c r="E107" s="3">
        <v>0.99</v>
      </c>
      <c r="F107" s="4">
        <v>20.8</v>
      </c>
      <c r="G107" s="3">
        <v>0.27</v>
      </c>
      <c r="H107" s="5">
        <v>3.1199999999999999E-2</v>
      </c>
      <c r="I107" s="5">
        <v>1.2999999999999999E-2</v>
      </c>
      <c r="J107" s="2">
        <v>4</v>
      </c>
      <c r="K107" s="6">
        <f t="shared" si="29"/>
        <v>5.0571605564002928E-3</v>
      </c>
      <c r="L107" s="6">
        <f t="shared" si="30"/>
        <v>0.36991869918699194</v>
      </c>
      <c r="M107" s="16">
        <f t="shared" si="31"/>
        <v>0.84210526315789491</v>
      </c>
      <c r="N107" s="17">
        <f t="shared" si="32"/>
        <v>9.9616858237547901E-2</v>
      </c>
      <c r="O107" s="16">
        <f t="shared" si="33"/>
        <v>0.12851405622489959</v>
      </c>
      <c r="P107" s="7">
        <f t="shared" si="34"/>
        <v>0.87148594377510036</v>
      </c>
      <c r="Q107" s="6">
        <f t="shared" si="35"/>
        <v>1.098901098901099E-2</v>
      </c>
      <c r="R107" s="6">
        <f t="shared" si="36"/>
        <v>0.98901098901098905</v>
      </c>
      <c r="S107" s="6">
        <f t="shared" si="37"/>
        <v>0.43114621257484642</v>
      </c>
      <c r="T107" s="19" t="s">
        <v>239</v>
      </c>
      <c r="U107" s="19" t="str">
        <f t="shared" si="28"/>
        <v>✅ Keep as is</v>
      </c>
      <c r="V107" s="6">
        <f>'3A_Qualitative_Analysis'!H107</f>
        <v>4</v>
      </c>
    </row>
    <row r="108" spans="1:22" ht="14" customHeight="1" x14ac:dyDescent="0.15">
      <c r="A108" s="2" t="s">
        <v>75</v>
      </c>
      <c r="B108" s="2">
        <v>65832</v>
      </c>
      <c r="C108" s="2">
        <v>17</v>
      </c>
      <c r="D108" s="2">
        <v>25</v>
      </c>
      <c r="E108" s="3">
        <v>1</v>
      </c>
      <c r="F108" s="4">
        <v>19.100000000000001</v>
      </c>
      <c r="G108" s="3">
        <v>0.28999999999999998</v>
      </c>
      <c r="H108" s="5">
        <v>9.4799999999999995E-2</v>
      </c>
      <c r="I108" s="5">
        <v>2.29E-2</v>
      </c>
      <c r="J108" s="2">
        <v>27</v>
      </c>
      <c r="K108" s="6">
        <f t="shared" si="29"/>
        <v>5.9356873345722816E-2</v>
      </c>
      <c r="L108" s="6">
        <f t="shared" si="30"/>
        <v>0.30081300813008144</v>
      </c>
      <c r="M108" s="16">
        <f t="shared" si="31"/>
        <v>0.94736842105263153</v>
      </c>
      <c r="N108" s="17">
        <f t="shared" si="32"/>
        <v>0.30268199233716475</v>
      </c>
      <c r="O108" s="16">
        <f t="shared" si="33"/>
        <v>0.52610441767068272</v>
      </c>
      <c r="P108" s="7">
        <f t="shared" si="34"/>
        <v>0.47389558232931728</v>
      </c>
      <c r="Q108" s="6">
        <f t="shared" si="35"/>
        <v>0.26373626373626374</v>
      </c>
      <c r="R108" s="6">
        <f t="shared" si="36"/>
        <v>0.73626373626373631</v>
      </c>
      <c r="S108" s="6">
        <f t="shared" si="37"/>
        <v>0.43098718409320758</v>
      </c>
      <c r="T108" s="19" t="s">
        <v>222</v>
      </c>
      <c r="U108" s="19" t="str">
        <f t="shared" si="28"/>
        <v>⏸ Hold fee – fix ops</v>
      </c>
      <c r="V108" s="6">
        <f>'3A_Qualitative_Analysis'!H108</f>
        <v>4</v>
      </c>
    </row>
    <row r="109" spans="1:22" ht="14" customHeight="1" x14ac:dyDescent="0.15">
      <c r="A109" s="2" t="s">
        <v>184</v>
      </c>
      <c r="B109" s="2">
        <v>11424</v>
      </c>
      <c r="C109" s="2">
        <v>10</v>
      </c>
      <c r="D109" s="2">
        <v>11</v>
      </c>
      <c r="E109" s="3">
        <v>0.57999999999999996</v>
      </c>
      <c r="F109" s="4">
        <v>18.899999999999999</v>
      </c>
      <c r="G109" s="3">
        <v>0.28000000000000003</v>
      </c>
      <c r="H109" s="5">
        <v>8.1199999999999994E-2</v>
      </c>
      <c r="I109" s="5">
        <v>1.9599999999999999E-2</v>
      </c>
      <c r="J109" s="2">
        <v>9</v>
      </c>
      <c r="K109" s="6">
        <f t="shared" si="29"/>
        <v>8.2896885735203023E-3</v>
      </c>
      <c r="L109" s="6">
        <f t="shared" si="30"/>
        <v>0.29268292682926828</v>
      </c>
      <c r="M109" s="16">
        <f t="shared" si="31"/>
        <v>0.89473684210526339</v>
      </c>
      <c r="N109" s="17">
        <f t="shared" si="32"/>
        <v>0.25925925925925924</v>
      </c>
      <c r="O109" s="16">
        <f t="shared" si="33"/>
        <v>0.39357429718875497</v>
      </c>
      <c r="P109" s="7">
        <f t="shared" si="34"/>
        <v>0.60642570281124497</v>
      </c>
      <c r="Q109" s="6">
        <f t="shared" si="35"/>
        <v>6.5934065934065936E-2</v>
      </c>
      <c r="R109" s="6">
        <f t="shared" si="36"/>
        <v>0.93406593406593408</v>
      </c>
      <c r="S109" s="6">
        <f t="shared" si="37"/>
        <v>0.43082324512839282</v>
      </c>
      <c r="T109" s="19" t="s">
        <v>244</v>
      </c>
      <c r="U109" s="19" t="str">
        <f t="shared" si="28"/>
        <v>✅ Keep as is</v>
      </c>
      <c r="V109" s="6">
        <f>'3A_Qualitative_Analysis'!H109</f>
        <v>4</v>
      </c>
    </row>
    <row r="110" spans="1:22" ht="14" customHeight="1" x14ac:dyDescent="0.15">
      <c r="A110" s="2" t="s">
        <v>105</v>
      </c>
      <c r="B110" s="2">
        <v>39300</v>
      </c>
      <c r="C110" s="2">
        <v>17</v>
      </c>
      <c r="D110" s="2">
        <v>32</v>
      </c>
      <c r="E110" s="3">
        <v>0.94</v>
      </c>
      <c r="F110" s="4">
        <v>13.6</v>
      </c>
      <c r="G110" s="3">
        <v>0.3</v>
      </c>
      <c r="H110" s="5">
        <v>0.12479999999999999</v>
      </c>
      <c r="I110" s="5">
        <v>2.64E-2</v>
      </c>
      <c r="J110" s="2">
        <v>6</v>
      </c>
      <c r="K110" s="6">
        <f t="shared" si="29"/>
        <v>3.4454018133693753E-2</v>
      </c>
      <c r="L110" s="6">
        <f t="shared" si="30"/>
        <v>7.7235772357723595E-2</v>
      </c>
      <c r="M110" s="16">
        <f t="shared" si="31"/>
        <v>1</v>
      </c>
      <c r="N110" s="17">
        <f t="shared" si="32"/>
        <v>0.3984674329501916</v>
      </c>
      <c r="O110" s="16">
        <f t="shared" si="33"/>
        <v>0.66666666666666663</v>
      </c>
      <c r="P110" s="7">
        <f t="shared" si="34"/>
        <v>0.33333333333333337</v>
      </c>
      <c r="Q110" s="6">
        <f t="shared" si="35"/>
        <v>3.2967032967032968E-2</v>
      </c>
      <c r="R110" s="6">
        <f t="shared" si="36"/>
        <v>0.96703296703296704</v>
      </c>
      <c r="S110" s="6">
        <f t="shared" si="37"/>
        <v>0.42992898701375037</v>
      </c>
      <c r="T110" s="19" t="s">
        <v>235</v>
      </c>
      <c r="U110" s="19" t="str">
        <f t="shared" si="28"/>
        <v>✅ Keep as is</v>
      </c>
      <c r="V110" s="6">
        <f>'3A_Qualitative_Analysis'!H110</f>
        <v>4</v>
      </c>
    </row>
    <row r="111" spans="1:22" ht="14" customHeight="1" x14ac:dyDescent="0.15">
      <c r="A111" s="2" t="s">
        <v>40</v>
      </c>
      <c r="B111" s="2">
        <v>121128</v>
      </c>
      <c r="C111" s="2">
        <v>22</v>
      </c>
      <c r="D111" s="2">
        <v>84</v>
      </c>
      <c r="E111" s="3">
        <v>0.9</v>
      </c>
      <c r="F111" s="4">
        <v>16.100000000000001</v>
      </c>
      <c r="G111" s="3">
        <v>0.3</v>
      </c>
      <c r="H111" s="5">
        <v>0.1008</v>
      </c>
      <c r="I111" s="5">
        <v>2.98E-2</v>
      </c>
      <c r="J111" s="2">
        <v>11</v>
      </c>
      <c r="K111" s="6">
        <f t="shared" si="29"/>
        <v>0.11125753224080644</v>
      </c>
      <c r="L111" s="6">
        <f t="shared" si="30"/>
        <v>0.17886178861788629</v>
      </c>
      <c r="M111" s="16">
        <f t="shared" si="31"/>
        <v>1</v>
      </c>
      <c r="N111" s="17">
        <f t="shared" si="32"/>
        <v>0.32183908045977017</v>
      </c>
      <c r="O111" s="16">
        <f t="shared" si="33"/>
        <v>0.80321285140562249</v>
      </c>
      <c r="P111" s="7">
        <f t="shared" si="34"/>
        <v>0.19678714859437751</v>
      </c>
      <c r="Q111" s="6">
        <f t="shared" si="35"/>
        <v>8.7912087912087919E-2</v>
      </c>
      <c r="R111" s="6">
        <f t="shared" si="36"/>
        <v>0.91208791208791207</v>
      </c>
      <c r="S111" s="6">
        <f t="shared" si="37"/>
        <v>0.42989897351306755</v>
      </c>
      <c r="T111" s="19" t="s">
        <v>225</v>
      </c>
      <c r="U111" s="19" t="str">
        <f t="shared" si="28"/>
        <v>⬆️ Raise fee to 25–30%</v>
      </c>
      <c r="V111" s="6">
        <f>'3A_Qualitative_Analysis'!H111</f>
        <v>4</v>
      </c>
    </row>
    <row r="112" spans="1:22" ht="14" customHeight="1" x14ac:dyDescent="0.15">
      <c r="A112" s="2" t="s">
        <v>60</v>
      </c>
      <c r="B112" s="2">
        <v>83808</v>
      </c>
      <c r="C112" s="2">
        <v>18</v>
      </c>
      <c r="D112" s="2">
        <v>26</v>
      </c>
      <c r="E112" s="3">
        <v>0.62</v>
      </c>
      <c r="F112" s="4">
        <v>14.2</v>
      </c>
      <c r="G112" s="3">
        <v>0.28999999999999998</v>
      </c>
      <c r="H112" s="5">
        <v>5.1200000000000002E-2</v>
      </c>
      <c r="I112" s="5">
        <v>1.6500000000000001E-2</v>
      </c>
      <c r="J112" s="2">
        <v>4</v>
      </c>
      <c r="K112" s="6">
        <f t="shared" si="29"/>
        <v>7.6229092752154073E-2</v>
      </c>
      <c r="L112" s="6">
        <f t="shared" si="30"/>
        <v>0.10162601626016261</v>
      </c>
      <c r="M112" s="16">
        <f t="shared" si="31"/>
        <v>0.94736842105263153</v>
      </c>
      <c r="N112" s="17">
        <f t="shared" si="32"/>
        <v>0.16347381864623245</v>
      </c>
      <c r="O112" s="16">
        <f t="shared" si="33"/>
        <v>0.26907630522088355</v>
      </c>
      <c r="P112" s="7">
        <f t="shared" si="34"/>
        <v>0.73092369477911645</v>
      </c>
      <c r="Q112" s="6">
        <f t="shared" si="35"/>
        <v>1.098901098901099E-2</v>
      </c>
      <c r="R112" s="6">
        <f t="shared" si="36"/>
        <v>0.98901098901098905</v>
      </c>
      <c r="S112" s="6">
        <f t="shared" si="37"/>
        <v>0.42846309194584631</v>
      </c>
      <c r="T112" s="19" t="s">
        <v>247</v>
      </c>
      <c r="U112" s="19" t="str">
        <f t="shared" si="28"/>
        <v>✅ Keep as is</v>
      </c>
      <c r="V112" s="6">
        <f>'3A_Qualitative_Analysis'!H112</f>
        <v>4</v>
      </c>
    </row>
    <row r="113" spans="1:22" ht="14" customHeight="1" x14ac:dyDescent="0.15">
      <c r="A113" s="2" t="s">
        <v>85</v>
      </c>
      <c r="B113" s="2">
        <v>53436</v>
      </c>
      <c r="C113" s="2">
        <v>33</v>
      </c>
      <c r="D113" s="2">
        <v>37</v>
      </c>
      <c r="E113" s="3">
        <v>0.39</v>
      </c>
      <c r="F113" s="4">
        <v>16.3</v>
      </c>
      <c r="G113" s="3">
        <v>0.28000000000000003</v>
      </c>
      <c r="H113" s="5">
        <v>3.5999999999999997E-2</v>
      </c>
      <c r="I113" s="5">
        <v>1.15E-2</v>
      </c>
      <c r="J113" s="2">
        <v>10</v>
      </c>
      <c r="K113" s="6">
        <f t="shared" si="29"/>
        <v>4.7722025116855325E-2</v>
      </c>
      <c r="L113" s="6">
        <f t="shared" si="30"/>
        <v>0.18699186991869926</v>
      </c>
      <c r="M113" s="16">
        <f t="shared" si="31"/>
        <v>0.89473684210526339</v>
      </c>
      <c r="N113" s="17">
        <f t="shared" si="32"/>
        <v>0.11494252873563218</v>
      </c>
      <c r="O113" s="16">
        <f t="shared" si="33"/>
        <v>6.8273092369477914E-2</v>
      </c>
      <c r="P113" s="7">
        <f t="shared" si="34"/>
        <v>0.93172690763052213</v>
      </c>
      <c r="Q113" s="6">
        <f t="shared" si="35"/>
        <v>7.6923076923076927E-2</v>
      </c>
      <c r="R113" s="6">
        <f t="shared" si="36"/>
        <v>0.92307692307692313</v>
      </c>
      <c r="S113" s="6">
        <f t="shared" si="37"/>
        <v>0.42739554400594237</v>
      </c>
      <c r="T113" s="19" t="s">
        <v>229</v>
      </c>
      <c r="U113" s="19" t="str">
        <f t="shared" si="28"/>
        <v>✅ Keep as is</v>
      </c>
      <c r="V113" s="6">
        <f>'3A_Qualitative_Analysis'!H113</f>
        <v>4</v>
      </c>
    </row>
    <row r="114" spans="1:22" ht="14" customHeight="1" x14ac:dyDescent="0.15">
      <c r="A114" s="2" t="s">
        <v>19</v>
      </c>
      <c r="B114" s="2">
        <v>215280</v>
      </c>
      <c r="C114" s="2">
        <v>41</v>
      </c>
      <c r="D114" s="2">
        <v>216</v>
      </c>
      <c r="E114" s="3">
        <v>0.93</v>
      </c>
      <c r="F114" s="4">
        <v>17.399999999999999</v>
      </c>
      <c r="G114" s="3">
        <v>0.25</v>
      </c>
      <c r="H114" s="5">
        <v>7.5600000000000001E-2</v>
      </c>
      <c r="I114" s="5">
        <v>1.43E-2</v>
      </c>
      <c r="J114" s="2">
        <v>37</v>
      </c>
      <c r="K114" s="6">
        <f t="shared" si="29"/>
        <v>0.1996283155938503</v>
      </c>
      <c r="L114" s="6">
        <f t="shared" si="30"/>
        <v>0.23170731707317072</v>
      </c>
      <c r="M114" s="16">
        <f t="shared" si="31"/>
        <v>0.73684210526315796</v>
      </c>
      <c r="N114" s="17">
        <f t="shared" si="32"/>
        <v>0.2413793103448276</v>
      </c>
      <c r="O114" s="16">
        <f t="shared" si="33"/>
        <v>0.18072289156626506</v>
      </c>
      <c r="P114" s="7">
        <f t="shared" si="34"/>
        <v>0.81927710843373491</v>
      </c>
      <c r="Q114" s="6">
        <f t="shared" si="35"/>
        <v>0.37362637362637363</v>
      </c>
      <c r="R114" s="6">
        <f t="shared" si="36"/>
        <v>0.62637362637362637</v>
      </c>
      <c r="S114" s="6">
        <f t="shared" si="37"/>
        <v>0.42487253306177142</v>
      </c>
      <c r="T114" s="19" t="s">
        <v>222</v>
      </c>
      <c r="U114" s="19" t="str">
        <f t="shared" si="28"/>
        <v>⬆️ Raise fee to 25–30%</v>
      </c>
      <c r="V114" s="6">
        <f>'3A_Qualitative_Analysis'!H114</f>
        <v>4</v>
      </c>
    </row>
    <row r="115" spans="1:22" ht="14" customHeight="1" x14ac:dyDescent="0.15">
      <c r="A115" s="2" t="s">
        <v>54</v>
      </c>
      <c r="B115" s="2">
        <v>89832</v>
      </c>
      <c r="C115" s="2">
        <v>18</v>
      </c>
      <c r="D115" s="2">
        <v>82</v>
      </c>
      <c r="E115" s="3">
        <v>0.28999999999999998</v>
      </c>
      <c r="F115" s="4">
        <v>18.5</v>
      </c>
      <c r="G115" s="3">
        <v>0.3</v>
      </c>
      <c r="H115" s="5">
        <v>3.1600000000000003E-2</v>
      </c>
      <c r="I115" s="5">
        <v>2.3800000000000002E-2</v>
      </c>
      <c r="J115" s="2">
        <v>4</v>
      </c>
      <c r="K115" s="6">
        <f t="shared" si="29"/>
        <v>8.1883200991158422E-2</v>
      </c>
      <c r="L115" s="6">
        <f t="shared" si="30"/>
        <v>0.27642276422764234</v>
      </c>
      <c r="M115" s="16">
        <f t="shared" si="31"/>
        <v>1</v>
      </c>
      <c r="N115" s="17">
        <f t="shared" si="32"/>
        <v>0.1008939974457216</v>
      </c>
      <c r="O115" s="16">
        <f t="shared" si="33"/>
        <v>0.56224899598393574</v>
      </c>
      <c r="P115" s="7">
        <f t="shared" si="34"/>
        <v>0.43775100401606426</v>
      </c>
      <c r="Q115" s="6">
        <f t="shared" si="35"/>
        <v>1.098901098901099E-2</v>
      </c>
      <c r="R115" s="6">
        <f t="shared" si="36"/>
        <v>0.98901098901098905</v>
      </c>
      <c r="S115" s="6">
        <f t="shared" si="37"/>
        <v>0.42478921367378564</v>
      </c>
      <c r="T115" s="19" t="s">
        <v>228</v>
      </c>
      <c r="U115" s="19" t="str">
        <f t="shared" si="28"/>
        <v>⬆️ Raise fee to 25–30%</v>
      </c>
      <c r="V115" s="6">
        <f>'3A_Qualitative_Analysis'!H115</f>
        <v>4</v>
      </c>
    </row>
    <row r="116" spans="1:22" ht="14" customHeight="1" x14ac:dyDescent="0.15">
      <c r="A116" s="2" t="s">
        <v>145</v>
      </c>
      <c r="B116" s="2">
        <v>26352</v>
      </c>
      <c r="C116" s="2">
        <v>8</v>
      </c>
      <c r="D116" s="2">
        <v>38</v>
      </c>
      <c r="E116" s="3">
        <v>0.35</v>
      </c>
      <c r="F116" s="4">
        <v>18.899999999999999</v>
      </c>
      <c r="G116" s="3">
        <v>0.28999999999999998</v>
      </c>
      <c r="H116" s="5">
        <v>5.8400000000000001E-2</v>
      </c>
      <c r="I116" s="5">
        <v>2.1100000000000001E-2</v>
      </c>
      <c r="J116" s="2">
        <v>9</v>
      </c>
      <c r="K116" s="6">
        <f t="shared" si="29"/>
        <v>2.2301064368981247E-2</v>
      </c>
      <c r="L116" s="6">
        <f t="shared" si="30"/>
        <v>0.29268292682926828</v>
      </c>
      <c r="M116" s="16">
        <f t="shared" si="31"/>
        <v>0.94736842105263153</v>
      </c>
      <c r="N116" s="17">
        <f t="shared" si="32"/>
        <v>0.18646232439335889</v>
      </c>
      <c r="O116" s="16">
        <f t="shared" si="33"/>
        <v>0.45381526104417669</v>
      </c>
      <c r="P116" s="7">
        <f t="shared" si="34"/>
        <v>0.54618473895582331</v>
      </c>
      <c r="Q116" s="6">
        <f t="shared" si="35"/>
        <v>6.5934065934065936E-2</v>
      </c>
      <c r="R116" s="6">
        <f t="shared" si="36"/>
        <v>0.93406593406593408</v>
      </c>
      <c r="S116" s="6">
        <f t="shared" si="37"/>
        <v>0.42426892150800938</v>
      </c>
      <c r="T116" s="19" t="s">
        <v>248</v>
      </c>
      <c r="U116" s="19" t="str">
        <f t="shared" si="28"/>
        <v>✅ Keep as is</v>
      </c>
      <c r="V116" s="6">
        <f>'3A_Qualitative_Analysis'!H116</f>
        <v>4</v>
      </c>
    </row>
    <row r="117" spans="1:22" ht="14" customHeight="1" x14ac:dyDescent="0.15">
      <c r="A117" s="2" t="s">
        <v>82</v>
      </c>
      <c r="B117" s="2">
        <v>55752</v>
      </c>
      <c r="C117" s="2">
        <v>15</v>
      </c>
      <c r="D117" s="2">
        <v>27</v>
      </c>
      <c r="E117" s="3">
        <v>0.71</v>
      </c>
      <c r="F117" s="4">
        <v>17.100000000000001</v>
      </c>
      <c r="G117" s="3">
        <v>0.27</v>
      </c>
      <c r="H117" s="5">
        <v>4.6399999999999997E-2</v>
      </c>
      <c r="I117" s="5">
        <v>1.1900000000000001E-2</v>
      </c>
      <c r="J117" s="2">
        <v>13</v>
      </c>
      <c r="K117" s="6">
        <f t="shared" si="29"/>
        <v>4.9895815734639859E-2</v>
      </c>
      <c r="L117" s="6">
        <f t="shared" si="30"/>
        <v>0.21951219512195133</v>
      </c>
      <c r="M117" s="16">
        <f t="shared" si="31"/>
        <v>0.84210526315789491</v>
      </c>
      <c r="N117" s="17">
        <f t="shared" si="32"/>
        <v>0.14814814814814814</v>
      </c>
      <c r="O117" s="16">
        <f t="shared" si="33"/>
        <v>8.4337349397590397E-2</v>
      </c>
      <c r="P117" s="7">
        <f t="shared" si="34"/>
        <v>0.91566265060240959</v>
      </c>
      <c r="Q117" s="6">
        <f t="shared" si="35"/>
        <v>0.10989010989010989</v>
      </c>
      <c r="R117" s="6">
        <f t="shared" si="36"/>
        <v>0.89010989010989006</v>
      </c>
      <c r="S117" s="6">
        <f t="shared" si="37"/>
        <v>0.42402871953439125</v>
      </c>
      <c r="T117" s="19" t="s">
        <v>222</v>
      </c>
      <c r="U117" s="19" t="str">
        <f t="shared" si="28"/>
        <v>⏸ Hold fee – fix ops</v>
      </c>
      <c r="V117" s="6">
        <f>'3A_Qualitative_Analysis'!H117</f>
        <v>3.9999999999999996</v>
      </c>
    </row>
    <row r="118" spans="1:22" ht="14" customHeight="1" x14ac:dyDescent="0.15">
      <c r="A118" s="2" t="s">
        <v>28</v>
      </c>
      <c r="B118" s="2">
        <v>161568</v>
      </c>
      <c r="C118" s="2">
        <v>90</v>
      </c>
      <c r="D118" s="2">
        <v>126</v>
      </c>
      <c r="E118" s="3">
        <v>0.35</v>
      </c>
      <c r="F118" s="4">
        <v>22.1</v>
      </c>
      <c r="G118" s="3">
        <v>0.23</v>
      </c>
      <c r="H118" s="5">
        <v>8.6400000000000005E-2</v>
      </c>
      <c r="I118" s="5">
        <v>2.3900000000000001E-2</v>
      </c>
      <c r="J118" s="2">
        <v>5</v>
      </c>
      <c r="K118" s="6">
        <f t="shared" si="29"/>
        <v>0.14921439432336545</v>
      </c>
      <c r="L118" s="6">
        <f t="shared" si="30"/>
        <v>0.42276422764227656</v>
      </c>
      <c r="M118" s="16">
        <f t="shared" si="31"/>
        <v>0.63157894736842113</v>
      </c>
      <c r="N118" s="17">
        <f t="shared" si="32"/>
        <v>0.27586206896551729</v>
      </c>
      <c r="O118" s="16">
        <f t="shared" si="33"/>
        <v>0.5662650602409639</v>
      </c>
      <c r="P118" s="7">
        <f t="shared" si="34"/>
        <v>0.4337349397590361</v>
      </c>
      <c r="Q118" s="6">
        <f t="shared" si="35"/>
        <v>2.197802197802198E-2</v>
      </c>
      <c r="R118" s="6">
        <f t="shared" si="36"/>
        <v>0.97802197802197799</v>
      </c>
      <c r="S118" s="6">
        <f t="shared" si="37"/>
        <v>0.42338212777207196</v>
      </c>
      <c r="T118" s="19" t="s">
        <v>222</v>
      </c>
      <c r="U118" s="19" t="str">
        <f t="shared" si="28"/>
        <v>⬆️ Raise fee to 25–30%</v>
      </c>
      <c r="V118" s="6">
        <f>'3A_Qualitative_Analysis'!H118</f>
        <v>3.9999999999999996</v>
      </c>
    </row>
    <row r="119" spans="1:22" ht="14" customHeight="1" x14ac:dyDescent="0.15">
      <c r="A119" s="2" t="s">
        <v>59</v>
      </c>
      <c r="B119" s="2">
        <v>84000</v>
      </c>
      <c r="C119" s="2">
        <v>19</v>
      </c>
      <c r="D119" s="2">
        <v>76</v>
      </c>
      <c r="E119" s="3">
        <v>0.39</v>
      </c>
      <c r="F119" s="4">
        <v>17.600000000000001</v>
      </c>
      <c r="G119" s="3">
        <v>0.26</v>
      </c>
      <c r="H119" s="5">
        <v>0.122</v>
      </c>
      <c r="I119" s="5">
        <v>1.6299999999999999E-2</v>
      </c>
      <c r="J119" s="2">
        <v>41</v>
      </c>
      <c r="K119" s="6">
        <f t="shared" si="29"/>
        <v>7.6409303373317569E-2</v>
      </c>
      <c r="L119" s="6">
        <f t="shared" si="30"/>
        <v>0.23983739837398385</v>
      </c>
      <c r="M119" s="16">
        <f t="shared" si="31"/>
        <v>0.78947368421052644</v>
      </c>
      <c r="N119" s="17">
        <f t="shared" si="32"/>
        <v>0.38952745849297576</v>
      </c>
      <c r="O119" s="16">
        <f t="shared" si="33"/>
        <v>0.26104417670682722</v>
      </c>
      <c r="P119" s="7">
        <f t="shared" si="34"/>
        <v>0.73895582329317278</v>
      </c>
      <c r="Q119" s="6">
        <f t="shared" si="35"/>
        <v>0.4175824175824176</v>
      </c>
      <c r="R119" s="6">
        <f t="shared" si="36"/>
        <v>0.58241758241758235</v>
      </c>
      <c r="S119" s="6">
        <f t="shared" si="37"/>
        <v>0.42301550471120297</v>
      </c>
      <c r="T119" s="19" t="s">
        <v>227</v>
      </c>
      <c r="U119" s="19" t="str">
        <f t="shared" si="28"/>
        <v>⬆️ Raise fee to 25–30%</v>
      </c>
      <c r="V119" s="6">
        <f>'3A_Qualitative_Analysis'!H119</f>
        <v>3.9999999999999996</v>
      </c>
    </row>
    <row r="120" spans="1:22" ht="14" customHeight="1" x14ac:dyDescent="0.15">
      <c r="A120" s="2" t="s">
        <v>179</v>
      </c>
      <c r="B120" s="2">
        <v>13776</v>
      </c>
      <c r="C120" s="2">
        <v>9</v>
      </c>
      <c r="D120" s="2">
        <v>19</v>
      </c>
      <c r="E120" s="3">
        <v>0.52</v>
      </c>
      <c r="F120" s="4">
        <v>16.7</v>
      </c>
      <c r="G120" s="3">
        <v>0.28999999999999998</v>
      </c>
      <c r="H120" s="5">
        <v>3.2800000000000003E-2</v>
      </c>
      <c r="I120" s="5">
        <v>1.01E-2</v>
      </c>
      <c r="J120" s="2">
        <v>22</v>
      </c>
      <c r="K120" s="6">
        <f t="shared" si="29"/>
        <v>1.0497268682772991E-2</v>
      </c>
      <c r="L120" s="6">
        <f t="shared" si="30"/>
        <v>0.20325203252032523</v>
      </c>
      <c r="M120" s="16">
        <f t="shared" si="31"/>
        <v>0.94736842105263153</v>
      </c>
      <c r="N120" s="17">
        <f t="shared" si="32"/>
        <v>0.10472541507024268</v>
      </c>
      <c r="O120" s="16">
        <f t="shared" si="33"/>
        <v>1.2048192771084333E-2</v>
      </c>
      <c r="P120" s="7">
        <f t="shared" si="34"/>
        <v>0.98795180722891562</v>
      </c>
      <c r="Q120" s="6">
        <f t="shared" si="35"/>
        <v>0.2087912087912088</v>
      </c>
      <c r="R120" s="6">
        <f t="shared" si="36"/>
        <v>0.79120879120879117</v>
      </c>
      <c r="S120" s="6">
        <f t="shared" si="37"/>
        <v>0.42144694911708758</v>
      </c>
      <c r="T120" s="19" t="s">
        <v>242</v>
      </c>
      <c r="U120" s="19" t="str">
        <f t="shared" si="28"/>
        <v>⏸ Hold fee – fix ops</v>
      </c>
      <c r="V120" s="6">
        <f>'3A_Qualitative_Analysis'!H120</f>
        <v>3.9999999999999996</v>
      </c>
    </row>
    <row r="121" spans="1:22" ht="14" customHeight="1" x14ac:dyDescent="0.15">
      <c r="A121" s="2" t="s">
        <v>79</v>
      </c>
      <c r="B121" s="2">
        <v>57408</v>
      </c>
      <c r="C121" s="2">
        <v>10</v>
      </c>
      <c r="D121" s="2">
        <v>30</v>
      </c>
      <c r="E121" s="3">
        <v>0.03</v>
      </c>
      <c r="F121" s="4">
        <v>28.3</v>
      </c>
      <c r="G121" s="3">
        <v>0.22</v>
      </c>
      <c r="H121" s="5">
        <v>2.8000000000000001E-2</v>
      </c>
      <c r="I121" s="5">
        <v>1.29E-2</v>
      </c>
      <c r="J121" s="2">
        <v>16</v>
      </c>
      <c r="K121" s="6">
        <f t="shared" si="29"/>
        <v>5.1450132342174916E-2</v>
      </c>
      <c r="L121" s="6">
        <f t="shared" si="30"/>
        <v>0.67479674796747979</v>
      </c>
      <c r="M121" s="16">
        <f t="shared" si="31"/>
        <v>0.57894736842105265</v>
      </c>
      <c r="N121" s="17">
        <f t="shared" si="32"/>
        <v>8.9399744572158379E-2</v>
      </c>
      <c r="O121" s="16">
        <f t="shared" si="33"/>
        <v>0.12449799196787149</v>
      </c>
      <c r="P121" s="7">
        <f t="shared" si="34"/>
        <v>0.87550200803212852</v>
      </c>
      <c r="Q121" s="6">
        <f t="shared" si="35"/>
        <v>0.14285714285714285</v>
      </c>
      <c r="R121" s="6">
        <f t="shared" si="36"/>
        <v>0.85714285714285721</v>
      </c>
      <c r="S121" s="6">
        <f t="shared" si="37"/>
        <v>0.4210159543968065</v>
      </c>
      <c r="T121" s="19" t="s">
        <v>249</v>
      </c>
      <c r="U121" s="19" t="str">
        <f t="shared" si="28"/>
        <v>⏸ Hold fee – fix ops</v>
      </c>
      <c r="V121" s="6">
        <f>'3A_Qualitative_Analysis'!H121</f>
        <v>3.9999999999999996</v>
      </c>
    </row>
    <row r="122" spans="1:22" ht="14" customHeight="1" x14ac:dyDescent="0.15">
      <c r="A122" s="2" t="s">
        <v>116</v>
      </c>
      <c r="B122" s="2">
        <v>35568</v>
      </c>
      <c r="C122" s="2">
        <v>8</v>
      </c>
      <c r="D122" s="2">
        <v>40</v>
      </c>
      <c r="E122" s="3">
        <v>0.62</v>
      </c>
      <c r="F122" s="4">
        <v>17.399999999999999</v>
      </c>
      <c r="G122" s="3">
        <v>0.3</v>
      </c>
      <c r="H122" s="5">
        <v>5.4399999999999997E-2</v>
      </c>
      <c r="I122" s="5">
        <v>2.24E-2</v>
      </c>
      <c r="J122" s="2">
        <v>9</v>
      </c>
      <c r="K122" s="6">
        <f t="shared" si="29"/>
        <v>3.0951174184828519E-2</v>
      </c>
      <c r="L122" s="6">
        <f t="shared" si="30"/>
        <v>0.23170731707317072</v>
      </c>
      <c r="M122" s="16">
        <f t="shared" si="31"/>
        <v>1</v>
      </c>
      <c r="N122" s="17">
        <f t="shared" si="32"/>
        <v>0.17369093231162197</v>
      </c>
      <c r="O122" s="16">
        <f t="shared" si="33"/>
        <v>0.50602409638554213</v>
      </c>
      <c r="P122" s="7">
        <f t="shared" si="34"/>
        <v>0.49397590361445787</v>
      </c>
      <c r="Q122" s="6">
        <f t="shared" si="35"/>
        <v>6.5934065934065936E-2</v>
      </c>
      <c r="R122" s="6">
        <f t="shared" si="36"/>
        <v>0.93406593406593408</v>
      </c>
      <c r="S122" s="6">
        <f t="shared" si="37"/>
        <v>0.42003626133754635</v>
      </c>
      <c r="T122" s="19" t="s">
        <v>242</v>
      </c>
      <c r="U122" s="19" t="str">
        <f t="shared" si="28"/>
        <v>✅ Keep as is</v>
      </c>
      <c r="V122" s="6">
        <f>'3A_Qualitative_Analysis'!H122</f>
        <v>3.9999999999999996</v>
      </c>
    </row>
    <row r="123" spans="1:22" ht="14" customHeight="1" x14ac:dyDescent="0.15">
      <c r="A123" s="2" t="s">
        <v>125</v>
      </c>
      <c r="B123" s="2">
        <v>32940</v>
      </c>
      <c r="C123" s="2">
        <v>9</v>
      </c>
      <c r="D123" s="2">
        <v>10</v>
      </c>
      <c r="E123" s="3">
        <v>0.33</v>
      </c>
      <c r="F123" s="4">
        <v>17.7</v>
      </c>
      <c r="G123" s="3">
        <v>0.3</v>
      </c>
      <c r="H123" s="5">
        <v>5.4399999999999997E-2</v>
      </c>
      <c r="I123" s="5">
        <v>2.1899999999999999E-2</v>
      </c>
      <c r="J123" s="2">
        <v>12</v>
      </c>
      <c r="K123" s="6">
        <f t="shared" si="29"/>
        <v>2.8484541307653318E-2</v>
      </c>
      <c r="L123" s="6">
        <f t="shared" si="30"/>
        <v>0.24390243902439027</v>
      </c>
      <c r="M123" s="16">
        <f t="shared" si="31"/>
        <v>1</v>
      </c>
      <c r="N123" s="17">
        <f t="shared" si="32"/>
        <v>0.17369093231162197</v>
      </c>
      <c r="O123" s="16">
        <f t="shared" si="33"/>
        <v>0.48594377510040154</v>
      </c>
      <c r="P123" s="7">
        <f t="shared" si="34"/>
        <v>0.51405622489959846</v>
      </c>
      <c r="Q123" s="6">
        <f t="shared" si="35"/>
        <v>9.8901098901098897E-2</v>
      </c>
      <c r="R123" s="6">
        <f t="shared" si="36"/>
        <v>0.90109890109890112</v>
      </c>
      <c r="S123" s="6">
        <f t="shared" si="37"/>
        <v>0.41996020024274622</v>
      </c>
      <c r="T123" s="19" t="s">
        <v>250</v>
      </c>
      <c r="U123" s="19" t="str">
        <f t="shared" si="28"/>
        <v>⏸ Hold fee – fix ops</v>
      </c>
      <c r="V123" s="6">
        <f>'3A_Qualitative_Analysis'!H123</f>
        <v>3.9999999999999996</v>
      </c>
    </row>
    <row r="124" spans="1:22" ht="14" customHeight="1" x14ac:dyDescent="0.15">
      <c r="A124" s="2" t="s">
        <v>41</v>
      </c>
      <c r="B124" s="2">
        <v>120960</v>
      </c>
      <c r="C124" s="2">
        <v>21</v>
      </c>
      <c r="D124" s="2">
        <v>24</v>
      </c>
      <c r="E124" s="3">
        <v>0.06</v>
      </c>
      <c r="F124" s="4">
        <v>19.7</v>
      </c>
      <c r="G124" s="3">
        <v>0.3</v>
      </c>
      <c r="H124" s="5">
        <v>7.1999999999999995E-2</v>
      </c>
      <c r="I124" s="5">
        <v>1.12E-2</v>
      </c>
      <c r="J124" s="2">
        <v>94</v>
      </c>
      <c r="K124" s="6">
        <f t="shared" si="29"/>
        <v>0.11109984794728839</v>
      </c>
      <c r="L124" s="6">
        <f t="shared" si="30"/>
        <v>0.32520325203252037</v>
      </c>
      <c r="M124" s="16">
        <f t="shared" si="31"/>
        <v>1</v>
      </c>
      <c r="N124" s="17">
        <f t="shared" si="32"/>
        <v>0.22988505747126436</v>
      </c>
      <c r="O124" s="16">
        <f t="shared" si="33"/>
        <v>5.622489959839358E-2</v>
      </c>
      <c r="P124" s="7">
        <f t="shared" si="34"/>
        <v>0.94377510040160639</v>
      </c>
      <c r="Q124" s="6">
        <f t="shared" si="35"/>
        <v>1</v>
      </c>
      <c r="R124" s="6">
        <f t="shared" si="36"/>
        <v>0</v>
      </c>
      <c r="S124" s="6">
        <f t="shared" si="37"/>
        <v>0.41690997132611368</v>
      </c>
      <c r="T124" s="19" t="s">
        <v>235</v>
      </c>
      <c r="U124" s="19" t="str">
        <f t="shared" si="28"/>
        <v>⬆️ Raise fee to 25–30%</v>
      </c>
      <c r="V124" s="6">
        <f>'3A_Qualitative_Analysis'!H124</f>
        <v>3.9999999999999996</v>
      </c>
    </row>
    <row r="125" spans="1:22" ht="14" customHeight="1" x14ac:dyDescent="0.15">
      <c r="A125" s="2" t="s">
        <v>133</v>
      </c>
      <c r="B125" s="2">
        <v>28908</v>
      </c>
      <c r="C125" s="2">
        <v>8</v>
      </c>
      <c r="D125" s="2">
        <v>31</v>
      </c>
      <c r="E125" s="3">
        <v>0.16</v>
      </c>
      <c r="F125" s="4">
        <v>18.899999999999999</v>
      </c>
      <c r="G125" s="3">
        <v>0.27</v>
      </c>
      <c r="H125" s="5">
        <v>0.03</v>
      </c>
      <c r="I125" s="5">
        <v>1.35E-2</v>
      </c>
      <c r="J125" s="2">
        <v>9</v>
      </c>
      <c r="K125" s="6">
        <f t="shared" si="29"/>
        <v>2.470011826322014E-2</v>
      </c>
      <c r="L125" s="6">
        <f t="shared" si="30"/>
        <v>0.29268292682926828</v>
      </c>
      <c r="M125" s="16">
        <f t="shared" si="31"/>
        <v>0.84210526315789491</v>
      </c>
      <c r="N125" s="17">
        <f t="shared" si="32"/>
        <v>9.5785440613026823E-2</v>
      </c>
      <c r="O125" s="16">
        <f t="shared" si="33"/>
        <v>0.14859437751004015</v>
      </c>
      <c r="P125" s="7">
        <f t="shared" si="34"/>
        <v>0.85140562248995988</v>
      </c>
      <c r="Q125" s="6">
        <f t="shared" si="35"/>
        <v>6.5934065934065936E-2</v>
      </c>
      <c r="R125" s="6">
        <f t="shared" si="36"/>
        <v>0.93406593406593408</v>
      </c>
      <c r="S125" s="6">
        <f t="shared" si="37"/>
        <v>0.416202764999969</v>
      </c>
      <c r="T125" s="19" t="s">
        <v>242</v>
      </c>
      <c r="U125" s="19" t="str">
        <f t="shared" si="28"/>
        <v>✅ Keep as is</v>
      </c>
      <c r="V125" s="6">
        <f>'3A_Qualitative_Analysis'!H125</f>
        <v>3.9999999999999996</v>
      </c>
    </row>
    <row r="126" spans="1:22" ht="14" customHeight="1" x14ac:dyDescent="0.15">
      <c r="A126" s="2" t="s">
        <v>56</v>
      </c>
      <c r="B126" s="2">
        <v>89400</v>
      </c>
      <c r="C126" s="2">
        <v>22</v>
      </c>
      <c r="D126" s="2">
        <v>37</v>
      </c>
      <c r="E126" s="3">
        <v>0.14000000000000001</v>
      </c>
      <c r="F126" s="4">
        <v>23.7</v>
      </c>
      <c r="G126" s="3">
        <v>0.26</v>
      </c>
      <c r="H126" s="5">
        <v>3.1199999999999999E-2</v>
      </c>
      <c r="I126" s="5">
        <v>2.35E-2</v>
      </c>
      <c r="J126" s="2">
        <v>4</v>
      </c>
      <c r="K126" s="6">
        <f t="shared" si="29"/>
        <v>8.1477727093540578E-2</v>
      </c>
      <c r="L126" s="6">
        <f t="shared" si="30"/>
        <v>0.48780487804878053</v>
      </c>
      <c r="M126" s="16">
        <f t="shared" si="31"/>
        <v>0.78947368421052644</v>
      </c>
      <c r="N126" s="17">
        <f t="shared" si="32"/>
        <v>9.9616858237547901E-2</v>
      </c>
      <c r="O126" s="16">
        <f t="shared" si="33"/>
        <v>0.55020080321285136</v>
      </c>
      <c r="P126" s="7">
        <f t="shared" si="34"/>
        <v>0.44979919678714864</v>
      </c>
      <c r="Q126" s="6">
        <f t="shared" si="35"/>
        <v>1.098901098901099E-2</v>
      </c>
      <c r="R126" s="6">
        <f t="shared" si="36"/>
        <v>0.98901098901098905</v>
      </c>
      <c r="S126" s="6">
        <f t="shared" si="37"/>
        <v>0.41523929055013087</v>
      </c>
      <c r="T126" s="19" t="s">
        <v>243</v>
      </c>
      <c r="U126" s="19" t="str">
        <f t="shared" si="28"/>
        <v>⬆️ Raise fee to 25–30%</v>
      </c>
      <c r="V126" s="6">
        <f>'3A_Qualitative_Analysis'!H126</f>
        <v>3.9999999999999996</v>
      </c>
    </row>
    <row r="127" spans="1:22" ht="14" customHeight="1" x14ac:dyDescent="0.15">
      <c r="A127" s="2" t="s">
        <v>187</v>
      </c>
      <c r="B127" s="2">
        <v>10140</v>
      </c>
      <c r="C127" s="2">
        <v>6</v>
      </c>
      <c r="D127" s="2">
        <v>10</v>
      </c>
      <c r="E127" s="3">
        <v>0.73</v>
      </c>
      <c r="F127" s="4">
        <v>20.2</v>
      </c>
      <c r="G127" s="3">
        <v>0.3</v>
      </c>
      <c r="H127" s="5">
        <v>4.7600000000000003E-2</v>
      </c>
      <c r="I127" s="5">
        <v>2.3300000000000001E-2</v>
      </c>
      <c r="J127" s="2">
        <v>17</v>
      </c>
      <c r="K127" s="6">
        <f t="shared" si="29"/>
        <v>7.0845300444894975E-3</v>
      </c>
      <c r="L127" s="6">
        <f t="shared" si="30"/>
        <v>0.34552845528455289</v>
      </c>
      <c r="M127" s="16">
        <f t="shared" si="31"/>
        <v>1</v>
      </c>
      <c r="N127" s="17">
        <f t="shared" si="32"/>
        <v>0.15197956577266925</v>
      </c>
      <c r="O127" s="16">
        <f t="shared" si="33"/>
        <v>0.54216867469879515</v>
      </c>
      <c r="P127" s="7">
        <f t="shared" si="34"/>
        <v>0.45783132530120485</v>
      </c>
      <c r="Q127" s="6">
        <f t="shared" si="35"/>
        <v>0.15384615384615385</v>
      </c>
      <c r="R127" s="6">
        <f t="shared" si="36"/>
        <v>0.84615384615384615</v>
      </c>
      <c r="S127" s="6">
        <f t="shared" si="37"/>
        <v>0.41439483110384423</v>
      </c>
      <c r="T127" s="19" t="s">
        <v>235</v>
      </c>
      <c r="U127" s="19" t="str">
        <f t="shared" si="28"/>
        <v>⏸ Hold fee – fix ops</v>
      </c>
      <c r="V127" s="6">
        <f>'3A_Qualitative_Analysis'!H127</f>
        <v>3.9999999999999996</v>
      </c>
    </row>
    <row r="128" spans="1:22" ht="14" customHeight="1" x14ac:dyDescent="0.15">
      <c r="A128" s="2" t="s">
        <v>31</v>
      </c>
      <c r="B128" s="2">
        <v>148800</v>
      </c>
      <c r="C128" s="2">
        <v>190</v>
      </c>
      <c r="D128" s="2">
        <v>1188</v>
      </c>
      <c r="E128" s="3">
        <v>0.4</v>
      </c>
      <c r="F128" s="4">
        <v>19.8</v>
      </c>
      <c r="G128" s="3">
        <v>0.26</v>
      </c>
      <c r="H128" s="5">
        <v>4.5600000000000002E-2</v>
      </c>
      <c r="I128" s="5">
        <v>2.29E-2</v>
      </c>
      <c r="J128" s="2">
        <v>8</v>
      </c>
      <c r="K128" s="6">
        <f t="shared" si="29"/>
        <v>0.13723038801599369</v>
      </c>
      <c r="L128" s="6">
        <f t="shared" si="30"/>
        <v>0.3292682926829269</v>
      </c>
      <c r="M128" s="16">
        <f t="shared" si="31"/>
        <v>0.78947368421052644</v>
      </c>
      <c r="N128" s="17">
        <f t="shared" si="32"/>
        <v>0.14559386973180077</v>
      </c>
      <c r="O128" s="16">
        <f t="shared" si="33"/>
        <v>0.52610441767068272</v>
      </c>
      <c r="P128" s="7">
        <f t="shared" si="34"/>
        <v>0.47389558232931728</v>
      </c>
      <c r="Q128" s="6">
        <f t="shared" si="35"/>
        <v>5.4945054945054944E-2</v>
      </c>
      <c r="R128" s="6">
        <f t="shared" si="36"/>
        <v>0.94505494505494503</v>
      </c>
      <c r="S128" s="6">
        <f t="shared" si="37"/>
        <v>0.41260640443332913</v>
      </c>
      <c r="T128" s="19" t="s">
        <v>246</v>
      </c>
      <c r="U128" s="19" t="str">
        <f t="shared" si="28"/>
        <v>⬆️ Raise fee to 25–30%</v>
      </c>
      <c r="V128" s="6">
        <f>'3A_Qualitative_Analysis'!H128</f>
        <v>3.9999999999999996</v>
      </c>
    </row>
    <row r="129" spans="1:22" ht="14" customHeight="1" x14ac:dyDescent="0.15">
      <c r="A129" s="2" t="s">
        <v>84</v>
      </c>
      <c r="B129" s="2">
        <v>54948</v>
      </c>
      <c r="C129" s="2">
        <v>12</v>
      </c>
      <c r="D129" s="2">
        <v>42</v>
      </c>
      <c r="E129" s="3">
        <v>0.18</v>
      </c>
      <c r="F129" s="4">
        <v>17</v>
      </c>
      <c r="G129" s="3">
        <v>0.28000000000000003</v>
      </c>
      <c r="H129" s="5">
        <v>0</v>
      </c>
      <c r="I129" s="5">
        <v>1.29E-2</v>
      </c>
      <c r="J129" s="2">
        <v>3</v>
      </c>
      <c r="K129" s="6">
        <f t="shared" si="29"/>
        <v>4.9141183758517767E-2</v>
      </c>
      <c r="L129" s="6">
        <f t="shared" si="30"/>
        <v>0.21544715447154475</v>
      </c>
      <c r="M129" s="16">
        <f t="shared" si="31"/>
        <v>0.89473684210526339</v>
      </c>
      <c r="N129" s="17">
        <f t="shared" si="32"/>
        <v>0</v>
      </c>
      <c r="O129" s="16">
        <f t="shared" si="33"/>
        <v>0.12449799196787149</v>
      </c>
      <c r="P129" s="7">
        <f t="shared" si="34"/>
        <v>0.87550200803212852</v>
      </c>
      <c r="Q129" s="6">
        <f t="shared" si="35"/>
        <v>0</v>
      </c>
      <c r="R129" s="6">
        <f t="shared" si="36"/>
        <v>1</v>
      </c>
      <c r="S129" s="6">
        <f t="shared" si="37"/>
        <v>0.41109993833462666</v>
      </c>
      <c r="T129" s="19" t="s">
        <v>239</v>
      </c>
      <c r="U129" s="19" t="str">
        <f t="shared" si="28"/>
        <v>✅ Keep as is</v>
      </c>
      <c r="V129" s="6">
        <f>'3A_Qualitative_Analysis'!H129</f>
        <v>3.9999999999999996</v>
      </c>
    </row>
    <row r="130" spans="1:22" ht="14" customHeight="1" x14ac:dyDescent="0.15">
      <c r="A130" s="2" t="s">
        <v>97</v>
      </c>
      <c r="B130" s="2">
        <v>44016</v>
      </c>
      <c r="C130" s="2">
        <v>9</v>
      </c>
      <c r="D130" s="2">
        <v>13</v>
      </c>
      <c r="E130" s="3">
        <v>0.3</v>
      </c>
      <c r="F130" s="4">
        <v>13.1</v>
      </c>
      <c r="G130" s="3">
        <v>0.3</v>
      </c>
      <c r="H130" s="5">
        <v>3.1199999999999999E-2</v>
      </c>
      <c r="I130" s="5">
        <v>1.52E-2</v>
      </c>
      <c r="J130" s="2">
        <v>8</v>
      </c>
      <c r="K130" s="6">
        <f t="shared" ref="K130:K161" si="38">(B130 - MIN($B$2:$B$201)) / (MAX($B$2:$B$201) - MIN($B$2:$B$201))</f>
        <v>3.8880441516021852E-2</v>
      </c>
      <c r="L130" s="6">
        <f t="shared" ref="L130:L161" si="39">(F130 - MIN($F$2:$F$201)) / (MAX($F$2:$F$201) - MIN($F$2:$F$201))</f>
        <v>5.6910569105691075E-2</v>
      </c>
      <c r="M130" s="16">
        <f t="shared" ref="M130:M161" si="40">(G130 - MIN($G$2:$G$201)) / (MAX($G$2:$G$201) - MIN($G$2:$G$201))</f>
        <v>1</v>
      </c>
      <c r="N130" s="17">
        <f t="shared" ref="N130:N161" si="41">(H130 - MIN($H$2:$H$201)) / (MAX($H$2:$H$201) - MIN($H$2:$H$201))</f>
        <v>9.9616858237547901E-2</v>
      </c>
      <c r="O130" s="16">
        <f t="shared" ref="O130:O161" si="42">(I130 - MIN($I$2:$I$201)) / (MAX($I$2:$I$201) - MIN($I$2:$I$201))</f>
        <v>0.21686746987951808</v>
      </c>
      <c r="P130" s="7">
        <f t="shared" ref="P130:P161" si="43">1-O130</f>
        <v>0.7831325301204819</v>
      </c>
      <c r="Q130" s="6">
        <f t="shared" ref="Q130:Q161" si="44">(J130 - MIN($J$2:$J$201)) / (MAX($J$2:$J$201) - MIN($J$2:$J$201))</f>
        <v>5.4945054945054944E-2</v>
      </c>
      <c r="R130" s="6">
        <f t="shared" ref="R130:R161" si="45">1-Q130</f>
        <v>0.94505494505494503</v>
      </c>
      <c r="S130" s="6">
        <f t="shared" ref="S130:S161" si="46">(K130*0.25)+(L130*0.15)+(M130*0.2)+(N130*0.2)+(P130*0.1)+(R130*0.1)</f>
        <v>0.41099881490991141</v>
      </c>
      <c r="T130" s="19" t="s">
        <v>222</v>
      </c>
      <c r="U130" s="19" t="str">
        <f t="shared" si="28"/>
        <v>✅ Keep as is</v>
      </c>
      <c r="V130" s="6">
        <f>'3A_Qualitative_Analysis'!H130</f>
        <v>3.9999999999999996</v>
      </c>
    </row>
    <row r="131" spans="1:22" ht="14" customHeight="1" x14ac:dyDescent="0.15">
      <c r="A131" s="2" t="s">
        <v>69</v>
      </c>
      <c r="B131" s="2">
        <v>74976</v>
      </c>
      <c r="C131" s="2">
        <v>81</v>
      </c>
      <c r="D131" s="2">
        <v>232</v>
      </c>
      <c r="E131" s="3">
        <v>0.8</v>
      </c>
      <c r="F131" s="4">
        <v>18</v>
      </c>
      <c r="G131" s="3">
        <v>0.27</v>
      </c>
      <c r="H131" s="5">
        <v>4.0800000000000003E-2</v>
      </c>
      <c r="I131" s="5">
        <v>1.95E-2</v>
      </c>
      <c r="J131" s="2">
        <v>3</v>
      </c>
      <c r="K131" s="6">
        <f t="shared" si="38"/>
        <v>6.7939404178633783E-2</v>
      </c>
      <c r="L131" s="6">
        <f t="shared" si="39"/>
        <v>0.25609756097560982</v>
      </c>
      <c r="M131" s="16">
        <f t="shared" si="40"/>
        <v>0.84210526315789491</v>
      </c>
      <c r="N131" s="17">
        <f t="shared" si="41"/>
        <v>0.13026819923371649</v>
      </c>
      <c r="O131" s="16">
        <f t="shared" si="42"/>
        <v>0.38955823293172687</v>
      </c>
      <c r="P131" s="7">
        <f t="shared" si="43"/>
        <v>0.61044176706827313</v>
      </c>
      <c r="Q131" s="6">
        <f t="shared" si="44"/>
        <v>0</v>
      </c>
      <c r="R131" s="6">
        <f t="shared" si="45"/>
        <v>1</v>
      </c>
      <c r="S131" s="6">
        <f t="shared" si="46"/>
        <v>0.41091835437614954</v>
      </c>
      <c r="T131" s="19" t="s">
        <v>228</v>
      </c>
      <c r="U131" s="19" t="str">
        <f t="shared" ref="U131:U194" si="47">IF(AND(B131&gt;83856, I131&lt;2, G131&lt;25), "⬆️ Raise fee to 25–30%", IF(AND(H131*100&gt;25, G131&gt;15), "⬇️ Lower fee to 10–15%", IF(J131&gt;10, "⏸ Hold fee – fix ops", "✅ Keep as is")))</f>
        <v>✅ Keep as is</v>
      </c>
      <c r="V131" s="6">
        <f>'3A_Qualitative_Analysis'!H131</f>
        <v>3.9999999999999996</v>
      </c>
    </row>
    <row r="132" spans="1:22" ht="14" customHeight="1" x14ac:dyDescent="0.15">
      <c r="A132" s="2" t="s">
        <v>205</v>
      </c>
      <c r="B132" s="2">
        <v>4536</v>
      </c>
      <c r="C132" s="2">
        <v>6</v>
      </c>
      <c r="D132" s="2">
        <v>55</v>
      </c>
      <c r="E132" s="3">
        <v>0.09</v>
      </c>
      <c r="F132" s="4">
        <v>16.399999999999999</v>
      </c>
      <c r="G132" s="3">
        <v>0.3</v>
      </c>
      <c r="H132" s="5">
        <v>4.7999999999999996E-3</v>
      </c>
      <c r="I132" s="5">
        <v>1.44E-2</v>
      </c>
      <c r="J132" s="2">
        <v>6</v>
      </c>
      <c r="K132" s="6">
        <f t="shared" si="38"/>
        <v>1.8246325392802839E-3</v>
      </c>
      <c r="L132" s="6">
        <f t="shared" si="39"/>
        <v>0.19105691056910568</v>
      </c>
      <c r="M132" s="16">
        <f t="shared" si="40"/>
        <v>1</v>
      </c>
      <c r="N132" s="17">
        <f t="shared" si="41"/>
        <v>1.532567049808429E-2</v>
      </c>
      <c r="O132" s="16">
        <f t="shared" si="42"/>
        <v>0.18473895582329317</v>
      </c>
      <c r="P132" s="7">
        <f t="shared" si="43"/>
        <v>0.81526104417670686</v>
      </c>
      <c r="Q132" s="6">
        <f t="shared" si="44"/>
        <v>3.2967032967032968E-2</v>
      </c>
      <c r="R132" s="6">
        <f t="shared" si="45"/>
        <v>0.96703296703296704</v>
      </c>
      <c r="S132" s="6">
        <f t="shared" si="46"/>
        <v>0.41040922994077017</v>
      </c>
      <c r="T132" s="19" t="s">
        <v>222</v>
      </c>
      <c r="U132" s="19" t="str">
        <f t="shared" si="47"/>
        <v>✅ Keep as is</v>
      </c>
      <c r="V132" s="6">
        <f>'3A_Qualitative_Analysis'!H132</f>
        <v>3.9999999999999996</v>
      </c>
    </row>
    <row r="133" spans="1:22" ht="14" customHeight="1" x14ac:dyDescent="0.15">
      <c r="A133" s="2" t="s">
        <v>185</v>
      </c>
      <c r="B133" s="2">
        <v>11400</v>
      </c>
      <c r="C133" s="2">
        <v>6</v>
      </c>
      <c r="D133" s="2">
        <v>17</v>
      </c>
      <c r="E133" s="3">
        <v>0.98</v>
      </c>
      <c r="F133" s="4">
        <v>14.4</v>
      </c>
      <c r="G133" s="3">
        <v>0.3</v>
      </c>
      <c r="H133" s="5">
        <v>2.76E-2</v>
      </c>
      <c r="I133" s="5">
        <v>1.49E-2</v>
      </c>
      <c r="J133" s="2">
        <v>8</v>
      </c>
      <c r="K133" s="6">
        <f t="shared" si="38"/>
        <v>8.2671622458748671E-3</v>
      </c>
      <c r="L133" s="6">
        <f t="shared" si="39"/>
        <v>0.10975609756097567</v>
      </c>
      <c r="M133" s="16">
        <f t="shared" si="40"/>
        <v>1</v>
      </c>
      <c r="N133" s="17">
        <f t="shared" si="41"/>
        <v>8.8122605363984682E-2</v>
      </c>
      <c r="O133" s="16">
        <f t="shared" si="42"/>
        <v>0.20481927710843373</v>
      </c>
      <c r="P133" s="7">
        <f t="shared" si="43"/>
        <v>0.79518072289156627</v>
      </c>
      <c r="Q133" s="6">
        <f t="shared" si="44"/>
        <v>5.4945054945054944E-2</v>
      </c>
      <c r="R133" s="6">
        <f t="shared" si="45"/>
        <v>0.94505494505494503</v>
      </c>
      <c r="S133" s="6">
        <f t="shared" si="46"/>
        <v>0.41017829306306319</v>
      </c>
      <c r="T133" s="19" t="s">
        <v>246</v>
      </c>
      <c r="U133" s="19" t="str">
        <f t="shared" si="47"/>
        <v>✅ Keep as is</v>
      </c>
      <c r="V133" s="6">
        <f>'3A_Qualitative_Analysis'!H133</f>
        <v>3.8000000000000003</v>
      </c>
    </row>
    <row r="134" spans="1:22" ht="14" customHeight="1" x14ac:dyDescent="0.15">
      <c r="A134" s="2" t="s">
        <v>22</v>
      </c>
      <c r="B134" s="2">
        <v>209088</v>
      </c>
      <c r="C134" s="2">
        <v>42</v>
      </c>
      <c r="D134" s="2">
        <v>86</v>
      </c>
      <c r="E134" s="3">
        <v>0.99</v>
      </c>
      <c r="F134" s="4">
        <v>20.6</v>
      </c>
      <c r="G134" s="3">
        <v>0.28999999999999998</v>
      </c>
      <c r="H134" s="5">
        <v>3.6799999999999999E-2</v>
      </c>
      <c r="I134" s="5">
        <v>3.44E-2</v>
      </c>
      <c r="J134" s="2">
        <v>10</v>
      </c>
      <c r="K134" s="6">
        <f t="shared" si="38"/>
        <v>0.19381652306132793</v>
      </c>
      <c r="L134" s="6">
        <f t="shared" si="39"/>
        <v>0.361788617886179</v>
      </c>
      <c r="M134" s="16">
        <f t="shared" si="40"/>
        <v>0.94736842105263153</v>
      </c>
      <c r="N134" s="17">
        <f t="shared" si="41"/>
        <v>0.11749680715197958</v>
      </c>
      <c r="O134" s="16">
        <f t="shared" si="42"/>
        <v>0.98795180722891562</v>
      </c>
      <c r="P134" s="7">
        <f t="shared" si="43"/>
        <v>1.2048192771084376E-2</v>
      </c>
      <c r="Q134" s="6">
        <f t="shared" si="44"/>
        <v>7.6923076923076927E-2</v>
      </c>
      <c r="R134" s="6">
        <f t="shared" si="45"/>
        <v>0.92307692307692313</v>
      </c>
      <c r="S134" s="6">
        <f t="shared" si="46"/>
        <v>0.40920798067398179</v>
      </c>
      <c r="T134" s="19" t="s">
        <v>222</v>
      </c>
      <c r="U134" s="19" t="str">
        <f t="shared" si="47"/>
        <v>⬆️ Raise fee to 25–30%</v>
      </c>
      <c r="V134" s="6">
        <f>'3A_Qualitative_Analysis'!H134</f>
        <v>3.8000000000000003</v>
      </c>
    </row>
    <row r="135" spans="1:22" ht="14" customHeight="1" x14ac:dyDescent="0.15">
      <c r="A135" s="2" t="s">
        <v>24</v>
      </c>
      <c r="B135" s="2">
        <v>183120</v>
      </c>
      <c r="C135" s="2">
        <v>65</v>
      </c>
      <c r="D135" s="2">
        <v>73</v>
      </c>
      <c r="E135" s="3">
        <v>0.46</v>
      </c>
      <c r="F135" s="4">
        <v>20.2</v>
      </c>
      <c r="G135" s="3">
        <v>0.27</v>
      </c>
      <c r="H135" s="5">
        <v>9.1200000000000003E-2</v>
      </c>
      <c r="I135" s="5">
        <v>3.3000000000000002E-2</v>
      </c>
      <c r="J135" s="2">
        <v>20</v>
      </c>
      <c r="K135" s="6">
        <f t="shared" si="38"/>
        <v>0.16944303654896661</v>
      </c>
      <c r="L135" s="6">
        <f t="shared" si="39"/>
        <v>0.34552845528455289</v>
      </c>
      <c r="M135" s="16">
        <f t="shared" si="40"/>
        <v>0.84210526315789491</v>
      </c>
      <c r="N135" s="17">
        <f t="shared" si="41"/>
        <v>0.29118773946360155</v>
      </c>
      <c r="O135" s="16">
        <f t="shared" si="42"/>
        <v>0.93172690763052213</v>
      </c>
      <c r="P135" s="7">
        <f t="shared" si="43"/>
        <v>6.8273092369477872E-2</v>
      </c>
      <c r="Q135" s="6">
        <f t="shared" si="44"/>
        <v>0.18681318681318682</v>
      </c>
      <c r="R135" s="6">
        <f t="shared" si="45"/>
        <v>0.81318681318681318</v>
      </c>
      <c r="S135" s="6">
        <f t="shared" si="46"/>
        <v>0.40899461850985297</v>
      </c>
      <c r="T135" s="19" t="s">
        <v>222</v>
      </c>
      <c r="U135" s="19" t="str">
        <f t="shared" si="47"/>
        <v>⬆️ Raise fee to 25–30%</v>
      </c>
      <c r="V135" s="6">
        <f>'3A_Qualitative_Analysis'!H135</f>
        <v>3.8000000000000003</v>
      </c>
    </row>
    <row r="136" spans="1:22" ht="14" customHeight="1" x14ac:dyDescent="0.15">
      <c r="A136" s="2" t="s">
        <v>157</v>
      </c>
      <c r="B136" s="2">
        <v>20448</v>
      </c>
      <c r="C136" s="2">
        <v>8</v>
      </c>
      <c r="D136" s="2">
        <v>10</v>
      </c>
      <c r="E136" s="3">
        <v>0.03</v>
      </c>
      <c r="F136" s="4">
        <v>26.4</v>
      </c>
      <c r="G136" s="3">
        <v>0.25</v>
      </c>
      <c r="H136" s="5">
        <v>5.3199999999999997E-2</v>
      </c>
      <c r="I136" s="5">
        <v>1.78E-2</v>
      </c>
      <c r="J136" s="2">
        <v>34</v>
      </c>
      <c r="K136" s="6">
        <f t="shared" si="38"/>
        <v>1.675958776820409E-2</v>
      </c>
      <c r="L136" s="6">
        <f t="shared" si="39"/>
        <v>0.59756097560975607</v>
      </c>
      <c r="M136" s="16">
        <f t="shared" si="40"/>
        <v>0.73684210526315796</v>
      </c>
      <c r="N136" s="17">
        <f t="shared" si="41"/>
        <v>0.16985951468710089</v>
      </c>
      <c r="O136" s="16">
        <f t="shared" si="42"/>
        <v>0.32128514056224899</v>
      </c>
      <c r="P136" s="7">
        <f t="shared" si="43"/>
        <v>0.67871485943775101</v>
      </c>
      <c r="Q136" s="6">
        <f t="shared" si="44"/>
        <v>0.34065934065934067</v>
      </c>
      <c r="R136" s="6">
        <f t="shared" si="45"/>
        <v>0.65934065934065933</v>
      </c>
      <c r="S136" s="6">
        <f t="shared" si="46"/>
        <v>0.40896991915140724</v>
      </c>
      <c r="T136" s="19" t="s">
        <v>224</v>
      </c>
      <c r="U136" s="19" t="str">
        <f t="shared" si="47"/>
        <v>⏸ Hold fee – fix ops</v>
      </c>
      <c r="V136" s="6">
        <f>'3A_Qualitative_Analysis'!H136</f>
        <v>3.8000000000000003</v>
      </c>
    </row>
    <row r="137" spans="1:22" ht="14" customHeight="1" x14ac:dyDescent="0.15">
      <c r="A137" s="2" t="s">
        <v>107</v>
      </c>
      <c r="B137" s="2">
        <v>39000</v>
      </c>
      <c r="C137" s="2">
        <v>8</v>
      </c>
      <c r="D137" s="2">
        <v>66</v>
      </c>
      <c r="E137" s="3">
        <v>0.36</v>
      </c>
      <c r="F137" s="4">
        <v>18.100000000000001</v>
      </c>
      <c r="G137" s="3">
        <v>0.3</v>
      </c>
      <c r="H137" s="5">
        <v>5.3999999999999999E-2</v>
      </c>
      <c r="I137" s="5">
        <v>2.4500000000000001E-2</v>
      </c>
      <c r="J137" s="2">
        <v>16</v>
      </c>
      <c r="K137" s="6">
        <f t="shared" si="38"/>
        <v>3.4172439038125807E-2</v>
      </c>
      <c r="L137" s="6">
        <f t="shared" si="39"/>
        <v>0.26016260162601634</v>
      </c>
      <c r="M137" s="16">
        <f t="shared" si="40"/>
        <v>1</v>
      </c>
      <c r="N137" s="17">
        <f t="shared" si="41"/>
        <v>0.17241379310344829</v>
      </c>
      <c r="O137" s="16">
        <f t="shared" si="42"/>
        <v>0.59036144578313254</v>
      </c>
      <c r="P137" s="7">
        <f t="shared" si="43"/>
        <v>0.40963855421686746</v>
      </c>
      <c r="Q137" s="6">
        <f t="shared" si="44"/>
        <v>0.14285714285714285</v>
      </c>
      <c r="R137" s="6">
        <f t="shared" si="45"/>
        <v>0.85714285714285721</v>
      </c>
      <c r="S137" s="6">
        <f t="shared" si="46"/>
        <v>0.40872839976009606</v>
      </c>
      <c r="T137" s="19" t="s">
        <v>222</v>
      </c>
      <c r="U137" s="19" t="str">
        <f t="shared" si="47"/>
        <v>⏸ Hold fee – fix ops</v>
      </c>
      <c r="V137" s="6">
        <f>'3A_Qualitative_Analysis'!H137</f>
        <v>3.8000000000000003</v>
      </c>
    </row>
    <row r="138" spans="1:22" ht="14" customHeight="1" x14ac:dyDescent="0.15">
      <c r="A138" s="2" t="s">
        <v>38</v>
      </c>
      <c r="B138" s="2">
        <v>123000</v>
      </c>
      <c r="C138" s="2">
        <v>22</v>
      </c>
      <c r="D138" s="2">
        <v>26</v>
      </c>
      <c r="E138" s="3">
        <v>0.8</v>
      </c>
      <c r="F138" s="4">
        <v>16</v>
      </c>
      <c r="G138" s="3">
        <v>0.3</v>
      </c>
      <c r="H138" s="5">
        <v>8.6400000000000005E-2</v>
      </c>
      <c r="I138" s="5">
        <v>2.92E-2</v>
      </c>
      <c r="J138" s="2">
        <v>25</v>
      </c>
      <c r="K138" s="6">
        <f t="shared" si="38"/>
        <v>0.11301458579715042</v>
      </c>
      <c r="L138" s="6">
        <f t="shared" si="39"/>
        <v>0.17479674796747971</v>
      </c>
      <c r="M138" s="16">
        <f t="shared" si="40"/>
        <v>1</v>
      </c>
      <c r="N138" s="17">
        <f t="shared" si="41"/>
        <v>0.27586206896551729</v>
      </c>
      <c r="O138" s="16">
        <f t="shared" si="42"/>
        <v>0.77911646586345373</v>
      </c>
      <c r="P138" s="7">
        <f t="shared" si="43"/>
        <v>0.22088353413654627</v>
      </c>
      <c r="Q138" s="6">
        <f t="shared" si="44"/>
        <v>0.24175824175824176</v>
      </c>
      <c r="R138" s="6">
        <f t="shared" si="45"/>
        <v>0.75824175824175821</v>
      </c>
      <c r="S138" s="6">
        <f t="shared" si="46"/>
        <v>0.40755810167534345</v>
      </c>
      <c r="T138" s="19" t="s">
        <v>228</v>
      </c>
      <c r="U138" s="19" t="str">
        <f t="shared" si="47"/>
        <v>⬆️ Raise fee to 25–30%</v>
      </c>
      <c r="V138" s="6">
        <f>'3A_Qualitative_Analysis'!H138</f>
        <v>3.8000000000000003</v>
      </c>
    </row>
    <row r="139" spans="1:22" ht="14" customHeight="1" x14ac:dyDescent="0.15">
      <c r="A139" s="2" t="s">
        <v>95</v>
      </c>
      <c r="B139" s="2">
        <v>44352</v>
      </c>
      <c r="C139" s="2">
        <v>9</v>
      </c>
      <c r="D139" s="2">
        <v>50</v>
      </c>
      <c r="E139" s="3">
        <v>0.87</v>
      </c>
      <c r="F139" s="4">
        <v>13.4</v>
      </c>
      <c r="G139" s="3">
        <v>0.28999999999999998</v>
      </c>
      <c r="H139" s="5">
        <v>7.6399999999999996E-2</v>
      </c>
      <c r="I139" s="5">
        <v>1.6299999999999999E-2</v>
      </c>
      <c r="J139" s="2">
        <v>26</v>
      </c>
      <c r="K139" s="6">
        <f t="shared" si="38"/>
        <v>3.9195810103057949E-2</v>
      </c>
      <c r="L139" s="6">
        <f t="shared" si="39"/>
        <v>6.9105691056910612E-2</v>
      </c>
      <c r="M139" s="16">
        <f t="shared" si="40"/>
        <v>0.94736842105263153</v>
      </c>
      <c r="N139" s="17">
        <f t="shared" si="41"/>
        <v>0.24393358876117496</v>
      </c>
      <c r="O139" s="16">
        <f t="shared" si="42"/>
        <v>0.26104417670682722</v>
      </c>
      <c r="P139" s="7">
        <f t="shared" si="43"/>
        <v>0.73895582329317278</v>
      </c>
      <c r="Q139" s="6">
        <f t="shared" si="44"/>
        <v>0.25274725274725274</v>
      </c>
      <c r="R139" s="6">
        <f t="shared" si="45"/>
        <v>0.74725274725274726</v>
      </c>
      <c r="S139" s="6">
        <f t="shared" si="46"/>
        <v>0.40704606520165437</v>
      </c>
      <c r="T139" s="19" t="s">
        <v>232</v>
      </c>
      <c r="U139" s="19" t="str">
        <f t="shared" si="47"/>
        <v>⏸ Hold fee – fix ops</v>
      </c>
      <c r="V139" s="6">
        <f>'3A_Qualitative_Analysis'!H139</f>
        <v>3.8000000000000003</v>
      </c>
    </row>
    <row r="140" spans="1:22" ht="14" customHeight="1" x14ac:dyDescent="0.15">
      <c r="A140" s="2" t="s">
        <v>196</v>
      </c>
      <c r="B140" s="2">
        <v>7560</v>
      </c>
      <c r="C140" s="2">
        <v>3</v>
      </c>
      <c r="D140" s="2">
        <v>6</v>
      </c>
      <c r="E140" s="3">
        <v>0.24</v>
      </c>
      <c r="F140" s="4">
        <v>14</v>
      </c>
      <c r="G140" s="3">
        <v>0.27</v>
      </c>
      <c r="H140" s="5">
        <v>4.5600000000000002E-2</v>
      </c>
      <c r="I140" s="5">
        <v>1.04E-2</v>
      </c>
      <c r="J140" s="2">
        <v>6</v>
      </c>
      <c r="K140" s="6">
        <f t="shared" si="38"/>
        <v>4.6629498226051702E-3</v>
      </c>
      <c r="L140" s="6">
        <f t="shared" si="39"/>
        <v>9.349593495934963E-2</v>
      </c>
      <c r="M140" s="16">
        <f t="shared" si="40"/>
        <v>0.84210526315789491</v>
      </c>
      <c r="N140" s="17">
        <f t="shared" si="41"/>
        <v>0.14559386973180077</v>
      </c>
      <c r="O140" s="16">
        <f t="shared" si="42"/>
        <v>2.4096385542168666E-2</v>
      </c>
      <c r="P140" s="7">
        <f t="shared" si="43"/>
        <v>0.97590361445783136</v>
      </c>
      <c r="Q140" s="6">
        <f t="shared" si="44"/>
        <v>3.2967032967032968E-2</v>
      </c>
      <c r="R140" s="6">
        <f t="shared" si="45"/>
        <v>0.96703296703296704</v>
      </c>
      <c r="S140" s="6">
        <f t="shared" si="46"/>
        <v>0.40702361242657276</v>
      </c>
      <c r="T140" s="19" t="s">
        <v>228</v>
      </c>
      <c r="U140" s="19" t="str">
        <f t="shared" si="47"/>
        <v>✅ Keep as is</v>
      </c>
      <c r="V140" s="6">
        <f>'3A_Qualitative_Analysis'!H140</f>
        <v>3.8000000000000003</v>
      </c>
    </row>
    <row r="141" spans="1:22" ht="14" customHeight="1" x14ac:dyDescent="0.15">
      <c r="A141" s="2" t="s">
        <v>57</v>
      </c>
      <c r="B141" s="2">
        <v>88608</v>
      </c>
      <c r="C141" s="2">
        <v>26</v>
      </c>
      <c r="D141" s="2">
        <v>30</v>
      </c>
      <c r="E141" s="3">
        <v>0.55000000000000004</v>
      </c>
      <c r="F141" s="4">
        <v>15.6</v>
      </c>
      <c r="G141" s="3">
        <v>0.3</v>
      </c>
      <c r="H141" s="5">
        <v>3.44E-2</v>
      </c>
      <c r="I141" s="5">
        <v>2.4400000000000002E-2</v>
      </c>
      <c r="J141" s="2">
        <v>6</v>
      </c>
      <c r="K141" s="6">
        <f t="shared" si="38"/>
        <v>8.0734358281241203E-2</v>
      </c>
      <c r="L141" s="6">
        <f t="shared" si="39"/>
        <v>0.15853658536585369</v>
      </c>
      <c r="M141" s="16">
        <f t="shared" si="40"/>
        <v>1</v>
      </c>
      <c r="N141" s="17">
        <f t="shared" si="41"/>
        <v>0.10983397190293742</v>
      </c>
      <c r="O141" s="16">
        <f t="shared" si="42"/>
        <v>0.58634538152610449</v>
      </c>
      <c r="P141" s="7">
        <f t="shared" si="43"/>
        <v>0.41365461847389551</v>
      </c>
      <c r="Q141" s="6">
        <f t="shared" si="44"/>
        <v>3.2967032967032968E-2</v>
      </c>
      <c r="R141" s="6">
        <f t="shared" si="45"/>
        <v>0.96703296703296704</v>
      </c>
      <c r="S141" s="6">
        <f t="shared" si="46"/>
        <v>0.40399963030646208</v>
      </c>
      <c r="T141" s="19" t="s">
        <v>235</v>
      </c>
      <c r="U141" s="19" t="str">
        <f t="shared" si="47"/>
        <v>⬆️ Raise fee to 25–30%</v>
      </c>
      <c r="V141" s="6">
        <f>'3A_Qualitative_Analysis'!H141</f>
        <v>3.8000000000000003</v>
      </c>
    </row>
    <row r="142" spans="1:22" ht="14" customHeight="1" x14ac:dyDescent="0.15">
      <c r="A142" s="2" t="s">
        <v>166</v>
      </c>
      <c r="B142" s="2">
        <v>17712</v>
      </c>
      <c r="C142" s="2">
        <v>7</v>
      </c>
      <c r="D142" s="2">
        <v>20</v>
      </c>
      <c r="E142" s="3">
        <v>0.87</v>
      </c>
      <c r="F142" s="4">
        <v>19</v>
      </c>
      <c r="G142" s="3">
        <v>0.23</v>
      </c>
      <c r="H142" s="5">
        <v>5.9200000000000003E-2</v>
      </c>
      <c r="I142" s="5">
        <v>9.7999999999999997E-3</v>
      </c>
      <c r="J142" s="2">
        <v>11</v>
      </c>
      <c r="K142" s="6">
        <f t="shared" si="38"/>
        <v>1.419158641662443E-2</v>
      </c>
      <c r="L142" s="6">
        <f t="shared" si="39"/>
        <v>0.29674796747967486</v>
      </c>
      <c r="M142" s="16">
        <f t="shared" si="40"/>
        <v>0.63157894736842113</v>
      </c>
      <c r="N142" s="17">
        <f t="shared" si="41"/>
        <v>0.18901660280970628</v>
      </c>
      <c r="O142" s="16">
        <f t="shared" si="42"/>
        <v>0</v>
      </c>
      <c r="P142" s="7">
        <f t="shared" si="43"/>
        <v>1</v>
      </c>
      <c r="Q142" s="6">
        <f t="shared" si="44"/>
        <v>8.7912087912087919E-2</v>
      </c>
      <c r="R142" s="6">
        <f t="shared" si="45"/>
        <v>0.91208791208791207</v>
      </c>
      <c r="S142" s="6">
        <f t="shared" si="46"/>
        <v>0.40338799297052408</v>
      </c>
      <c r="T142" s="19" t="s">
        <v>235</v>
      </c>
      <c r="U142" s="19" t="str">
        <f t="shared" si="47"/>
        <v>⏸ Hold fee – fix ops</v>
      </c>
      <c r="V142" s="6">
        <f>'3A_Qualitative_Analysis'!H142</f>
        <v>3.8000000000000003</v>
      </c>
    </row>
    <row r="143" spans="1:22" ht="14" customHeight="1" x14ac:dyDescent="0.15">
      <c r="A143" s="2" t="s">
        <v>192</v>
      </c>
      <c r="B143" s="2">
        <v>8148</v>
      </c>
      <c r="C143" s="2">
        <v>6</v>
      </c>
      <c r="D143" s="2">
        <v>8</v>
      </c>
      <c r="E143" s="3">
        <v>0.33</v>
      </c>
      <c r="F143" s="4">
        <v>17.2</v>
      </c>
      <c r="G143" s="3">
        <v>0.3</v>
      </c>
      <c r="H143" s="5">
        <v>4.3200000000000002E-2</v>
      </c>
      <c r="I143" s="5">
        <v>1.7500000000000002E-2</v>
      </c>
      <c r="J143" s="2">
        <v>30</v>
      </c>
      <c r="K143" s="6">
        <f t="shared" si="38"/>
        <v>5.214844849918342E-3</v>
      </c>
      <c r="L143" s="6">
        <f t="shared" si="39"/>
        <v>0.22357723577235775</v>
      </c>
      <c r="M143" s="16">
        <f t="shared" si="40"/>
        <v>1</v>
      </c>
      <c r="N143" s="17">
        <f t="shared" si="41"/>
        <v>0.13793103448275865</v>
      </c>
      <c r="O143" s="16">
        <f t="shared" si="42"/>
        <v>0.30923694779116473</v>
      </c>
      <c r="P143" s="7">
        <f t="shared" si="43"/>
        <v>0.69076305220883527</v>
      </c>
      <c r="Q143" s="6">
        <f t="shared" si="44"/>
        <v>0.2967032967032967</v>
      </c>
      <c r="R143" s="6">
        <f t="shared" si="45"/>
        <v>0.70329670329670324</v>
      </c>
      <c r="S143" s="6">
        <f t="shared" si="46"/>
        <v>0.40183247902543884</v>
      </c>
      <c r="T143" s="19" t="s">
        <v>222</v>
      </c>
      <c r="U143" s="19" t="str">
        <f t="shared" si="47"/>
        <v>⏸ Hold fee – fix ops</v>
      </c>
      <c r="V143" s="6">
        <f>'3A_Qualitative_Analysis'!H143</f>
        <v>3.8000000000000003</v>
      </c>
    </row>
    <row r="144" spans="1:22" ht="14" customHeight="1" x14ac:dyDescent="0.15">
      <c r="A144" s="2" t="s">
        <v>138</v>
      </c>
      <c r="B144" s="2">
        <v>28080</v>
      </c>
      <c r="C144" s="2">
        <v>7</v>
      </c>
      <c r="D144" s="2">
        <v>26</v>
      </c>
      <c r="E144" s="3">
        <v>0.21</v>
      </c>
      <c r="F144" s="4">
        <v>15.4</v>
      </c>
      <c r="G144" s="3">
        <v>0.3</v>
      </c>
      <c r="H144" s="5">
        <v>2.7199999999999998E-2</v>
      </c>
      <c r="I144" s="5">
        <v>1.8700000000000001E-2</v>
      </c>
      <c r="J144" s="2">
        <v>11</v>
      </c>
      <c r="K144" s="6">
        <f t="shared" si="38"/>
        <v>2.3922959959452612E-2</v>
      </c>
      <c r="L144" s="6">
        <f t="shared" si="39"/>
        <v>0.15040650406504072</v>
      </c>
      <c r="M144" s="16">
        <f t="shared" si="40"/>
        <v>1</v>
      </c>
      <c r="N144" s="17">
        <f t="shared" si="41"/>
        <v>8.6845466155810985E-2</v>
      </c>
      <c r="O144" s="16">
        <f t="shared" si="42"/>
        <v>0.35742971887550207</v>
      </c>
      <c r="P144" s="7">
        <f t="shared" si="43"/>
        <v>0.64257028112449799</v>
      </c>
      <c r="Q144" s="6">
        <f t="shared" si="44"/>
        <v>8.7912087912087919E-2</v>
      </c>
      <c r="R144" s="6">
        <f t="shared" si="45"/>
        <v>0.91208791208791207</v>
      </c>
      <c r="S144" s="6">
        <f t="shared" si="46"/>
        <v>0.40137662815202252</v>
      </c>
      <c r="T144" s="19" t="s">
        <v>232</v>
      </c>
      <c r="U144" s="19" t="str">
        <f t="shared" si="47"/>
        <v>⏸ Hold fee – fix ops</v>
      </c>
      <c r="V144" s="6">
        <f>'3A_Qualitative_Analysis'!H144</f>
        <v>3.8000000000000003</v>
      </c>
    </row>
    <row r="145" spans="1:22" ht="14" customHeight="1" x14ac:dyDescent="0.15">
      <c r="A145" s="2" t="s">
        <v>78</v>
      </c>
      <c r="B145" s="2">
        <v>58320</v>
      </c>
      <c r="C145" s="2">
        <v>30</v>
      </c>
      <c r="D145" s="2">
        <v>49</v>
      </c>
      <c r="E145" s="3">
        <v>0.28999999999999998</v>
      </c>
      <c r="F145" s="4">
        <v>25.3</v>
      </c>
      <c r="G145" s="3">
        <v>0.24</v>
      </c>
      <c r="H145" s="5">
        <v>6.9599999999999995E-2</v>
      </c>
      <c r="I145" s="5">
        <v>2.5899999999999999E-2</v>
      </c>
      <c r="J145" s="2">
        <v>14</v>
      </c>
      <c r="K145" s="6">
        <f t="shared" si="38"/>
        <v>5.2306132792701472E-2</v>
      </c>
      <c r="L145" s="6">
        <f t="shared" si="39"/>
        <v>0.55284552845528467</v>
      </c>
      <c r="M145" s="16">
        <f t="shared" si="40"/>
        <v>0.68421052631578949</v>
      </c>
      <c r="N145" s="17">
        <f t="shared" si="41"/>
        <v>0.22222222222222221</v>
      </c>
      <c r="O145" s="16">
        <f t="shared" si="42"/>
        <v>0.64658634538152604</v>
      </c>
      <c r="P145" s="7">
        <f t="shared" si="43"/>
        <v>0.35341365461847396</v>
      </c>
      <c r="Q145" s="6">
        <f t="shared" si="44"/>
        <v>0.12087912087912088</v>
      </c>
      <c r="R145" s="6">
        <f t="shared" si="45"/>
        <v>0.87912087912087911</v>
      </c>
      <c r="S145" s="6">
        <f t="shared" si="46"/>
        <v>0.40054336554800574</v>
      </c>
      <c r="T145" s="19" t="s">
        <v>224</v>
      </c>
      <c r="U145" s="19" t="str">
        <f t="shared" si="47"/>
        <v>⏸ Hold fee – fix ops</v>
      </c>
      <c r="V145" s="6">
        <f>'3A_Qualitative_Analysis'!H145</f>
        <v>3.8000000000000003</v>
      </c>
    </row>
    <row r="146" spans="1:22" ht="14" customHeight="1" x14ac:dyDescent="0.15">
      <c r="A146" s="2" t="s">
        <v>17</v>
      </c>
      <c r="B146" s="2">
        <v>221760</v>
      </c>
      <c r="C146" s="2">
        <v>72</v>
      </c>
      <c r="D146" s="2">
        <v>300</v>
      </c>
      <c r="E146" s="3">
        <v>0.37</v>
      </c>
      <c r="F146" s="4">
        <v>15.1</v>
      </c>
      <c r="G146" s="3">
        <v>0.24</v>
      </c>
      <c r="H146" s="5">
        <v>6.0400000000000002E-2</v>
      </c>
      <c r="I146" s="5">
        <v>1.4800000000000001E-2</v>
      </c>
      <c r="J146" s="2">
        <v>28</v>
      </c>
      <c r="K146" s="6">
        <f t="shared" si="38"/>
        <v>0.20571042405811793</v>
      </c>
      <c r="L146" s="6">
        <f t="shared" si="39"/>
        <v>0.13821138211382117</v>
      </c>
      <c r="M146" s="16">
        <f t="shared" si="40"/>
        <v>0.68421052631578949</v>
      </c>
      <c r="N146" s="17">
        <f t="shared" si="41"/>
        <v>0.19284802043422736</v>
      </c>
      <c r="O146" s="16">
        <f t="shared" si="42"/>
        <v>0.20080321285140565</v>
      </c>
      <c r="P146" s="7">
        <f t="shared" si="43"/>
        <v>0.79919678714859432</v>
      </c>
      <c r="Q146" s="6">
        <f t="shared" si="44"/>
        <v>0.27472527472527475</v>
      </c>
      <c r="R146" s="6">
        <f t="shared" si="45"/>
        <v>0.72527472527472525</v>
      </c>
      <c r="S146" s="6">
        <f t="shared" si="46"/>
        <v>0.40001817392393807</v>
      </c>
      <c r="T146" s="19" t="s">
        <v>249</v>
      </c>
      <c r="U146" s="19" t="str">
        <f t="shared" si="47"/>
        <v>⬆️ Raise fee to 25–30%</v>
      </c>
      <c r="V146" s="6">
        <f>'3A_Qualitative_Analysis'!H146</f>
        <v>3.8000000000000003</v>
      </c>
    </row>
    <row r="147" spans="1:22" ht="14" customHeight="1" x14ac:dyDescent="0.15">
      <c r="A147" s="2" t="s">
        <v>173</v>
      </c>
      <c r="B147" s="2">
        <v>14904</v>
      </c>
      <c r="C147" s="2">
        <v>7</v>
      </c>
      <c r="D147" s="2">
        <v>23</v>
      </c>
      <c r="E147" s="3">
        <v>0.31</v>
      </c>
      <c r="F147" s="4">
        <v>17.5</v>
      </c>
      <c r="G147" s="3">
        <v>0.3</v>
      </c>
      <c r="H147" s="5">
        <v>2.52E-2</v>
      </c>
      <c r="I147" s="5">
        <v>2.35E-2</v>
      </c>
      <c r="J147" s="2">
        <v>3</v>
      </c>
      <c r="K147" s="6">
        <f t="shared" si="38"/>
        <v>1.1556006082108465E-2</v>
      </c>
      <c r="L147" s="6">
        <f t="shared" si="39"/>
        <v>0.2357723577235773</v>
      </c>
      <c r="M147" s="16">
        <f t="shared" si="40"/>
        <v>1</v>
      </c>
      <c r="N147" s="17">
        <f t="shared" si="41"/>
        <v>8.0459770114942541E-2</v>
      </c>
      <c r="O147" s="16">
        <f t="shared" si="42"/>
        <v>0.55020080321285136</v>
      </c>
      <c r="P147" s="7">
        <f t="shared" si="43"/>
        <v>0.44979919678714864</v>
      </c>
      <c r="Q147" s="6">
        <f t="shared" si="44"/>
        <v>0</v>
      </c>
      <c r="R147" s="6">
        <f t="shared" si="45"/>
        <v>1</v>
      </c>
      <c r="S147" s="6">
        <f t="shared" si="46"/>
        <v>0.39932672888076703</v>
      </c>
      <c r="T147" s="19" t="s">
        <v>228</v>
      </c>
      <c r="U147" s="19" t="str">
        <f t="shared" si="47"/>
        <v>✅ Keep as is</v>
      </c>
      <c r="V147" s="6">
        <f>'3A_Qualitative_Analysis'!H147</f>
        <v>3.8</v>
      </c>
    </row>
    <row r="148" spans="1:22" ht="14" customHeight="1" x14ac:dyDescent="0.15">
      <c r="A148" s="2" t="s">
        <v>53</v>
      </c>
      <c r="B148" s="2">
        <v>94392</v>
      </c>
      <c r="C148" s="2">
        <v>47</v>
      </c>
      <c r="D148" s="2">
        <v>78</v>
      </c>
      <c r="E148" s="3">
        <v>0.47</v>
      </c>
      <c r="F148" s="4">
        <v>17.600000000000001</v>
      </c>
      <c r="G148" s="3">
        <v>0.28999999999999998</v>
      </c>
      <c r="H148" s="5">
        <v>6.08E-2</v>
      </c>
      <c r="I148" s="5">
        <v>2.6800000000000001E-2</v>
      </c>
      <c r="J148" s="2">
        <v>20</v>
      </c>
      <c r="K148" s="6">
        <f t="shared" si="38"/>
        <v>8.6163203243791175E-2</v>
      </c>
      <c r="L148" s="6">
        <f t="shared" si="39"/>
        <v>0.23983739837398385</v>
      </c>
      <c r="M148" s="16">
        <f t="shared" si="40"/>
        <v>0.94736842105263153</v>
      </c>
      <c r="N148" s="17">
        <f t="shared" si="41"/>
        <v>0.19412515964240104</v>
      </c>
      <c r="O148" s="16">
        <f t="shared" si="42"/>
        <v>0.68273092369477906</v>
      </c>
      <c r="P148" s="7">
        <f t="shared" si="43"/>
        <v>0.31726907630522094</v>
      </c>
      <c r="Q148" s="6">
        <f t="shared" si="44"/>
        <v>0.18681318681318682</v>
      </c>
      <c r="R148" s="6">
        <f t="shared" si="45"/>
        <v>0.81318681318681318</v>
      </c>
      <c r="S148" s="6">
        <f t="shared" si="46"/>
        <v>0.39886071565525533</v>
      </c>
      <c r="T148" s="19" t="s">
        <v>222</v>
      </c>
      <c r="U148" s="19" t="str">
        <f t="shared" si="47"/>
        <v>⬆️ Raise fee to 25–30%</v>
      </c>
      <c r="V148" s="6">
        <f>'3A_Qualitative_Analysis'!H148</f>
        <v>3.8</v>
      </c>
    </row>
    <row r="149" spans="1:22" ht="14" customHeight="1" x14ac:dyDescent="0.15">
      <c r="A149" s="2" t="s">
        <v>98</v>
      </c>
      <c r="B149" s="2">
        <v>43524</v>
      </c>
      <c r="C149" s="2">
        <v>18</v>
      </c>
      <c r="D149" s="2">
        <v>27</v>
      </c>
      <c r="E149" s="3">
        <v>0.64</v>
      </c>
      <c r="F149" s="4">
        <v>28</v>
      </c>
      <c r="G149" s="3">
        <v>0.25</v>
      </c>
      <c r="H149" s="5">
        <v>7.0000000000000007E-2</v>
      </c>
      <c r="I149" s="5">
        <v>2.6200000000000001E-2</v>
      </c>
      <c r="J149" s="2">
        <v>37</v>
      </c>
      <c r="K149" s="6">
        <f t="shared" si="38"/>
        <v>3.8418651799290424E-2</v>
      </c>
      <c r="L149" s="6">
        <f t="shared" si="39"/>
        <v>0.66260162601626027</v>
      </c>
      <c r="M149" s="16">
        <f t="shared" si="40"/>
        <v>0.73684210526315796</v>
      </c>
      <c r="N149" s="17">
        <f t="shared" si="41"/>
        <v>0.22349936143039595</v>
      </c>
      <c r="O149" s="16">
        <f t="shared" si="42"/>
        <v>0.65863453815261042</v>
      </c>
      <c r="P149" s="7">
        <f t="shared" si="43"/>
        <v>0.34136546184738958</v>
      </c>
      <c r="Q149" s="6">
        <f t="shared" si="44"/>
        <v>0.37362637362637363</v>
      </c>
      <c r="R149" s="6">
        <f t="shared" si="45"/>
        <v>0.62637362637362637</v>
      </c>
      <c r="S149" s="6">
        <f t="shared" si="46"/>
        <v>0.39783710901307401</v>
      </c>
      <c r="T149" s="19" t="s">
        <v>244</v>
      </c>
      <c r="U149" s="19" t="str">
        <f t="shared" si="47"/>
        <v>⏸ Hold fee – fix ops</v>
      </c>
      <c r="V149" s="6">
        <f>'3A_Qualitative_Analysis'!H149</f>
        <v>3.8</v>
      </c>
    </row>
    <row r="150" spans="1:22" ht="14" customHeight="1" x14ac:dyDescent="0.15">
      <c r="A150" s="2" t="s">
        <v>65</v>
      </c>
      <c r="B150" s="2">
        <v>76800</v>
      </c>
      <c r="C150" s="2">
        <v>183</v>
      </c>
      <c r="D150" s="2">
        <v>654</v>
      </c>
      <c r="E150" s="3">
        <v>1</v>
      </c>
      <c r="F150" s="4">
        <v>14.1</v>
      </c>
      <c r="G150" s="3">
        <v>0.3</v>
      </c>
      <c r="H150" s="5">
        <v>7.8399999999999997E-2</v>
      </c>
      <c r="I150" s="5">
        <v>2.9000000000000001E-2</v>
      </c>
      <c r="J150" s="2">
        <v>10</v>
      </c>
      <c r="K150" s="6">
        <f t="shared" si="38"/>
        <v>6.9651405079686882E-2</v>
      </c>
      <c r="L150" s="6">
        <f t="shared" si="39"/>
        <v>9.7560975609756115E-2</v>
      </c>
      <c r="M150" s="16">
        <f t="shared" si="40"/>
        <v>1</v>
      </c>
      <c r="N150" s="17">
        <f t="shared" si="41"/>
        <v>0.25031928480204341</v>
      </c>
      <c r="O150" s="16">
        <f t="shared" si="42"/>
        <v>0.77108433734939763</v>
      </c>
      <c r="P150" s="7">
        <f t="shared" si="43"/>
        <v>0.22891566265060237</v>
      </c>
      <c r="Q150" s="6">
        <f t="shared" si="44"/>
        <v>7.6923076923076927E-2</v>
      </c>
      <c r="R150" s="6">
        <f t="shared" si="45"/>
        <v>0.92307692307692313</v>
      </c>
      <c r="S150" s="6">
        <f t="shared" si="46"/>
        <v>0.3973101131445464</v>
      </c>
      <c r="T150" s="19" t="s">
        <v>228</v>
      </c>
      <c r="U150" s="19" t="str">
        <f t="shared" si="47"/>
        <v>✅ Keep as is</v>
      </c>
      <c r="V150" s="6">
        <f>'3A_Qualitative_Analysis'!H150</f>
        <v>3.8</v>
      </c>
    </row>
    <row r="151" spans="1:22" ht="14" customHeight="1" x14ac:dyDescent="0.15">
      <c r="A151" s="2" t="s">
        <v>66</v>
      </c>
      <c r="B151" s="2">
        <v>76752</v>
      </c>
      <c r="C151" s="2">
        <v>17</v>
      </c>
      <c r="D151" s="2">
        <v>27</v>
      </c>
      <c r="E151" s="3">
        <v>0.61</v>
      </c>
      <c r="F151" s="4">
        <v>13.6</v>
      </c>
      <c r="G151" s="3">
        <v>0.27</v>
      </c>
      <c r="H151" s="5">
        <v>9.5200000000000007E-2</v>
      </c>
      <c r="I151" s="5">
        <v>2.0199999999999999E-2</v>
      </c>
      <c r="J151" s="2">
        <v>21</v>
      </c>
      <c r="K151" s="6">
        <f t="shared" si="38"/>
        <v>6.9606352424396015E-2</v>
      </c>
      <c r="L151" s="6">
        <f t="shared" si="39"/>
        <v>7.7235772357723595E-2</v>
      </c>
      <c r="M151" s="16">
        <f t="shared" si="40"/>
        <v>0.84210526315789491</v>
      </c>
      <c r="N151" s="17">
        <f t="shared" si="41"/>
        <v>0.30395913154533849</v>
      </c>
      <c r="O151" s="16">
        <f t="shared" si="42"/>
        <v>0.41767068273092361</v>
      </c>
      <c r="P151" s="7">
        <f t="shared" si="43"/>
        <v>0.58232931726907644</v>
      </c>
      <c r="Q151" s="6">
        <f t="shared" si="44"/>
        <v>0.19780219780219779</v>
      </c>
      <c r="R151" s="6">
        <f t="shared" si="45"/>
        <v>0.80219780219780223</v>
      </c>
      <c r="S151" s="6">
        <f t="shared" si="46"/>
        <v>0.39665254484709206</v>
      </c>
      <c r="T151" s="19" t="s">
        <v>251</v>
      </c>
      <c r="U151" s="19" t="str">
        <f t="shared" si="47"/>
        <v>⏸ Hold fee – fix ops</v>
      </c>
      <c r="V151" s="6">
        <f>'3A_Qualitative_Analysis'!H151</f>
        <v>3.6999999999999997</v>
      </c>
    </row>
    <row r="152" spans="1:22" ht="14" customHeight="1" x14ac:dyDescent="0.15">
      <c r="A152" s="2" t="s">
        <v>36</v>
      </c>
      <c r="B152" s="2">
        <v>130464</v>
      </c>
      <c r="C152" s="2">
        <v>86</v>
      </c>
      <c r="D152" s="2">
        <v>112</v>
      </c>
      <c r="E152" s="3">
        <v>0.14000000000000001</v>
      </c>
      <c r="F152" s="4">
        <v>19.100000000000001</v>
      </c>
      <c r="G152" s="3">
        <v>0.3</v>
      </c>
      <c r="H152" s="5">
        <v>4.48E-2</v>
      </c>
      <c r="I152" s="5">
        <v>3.3500000000000002E-2</v>
      </c>
      <c r="J152" s="2">
        <v>14</v>
      </c>
      <c r="K152" s="6">
        <f t="shared" si="38"/>
        <v>0.12002027369488089</v>
      </c>
      <c r="L152" s="6">
        <f t="shared" si="39"/>
        <v>0.30081300813008144</v>
      </c>
      <c r="M152" s="16">
        <f t="shared" si="40"/>
        <v>1</v>
      </c>
      <c r="N152" s="17">
        <f t="shared" si="41"/>
        <v>0.14303959131545338</v>
      </c>
      <c r="O152" s="16">
        <f t="shared" si="42"/>
        <v>0.95180722891566272</v>
      </c>
      <c r="P152" s="7">
        <f t="shared" si="43"/>
        <v>4.8192771084337283E-2</v>
      </c>
      <c r="Q152" s="6">
        <f t="shared" si="44"/>
        <v>0.12087912087912088</v>
      </c>
      <c r="R152" s="6">
        <f t="shared" si="45"/>
        <v>0.87912087912087911</v>
      </c>
      <c r="S152" s="6">
        <f t="shared" si="46"/>
        <v>0.39646630292684476</v>
      </c>
      <c r="T152" s="19" t="s">
        <v>229</v>
      </c>
      <c r="U152" s="19" t="str">
        <f t="shared" si="47"/>
        <v>⬆️ Raise fee to 25–30%</v>
      </c>
      <c r="V152" s="6">
        <f>'3A_Qualitative_Analysis'!H152</f>
        <v>3.6999999999999997</v>
      </c>
    </row>
    <row r="153" spans="1:22" ht="14" customHeight="1" x14ac:dyDescent="0.15">
      <c r="A153" s="2" t="s">
        <v>29</v>
      </c>
      <c r="B153" s="2">
        <v>155220</v>
      </c>
      <c r="C153" s="2">
        <v>40</v>
      </c>
      <c r="D153" s="2">
        <v>80</v>
      </c>
      <c r="E153" s="3">
        <v>0.95</v>
      </c>
      <c r="F153" s="4">
        <v>17.899999999999999</v>
      </c>
      <c r="G153" s="3">
        <v>0.26</v>
      </c>
      <c r="H153" s="5">
        <v>3.1199999999999999E-2</v>
      </c>
      <c r="I153" s="5">
        <v>2.3E-2</v>
      </c>
      <c r="J153" s="2">
        <v>6</v>
      </c>
      <c r="K153" s="6">
        <f t="shared" si="38"/>
        <v>0.1432561806611477</v>
      </c>
      <c r="L153" s="6">
        <f t="shared" si="39"/>
        <v>0.25203252032520324</v>
      </c>
      <c r="M153" s="16">
        <f t="shared" si="40"/>
        <v>0.78947368421052644</v>
      </c>
      <c r="N153" s="17">
        <f t="shared" si="41"/>
        <v>9.9616858237547901E-2</v>
      </c>
      <c r="O153" s="16">
        <f t="shared" si="42"/>
        <v>0.53012048192771077</v>
      </c>
      <c r="P153" s="7">
        <f t="shared" si="43"/>
        <v>0.46987951807228923</v>
      </c>
      <c r="Q153" s="6">
        <f t="shared" si="44"/>
        <v>3.2967032967032968E-2</v>
      </c>
      <c r="R153" s="6">
        <f t="shared" si="45"/>
        <v>0.96703296703296704</v>
      </c>
      <c r="S153" s="6">
        <f t="shared" si="46"/>
        <v>0.39512828021420793</v>
      </c>
      <c r="T153" s="19" t="s">
        <v>222</v>
      </c>
      <c r="U153" s="19" t="str">
        <f t="shared" si="47"/>
        <v>⬆️ Raise fee to 25–30%</v>
      </c>
      <c r="V153" s="6">
        <f>'3A_Qualitative_Analysis'!H153</f>
        <v>3.6999999999999997</v>
      </c>
    </row>
    <row r="154" spans="1:22" ht="14" customHeight="1" x14ac:dyDescent="0.15">
      <c r="A154" s="2" t="s">
        <v>87</v>
      </c>
      <c r="B154" s="2">
        <v>52212</v>
      </c>
      <c r="C154" s="2">
        <v>12</v>
      </c>
      <c r="D154" s="2">
        <v>15</v>
      </c>
      <c r="E154" s="3">
        <v>1</v>
      </c>
      <c r="F154" s="4">
        <v>17.2</v>
      </c>
      <c r="G154" s="3">
        <v>0.3</v>
      </c>
      <c r="H154" s="5">
        <v>2.4400000000000002E-2</v>
      </c>
      <c r="I154" s="5">
        <v>2.3599999999999999E-2</v>
      </c>
      <c r="J154" s="2">
        <v>13</v>
      </c>
      <c r="K154" s="6">
        <f t="shared" si="38"/>
        <v>4.6573182406938106E-2</v>
      </c>
      <c r="L154" s="6">
        <f t="shared" si="39"/>
        <v>0.22357723577235775</v>
      </c>
      <c r="M154" s="16">
        <f t="shared" si="40"/>
        <v>1</v>
      </c>
      <c r="N154" s="17">
        <f t="shared" si="41"/>
        <v>7.7905491698595161E-2</v>
      </c>
      <c r="O154" s="16">
        <f t="shared" si="42"/>
        <v>0.55421686746987942</v>
      </c>
      <c r="P154" s="7">
        <f t="shared" si="43"/>
        <v>0.44578313253012058</v>
      </c>
      <c r="Q154" s="6">
        <f t="shared" si="44"/>
        <v>0.10989010989010989</v>
      </c>
      <c r="R154" s="6">
        <f t="shared" si="45"/>
        <v>0.89010989010989006</v>
      </c>
      <c r="S154" s="6">
        <f t="shared" si="46"/>
        <v>0.39435028157130836</v>
      </c>
      <c r="T154" s="19" t="s">
        <v>230</v>
      </c>
      <c r="U154" s="19" t="str">
        <f t="shared" si="47"/>
        <v>⏸ Hold fee – fix ops</v>
      </c>
      <c r="V154" s="6">
        <f>'3A_Qualitative_Analysis'!H154</f>
        <v>3.6999999999999997</v>
      </c>
    </row>
    <row r="155" spans="1:22" ht="14" customHeight="1" x14ac:dyDescent="0.15">
      <c r="A155" s="2" t="s">
        <v>139</v>
      </c>
      <c r="B155" s="2">
        <v>27984</v>
      </c>
      <c r="C155" s="2">
        <v>14</v>
      </c>
      <c r="D155" s="2">
        <v>18</v>
      </c>
      <c r="E155" s="3">
        <v>0.28000000000000003</v>
      </c>
      <c r="F155" s="4">
        <v>17.8</v>
      </c>
      <c r="G155" s="3">
        <v>0.28000000000000003</v>
      </c>
      <c r="H155" s="5">
        <v>5.4399999999999997E-2</v>
      </c>
      <c r="I155" s="5">
        <v>2.3199999999999998E-2</v>
      </c>
      <c r="J155" s="2">
        <v>11</v>
      </c>
      <c r="K155" s="6">
        <f t="shared" si="38"/>
        <v>2.3832854648870867E-2</v>
      </c>
      <c r="L155" s="6">
        <f t="shared" si="39"/>
        <v>0.24796747967479682</v>
      </c>
      <c r="M155" s="16">
        <f t="shared" si="40"/>
        <v>0.89473684210526339</v>
      </c>
      <c r="N155" s="17">
        <f t="shared" si="41"/>
        <v>0.17369093231162197</v>
      </c>
      <c r="O155" s="16">
        <f t="shared" si="42"/>
        <v>0.53815261044176699</v>
      </c>
      <c r="P155" s="7">
        <f t="shared" si="43"/>
        <v>0.46184738955823301</v>
      </c>
      <c r="Q155" s="6">
        <f t="shared" si="44"/>
        <v>8.7912087912087919E-2</v>
      </c>
      <c r="R155" s="6">
        <f t="shared" si="45"/>
        <v>0.91208791208791207</v>
      </c>
      <c r="S155" s="6">
        <f t="shared" si="46"/>
        <v>0.39423242066142883</v>
      </c>
      <c r="T155" s="19" t="s">
        <v>222</v>
      </c>
      <c r="U155" s="19" t="str">
        <f t="shared" si="47"/>
        <v>⏸ Hold fee – fix ops</v>
      </c>
      <c r="V155" s="6">
        <f>'3A_Qualitative_Analysis'!H155</f>
        <v>3.6999999999999997</v>
      </c>
    </row>
    <row r="156" spans="1:22" ht="14" customHeight="1" x14ac:dyDescent="0.15">
      <c r="A156" s="2" t="s">
        <v>52</v>
      </c>
      <c r="B156" s="2">
        <v>96696</v>
      </c>
      <c r="C156" s="2">
        <v>23</v>
      </c>
      <c r="D156" s="2">
        <v>34</v>
      </c>
      <c r="E156" s="3">
        <v>0.99</v>
      </c>
      <c r="F156" s="4">
        <v>14.5</v>
      </c>
      <c r="G156" s="3">
        <v>0.3</v>
      </c>
      <c r="H156" s="5">
        <v>5.3600000000000002E-2</v>
      </c>
      <c r="I156" s="5">
        <v>0.02</v>
      </c>
      <c r="J156" s="2">
        <v>39</v>
      </c>
      <c r="K156" s="6">
        <f t="shared" si="38"/>
        <v>8.8325730697752999E-2</v>
      </c>
      <c r="L156" s="6">
        <f t="shared" si="39"/>
        <v>0.11382113821138215</v>
      </c>
      <c r="M156" s="16">
        <f t="shared" si="40"/>
        <v>1</v>
      </c>
      <c r="N156" s="17">
        <f t="shared" si="41"/>
        <v>0.1711366538952746</v>
      </c>
      <c r="O156" s="16">
        <f t="shared" si="42"/>
        <v>0.40963855421686746</v>
      </c>
      <c r="P156" s="7">
        <f t="shared" si="43"/>
        <v>0.59036144578313254</v>
      </c>
      <c r="Q156" s="6">
        <f t="shared" si="44"/>
        <v>0.39560439560439559</v>
      </c>
      <c r="R156" s="6">
        <f t="shared" si="45"/>
        <v>0.60439560439560447</v>
      </c>
      <c r="S156" s="6">
        <f t="shared" si="46"/>
        <v>0.3928576392030742</v>
      </c>
      <c r="T156" s="19" t="s">
        <v>232</v>
      </c>
      <c r="U156" s="19" t="str">
        <f t="shared" si="47"/>
        <v>⬆️ Raise fee to 25–30%</v>
      </c>
      <c r="V156" s="6">
        <f>'3A_Qualitative_Analysis'!H156</f>
        <v>3.6999999999999997</v>
      </c>
    </row>
    <row r="157" spans="1:22" ht="14" customHeight="1" x14ac:dyDescent="0.15">
      <c r="A157" s="2" t="s">
        <v>118</v>
      </c>
      <c r="B157" s="2">
        <v>34200</v>
      </c>
      <c r="C157" s="2">
        <v>9</v>
      </c>
      <c r="D157" s="2">
        <v>13</v>
      </c>
      <c r="E157" s="3">
        <v>0.7</v>
      </c>
      <c r="F157" s="4">
        <v>21.8</v>
      </c>
      <c r="G157" s="3">
        <v>0.25</v>
      </c>
      <c r="H157" s="5">
        <v>3.4799999999999998E-2</v>
      </c>
      <c r="I157" s="5">
        <v>2.01E-2</v>
      </c>
      <c r="J157" s="2">
        <v>7</v>
      </c>
      <c r="K157" s="6">
        <f t="shared" si="38"/>
        <v>2.9667173509038688E-2</v>
      </c>
      <c r="L157" s="6">
        <f t="shared" si="39"/>
        <v>0.41056910569105698</v>
      </c>
      <c r="M157" s="16">
        <f t="shared" si="40"/>
        <v>0.73684210526315796</v>
      </c>
      <c r="N157" s="17">
        <f t="shared" si="41"/>
        <v>0.1111111111111111</v>
      </c>
      <c r="O157" s="16">
        <f t="shared" si="42"/>
        <v>0.41365461847389556</v>
      </c>
      <c r="P157" s="7">
        <f t="shared" si="43"/>
        <v>0.58634538152610438</v>
      </c>
      <c r="Q157" s="6">
        <f t="shared" si="44"/>
        <v>4.3956043956043959E-2</v>
      </c>
      <c r="R157" s="6">
        <f t="shared" si="45"/>
        <v>0.95604395604395609</v>
      </c>
      <c r="S157" s="6">
        <f t="shared" si="46"/>
        <v>0.39283173626277806</v>
      </c>
      <c r="T157" s="19" t="s">
        <v>222</v>
      </c>
      <c r="U157" s="19" t="str">
        <f t="shared" si="47"/>
        <v>✅ Keep as is</v>
      </c>
      <c r="V157" s="6">
        <f>'3A_Qualitative_Analysis'!H157</f>
        <v>3.6999999999999997</v>
      </c>
    </row>
    <row r="158" spans="1:22" ht="14" customHeight="1" x14ac:dyDescent="0.15">
      <c r="A158" s="2" t="s">
        <v>37</v>
      </c>
      <c r="B158" s="2">
        <v>128640</v>
      </c>
      <c r="C158" s="2">
        <v>19</v>
      </c>
      <c r="D158" s="2">
        <v>41</v>
      </c>
      <c r="E158" s="3">
        <v>0.16</v>
      </c>
      <c r="F158" s="4">
        <v>18.399999999999999</v>
      </c>
      <c r="G158" s="3">
        <v>0.24</v>
      </c>
      <c r="H158" s="5">
        <v>5.5199999999999999E-2</v>
      </c>
      <c r="I158" s="5">
        <v>2.1100000000000001E-2</v>
      </c>
      <c r="J158" s="2">
        <v>7</v>
      </c>
      <c r="K158" s="6">
        <f t="shared" si="38"/>
        <v>0.11830827279382779</v>
      </c>
      <c r="L158" s="6">
        <f t="shared" si="39"/>
        <v>0.27235772357723576</v>
      </c>
      <c r="M158" s="16">
        <f t="shared" si="40"/>
        <v>0.68421052631578949</v>
      </c>
      <c r="N158" s="17">
        <f t="shared" si="41"/>
        <v>0.17624521072796936</v>
      </c>
      <c r="O158" s="16">
        <f t="shared" si="42"/>
        <v>0.45381526104417669</v>
      </c>
      <c r="P158" s="7">
        <f t="shared" si="43"/>
        <v>0.54618473895582331</v>
      </c>
      <c r="Q158" s="6">
        <f t="shared" si="44"/>
        <v>4.3956043956043959E-2</v>
      </c>
      <c r="R158" s="6">
        <f t="shared" si="45"/>
        <v>0.95604395604395609</v>
      </c>
      <c r="S158" s="6">
        <f t="shared" si="46"/>
        <v>0.39274474364377199</v>
      </c>
      <c r="T158" s="19" t="s">
        <v>239</v>
      </c>
      <c r="U158" s="19" t="str">
        <f t="shared" si="47"/>
        <v>⬆️ Raise fee to 25–30%</v>
      </c>
      <c r="V158" s="6">
        <f>'3A_Qualitative_Analysis'!H158</f>
        <v>3.6999999999999997</v>
      </c>
    </row>
    <row r="159" spans="1:22" ht="14" customHeight="1" x14ac:dyDescent="0.15">
      <c r="A159" s="2" t="s">
        <v>101</v>
      </c>
      <c r="B159" s="2">
        <v>42900</v>
      </c>
      <c r="C159" s="2">
        <v>9</v>
      </c>
      <c r="D159" s="2">
        <v>60</v>
      </c>
      <c r="E159" s="3">
        <v>0.22</v>
      </c>
      <c r="F159" s="4">
        <v>18.8</v>
      </c>
      <c r="G159" s="3">
        <v>0.27</v>
      </c>
      <c r="H159" s="5">
        <v>1.6E-2</v>
      </c>
      <c r="I159" s="5">
        <v>1.8800000000000001E-2</v>
      </c>
      <c r="J159" s="2">
        <v>7</v>
      </c>
      <c r="K159" s="6">
        <f t="shared" si="38"/>
        <v>3.7832967280509097E-2</v>
      </c>
      <c r="L159" s="6">
        <f t="shared" si="39"/>
        <v>0.28861788617886186</v>
      </c>
      <c r="M159" s="16">
        <f t="shared" si="40"/>
        <v>0.84210526315789491</v>
      </c>
      <c r="N159" s="17">
        <f t="shared" si="41"/>
        <v>5.108556832694764E-2</v>
      </c>
      <c r="O159" s="16">
        <f t="shared" si="42"/>
        <v>0.36144578313253012</v>
      </c>
      <c r="P159" s="7">
        <f t="shared" si="43"/>
        <v>0.63855421686746983</v>
      </c>
      <c r="Q159" s="6">
        <f t="shared" si="44"/>
        <v>4.3956043956043959E-2</v>
      </c>
      <c r="R159" s="6">
        <f t="shared" si="45"/>
        <v>0.95604395604395609</v>
      </c>
      <c r="S159" s="6">
        <f t="shared" si="46"/>
        <v>0.39084890833506769</v>
      </c>
      <c r="T159" s="19" t="s">
        <v>228</v>
      </c>
      <c r="U159" s="19" t="str">
        <f t="shared" si="47"/>
        <v>✅ Keep as is</v>
      </c>
      <c r="V159" s="6">
        <f>'3A_Qualitative_Analysis'!H159</f>
        <v>3.6999999999999997</v>
      </c>
    </row>
    <row r="160" spans="1:22" ht="14" customHeight="1" x14ac:dyDescent="0.15">
      <c r="A160" s="2" t="s">
        <v>100</v>
      </c>
      <c r="B160" s="2">
        <v>43200</v>
      </c>
      <c r="C160" s="2">
        <v>12</v>
      </c>
      <c r="D160" s="2">
        <v>16</v>
      </c>
      <c r="E160" s="3">
        <v>0.46</v>
      </c>
      <c r="F160" s="4">
        <v>23.1</v>
      </c>
      <c r="G160" s="3">
        <v>0.22</v>
      </c>
      <c r="H160" s="5">
        <v>0.11559999999999999</v>
      </c>
      <c r="I160" s="5">
        <v>2.8000000000000001E-2</v>
      </c>
      <c r="J160" s="2">
        <v>8</v>
      </c>
      <c r="K160" s="6">
        <f t="shared" si="38"/>
        <v>3.8114546376077037E-2</v>
      </c>
      <c r="L160" s="6">
        <f t="shared" si="39"/>
        <v>0.4634146341463416</v>
      </c>
      <c r="M160" s="16">
        <f t="shared" si="40"/>
        <v>0.57894736842105265</v>
      </c>
      <c r="N160" s="17">
        <f t="shared" si="41"/>
        <v>0.36909323116219667</v>
      </c>
      <c r="O160" s="16">
        <f t="shared" si="42"/>
        <v>0.73092369477911645</v>
      </c>
      <c r="P160" s="7">
        <f t="shared" si="43"/>
        <v>0.26907630522088355</v>
      </c>
      <c r="Q160" s="6">
        <f t="shared" si="44"/>
        <v>5.4945054945054944E-2</v>
      </c>
      <c r="R160" s="6">
        <f t="shared" si="45"/>
        <v>0.94505494505494503</v>
      </c>
      <c r="S160" s="6">
        <f t="shared" si="46"/>
        <v>0.39006207666020321</v>
      </c>
      <c r="T160" s="19" t="s">
        <v>252</v>
      </c>
      <c r="U160" s="19" t="str">
        <f t="shared" si="47"/>
        <v>✅ Keep as is</v>
      </c>
      <c r="V160" s="6">
        <f>'3A_Qualitative_Analysis'!H160</f>
        <v>3.6999999999999997</v>
      </c>
    </row>
    <row r="161" spans="1:22" ht="14" customHeight="1" x14ac:dyDescent="0.15">
      <c r="A161" s="2" t="s">
        <v>126</v>
      </c>
      <c r="B161" s="2">
        <v>32292</v>
      </c>
      <c r="C161" s="2">
        <v>7</v>
      </c>
      <c r="D161" s="2">
        <v>8</v>
      </c>
      <c r="E161" s="3">
        <v>0.69</v>
      </c>
      <c r="F161" s="4">
        <v>17.100000000000001</v>
      </c>
      <c r="G161" s="3">
        <v>0.24</v>
      </c>
      <c r="H161" s="5">
        <v>7.5200000000000003E-2</v>
      </c>
      <c r="I161" s="5">
        <v>1.6799999999999999E-2</v>
      </c>
      <c r="J161" s="2">
        <v>9</v>
      </c>
      <c r="K161" s="6">
        <f t="shared" si="38"/>
        <v>2.7876330461226558E-2</v>
      </c>
      <c r="L161" s="6">
        <f t="shared" si="39"/>
        <v>0.21951219512195133</v>
      </c>
      <c r="M161" s="16">
        <f t="shared" si="40"/>
        <v>0.68421052631578949</v>
      </c>
      <c r="N161" s="17">
        <f t="shared" si="41"/>
        <v>0.24010217113665391</v>
      </c>
      <c r="O161" s="16">
        <f t="shared" si="42"/>
        <v>0.28112449799196781</v>
      </c>
      <c r="P161" s="7">
        <f t="shared" si="43"/>
        <v>0.71887550200803219</v>
      </c>
      <c r="Q161" s="6">
        <f t="shared" si="44"/>
        <v>6.5934065934065936E-2</v>
      </c>
      <c r="R161" s="6">
        <f t="shared" si="45"/>
        <v>0.93406593406593408</v>
      </c>
      <c r="S161" s="6">
        <f t="shared" si="46"/>
        <v>0.39005259498148465</v>
      </c>
      <c r="T161" s="19" t="s">
        <v>230</v>
      </c>
      <c r="U161" s="19" t="str">
        <f t="shared" si="47"/>
        <v>✅ Keep as is</v>
      </c>
      <c r="V161" s="6">
        <f>'3A_Qualitative_Analysis'!H161</f>
        <v>3.6999999999999997</v>
      </c>
    </row>
    <row r="162" spans="1:22" ht="14" customHeight="1" x14ac:dyDescent="0.15">
      <c r="A162" s="2" t="s">
        <v>114</v>
      </c>
      <c r="B162" s="2">
        <v>37128</v>
      </c>
      <c r="C162" s="2">
        <v>8</v>
      </c>
      <c r="D162" s="2">
        <v>35</v>
      </c>
      <c r="E162" s="3">
        <v>0.87</v>
      </c>
      <c r="F162" s="4">
        <v>16.399999999999999</v>
      </c>
      <c r="G162" s="3">
        <v>0.27</v>
      </c>
      <c r="H162" s="5">
        <v>7.7600000000000002E-2</v>
      </c>
      <c r="I162" s="5">
        <v>2.41E-2</v>
      </c>
      <c r="J162" s="2">
        <v>10</v>
      </c>
      <c r="K162" s="6">
        <f t="shared" ref="K162:K193" si="48">(B162 - MIN($B$2:$B$201)) / (MAX($B$2:$B$201) - MIN($B$2:$B$201))</f>
        <v>3.2415385481781835E-2</v>
      </c>
      <c r="L162" s="6">
        <f t="shared" ref="L162:L193" si="49">(F162 - MIN($F$2:$F$201)) / (MAX($F$2:$F$201) - MIN($F$2:$F$201))</f>
        <v>0.19105691056910568</v>
      </c>
      <c r="M162" s="16">
        <f t="shared" ref="M162:M193" si="50">(G162 - MIN($G$2:$G$201)) / (MAX($G$2:$G$201) - MIN($G$2:$G$201))</f>
        <v>0.84210526315789491</v>
      </c>
      <c r="N162" s="17">
        <f t="shared" ref="N162:N193" si="51">(H162 - MIN($H$2:$H$201)) / (MAX($H$2:$H$201) - MIN($H$2:$H$201))</f>
        <v>0.24776500638569607</v>
      </c>
      <c r="O162" s="16">
        <f t="shared" ref="O162:O193" si="52">(I162 - MIN($I$2:$I$201)) / (MAX($I$2:$I$201) - MIN($I$2:$I$201))</f>
        <v>0.57429718875502</v>
      </c>
      <c r="P162" s="7">
        <f t="shared" ref="P162:P193" si="53">1-O162</f>
        <v>0.42570281124498</v>
      </c>
      <c r="Q162" s="6">
        <f t="shared" ref="Q162:Q193" si="54">(J162 - MIN($J$2:$J$201)) / (MAX($J$2:$J$201) - MIN($J$2:$J$201))</f>
        <v>7.6923076923076927E-2</v>
      </c>
      <c r="R162" s="6">
        <f t="shared" ref="R162:R193" si="55">1-Q162</f>
        <v>0.92307692307692313</v>
      </c>
      <c r="S162" s="6">
        <f t="shared" ref="S162:S193" si="56">(K162*0.25)+(L162*0.15)+(M162*0.2)+(N162*0.2)+(P162*0.1)+(R162*0.1)</f>
        <v>0.38961441029671984</v>
      </c>
      <c r="T162" s="19" t="s">
        <v>237</v>
      </c>
      <c r="U162" s="19" t="str">
        <f t="shared" si="47"/>
        <v>✅ Keep as is</v>
      </c>
      <c r="V162" s="6">
        <f>'3A_Qualitative_Analysis'!H162</f>
        <v>3.5999999999999996</v>
      </c>
    </row>
    <row r="163" spans="1:22" ht="14" customHeight="1" x14ac:dyDescent="0.15">
      <c r="A163" s="2" t="s">
        <v>48</v>
      </c>
      <c r="B163" s="2">
        <v>104832</v>
      </c>
      <c r="C163" s="2">
        <v>144</v>
      </c>
      <c r="D163" s="2">
        <v>203</v>
      </c>
      <c r="E163" s="3">
        <v>0.36</v>
      </c>
      <c r="F163" s="4">
        <v>16</v>
      </c>
      <c r="G163" s="3">
        <v>0.3</v>
      </c>
      <c r="H163" s="5">
        <v>3.2399999999999998E-2</v>
      </c>
      <c r="I163" s="5">
        <v>2.9499999999999998E-2</v>
      </c>
      <c r="J163" s="2">
        <v>6</v>
      </c>
      <c r="K163" s="6">
        <f t="shared" si="48"/>
        <v>9.5962155769555663E-2</v>
      </c>
      <c r="L163" s="6">
        <f t="shared" si="49"/>
        <v>0.17479674796747971</v>
      </c>
      <c r="M163" s="16">
        <f t="shared" si="50"/>
        <v>1</v>
      </c>
      <c r="N163" s="17">
        <f t="shared" si="51"/>
        <v>0.10344827586206896</v>
      </c>
      <c r="O163" s="16">
        <f t="shared" si="52"/>
        <v>0.791164658634538</v>
      </c>
      <c r="P163" s="7">
        <f t="shared" si="53"/>
        <v>0.208835341365462</v>
      </c>
      <c r="Q163" s="6">
        <f t="shared" si="54"/>
        <v>3.2967032967032968E-2</v>
      </c>
      <c r="R163" s="6">
        <f t="shared" si="55"/>
        <v>0.96703296703296704</v>
      </c>
      <c r="S163" s="6">
        <f t="shared" si="56"/>
        <v>0.38848653714976755</v>
      </c>
      <c r="T163" s="19" t="s">
        <v>222</v>
      </c>
      <c r="U163" s="19" t="str">
        <f t="shared" si="47"/>
        <v>⬆️ Raise fee to 25–30%</v>
      </c>
      <c r="V163" s="6">
        <f>'3A_Qualitative_Analysis'!H163</f>
        <v>3.5</v>
      </c>
    </row>
    <row r="164" spans="1:22" ht="14" customHeight="1" x14ac:dyDescent="0.15">
      <c r="A164" s="2" t="s">
        <v>72</v>
      </c>
      <c r="B164" s="2">
        <v>69960</v>
      </c>
      <c r="C164" s="2">
        <v>27</v>
      </c>
      <c r="D164" s="2">
        <v>75</v>
      </c>
      <c r="E164" s="3">
        <v>0.36</v>
      </c>
      <c r="F164" s="4">
        <v>14.7</v>
      </c>
      <c r="G164" s="3">
        <v>0.28000000000000003</v>
      </c>
      <c r="H164" s="5">
        <v>3.4799999999999998E-2</v>
      </c>
      <c r="I164" s="5">
        <v>1.6299999999999999E-2</v>
      </c>
      <c r="J164" s="2">
        <v>22</v>
      </c>
      <c r="K164" s="6">
        <f t="shared" si="48"/>
        <v>6.3231401700737738E-2</v>
      </c>
      <c r="L164" s="6">
        <f t="shared" si="49"/>
        <v>0.12195121951219513</v>
      </c>
      <c r="M164" s="16">
        <f t="shared" si="50"/>
        <v>0.89473684210526339</v>
      </c>
      <c r="N164" s="17">
        <f t="shared" si="51"/>
        <v>0.1111111111111111</v>
      </c>
      <c r="O164" s="16">
        <f t="shared" si="52"/>
        <v>0.26104417670682722</v>
      </c>
      <c r="P164" s="7">
        <f t="shared" si="53"/>
        <v>0.73895582329317278</v>
      </c>
      <c r="Q164" s="6">
        <f t="shared" si="54"/>
        <v>0.2087912087912088</v>
      </c>
      <c r="R164" s="6">
        <f t="shared" si="55"/>
        <v>0.79120879120879117</v>
      </c>
      <c r="S164" s="6">
        <f t="shared" si="56"/>
        <v>0.38828658544548506</v>
      </c>
      <c r="T164" s="19" t="s">
        <v>235</v>
      </c>
      <c r="U164" s="19" t="str">
        <f t="shared" si="47"/>
        <v>⏸ Hold fee – fix ops</v>
      </c>
      <c r="V164" s="6">
        <f>'3A_Qualitative_Analysis'!H164</f>
        <v>3.5</v>
      </c>
    </row>
    <row r="165" spans="1:22" ht="14" customHeight="1" x14ac:dyDescent="0.15">
      <c r="A165" s="2" t="s">
        <v>201</v>
      </c>
      <c r="B165" s="2">
        <v>6732</v>
      </c>
      <c r="C165" s="2">
        <v>7</v>
      </c>
      <c r="D165" s="2">
        <v>13</v>
      </c>
      <c r="E165" s="3">
        <v>0.82</v>
      </c>
      <c r="F165" s="4">
        <v>15</v>
      </c>
      <c r="G165" s="3">
        <v>0.25</v>
      </c>
      <c r="H165" s="5">
        <v>8.7999999999999995E-2</v>
      </c>
      <c r="I165" s="5">
        <v>1.9199999999999998E-2</v>
      </c>
      <c r="J165" s="2">
        <v>4</v>
      </c>
      <c r="K165" s="6">
        <f t="shared" si="48"/>
        <v>3.8857915188376417E-3</v>
      </c>
      <c r="L165" s="6">
        <f t="shared" si="49"/>
        <v>0.13414634146341467</v>
      </c>
      <c r="M165" s="16">
        <f t="shared" si="50"/>
        <v>0.73684210526315796</v>
      </c>
      <c r="N165" s="17">
        <f t="shared" si="51"/>
        <v>0.28097062579821203</v>
      </c>
      <c r="O165" s="16">
        <f t="shared" si="52"/>
        <v>0.37751004016064249</v>
      </c>
      <c r="P165" s="7">
        <f t="shared" si="53"/>
        <v>0.62248995983935751</v>
      </c>
      <c r="Q165" s="6">
        <f t="shared" si="54"/>
        <v>1.098901098901099E-2</v>
      </c>
      <c r="R165" s="6">
        <f t="shared" si="55"/>
        <v>0.98901098901098905</v>
      </c>
      <c r="S165" s="6">
        <f t="shared" si="56"/>
        <v>0.38580604019653031</v>
      </c>
      <c r="T165" s="19" t="s">
        <v>246</v>
      </c>
      <c r="U165" s="19" t="str">
        <f t="shared" si="47"/>
        <v>✅ Keep as is</v>
      </c>
      <c r="V165" s="6">
        <f>'3A_Qualitative_Analysis'!H165</f>
        <v>3.5</v>
      </c>
    </row>
    <row r="166" spans="1:22" ht="14" customHeight="1" x14ac:dyDescent="0.15">
      <c r="A166" s="2" t="s">
        <v>42</v>
      </c>
      <c r="B166" s="2">
        <v>120684</v>
      </c>
      <c r="C166" s="2">
        <v>198</v>
      </c>
      <c r="D166" s="2">
        <v>276</v>
      </c>
      <c r="E166" s="3">
        <v>0.2</v>
      </c>
      <c r="F166" s="4">
        <v>22.2</v>
      </c>
      <c r="G166" s="3">
        <v>0.28000000000000003</v>
      </c>
      <c r="H166" s="5">
        <v>7.4800000000000005E-2</v>
      </c>
      <c r="I166" s="5">
        <v>3.0300000000000001E-2</v>
      </c>
      <c r="J166" s="2">
        <v>50</v>
      </c>
      <c r="K166" s="6">
        <f t="shared" si="48"/>
        <v>0.11084079517936589</v>
      </c>
      <c r="L166" s="6">
        <f t="shared" si="49"/>
        <v>0.42682926829268297</v>
      </c>
      <c r="M166" s="16">
        <f t="shared" si="50"/>
        <v>0.89473684210526339</v>
      </c>
      <c r="N166" s="17">
        <f t="shared" si="51"/>
        <v>0.23882503192848023</v>
      </c>
      <c r="O166" s="16">
        <f t="shared" si="52"/>
        <v>0.82329317269076308</v>
      </c>
      <c r="P166" s="7">
        <f t="shared" si="53"/>
        <v>0.17670682730923692</v>
      </c>
      <c r="Q166" s="6">
        <f t="shared" si="54"/>
        <v>0.51648351648351654</v>
      </c>
      <c r="R166" s="6">
        <f t="shared" si="55"/>
        <v>0.48351648351648346</v>
      </c>
      <c r="S166" s="6">
        <f t="shared" si="56"/>
        <v>0.3844692949280647</v>
      </c>
      <c r="T166" s="19" t="s">
        <v>233</v>
      </c>
      <c r="U166" s="19" t="str">
        <f t="shared" si="47"/>
        <v>⬆️ Raise fee to 25–30%</v>
      </c>
      <c r="V166" s="6">
        <f>'3A_Qualitative_Analysis'!H166</f>
        <v>3.5</v>
      </c>
    </row>
    <row r="167" spans="1:22" ht="14" customHeight="1" x14ac:dyDescent="0.15">
      <c r="A167" s="2" t="s">
        <v>110</v>
      </c>
      <c r="B167" s="2">
        <v>37920</v>
      </c>
      <c r="C167" s="2">
        <v>13</v>
      </c>
      <c r="D167" s="2">
        <v>57</v>
      </c>
      <c r="E167" s="3">
        <v>0.87</v>
      </c>
      <c r="F167" s="4">
        <v>14.4</v>
      </c>
      <c r="G167" s="3">
        <v>0.3</v>
      </c>
      <c r="H167" s="5">
        <v>6.4399999999999999E-2</v>
      </c>
      <c r="I167" s="5">
        <v>2.81E-2</v>
      </c>
      <c r="J167" s="2">
        <v>11</v>
      </c>
      <c r="K167" s="6">
        <f t="shared" si="48"/>
        <v>3.3158754294081209E-2</v>
      </c>
      <c r="L167" s="6">
        <f t="shared" si="49"/>
        <v>0.10975609756097567</v>
      </c>
      <c r="M167" s="16">
        <f t="shared" si="50"/>
        <v>1</v>
      </c>
      <c r="N167" s="17">
        <f t="shared" si="51"/>
        <v>0.20561941251596424</v>
      </c>
      <c r="O167" s="16">
        <f t="shared" si="52"/>
        <v>0.7349397590361445</v>
      </c>
      <c r="P167" s="7">
        <f t="shared" si="53"/>
        <v>0.2650602409638555</v>
      </c>
      <c r="Q167" s="6">
        <f t="shared" si="54"/>
        <v>8.7912087912087919E-2</v>
      </c>
      <c r="R167" s="6">
        <f t="shared" si="55"/>
        <v>0.91208791208791207</v>
      </c>
      <c r="S167" s="6">
        <f t="shared" si="56"/>
        <v>0.38359180101603624</v>
      </c>
      <c r="T167" s="19" t="s">
        <v>246</v>
      </c>
      <c r="U167" s="19" t="str">
        <f t="shared" si="47"/>
        <v>⏸ Hold fee – fix ops</v>
      </c>
      <c r="V167" s="6">
        <f>'3A_Qualitative_Analysis'!H167</f>
        <v>3.5</v>
      </c>
    </row>
    <row r="168" spans="1:22" ht="14" customHeight="1" x14ac:dyDescent="0.15">
      <c r="A168" s="2" t="s">
        <v>168</v>
      </c>
      <c r="B168" s="2">
        <v>17172</v>
      </c>
      <c r="C168" s="2">
        <v>7</v>
      </c>
      <c r="D168" s="2">
        <v>54</v>
      </c>
      <c r="E168" s="3">
        <v>0.51</v>
      </c>
      <c r="F168" s="4">
        <v>18</v>
      </c>
      <c r="G168" s="3">
        <v>0.3</v>
      </c>
      <c r="H168" s="5">
        <v>4.6399999999999997E-2</v>
      </c>
      <c r="I168" s="5">
        <v>2.86E-2</v>
      </c>
      <c r="J168" s="2">
        <v>15</v>
      </c>
      <c r="K168" s="6">
        <f t="shared" si="48"/>
        <v>1.3684744044602128E-2</v>
      </c>
      <c r="L168" s="6">
        <f t="shared" si="49"/>
        <v>0.25609756097560982</v>
      </c>
      <c r="M168" s="16">
        <f t="shared" si="50"/>
        <v>1</v>
      </c>
      <c r="N168" s="17">
        <f t="shared" si="51"/>
        <v>0.14814814814814814</v>
      </c>
      <c r="O168" s="16">
        <f t="shared" si="52"/>
        <v>0.75502008032128509</v>
      </c>
      <c r="P168" s="7">
        <f t="shared" si="53"/>
        <v>0.24497991967871491</v>
      </c>
      <c r="Q168" s="6">
        <f t="shared" si="54"/>
        <v>0.13186813186813187</v>
      </c>
      <c r="R168" s="6">
        <f t="shared" si="55"/>
        <v>0.86813186813186816</v>
      </c>
      <c r="S168" s="6">
        <f t="shared" si="56"/>
        <v>0.38277662856817996</v>
      </c>
      <c r="T168" s="19" t="s">
        <v>242</v>
      </c>
      <c r="U168" s="19" t="str">
        <f t="shared" si="47"/>
        <v>⏸ Hold fee – fix ops</v>
      </c>
      <c r="V168" s="6">
        <f>'3A_Qualitative_Analysis'!H168</f>
        <v>3.4999999999999996</v>
      </c>
    </row>
    <row r="169" spans="1:22" ht="14" customHeight="1" x14ac:dyDescent="0.15">
      <c r="A169" s="2" t="s">
        <v>178</v>
      </c>
      <c r="B169" s="2">
        <v>14112</v>
      </c>
      <c r="C169" s="2">
        <v>6</v>
      </c>
      <c r="D169" s="2">
        <v>27</v>
      </c>
      <c r="E169" s="3">
        <v>0.42</v>
      </c>
      <c r="F169" s="4">
        <v>15.8</v>
      </c>
      <c r="G169" s="3">
        <v>0.3</v>
      </c>
      <c r="H169" s="5">
        <v>3.9199999999999999E-2</v>
      </c>
      <c r="I169" s="5">
        <v>2.4400000000000002E-2</v>
      </c>
      <c r="J169" s="2">
        <v>14</v>
      </c>
      <c r="K169" s="6">
        <f t="shared" si="48"/>
        <v>1.081263726980909E-2</v>
      </c>
      <c r="L169" s="6">
        <f t="shared" si="49"/>
        <v>0.16666666666666674</v>
      </c>
      <c r="M169" s="16">
        <f t="shared" si="50"/>
        <v>1</v>
      </c>
      <c r="N169" s="17">
        <f t="shared" si="51"/>
        <v>0.1251596424010217</v>
      </c>
      <c r="O169" s="16">
        <f t="shared" si="52"/>
        <v>0.58634538152610449</v>
      </c>
      <c r="P169" s="7">
        <f t="shared" si="53"/>
        <v>0.41365461847389551</v>
      </c>
      <c r="Q169" s="6">
        <f t="shared" si="54"/>
        <v>0.12087912087912088</v>
      </c>
      <c r="R169" s="6">
        <f t="shared" si="55"/>
        <v>0.87912087912087911</v>
      </c>
      <c r="S169" s="6">
        <f t="shared" si="56"/>
        <v>0.3820126375571341</v>
      </c>
      <c r="T169" s="19" t="s">
        <v>228</v>
      </c>
      <c r="U169" s="19" t="str">
        <f t="shared" si="47"/>
        <v>⏸ Hold fee – fix ops</v>
      </c>
      <c r="V169" s="6">
        <f>'3A_Qualitative_Analysis'!H169</f>
        <v>3.4999999999999996</v>
      </c>
    </row>
    <row r="170" spans="1:22" ht="14" customHeight="1" x14ac:dyDescent="0.15">
      <c r="A170" s="2" t="s">
        <v>143</v>
      </c>
      <c r="B170" s="2">
        <v>27300</v>
      </c>
      <c r="C170" s="2">
        <v>8</v>
      </c>
      <c r="D170" s="2">
        <v>44</v>
      </c>
      <c r="E170" s="3">
        <v>0.05</v>
      </c>
      <c r="F170" s="4">
        <v>16.2</v>
      </c>
      <c r="G170" s="3">
        <v>0.28000000000000003</v>
      </c>
      <c r="H170" s="5">
        <v>2.12E-2</v>
      </c>
      <c r="I170" s="5">
        <v>2.1600000000000001E-2</v>
      </c>
      <c r="J170" s="2">
        <v>5</v>
      </c>
      <c r="K170" s="6">
        <f t="shared" si="48"/>
        <v>2.3190854310975954E-2</v>
      </c>
      <c r="L170" s="6">
        <f t="shared" si="49"/>
        <v>0.18292682926829271</v>
      </c>
      <c r="M170" s="16">
        <f t="shared" si="50"/>
        <v>0.89473684210526339</v>
      </c>
      <c r="N170" s="17">
        <f t="shared" si="51"/>
        <v>6.7688378033205626E-2</v>
      </c>
      <c r="O170" s="16">
        <f t="shared" si="52"/>
        <v>0.47389558232931728</v>
      </c>
      <c r="P170" s="7">
        <f t="shared" si="53"/>
        <v>0.52610441767068272</v>
      </c>
      <c r="Q170" s="6">
        <f t="shared" si="54"/>
        <v>2.197802197802198E-2</v>
      </c>
      <c r="R170" s="6">
        <f t="shared" si="55"/>
        <v>0.97802197802197799</v>
      </c>
      <c r="S170" s="6">
        <f t="shared" si="56"/>
        <v>0.37613442156494781</v>
      </c>
      <c r="T170" s="19" t="s">
        <v>242</v>
      </c>
      <c r="U170" s="19" t="str">
        <f t="shared" si="47"/>
        <v>✅ Keep as is</v>
      </c>
      <c r="V170" s="6">
        <f>'3A_Qualitative_Analysis'!H170</f>
        <v>3.4999999999999996</v>
      </c>
    </row>
    <row r="171" spans="1:22" ht="14" customHeight="1" x14ac:dyDescent="0.15">
      <c r="A171" s="2" t="s">
        <v>34</v>
      </c>
      <c r="B171" s="2">
        <v>134400</v>
      </c>
      <c r="C171" s="2">
        <v>19</v>
      </c>
      <c r="D171" s="2">
        <v>51</v>
      </c>
      <c r="E171" s="3">
        <v>0.59</v>
      </c>
      <c r="F171" s="4">
        <v>18</v>
      </c>
      <c r="G171" s="3">
        <v>0.3</v>
      </c>
      <c r="H171" s="5">
        <v>8.5999999999999993E-2</v>
      </c>
      <c r="I171" s="5">
        <v>3.2599999999999997E-2</v>
      </c>
      <c r="J171" s="2">
        <v>55</v>
      </c>
      <c r="K171" s="6">
        <f t="shared" si="48"/>
        <v>0.12371459142873233</v>
      </c>
      <c r="L171" s="6">
        <f t="shared" si="49"/>
        <v>0.25609756097560982</v>
      </c>
      <c r="M171" s="16">
        <f t="shared" si="50"/>
        <v>1</v>
      </c>
      <c r="N171" s="17">
        <f t="shared" si="51"/>
        <v>0.27458492975734355</v>
      </c>
      <c r="O171" s="16">
        <f t="shared" si="52"/>
        <v>0.91566265060240948</v>
      </c>
      <c r="P171" s="7">
        <f t="shared" si="53"/>
        <v>8.4337349397590522E-2</v>
      </c>
      <c r="Q171" s="6">
        <f t="shared" si="54"/>
        <v>0.5714285714285714</v>
      </c>
      <c r="R171" s="6">
        <f t="shared" si="55"/>
        <v>0.4285714285714286</v>
      </c>
      <c r="S171" s="6">
        <f t="shared" si="56"/>
        <v>0.37555114575189519</v>
      </c>
      <c r="T171" s="19" t="s">
        <v>246</v>
      </c>
      <c r="U171" s="19" t="str">
        <f t="shared" si="47"/>
        <v>⬆️ Raise fee to 25–30%</v>
      </c>
      <c r="V171" s="6">
        <f>'3A_Qualitative_Analysis'!H171</f>
        <v>3.4999999999999996</v>
      </c>
    </row>
    <row r="172" spans="1:22" ht="14" customHeight="1" x14ac:dyDescent="0.15">
      <c r="A172" s="2" t="s">
        <v>33</v>
      </c>
      <c r="B172" s="2">
        <v>138528</v>
      </c>
      <c r="C172" s="2">
        <v>27</v>
      </c>
      <c r="D172" s="2">
        <v>38</v>
      </c>
      <c r="E172" s="3">
        <v>0.47</v>
      </c>
      <c r="F172" s="4">
        <v>16.2</v>
      </c>
      <c r="G172" s="3">
        <v>0.22</v>
      </c>
      <c r="H172" s="5">
        <v>8.3199999999999996E-2</v>
      </c>
      <c r="I172" s="5">
        <v>2.2499999999999999E-2</v>
      </c>
      <c r="J172" s="2">
        <v>5</v>
      </c>
      <c r="K172" s="6">
        <f t="shared" si="48"/>
        <v>0.12758911978374726</v>
      </c>
      <c r="L172" s="6">
        <f t="shared" si="49"/>
        <v>0.18292682926829271</v>
      </c>
      <c r="M172" s="16">
        <f t="shared" si="50"/>
        <v>0.57894736842105265</v>
      </c>
      <c r="N172" s="17">
        <f t="shared" si="51"/>
        <v>0.26564495530012772</v>
      </c>
      <c r="O172" s="16">
        <f t="shared" si="52"/>
        <v>0.51004016064257018</v>
      </c>
      <c r="P172" s="7">
        <f t="shared" si="53"/>
        <v>0.48995983935742982</v>
      </c>
      <c r="Q172" s="6">
        <f t="shared" si="54"/>
        <v>2.197802197802198E-2</v>
      </c>
      <c r="R172" s="6">
        <f t="shared" si="55"/>
        <v>0.97802197802197799</v>
      </c>
      <c r="S172" s="6">
        <f t="shared" si="56"/>
        <v>0.3750529508183576</v>
      </c>
      <c r="T172" s="19" t="s">
        <v>228</v>
      </c>
      <c r="U172" s="19" t="str">
        <f t="shared" si="47"/>
        <v>⬆️ Raise fee to 25–30%</v>
      </c>
      <c r="V172" s="6">
        <f>'3A_Qualitative_Analysis'!H172</f>
        <v>3.4999999999999996</v>
      </c>
    </row>
    <row r="173" spans="1:22" ht="14" customHeight="1" x14ac:dyDescent="0.15">
      <c r="A173" s="2" t="s">
        <v>58</v>
      </c>
      <c r="B173" s="2">
        <v>85968</v>
      </c>
      <c r="C173" s="2">
        <v>18</v>
      </c>
      <c r="D173" s="2">
        <v>21</v>
      </c>
      <c r="E173" s="3">
        <v>0.83</v>
      </c>
      <c r="F173" s="4">
        <v>21.6</v>
      </c>
      <c r="G173" s="3">
        <v>0.21</v>
      </c>
      <c r="H173" s="5">
        <v>3.2399999999999998E-2</v>
      </c>
      <c r="I173" s="5">
        <v>1.7600000000000001E-2</v>
      </c>
      <c r="J173" s="2">
        <v>5</v>
      </c>
      <c r="K173" s="6">
        <f t="shared" si="48"/>
        <v>7.8256462240243282E-2</v>
      </c>
      <c r="L173" s="6">
        <f t="shared" si="49"/>
        <v>0.40243902439024404</v>
      </c>
      <c r="M173" s="16">
        <f t="shared" si="50"/>
        <v>0.52631578947368418</v>
      </c>
      <c r="N173" s="17">
        <f t="shared" si="51"/>
        <v>0.10344827586206896</v>
      </c>
      <c r="O173" s="16">
        <f t="shared" si="52"/>
        <v>0.31325301204819278</v>
      </c>
      <c r="P173" s="7">
        <f t="shared" si="53"/>
        <v>0.68674698795180722</v>
      </c>
      <c r="Q173" s="6">
        <f t="shared" si="54"/>
        <v>2.197802197802198E-2</v>
      </c>
      <c r="R173" s="6">
        <f t="shared" si="55"/>
        <v>0.97802197802197799</v>
      </c>
      <c r="S173" s="6">
        <f t="shared" si="56"/>
        <v>0.37235967888312654</v>
      </c>
      <c r="T173" s="19" t="s">
        <v>225</v>
      </c>
      <c r="U173" s="19" t="str">
        <f t="shared" si="47"/>
        <v>⬆️ Raise fee to 25–30%</v>
      </c>
      <c r="V173" s="6">
        <f>'3A_Qualitative_Analysis'!H173</f>
        <v>3.4999999999999996</v>
      </c>
    </row>
    <row r="174" spans="1:22" ht="14" customHeight="1" x14ac:dyDescent="0.15">
      <c r="A174" s="2" t="s">
        <v>198</v>
      </c>
      <c r="B174" s="2">
        <v>7128</v>
      </c>
      <c r="C174" s="2">
        <v>7</v>
      </c>
      <c r="D174" s="2">
        <v>8</v>
      </c>
      <c r="E174" s="3">
        <v>0.86</v>
      </c>
      <c r="F174" s="4">
        <v>14.2</v>
      </c>
      <c r="G174" s="3">
        <v>0.3</v>
      </c>
      <c r="H174" s="5">
        <v>3.8399999999999997E-2</v>
      </c>
      <c r="I174" s="5">
        <v>2.2800000000000001E-2</v>
      </c>
      <c r="J174" s="2">
        <v>21</v>
      </c>
      <c r="K174" s="6">
        <f t="shared" si="48"/>
        <v>4.2574759249873291E-3</v>
      </c>
      <c r="L174" s="6">
        <f t="shared" si="49"/>
        <v>0.10162601626016261</v>
      </c>
      <c r="M174" s="16">
        <f t="shared" si="50"/>
        <v>1</v>
      </c>
      <c r="N174" s="17">
        <f t="shared" si="51"/>
        <v>0.12260536398467432</v>
      </c>
      <c r="O174" s="16">
        <f t="shared" si="52"/>
        <v>0.52208835341365467</v>
      </c>
      <c r="P174" s="7">
        <f t="shared" si="53"/>
        <v>0.47791164658634533</v>
      </c>
      <c r="Q174" s="6">
        <f t="shared" si="54"/>
        <v>0.19780219780219779</v>
      </c>
      <c r="R174" s="6">
        <f t="shared" si="55"/>
        <v>0.80219780219780223</v>
      </c>
      <c r="S174" s="6">
        <f t="shared" si="56"/>
        <v>0.36884028909562083</v>
      </c>
      <c r="T174" s="19" t="s">
        <v>222</v>
      </c>
      <c r="U174" s="19" t="str">
        <f t="shared" si="47"/>
        <v>⏸ Hold fee – fix ops</v>
      </c>
      <c r="V174" s="6">
        <f>'3A_Qualitative_Analysis'!H174</f>
        <v>3.4999999999999996</v>
      </c>
    </row>
    <row r="175" spans="1:22" ht="14" customHeight="1" x14ac:dyDescent="0.15">
      <c r="A175" s="2" t="s">
        <v>108</v>
      </c>
      <c r="B175" s="2">
        <v>38880</v>
      </c>
      <c r="C175" s="2">
        <v>10</v>
      </c>
      <c r="D175" s="2">
        <v>22</v>
      </c>
      <c r="E175" s="3">
        <v>0.13</v>
      </c>
      <c r="F175" s="4">
        <v>16.2</v>
      </c>
      <c r="G175" s="3">
        <v>0.27</v>
      </c>
      <c r="H175" s="5">
        <v>3.8399999999999997E-2</v>
      </c>
      <c r="I175" s="5">
        <v>1.6899999999999998E-2</v>
      </c>
      <c r="J175" s="2">
        <v>32</v>
      </c>
      <c r="K175" s="6">
        <f t="shared" si="48"/>
        <v>3.4059807399898633E-2</v>
      </c>
      <c r="L175" s="6">
        <f t="shared" si="49"/>
        <v>0.18292682926829271</v>
      </c>
      <c r="M175" s="16">
        <f t="shared" si="50"/>
        <v>0.84210526315789491</v>
      </c>
      <c r="N175" s="17">
        <f t="shared" si="51"/>
        <v>0.12260536398467432</v>
      </c>
      <c r="O175" s="16">
        <f t="shared" si="52"/>
        <v>0.28514056224899592</v>
      </c>
      <c r="P175" s="7">
        <f t="shared" si="53"/>
        <v>0.71485943775100402</v>
      </c>
      <c r="Q175" s="6">
        <f t="shared" si="54"/>
        <v>0.31868131868131866</v>
      </c>
      <c r="R175" s="6">
        <f t="shared" si="55"/>
        <v>0.68131868131868134</v>
      </c>
      <c r="S175" s="6">
        <f t="shared" si="56"/>
        <v>0.36851391357570096</v>
      </c>
      <c r="T175" s="19" t="s">
        <v>232</v>
      </c>
      <c r="U175" s="19" t="str">
        <f t="shared" si="47"/>
        <v>⏸ Hold fee – fix ops</v>
      </c>
      <c r="V175" s="6">
        <f>'3A_Qualitative_Analysis'!H175</f>
        <v>3.4999999999999996</v>
      </c>
    </row>
    <row r="176" spans="1:22" ht="14" customHeight="1" x14ac:dyDescent="0.15">
      <c r="A176" s="2" t="s">
        <v>169</v>
      </c>
      <c r="B176" s="2">
        <v>16440</v>
      </c>
      <c r="C176" s="2">
        <v>7</v>
      </c>
      <c r="D176" s="2">
        <v>9</v>
      </c>
      <c r="E176" s="3">
        <v>7.0000000000000007E-2</v>
      </c>
      <c r="F176" s="4">
        <v>16.7</v>
      </c>
      <c r="G176" s="3">
        <v>0.3</v>
      </c>
      <c r="H176" s="5">
        <v>5.1999999999999998E-2</v>
      </c>
      <c r="I176" s="5">
        <v>2.8799999999999999E-2</v>
      </c>
      <c r="J176" s="2">
        <v>25</v>
      </c>
      <c r="K176" s="6">
        <f t="shared" si="48"/>
        <v>1.2997691051416342E-2</v>
      </c>
      <c r="L176" s="6">
        <f t="shared" si="49"/>
        <v>0.20325203252032523</v>
      </c>
      <c r="M176" s="16">
        <f t="shared" si="50"/>
        <v>1</v>
      </c>
      <c r="N176" s="17">
        <f t="shared" si="51"/>
        <v>0.16602809706257982</v>
      </c>
      <c r="O176" s="16">
        <f t="shared" si="52"/>
        <v>0.76305220883534131</v>
      </c>
      <c r="P176" s="7">
        <f t="shared" si="53"/>
        <v>0.23694779116465869</v>
      </c>
      <c r="Q176" s="6">
        <f t="shared" si="54"/>
        <v>0.24175824175824176</v>
      </c>
      <c r="R176" s="6">
        <f t="shared" si="55"/>
        <v>0.75824175824175821</v>
      </c>
      <c r="S176" s="6">
        <f t="shared" si="56"/>
        <v>0.36646180199406059</v>
      </c>
      <c r="T176" s="19" t="s">
        <v>249</v>
      </c>
      <c r="U176" s="19" t="str">
        <f t="shared" si="47"/>
        <v>⏸ Hold fee – fix ops</v>
      </c>
      <c r="V176" s="6">
        <f>'3A_Qualitative_Analysis'!H176</f>
        <v>3.4999999999999996</v>
      </c>
    </row>
    <row r="177" spans="1:22" ht="14" customHeight="1" x14ac:dyDescent="0.15">
      <c r="A177" s="2" t="s">
        <v>197</v>
      </c>
      <c r="B177" s="2">
        <v>7440</v>
      </c>
      <c r="C177" s="2">
        <v>7</v>
      </c>
      <c r="D177" s="2">
        <v>9</v>
      </c>
      <c r="E177" s="3">
        <v>0.36</v>
      </c>
      <c r="F177" s="4">
        <v>17.600000000000001</v>
      </c>
      <c r="G177" s="3">
        <v>0.28999999999999998</v>
      </c>
      <c r="H177" s="5">
        <v>3.2000000000000001E-2</v>
      </c>
      <c r="I177" s="5">
        <v>2.47E-2</v>
      </c>
      <c r="J177" s="2">
        <v>22</v>
      </c>
      <c r="K177" s="6">
        <f t="shared" si="48"/>
        <v>4.5503181843779914E-3</v>
      </c>
      <c r="L177" s="6">
        <f t="shared" si="49"/>
        <v>0.23983739837398385</v>
      </c>
      <c r="M177" s="16">
        <f t="shared" si="50"/>
        <v>0.94736842105263153</v>
      </c>
      <c r="N177" s="17">
        <f t="shared" si="51"/>
        <v>0.10217113665389528</v>
      </c>
      <c r="O177" s="16">
        <f t="shared" si="52"/>
        <v>0.59839357429718876</v>
      </c>
      <c r="P177" s="7">
        <f t="shared" si="53"/>
        <v>0.40160642570281124</v>
      </c>
      <c r="Q177" s="6">
        <f t="shared" si="54"/>
        <v>0.2087912087912088</v>
      </c>
      <c r="R177" s="6">
        <f t="shared" si="55"/>
        <v>0.79120879120879117</v>
      </c>
      <c r="S177" s="6">
        <f t="shared" si="56"/>
        <v>0.36630262253465767</v>
      </c>
      <c r="T177" s="19" t="s">
        <v>228</v>
      </c>
      <c r="U177" s="19" t="str">
        <f t="shared" si="47"/>
        <v>⏸ Hold fee – fix ops</v>
      </c>
      <c r="V177" s="6">
        <f>'3A_Qualitative_Analysis'!H177</f>
        <v>3.4999999999999996</v>
      </c>
    </row>
    <row r="178" spans="1:22" ht="14" customHeight="1" x14ac:dyDescent="0.15">
      <c r="A178" s="2" t="s">
        <v>120</v>
      </c>
      <c r="B178" s="2">
        <v>33984</v>
      </c>
      <c r="C178" s="2">
        <v>8</v>
      </c>
      <c r="D178" s="2">
        <v>11</v>
      </c>
      <c r="E178" s="3">
        <v>0.5</v>
      </c>
      <c r="F178" s="4">
        <v>14.4</v>
      </c>
      <c r="G178" s="3">
        <v>0.28999999999999998</v>
      </c>
      <c r="H178" s="5">
        <v>3.1600000000000003E-2</v>
      </c>
      <c r="I178" s="5">
        <v>2.6200000000000001E-2</v>
      </c>
      <c r="J178" s="2">
        <v>6</v>
      </c>
      <c r="K178" s="6">
        <f t="shared" si="48"/>
        <v>2.9464436560229769E-2</v>
      </c>
      <c r="L178" s="6">
        <f t="shared" si="49"/>
        <v>0.10975609756097567</v>
      </c>
      <c r="M178" s="16">
        <f t="shared" si="50"/>
        <v>0.94736842105263153</v>
      </c>
      <c r="N178" s="17">
        <f t="shared" si="51"/>
        <v>0.1008939974457216</v>
      </c>
      <c r="O178" s="16">
        <f t="shared" si="52"/>
        <v>0.65863453815261042</v>
      </c>
      <c r="P178" s="7">
        <f t="shared" si="53"/>
        <v>0.34136546184738958</v>
      </c>
      <c r="Q178" s="6">
        <f t="shared" si="54"/>
        <v>3.2967032967032968E-2</v>
      </c>
      <c r="R178" s="6">
        <f t="shared" si="55"/>
        <v>0.96703296703296704</v>
      </c>
      <c r="S178" s="6">
        <f t="shared" si="56"/>
        <v>0.36432185036191006</v>
      </c>
      <c r="T178" s="19" t="s">
        <v>222</v>
      </c>
      <c r="U178" s="19" t="str">
        <f t="shared" si="47"/>
        <v>✅ Keep as is</v>
      </c>
      <c r="V178" s="6">
        <f>'3A_Qualitative_Analysis'!H178</f>
        <v>3.4999999999999996</v>
      </c>
    </row>
    <row r="179" spans="1:22" ht="14" customHeight="1" x14ac:dyDescent="0.15">
      <c r="A179" s="2" t="s">
        <v>35</v>
      </c>
      <c r="B179" s="2">
        <v>132432</v>
      </c>
      <c r="C179" s="2">
        <v>33</v>
      </c>
      <c r="D179" s="2">
        <v>79</v>
      </c>
      <c r="E179" s="3">
        <v>0.76</v>
      </c>
      <c r="F179" s="4">
        <v>16.399999999999999</v>
      </c>
      <c r="G179" s="3">
        <v>0.24</v>
      </c>
      <c r="H179" s="5">
        <v>9.0800000000000006E-2</v>
      </c>
      <c r="I179" s="5">
        <v>3.2500000000000001E-2</v>
      </c>
      <c r="J179" s="2">
        <v>3</v>
      </c>
      <c r="K179" s="6">
        <f t="shared" si="48"/>
        <v>0.12186743256180661</v>
      </c>
      <c r="L179" s="6">
        <f t="shared" si="49"/>
        <v>0.19105691056910568</v>
      </c>
      <c r="M179" s="16">
        <f t="shared" si="50"/>
        <v>0.68421052631578949</v>
      </c>
      <c r="N179" s="17">
        <f t="shared" si="51"/>
        <v>0.28991060025542786</v>
      </c>
      <c r="O179" s="16">
        <f t="shared" si="52"/>
        <v>0.91164658634538154</v>
      </c>
      <c r="P179" s="7">
        <f t="shared" si="53"/>
        <v>8.8353413654618462E-2</v>
      </c>
      <c r="Q179" s="6">
        <f t="shared" si="54"/>
        <v>0</v>
      </c>
      <c r="R179" s="6">
        <f t="shared" si="55"/>
        <v>1</v>
      </c>
      <c r="S179" s="6">
        <f t="shared" si="56"/>
        <v>0.36278496140552274</v>
      </c>
      <c r="T179" s="19" t="s">
        <v>228</v>
      </c>
      <c r="U179" s="19" t="str">
        <f t="shared" si="47"/>
        <v>⬆️ Raise fee to 25–30%</v>
      </c>
      <c r="V179" s="6">
        <f>'3A_Qualitative_Analysis'!H179</f>
        <v>3.3999999999999995</v>
      </c>
    </row>
    <row r="180" spans="1:22" ht="14" customHeight="1" x14ac:dyDescent="0.15">
      <c r="A180" s="2" t="s">
        <v>203</v>
      </c>
      <c r="B180" s="2">
        <v>6240</v>
      </c>
      <c r="C180" s="2">
        <v>7</v>
      </c>
      <c r="D180" s="2">
        <v>28</v>
      </c>
      <c r="E180" s="3">
        <v>0.85</v>
      </c>
      <c r="F180" s="4">
        <v>16.3</v>
      </c>
      <c r="G180" s="3">
        <v>0.25</v>
      </c>
      <c r="H180" s="5">
        <v>4.8000000000000001E-2</v>
      </c>
      <c r="I180" s="5">
        <v>1.4500000000000001E-2</v>
      </c>
      <c r="J180" s="2">
        <v>26</v>
      </c>
      <c r="K180" s="6">
        <f t="shared" si="48"/>
        <v>3.4240018021062116E-3</v>
      </c>
      <c r="L180" s="6">
        <f t="shared" si="49"/>
        <v>0.18699186991869926</v>
      </c>
      <c r="M180" s="16">
        <f t="shared" si="50"/>
        <v>0.73684210526315796</v>
      </c>
      <c r="N180" s="17">
        <f t="shared" si="51"/>
        <v>0.15325670498084293</v>
      </c>
      <c r="O180" s="16">
        <f t="shared" si="52"/>
        <v>0.1887550200803213</v>
      </c>
      <c r="P180" s="7">
        <f t="shared" si="53"/>
        <v>0.8112449799196787</v>
      </c>
      <c r="Q180" s="6">
        <f t="shared" si="54"/>
        <v>0.25274725274725274</v>
      </c>
      <c r="R180" s="6">
        <f t="shared" si="55"/>
        <v>0.74725274725274726</v>
      </c>
      <c r="S180" s="6">
        <f t="shared" si="56"/>
        <v>0.36277431570437424</v>
      </c>
      <c r="T180" s="19" t="s">
        <v>228</v>
      </c>
      <c r="U180" s="19" t="str">
        <f t="shared" si="47"/>
        <v>⏸ Hold fee – fix ops</v>
      </c>
      <c r="V180" s="6">
        <f>'3A_Qualitative_Analysis'!H180</f>
        <v>3.3999999999999995</v>
      </c>
    </row>
    <row r="181" spans="1:22" ht="14" customHeight="1" x14ac:dyDescent="0.15">
      <c r="A181" s="2" t="s">
        <v>171</v>
      </c>
      <c r="B181" s="2">
        <v>16224</v>
      </c>
      <c r="C181" s="2">
        <v>6</v>
      </c>
      <c r="D181" s="2">
        <v>23</v>
      </c>
      <c r="E181" s="3">
        <v>0.51</v>
      </c>
      <c r="F181" s="4">
        <v>20</v>
      </c>
      <c r="G181" s="3">
        <v>0.28000000000000003</v>
      </c>
      <c r="H181" s="5">
        <v>2.8400000000000002E-2</v>
      </c>
      <c r="I181" s="5">
        <v>2.8899999999999999E-2</v>
      </c>
      <c r="J181" s="2">
        <v>14</v>
      </c>
      <c r="K181" s="6">
        <f t="shared" si="48"/>
        <v>1.2794954102607422E-2</v>
      </c>
      <c r="L181" s="6">
        <f t="shared" si="49"/>
        <v>0.3373983739837399</v>
      </c>
      <c r="M181" s="16">
        <f t="shared" si="50"/>
        <v>0.89473684210526339</v>
      </c>
      <c r="N181" s="17">
        <f t="shared" si="51"/>
        <v>9.0676883780332063E-2</v>
      </c>
      <c r="O181" s="16">
        <f t="shared" si="52"/>
        <v>0.76706827309236936</v>
      </c>
      <c r="P181" s="7">
        <f t="shared" si="53"/>
        <v>0.23293172690763064</v>
      </c>
      <c r="Q181" s="6">
        <f t="shared" si="54"/>
        <v>0.12087912087912088</v>
      </c>
      <c r="R181" s="6">
        <f t="shared" si="55"/>
        <v>0.87912087912087911</v>
      </c>
      <c r="S181" s="6">
        <f t="shared" si="56"/>
        <v>0.36209650040318297</v>
      </c>
      <c r="T181" s="19" t="s">
        <v>229</v>
      </c>
      <c r="U181" s="19" t="str">
        <f t="shared" si="47"/>
        <v>⏸ Hold fee – fix ops</v>
      </c>
      <c r="V181" s="6">
        <f>'3A_Qualitative_Analysis'!H181</f>
        <v>3.3000000000000003</v>
      </c>
    </row>
    <row r="182" spans="1:22" ht="14" customHeight="1" x14ac:dyDescent="0.15">
      <c r="A182" s="2" t="s">
        <v>88</v>
      </c>
      <c r="B182" s="2">
        <v>51840</v>
      </c>
      <c r="C182" s="2">
        <v>14</v>
      </c>
      <c r="D182" s="2">
        <v>52</v>
      </c>
      <c r="E182" s="3">
        <v>0.77</v>
      </c>
      <c r="F182" s="4">
        <v>18.8</v>
      </c>
      <c r="G182" s="3">
        <v>0.24</v>
      </c>
      <c r="H182" s="5">
        <v>6.4399999999999999E-2</v>
      </c>
      <c r="I182" s="5">
        <v>2.06E-2</v>
      </c>
      <c r="J182" s="2">
        <v>28</v>
      </c>
      <c r="K182" s="6">
        <f t="shared" si="48"/>
        <v>4.6224024328433859E-2</v>
      </c>
      <c r="L182" s="6">
        <f t="shared" si="49"/>
        <v>0.28861788617886186</v>
      </c>
      <c r="M182" s="16">
        <f t="shared" si="50"/>
        <v>0.68421052631578949</v>
      </c>
      <c r="N182" s="17">
        <f t="shared" si="51"/>
        <v>0.20561941251596424</v>
      </c>
      <c r="O182" s="16">
        <f t="shared" si="52"/>
        <v>0.43373493975903615</v>
      </c>
      <c r="P182" s="7">
        <f t="shared" si="53"/>
        <v>0.56626506024096379</v>
      </c>
      <c r="Q182" s="6">
        <f t="shared" si="54"/>
        <v>0.27472527472527475</v>
      </c>
      <c r="R182" s="6">
        <f t="shared" si="55"/>
        <v>0.72527472527472525</v>
      </c>
      <c r="S182" s="6">
        <f t="shared" si="56"/>
        <v>0.36196865532685746</v>
      </c>
      <c r="T182" s="19" t="s">
        <v>223</v>
      </c>
      <c r="U182" s="19" t="str">
        <f t="shared" si="47"/>
        <v>⏸ Hold fee – fix ops</v>
      </c>
      <c r="V182" s="6">
        <f>'3A_Qualitative_Analysis'!H182</f>
        <v>3.3000000000000003</v>
      </c>
    </row>
    <row r="183" spans="1:22" ht="14" customHeight="1" x14ac:dyDescent="0.15">
      <c r="A183" s="2" t="s">
        <v>39</v>
      </c>
      <c r="B183" s="2">
        <v>121680</v>
      </c>
      <c r="C183" s="2">
        <v>19</v>
      </c>
      <c r="D183" s="2">
        <v>33</v>
      </c>
      <c r="E183" s="3">
        <v>1</v>
      </c>
      <c r="F183" s="4">
        <v>19.100000000000001</v>
      </c>
      <c r="G183" s="3">
        <v>0.26</v>
      </c>
      <c r="H183" s="5">
        <v>3.2399999999999998E-2</v>
      </c>
      <c r="I183" s="5">
        <v>3.1300000000000001E-2</v>
      </c>
      <c r="J183" s="2">
        <v>9</v>
      </c>
      <c r="K183" s="6">
        <f t="shared" si="48"/>
        <v>0.11177563777665146</v>
      </c>
      <c r="L183" s="6">
        <f t="shared" si="49"/>
        <v>0.30081300813008144</v>
      </c>
      <c r="M183" s="16">
        <f t="shared" si="50"/>
        <v>0.78947368421052644</v>
      </c>
      <c r="N183" s="17">
        <f t="shared" si="51"/>
        <v>0.10344827586206896</v>
      </c>
      <c r="O183" s="16">
        <f t="shared" si="52"/>
        <v>0.86345381526104414</v>
      </c>
      <c r="P183" s="7">
        <f t="shared" si="53"/>
        <v>0.13654618473895586</v>
      </c>
      <c r="Q183" s="6">
        <f t="shared" si="54"/>
        <v>6.5934065934065936E-2</v>
      </c>
      <c r="R183" s="6">
        <f t="shared" si="55"/>
        <v>0.93406593406593408</v>
      </c>
      <c r="S183" s="6">
        <f t="shared" si="56"/>
        <v>0.35871146455868319</v>
      </c>
      <c r="T183" s="19" t="s">
        <v>249</v>
      </c>
      <c r="U183" s="19" t="str">
        <f t="shared" si="47"/>
        <v>⬆️ Raise fee to 25–30%</v>
      </c>
      <c r="V183" s="6">
        <f>'3A_Qualitative_Analysis'!H183</f>
        <v>3.3</v>
      </c>
    </row>
    <row r="184" spans="1:22" ht="14" customHeight="1" x14ac:dyDescent="0.15">
      <c r="A184" s="2" t="s">
        <v>44</v>
      </c>
      <c r="B184" s="2">
        <v>112320</v>
      </c>
      <c r="C184" s="2">
        <v>30</v>
      </c>
      <c r="D184" s="2">
        <v>39</v>
      </c>
      <c r="E184" s="3">
        <v>0.31</v>
      </c>
      <c r="F184" s="4">
        <v>16.8</v>
      </c>
      <c r="G184" s="3">
        <v>0.24</v>
      </c>
      <c r="H184" s="5">
        <v>6.2399999999999997E-2</v>
      </c>
      <c r="I184" s="5">
        <v>2.7099999999999999E-2</v>
      </c>
      <c r="J184" s="2">
        <v>8</v>
      </c>
      <c r="K184" s="6">
        <f t="shared" si="48"/>
        <v>0.10299036999493158</v>
      </c>
      <c r="L184" s="6">
        <f t="shared" si="49"/>
        <v>0.20731707317073178</v>
      </c>
      <c r="M184" s="16">
        <f t="shared" si="50"/>
        <v>0.68421052631578949</v>
      </c>
      <c r="N184" s="17">
        <f t="shared" si="51"/>
        <v>0.1992337164750958</v>
      </c>
      <c r="O184" s="16">
        <f t="shared" si="52"/>
        <v>0.69477911646586332</v>
      </c>
      <c r="P184" s="7">
        <f t="shared" si="53"/>
        <v>0.30522088353413668</v>
      </c>
      <c r="Q184" s="6">
        <f t="shared" si="54"/>
        <v>5.4945054945054944E-2</v>
      </c>
      <c r="R184" s="6">
        <f t="shared" si="55"/>
        <v>0.94505494505494503</v>
      </c>
      <c r="S184" s="6">
        <f t="shared" si="56"/>
        <v>0.35856158489142792</v>
      </c>
      <c r="T184" s="19" t="s">
        <v>222</v>
      </c>
      <c r="U184" s="19" t="str">
        <f t="shared" si="47"/>
        <v>⬆️ Raise fee to 25–30%</v>
      </c>
      <c r="V184" s="6">
        <f>'3A_Qualitative_Analysis'!H184</f>
        <v>3.3</v>
      </c>
    </row>
    <row r="185" spans="1:22" ht="14" customHeight="1" x14ac:dyDescent="0.15">
      <c r="A185" s="2" t="s">
        <v>115</v>
      </c>
      <c r="B185" s="2">
        <v>36864</v>
      </c>
      <c r="C185" s="2">
        <v>10</v>
      </c>
      <c r="D185" s="2">
        <v>23</v>
      </c>
      <c r="E185" s="3">
        <v>0.54</v>
      </c>
      <c r="F185" s="4">
        <v>17.3</v>
      </c>
      <c r="G185" s="3">
        <v>0.25</v>
      </c>
      <c r="H185" s="5">
        <v>5.6399999999999999E-2</v>
      </c>
      <c r="I185" s="5">
        <v>2.3199999999999998E-2</v>
      </c>
      <c r="J185" s="2">
        <v>17</v>
      </c>
      <c r="K185" s="6">
        <f t="shared" si="48"/>
        <v>3.2167595877682038E-2</v>
      </c>
      <c r="L185" s="6">
        <f t="shared" si="49"/>
        <v>0.2276422764227643</v>
      </c>
      <c r="M185" s="16">
        <f t="shared" si="50"/>
        <v>0.73684210526315796</v>
      </c>
      <c r="N185" s="17">
        <f t="shared" si="51"/>
        <v>0.18007662835249044</v>
      </c>
      <c r="O185" s="16">
        <f t="shared" si="52"/>
        <v>0.53815261044176699</v>
      </c>
      <c r="P185" s="7">
        <f t="shared" si="53"/>
        <v>0.46184738955823301</v>
      </c>
      <c r="Q185" s="6">
        <f t="shared" si="54"/>
        <v>0.15384615384615385</v>
      </c>
      <c r="R185" s="6">
        <f t="shared" si="55"/>
        <v>0.84615384615384615</v>
      </c>
      <c r="S185" s="6">
        <f t="shared" si="56"/>
        <v>0.35637211072717279</v>
      </c>
      <c r="T185" s="19" t="s">
        <v>235</v>
      </c>
      <c r="U185" s="19" t="str">
        <f t="shared" si="47"/>
        <v>⏸ Hold fee – fix ops</v>
      </c>
      <c r="V185" s="6">
        <f>'3A_Qualitative_Analysis'!H185</f>
        <v>3.2</v>
      </c>
    </row>
    <row r="186" spans="1:22" ht="14" customHeight="1" x14ac:dyDescent="0.15">
      <c r="A186" s="2" t="s">
        <v>55</v>
      </c>
      <c r="B186" s="2">
        <v>89628</v>
      </c>
      <c r="C186" s="2">
        <v>123</v>
      </c>
      <c r="D186" s="2">
        <v>724</v>
      </c>
      <c r="E186" s="3">
        <v>0.75</v>
      </c>
      <c r="F186" s="4">
        <v>17.600000000000001</v>
      </c>
      <c r="G186" s="3">
        <v>0.26</v>
      </c>
      <c r="H186" s="5">
        <v>1.12E-2</v>
      </c>
      <c r="I186" s="5">
        <v>2.5700000000000001E-2</v>
      </c>
      <c r="J186" s="2">
        <v>8</v>
      </c>
      <c r="K186" s="6">
        <f t="shared" si="48"/>
        <v>8.169172720617221E-2</v>
      </c>
      <c r="L186" s="6">
        <f t="shared" si="49"/>
        <v>0.23983739837398385</v>
      </c>
      <c r="M186" s="16">
        <f t="shared" si="50"/>
        <v>0.78947368421052644</v>
      </c>
      <c r="N186" s="17">
        <f t="shared" si="51"/>
        <v>3.5759897828863345E-2</v>
      </c>
      <c r="O186" s="16">
        <f t="shared" si="52"/>
        <v>0.63855421686746983</v>
      </c>
      <c r="P186" s="7">
        <f t="shared" si="53"/>
        <v>0.36144578313253017</v>
      </c>
      <c r="Q186" s="6">
        <f t="shared" si="54"/>
        <v>5.4945054945054944E-2</v>
      </c>
      <c r="R186" s="6">
        <f t="shared" si="55"/>
        <v>0.94505494505494503</v>
      </c>
      <c r="S186" s="6">
        <f t="shared" si="56"/>
        <v>0.35209533078426614</v>
      </c>
      <c r="T186" s="19" t="s">
        <v>228</v>
      </c>
      <c r="U186" s="19" t="str">
        <f t="shared" si="47"/>
        <v>⬆️ Raise fee to 25–30%</v>
      </c>
      <c r="V186" s="6">
        <f>'3A_Qualitative_Analysis'!H186</f>
        <v>3.2</v>
      </c>
    </row>
    <row r="187" spans="1:22" ht="14" customHeight="1" x14ac:dyDescent="0.15">
      <c r="A187" s="2" t="s">
        <v>167</v>
      </c>
      <c r="B187" s="2">
        <v>17280</v>
      </c>
      <c r="C187" s="2">
        <v>6</v>
      </c>
      <c r="D187" s="2">
        <v>11</v>
      </c>
      <c r="E187" s="3">
        <v>0.82</v>
      </c>
      <c r="F187" s="4">
        <v>22.3</v>
      </c>
      <c r="G187" s="3">
        <v>0.27</v>
      </c>
      <c r="H187" s="5">
        <v>4.3999999999999997E-2</v>
      </c>
      <c r="I187" s="5">
        <v>2.9899999999999999E-2</v>
      </c>
      <c r="J187" s="2">
        <v>32</v>
      </c>
      <c r="K187" s="6">
        <f t="shared" si="48"/>
        <v>1.3786112519006589E-2</v>
      </c>
      <c r="L187" s="6">
        <f t="shared" si="49"/>
        <v>0.4308943089430895</v>
      </c>
      <c r="M187" s="16">
        <f t="shared" si="50"/>
        <v>0.84210526315789491</v>
      </c>
      <c r="N187" s="17">
        <f t="shared" si="51"/>
        <v>0.14048531289910601</v>
      </c>
      <c r="O187" s="16">
        <f t="shared" si="52"/>
        <v>0.80722891566265054</v>
      </c>
      <c r="P187" s="7">
        <f t="shared" si="53"/>
        <v>0.19277108433734946</v>
      </c>
      <c r="Q187" s="6">
        <f t="shared" si="54"/>
        <v>0.31868131868131866</v>
      </c>
      <c r="R187" s="6">
        <f t="shared" si="55"/>
        <v>0.68131868131868134</v>
      </c>
      <c r="S187" s="6">
        <f t="shared" si="56"/>
        <v>0.35200776624821828</v>
      </c>
      <c r="T187" s="19" t="s">
        <v>249</v>
      </c>
      <c r="U187" s="19" t="str">
        <f t="shared" si="47"/>
        <v>⏸ Hold fee – fix ops</v>
      </c>
      <c r="V187" s="6">
        <f>'3A_Qualitative_Analysis'!H187</f>
        <v>3.2</v>
      </c>
    </row>
    <row r="188" spans="1:22" ht="14" customHeight="1" x14ac:dyDescent="0.15">
      <c r="A188" s="2" t="s">
        <v>174</v>
      </c>
      <c r="B188" s="2">
        <v>14784</v>
      </c>
      <c r="C188" s="2">
        <v>14</v>
      </c>
      <c r="D188" s="2">
        <v>43</v>
      </c>
      <c r="E188" s="3">
        <v>0.23</v>
      </c>
      <c r="F188" s="4">
        <v>14.9</v>
      </c>
      <c r="G188" s="3">
        <v>0.26</v>
      </c>
      <c r="H188" s="5">
        <v>0</v>
      </c>
      <c r="I188" s="5">
        <v>1.6799999999999999E-2</v>
      </c>
      <c r="J188" s="2">
        <v>4</v>
      </c>
      <c r="K188" s="6">
        <f t="shared" si="48"/>
        <v>1.1443374443881287E-2</v>
      </c>
      <c r="L188" s="6">
        <f t="shared" si="49"/>
        <v>0.13008130081300817</v>
      </c>
      <c r="M188" s="16">
        <f t="shared" si="50"/>
        <v>0.78947368421052644</v>
      </c>
      <c r="N188" s="17">
        <f t="shared" si="51"/>
        <v>0</v>
      </c>
      <c r="O188" s="16">
        <f t="shared" si="52"/>
        <v>0.28112449799196781</v>
      </c>
      <c r="P188" s="7">
        <f t="shared" si="53"/>
        <v>0.71887550200803219</v>
      </c>
      <c r="Q188" s="6">
        <f t="shared" si="54"/>
        <v>1.098901098901099E-2</v>
      </c>
      <c r="R188" s="6">
        <f t="shared" si="55"/>
        <v>0.98901098901098905</v>
      </c>
      <c r="S188" s="6">
        <f t="shared" si="56"/>
        <v>0.35105642467692899</v>
      </c>
      <c r="T188" s="19" t="s">
        <v>242</v>
      </c>
      <c r="U188" s="19" t="str">
        <f t="shared" si="47"/>
        <v>✅ Keep as is</v>
      </c>
      <c r="V188" s="6">
        <f>'3A_Qualitative_Analysis'!H188</f>
        <v>3.2</v>
      </c>
    </row>
    <row r="189" spans="1:22" ht="14" customHeight="1" x14ac:dyDescent="0.15">
      <c r="A189" s="2" t="s">
        <v>77</v>
      </c>
      <c r="B189" s="2">
        <v>58536</v>
      </c>
      <c r="C189" s="2">
        <v>12</v>
      </c>
      <c r="D189" s="2">
        <v>15</v>
      </c>
      <c r="E189" s="3">
        <v>0.38</v>
      </c>
      <c r="F189" s="4">
        <v>14.2</v>
      </c>
      <c r="G189" s="3">
        <v>0.27</v>
      </c>
      <c r="H189" s="5">
        <v>3.7600000000000001E-2</v>
      </c>
      <c r="I189" s="5">
        <v>2.6499999999999999E-2</v>
      </c>
      <c r="J189" s="2">
        <v>6</v>
      </c>
      <c r="K189" s="6">
        <f t="shared" si="48"/>
        <v>5.2508869741510387E-2</v>
      </c>
      <c r="L189" s="6">
        <f t="shared" si="49"/>
        <v>0.10162601626016261</v>
      </c>
      <c r="M189" s="16">
        <f t="shared" si="50"/>
        <v>0.84210526315789491</v>
      </c>
      <c r="N189" s="17">
        <f t="shared" si="51"/>
        <v>0.12005108556832696</v>
      </c>
      <c r="O189" s="16">
        <f t="shared" si="52"/>
        <v>0.67068273092369468</v>
      </c>
      <c r="P189" s="7">
        <f t="shared" si="53"/>
        <v>0.32931726907630532</v>
      </c>
      <c r="Q189" s="6">
        <f t="shared" si="54"/>
        <v>3.2967032967032968E-2</v>
      </c>
      <c r="R189" s="6">
        <f t="shared" si="55"/>
        <v>0.96703296703296704</v>
      </c>
      <c r="S189" s="6">
        <f t="shared" si="56"/>
        <v>0.35043741323057359</v>
      </c>
      <c r="T189" s="19" t="s">
        <v>222</v>
      </c>
      <c r="U189" s="19" t="str">
        <f t="shared" si="47"/>
        <v>✅ Keep as is</v>
      </c>
      <c r="V189" s="6">
        <f>'3A_Qualitative_Analysis'!H189</f>
        <v>3.2</v>
      </c>
    </row>
    <row r="190" spans="1:22" ht="14" customHeight="1" x14ac:dyDescent="0.15">
      <c r="A190" s="2" t="s">
        <v>202</v>
      </c>
      <c r="B190" s="2">
        <v>6432</v>
      </c>
      <c r="C190" s="2">
        <v>6</v>
      </c>
      <c r="D190" s="2">
        <v>32</v>
      </c>
      <c r="E190" s="3">
        <v>0.01</v>
      </c>
      <c r="F190" s="4">
        <v>25</v>
      </c>
      <c r="G190" s="3">
        <v>0.16</v>
      </c>
      <c r="H190" s="5">
        <v>5.4800000000000001E-2</v>
      </c>
      <c r="I190" s="5">
        <v>1.44E-2</v>
      </c>
      <c r="J190" s="2">
        <v>6</v>
      </c>
      <c r="K190" s="6">
        <f t="shared" si="48"/>
        <v>3.6042124232696965E-3</v>
      </c>
      <c r="L190" s="6">
        <f t="shared" si="49"/>
        <v>0.54065040650406515</v>
      </c>
      <c r="M190" s="16">
        <f t="shared" si="50"/>
        <v>0.26315789473684209</v>
      </c>
      <c r="N190" s="17">
        <f t="shared" si="51"/>
        <v>0.17496807151979568</v>
      </c>
      <c r="O190" s="16">
        <f t="shared" si="52"/>
        <v>0.18473895582329317</v>
      </c>
      <c r="P190" s="7">
        <f t="shared" si="53"/>
        <v>0.81526104417670686</v>
      </c>
      <c r="Q190" s="6">
        <f t="shared" si="54"/>
        <v>3.2967032967032968E-2</v>
      </c>
      <c r="R190" s="6">
        <f t="shared" si="55"/>
        <v>0.96703296703296704</v>
      </c>
      <c r="S190" s="6">
        <f t="shared" si="56"/>
        <v>0.34785320845372214</v>
      </c>
      <c r="T190" s="19" t="s">
        <v>222</v>
      </c>
      <c r="U190" s="19" t="str">
        <f t="shared" si="47"/>
        <v>✅ Keep as is</v>
      </c>
      <c r="V190" s="6">
        <f>'3A_Qualitative_Analysis'!H190</f>
        <v>3.1999999999999993</v>
      </c>
    </row>
    <row r="191" spans="1:22" ht="14" customHeight="1" x14ac:dyDescent="0.15">
      <c r="A191" s="2" t="s">
        <v>208</v>
      </c>
      <c r="B191" s="2">
        <v>3240</v>
      </c>
      <c r="C191" s="2">
        <v>6</v>
      </c>
      <c r="D191" s="2">
        <v>7</v>
      </c>
      <c r="E191" s="3">
        <v>0.02</v>
      </c>
      <c r="F191" s="4">
        <v>18.3</v>
      </c>
      <c r="G191" s="3">
        <v>0.16</v>
      </c>
      <c r="H191" s="5">
        <v>0.10879999999999999</v>
      </c>
      <c r="I191" s="5">
        <v>1.37E-2</v>
      </c>
      <c r="J191" s="2">
        <v>5</v>
      </c>
      <c r="K191" s="6">
        <f t="shared" si="48"/>
        <v>6.0821084642676123E-4</v>
      </c>
      <c r="L191" s="6">
        <f t="shared" si="49"/>
        <v>0.26829268292682934</v>
      </c>
      <c r="M191" s="16">
        <f t="shared" si="50"/>
        <v>0.26315789473684209</v>
      </c>
      <c r="N191" s="17">
        <f t="shared" si="51"/>
        <v>0.34738186462324394</v>
      </c>
      <c r="O191" s="16">
        <f t="shared" si="52"/>
        <v>0.15662650602409639</v>
      </c>
      <c r="P191" s="7">
        <f t="shared" si="53"/>
        <v>0.84337349397590367</v>
      </c>
      <c r="Q191" s="6">
        <f t="shared" si="54"/>
        <v>2.197802197802198E-2</v>
      </c>
      <c r="R191" s="6">
        <f t="shared" si="55"/>
        <v>0.97802197802197799</v>
      </c>
      <c r="S191" s="6">
        <f t="shared" si="56"/>
        <v>0.34464345422243647</v>
      </c>
      <c r="T191" s="19" t="s">
        <v>228</v>
      </c>
      <c r="U191" s="19" t="str">
        <f t="shared" si="47"/>
        <v>✅ Keep as is</v>
      </c>
      <c r="V191" s="6">
        <f>'3A_Qualitative_Analysis'!H191</f>
        <v>3.1000000000000005</v>
      </c>
    </row>
    <row r="192" spans="1:22" ht="14" customHeight="1" x14ac:dyDescent="0.15">
      <c r="A192" s="2" t="s">
        <v>183</v>
      </c>
      <c r="B192" s="2">
        <v>11460</v>
      </c>
      <c r="C192" s="2">
        <v>6</v>
      </c>
      <c r="D192" s="2">
        <v>26</v>
      </c>
      <c r="E192" s="3">
        <v>1</v>
      </c>
      <c r="F192" s="4">
        <v>14.4</v>
      </c>
      <c r="G192" s="3">
        <v>0.24</v>
      </c>
      <c r="H192" s="5">
        <v>4.0800000000000003E-2</v>
      </c>
      <c r="I192" s="5">
        <v>1.4E-2</v>
      </c>
      <c r="J192" s="2">
        <v>26</v>
      </c>
      <c r="K192" s="6">
        <f t="shared" si="48"/>
        <v>8.3234780649884561E-3</v>
      </c>
      <c r="L192" s="6">
        <f t="shared" si="49"/>
        <v>0.10975609756097567</v>
      </c>
      <c r="M192" s="16">
        <f t="shared" si="50"/>
        <v>0.68421052631578949</v>
      </c>
      <c r="N192" s="17">
        <f t="shared" si="51"/>
        <v>0.13026819923371649</v>
      </c>
      <c r="O192" s="16">
        <f t="shared" si="52"/>
        <v>0.16867469879518074</v>
      </c>
      <c r="P192" s="7">
        <f t="shared" si="53"/>
        <v>0.83132530120481929</v>
      </c>
      <c r="Q192" s="6">
        <f t="shared" si="54"/>
        <v>0.25274725274725274</v>
      </c>
      <c r="R192" s="6">
        <f t="shared" si="55"/>
        <v>0.74725274725274726</v>
      </c>
      <c r="S192" s="6">
        <f t="shared" si="56"/>
        <v>0.33929783410605135</v>
      </c>
      <c r="T192" s="19" t="s">
        <v>242</v>
      </c>
      <c r="U192" s="19" t="str">
        <f t="shared" si="47"/>
        <v>⏸ Hold fee – fix ops</v>
      </c>
      <c r="V192" s="6">
        <f>'3A_Qualitative_Analysis'!H192</f>
        <v>3.0000000000000004</v>
      </c>
    </row>
    <row r="193" spans="1:22" ht="14" customHeight="1" x14ac:dyDescent="0.15">
      <c r="A193" s="2" t="s">
        <v>117</v>
      </c>
      <c r="B193" s="2">
        <v>34788</v>
      </c>
      <c r="C193" s="2">
        <v>8</v>
      </c>
      <c r="D193" s="2">
        <v>17</v>
      </c>
      <c r="E193" s="3">
        <v>0.72</v>
      </c>
      <c r="F193" s="4">
        <v>13.7</v>
      </c>
      <c r="G193" s="3">
        <v>0.26</v>
      </c>
      <c r="H193" s="5">
        <v>1.2800000000000001E-2</v>
      </c>
      <c r="I193" s="5">
        <v>2.0500000000000001E-2</v>
      </c>
      <c r="J193" s="2">
        <v>9</v>
      </c>
      <c r="K193" s="6">
        <f t="shared" si="48"/>
        <v>3.021906853635186E-2</v>
      </c>
      <c r="L193" s="6">
        <f t="shared" si="49"/>
        <v>8.1300813008130093E-2</v>
      </c>
      <c r="M193" s="16">
        <f t="shared" si="50"/>
        <v>0.78947368421052644</v>
      </c>
      <c r="N193" s="17">
        <f t="shared" si="51"/>
        <v>4.0868454661558112E-2</v>
      </c>
      <c r="O193" s="16">
        <f t="shared" si="52"/>
        <v>0.42971887550200805</v>
      </c>
      <c r="P193" s="7">
        <f t="shared" si="53"/>
        <v>0.57028112449799195</v>
      </c>
      <c r="Q193" s="6">
        <f t="shared" si="54"/>
        <v>6.5934065934065936E-2</v>
      </c>
      <c r="R193" s="6">
        <f t="shared" si="55"/>
        <v>0.93406593406593408</v>
      </c>
      <c r="S193" s="6">
        <f t="shared" si="56"/>
        <v>0.33625302271611701</v>
      </c>
      <c r="T193" s="19" t="s">
        <v>242</v>
      </c>
      <c r="U193" s="19" t="str">
        <f t="shared" si="47"/>
        <v>✅ Keep as is</v>
      </c>
      <c r="V193" s="6">
        <f>'3A_Qualitative_Analysis'!H193</f>
        <v>3</v>
      </c>
    </row>
    <row r="194" spans="1:22" ht="14" customHeight="1" x14ac:dyDescent="0.15">
      <c r="A194" s="2" t="s">
        <v>181</v>
      </c>
      <c r="B194" s="2">
        <v>11748</v>
      </c>
      <c r="C194" s="2">
        <v>7</v>
      </c>
      <c r="D194" s="2">
        <v>16</v>
      </c>
      <c r="E194" s="3">
        <v>0.34</v>
      </c>
      <c r="F194" s="4">
        <v>14.9</v>
      </c>
      <c r="G194" s="3">
        <v>0.26</v>
      </c>
      <c r="H194" s="5">
        <v>0</v>
      </c>
      <c r="I194" s="5">
        <v>2.0899999999999998E-2</v>
      </c>
      <c r="J194" s="2">
        <v>4</v>
      </c>
      <c r="K194" s="6">
        <f t="shared" ref="K194:K201" si="57">(B194 - MIN($B$2:$B$201)) / (MAX($B$2:$B$201) - MIN($B$2:$B$201))</f>
        <v>8.5937939967336823E-3</v>
      </c>
      <c r="L194" s="6">
        <f t="shared" ref="L194:L201" si="58">(F194 - MIN($F$2:$F$201)) / (MAX($F$2:$F$201) - MIN($F$2:$F$201))</f>
        <v>0.13008130081300817</v>
      </c>
      <c r="M194" s="16">
        <f t="shared" ref="M194:M201" si="59">(G194 - MIN($G$2:$G$201)) / (MAX($G$2:$G$201) - MIN($G$2:$G$201))</f>
        <v>0.78947368421052644</v>
      </c>
      <c r="N194" s="17">
        <f t="shared" ref="N194:N201" si="60">(H194 - MIN($H$2:$H$201)) / (MAX($H$2:$H$201) - MIN($H$2:$H$201))</f>
        <v>0</v>
      </c>
      <c r="O194" s="16">
        <f t="shared" ref="O194:O201" si="61">(I194 - MIN($I$2:$I$201)) / (MAX($I$2:$I$201) - MIN($I$2:$I$201))</f>
        <v>0.44578313253012042</v>
      </c>
      <c r="P194" s="7">
        <f t="shared" ref="P194:P225" si="62">1-O194</f>
        <v>0.55421686746987953</v>
      </c>
      <c r="Q194" s="6">
        <f t="shared" ref="Q194:Q201" si="63">(J194 - MIN($J$2:$J$201)) / (MAX($J$2:$J$201) - MIN($J$2:$J$201))</f>
        <v>1.098901098901099E-2</v>
      </c>
      <c r="R194" s="6">
        <f t="shared" ref="R194:R225" si="64">1-Q194</f>
        <v>0.98901098901098905</v>
      </c>
      <c r="S194" s="6">
        <f t="shared" ref="S194:S225" si="65">(K194*0.25)+(L194*0.15)+(M194*0.2)+(N194*0.2)+(P194*0.1)+(R194*0.1)</f>
        <v>0.33387816611132681</v>
      </c>
      <c r="T194" s="19" t="s">
        <v>236</v>
      </c>
      <c r="U194" s="19" t="str">
        <f t="shared" si="47"/>
        <v>✅ Keep as is</v>
      </c>
      <c r="V194" s="6">
        <f>'3A_Qualitative_Analysis'!H194</f>
        <v>3</v>
      </c>
    </row>
    <row r="195" spans="1:22" ht="14" customHeight="1" x14ac:dyDescent="0.15">
      <c r="A195" s="2" t="s">
        <v>153</v>
      </c>
      <c r="B195" s="2">
        <v>21708</v>
      </c>
      <c r="C195" s="2">
        <v>7</v>
      </c>
      <c r="D195" s="2">
        <v>9</v>
      </c>
      <c r="E195" s="3">
        <v>0.37</v>
      </c>
      <c r="F195" s="4">
        <v>16.399999999999999</v>
      </c>
      <c r="G195" s="3">
        <v>0.27</v>
      </c>
      <c r="H195" s="5">
        <v>3.9199999999999999E-2</v>
      </c>
      <c r="I195" s="5">
        <v>3.0800000000000001E-2</v>
      </c>
      <c r="J195" s="2">
        <v>12</v>
      </c>
      <c r="K195" s="6">
        <f t="shared" si="57"/>
        <v>1.7942219969589456E-2</v>
      </c>
      <c r="L195" s="6">
        <f t="shared" si="58"/>
        <v>0.19105691056910568</v>
      </c>
      <c r="M195" s="16">
        <f t="shared" si="59"/>
        <v>0.84210526315789491</v>
      </c>
      <c r="N195" s="17">
        <f t="shared" si="60"/>
        <v>0.1251596424010217</v>
      </c>
      <c r="O195" s="16">
        <f t="shared" si="61"/>
        <v>0.84337349397590355</v>
      </c>
      <c r="P195" s="7">
        <f t="shared" si="62"/>
        <v>0.15662650602409645</v>
      </c>
      <c r="Q195" s="6">
        <f t="shared" si="63"/>
        <v>9.8901098901098897E-2</v>
      </c>
      <c r="R195" s="6">
        <f t="shared" si="64"/>
        <v>0.90109890109890112</v>
      </c>
      <c r="S195" s="6">
        <f t="shared" si="65"/>
        <v>0.33236961340184634</v>
      </c>
      <c r="T195" s="19" t="s">
        <v>242</v>
      </c>
      <c r="U195" s="19" t="str">
        <f t="shared" ref="U195:U201" si="66">IF(AND(B195&gt;83856, I195&lt;2, G195&lt;25), "⬆️ Raise fee to 25–30%", IF(AND(H195*100&gt;25, G195&gt;15), "⬇️ Lower fee to 10–15%", IF(J195&gt;10, "⏸ Hold fee – fix ops", "✅ Keep as is")))</f>
        <v>⏸ Hold fee – fix ops</v>
      </c>
      <c r="V195" s="6">
        <f>'3A_Qualitative_Analysis'!H195</f>
        <v>3</v>
      </c>
    </row>
    <row r="196" spans="1:22" ht="14" customHeight="1" x14ac:dyDescent="0.15">
      <c r="A196" s="2" t="s">
        <v>156</v>
      </c>
      <c r="B196" s="2">
        <v>20808</v>
      </c>
      <c r="C196" s="2">
        <v>10</v>
      </c>
      <c r="D196" s="2">
        <v>11</v>
      </c>
      <c r="E196" s="3">
        <v>0.76</v>
      </c>
      <c r="F196" s="4">
        <v>20.100000000000001</v>
      </c>
      <c r="G196" s="3">
        <v>0.25</v>
      </c>
      <c r="H196" s="5">
        <v>5.2400000000000002E-2</v>
      </c>
      <c r="I196" s="5">
        <v>3.44E-2</v>
      </c>
      <c r="J196" s="2">
        <v>10</v>
      </c>
      <c r="K196" s="6">
        <f t="shared" si="57"/>
        <v>1.7097482682885624E-2</v>
      </c>
      <c r="L196" s="6">
        <f t="shared" si="58"/>
        <v>0.34146341463414648</v>
      </c>
      <c r="M196" s="16">
        <f t="shared" si="59"/>
        <v>0.73684210526315796</v>
      </c>
      <c r="N196" s="17">
        <f t="shared" si="60"/>
        <v>0.16730523627075353</v>
      </c>
      <c r="O196" s="16">
        <f t="shared" si="61"/>
        <v>0.98795180722891562</v>
      </c>
      <c r="P196" s="7">
        <f t="shared" si="62"/>
        <v>1.2048192771084376E-2</v>
      </c>
      <c r="Q196" s="6">
        <f t="shared" si="63"/>
        <v>7.6923076923076927E-2</v>
      </c>
      <c r="R196" s="6">
        <f t="shared" si="64"/>
        <v>0.92307692307692313</v>
      </c>
      <c r="S196" s="6">
        <f t="shared" si="65"/>
        <v>0.32983586275742649</v>
      </c>
      <c r="T196" s="19" t="s">
        <v>252</v>
      </c>
      <c r="U196" s="19" t="str">
        <f t="shared" si="66"/>
        <v>✅ Keep as is</v>
      </c>
      <c r="V196" s="6">
        <f>'3A_Qualitative_Analysis'!H196</f>
        <v>2.6000000000000005</v>
      </c>
    </row>
    <row r="197" spans="1:22" ht="14" customHeight="1" x14ac:dyDescent="0.15">
      <c r="A197" s="2" t="s">
        <v>193</v>
      </c>
      <c r="B197" s="2">
        <v>8064</v>
      </c>
      <c r="C197" s="2">
        <v>6</v>
      </c>
      <c r="D197" s="2">
        <v>33</v>
      </c>
      <c r="E197" s="3">
        <v>0.84</v>
      </c>
      <c r="F197" s="4">
        <v>11.7</v>
      </c>
      <c r="G197" s="3">
        <v>0.24</v>
      </c>
      <c r="H197" s="5">
        <v>1.6400000000000001E-2</v>
      </c>
      <c r="I197" s="5">
        <v>1.43E-2</v>
      </c>
      <c r="J197" s="2">
        <v>8</v>
      </c>
      <c r="K197" s="6">
        <f t="shared" si="57"/>
        <v>5.1360027031593179E-3</v>
      </c>
      <c r="L197" s="6">
        <f t="shared" si="58"/>
        <v>0</v>
      </c>
      <c r="M197" s="16">
        <f t="shared" si="59"/>
        <v>0.68421052631578949</v>
      </c>
      <c r="N197" s="17">
        <f t="shared" si="60"/>
        <v>5.2362707535121338E-2</v>
      </c>
      <c r="O197" s="16">
        <f t="shared" si="61"/>
        <v>0.18072289156626506</v>
      </c>
      <c r="P197" s="7">
        <f t="shared" si="62"/>
        <v>0.81927710843373491</v>
      </c>
      <c r="Q197" s="6">
        <f t="shared" si="63"/>
        <v>5.4945054945054944E-2</v>
      </c>
      <c r="R197" s="6">
        <f t="shared" si="64"/>
        <v>0.94505494505494503</v>
      </c>
      <c r="S197" s="6">
        <f t="shared" si="65"/>
        <v>0.32503185279483998</v>
      </c>
      <c r="T197" s="19" t="s">
        <v>238</v>
      </c>
      <c r="U197" s="19" t="str">
        <f t="shared" si="66"/>
        <v>✅ Keep as is</v>
      </c>
      <c r="V197" s="6">
        <f>'3A_Qualitative_Analysis'!H197</f>
        <v>2.5</v>
      </c>
    </row>
    <row r="198" spans="1:22" ht="14" customHeight="1" x14ac:dyDescent="0.15">
      <c r="A198" s="2" t="s">
        <v>106</v>
      </c>
      <c r="B198" s="2">
        <v>39060</v>
      </c>
      <c r="C198" s="2">
        <v>18</v>
      </c>
      <c r="D198" s="2">
        <v>42</v>
      </c>
      <c r="E198" s="3">
        <v>0.23</v>
      </c>
      <c r="F198" s="4">
        <v>20</v>
      </c>
      <c r="G198" s="3">
        <v>0.15</v>
      </c>
      <c r="H198" s="5">
        <v>8.2799999999999999E-2</v>
      </c>
      <c r="I198" s="5">
        <v>1.5900000000000001E-2</v>
      </c>
      <c r="J198" s="2">
        <v>14</v>
      </c>
      <c r="K198" s="6">
        <f t="shared" si="57"/>
        <v>3.4228754857239398E-2</v>
      </c>
      <c r="L198" s="6">
        <f t="shared" si="58"/>
        <v>0.3373983739837399</v>
      </c>
      <c r="M198" s="16">
        <f t="shared" si="59"/>
        <v>0.21052631578947364</v>
      </c>
      <c r="N198" s="17">
        <f t="shared" si="60"/>
        <v>0.26436781609195403</v>
      </c>
      <c r="O198" s="16">
        <f t="shared" si="61"/>
        <v>0.24497991967871488</v>
      </c>
      <c r="P198" s="7">
        <f t="shared" si="62"/>
        <v>0.75502008032128509</v>
      </c>
      <c r="Q198" s="6">
        <f t="shared" si="63"/>
        <v>0.12087912087912088</v>
      </c>
      <c r="R198" s="6">
        <f t="shared" si="64"/>
        <v>0.87912087912087911</v>
      </c>
      <c r="S198" s="6">
        <f t="shared" si="65"/>
        <v>0.31755986713237283</v>
      </c>
      <c r="T198" s="19" t="s">
        <v>244</v>
      </c>
      <c r="U198" s="19" t="str">
        <f t="shared" si="66"/>
        <v>⏸ Hold fee – fix ops</v>
      </c>
      <c r="V198" s="6">
        <f>'3A_Qualitative_Analysis'!H198</f>
        <v>2.5</v>
      </c>
    </row>
    <row r="199" spans="1:22" ht="14" customHeight="1" x14ac:dyDescent="0.15">
      <c r="A199" s="2" t="s">
        <v>161</v>
      </c>
      <c r="B199" s="2">
        <v>19008</v>
      </c>
      <c r="C199" s="2">
        <v>10</v>
      </c>
      <c r="D199" s="2">
        <v>13</v>
      </c>
      <c r="E199" s="3">
        <v>1</v>
      </c>
      <c r="F199" s="4">
        <v>18</v>
      </c>
      <c r="G199" s="3">
        <v>0.18</v>
      </c>
      <c r="H199" s="5">
        <v>1.84E-2</v>
      </c>
      <c r="I199" s="5">
        <v>1.7500000000000002E-2</v>
      </c>
      <c r="J199" s="2">
        <v>7</v>
      </c>
      <c r="K199" s="6">
        <f t="shared" si="57"/>
        <v>1.5408008109477952E-2</v>
      </c>
      <c r="L199" s="6">
        <f t="shared" si="58"/>
        <v>0.25609756097560982</v>
      </c>
      <c r="M199" s="16">
        <f t="shared" si="59"/>
        <v>0.36842105263157893</v>
      </c>
      <c r="N199" s="17">
        <f t="shared" si="60"/>
        <v>5.8748403575989788E-2</v>
      </c>
      <c r="O199" s="16">
        <f t="shared" si="61"/>
        <v>0.30923694779116473</v>
      </c>
      <c r="P199" s="7">
        <f t="shared" si="62"/>
        <v>0.69076305220883527</v>
      </c>
      <c r="Q199" s="6">
        <f t="shared" si="63"/>
        <v>4.3956043956043959E-2</v>
      </c>
      <c r="R199" s="6">
        <f t="shared" si="64"/>
        <v>0.95604395604395609</v>
      </c>
      <c r="S199" s="6">
        <f t="shared" si="65"/>
        <v>0.29238122824050383</v>
      </c>
      <c r="T199" s="19" t="s">
        <v>228</v>
      </c>
      <c r="U199" s="19" t="str">
        <f t="shared" si="66"/>
        <v>✅ Keep as is</v>
      </c>
      <c r="V199" s="6">
        <f>'3A_Qualitative_Analysis'!H199</f>
        <v>2.5</v>
      </c>
    </row>
    <row r="200" spans="1:22" ht="14" customHeight="1" x14ac:dyDescent="0.15">
      <c r="A200" s="2" t="s">
        <v>151</v>
      </c>
      <c r="B200" s="2">
        <v>24420</v>
      </c>
      <c r="C200" s="2">
        <v>8</v>
      </c>
      <c r="D200" s="2">
        <v>40</v>
      </c>
      <c r="E200" s="3">
        <v>0.55000000000000004</v>
      </c>
      <c r="F200" s="4">
        <v>14.9</v>
      </c>
      <c r="G200" s="3">
        <v>0.23</v>
      </c>
      <c r="H200" s="5">
        <v>2.12E-2</v>
      </c>
      <c r="I200" s="5">
        <v>3.4700000000000002E-2</v>
      </c>
      <c r="J200" s="2">
        <v>14</v>
      </c>
      <c r="K200" s="6">
        <f t="shared" si="57"/>
        <v>2.0487694993523681E-2</v>
      </c>
      <c r="L200" s="6">
        <f t="shared" si="58"/>
        <v>0.13008130081300817</v>
      </c>
      <c r="M200" s="16">
        <f t="shared" si="59"/>
        <v>0.63157894736842113</v>
      </c>
      <c r="N200" s="17">
        <f t="shared" si="60"/>
        <v>6.7688378033205626E-2</v>
      </c>
      <c r="O200" s="16">
        <f t="shared" si="61"/>
        <v>1</v>
      </c>
      <c r="P200" s="7">
        <f t="shared" si="62"/>
        <v>0</v>
      </c>
      <c r="Q200" s="6">
        <f t="shared" si="63"/>
        <v>0.12087912087912088</v>
      </c>
      <c r="R200" s="6">
        <f t="shared" si="64"/>
        <v>0.87912087912087911</v>
      </c>
      <c r="S200" s="6">
        <f t="shared" si="65"/>
        <v>0.25239967186274542</v>
      </c>
      <c r="T200" s="19" t="s">
        <v>242</v>
      </c>
      <c r="U200" s="19" t="str">
        <f t="shared" si="66"/>
        <v>⏸ Hold fee – fix ops</v>
      </c>
      <c r="V200" s="6">
        <f>'3A_Qualitative_Analysis'!H200</f>
        <v>2.4000000000000004</v>
      </c>
    </row>
    <row r="201" spans="1:22" ht="14" customHeight="1" x14ac:dyDescent="0.15">
      <c r="A201" s="2" t="s">
        <v>64</v>
      </c>
      <c r="B201" s="2">
        <v>77112</v>
      </c>
      <c r="C201" s="2">
        <v>19</v>
      </c>
      <c r="D201" s="2">
        <v>119</v>
      </c>
      <c r="E201" s="3">
        <v>0.79</v>
      </c>
      <c r="F201" s="4">
        <v>19.2</v>
      </c>
      <c r="G201" s="3">
        <v>0.11</v>
      </c>
      <c r="H201" s="5">
        <v>7.5600000000000001E-2</v>
      </c>
      <c r="I201" s="5">
        <v>2.6100000000000002E-2</v>
      </c>
      <c r="J201" s="2">
        <v>40</v>
      </c>
      <c r="K201" s="6">
        <f t="shared" si="57"/>
        <v>6.9944247339077545E-2</v>
      </c>
      <c r="L201" s="6">
        <f t="shared" si="58"/>
        <v>0.30487804878048785</v>
      </c>
      <c r="M201" s="16">
        <f t="shared" si="59"/>
        <v>0</v>
      </c>
      <c r="N201" s="17">
        <f t="shared" si="60"/>
        <v>0.2413793103448276</v>
      </c>
      <c r="O201" s="16">
        <f t="shared" si="61"/>
        <v>0.65461847389558236</v>
      </c>
      <c r="P201" s="7">
        <f t="shared" si="62"/>
        <v>0.34538152610441764</v>
      </c>
      <c r="Q201" s="6">
        <f t="shared" si="63"/>
        <v>0.40659340659340659</v>
      </c>
      <c r="R201" s="6">
        <f t="shared" si="64"/>
        <v>0.59340659340659341</v>
      </c>
      <c r="S201" s="6">
        <f t="shared" si="65"/>
        <v>0.2053724431719092</v>
      </c>
      <c r="T201" s="19" t="s">
        <v>239</v>
      </c>
      <c r="U201" s="19" t="str">
        <f t="shared" si="66"/>
        <v>⏸ Hold fee – fix ops</v>
      </c>
      <c r="V201" s="6">
        <f>'3A_Qualitative_Analysis'!H201</f>
        <v>2</v>
      </c>
    </row>
  </sheetData>
  <sortState xmlns:xlrd2="http://schemas.microsoft.com/office/spreadsheetml/2017/richdata2" ref="A2:S203">
    <sortCondition descending="1" ref="S1:S203"/>
  </sortState>
  <pageMargins left="0.7" right="0.7" top="0.75" bottom="0.75" header="0.3" footer="0.3"/>
  <ignoredErrors>
    <ignoredError sqref="Q1:Q20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266E-9E6A-6345-802D-D65D64B831DB}">
  <dimension ref="A1:B39"/>
  <sheetViews>
    <sheetView tabSelected="1" workbookViewId="0">
      <selection activeCell="A2" sqref="A2:XFD2"/>
    </sheetView>
  </sheetViews>
  <sheetFormatPr baseColWidth="10" defaultRowHeight="13" x14ac:dyDescent="0.15"/>
  <cols>
    <col min="1" max="1" width="25.33203125" customWidth="1"/>
    <col min="2" max="2" width="24.83203125" bestFit="1" customWidth="1"/>
  </cols>
  <sheetData>
    <row r="1" spans="1:2" x14ac:dyDescent="0.15">
      <c r="A1" s="18" t="s">
        <v>359</v>
      </c>
    </row>
    <row r="2" spans="1:2" x14ac:dyDescent="0.15">
      <c r="A2" s="18"/>
    </row>
    <row r="4" spans="1:2" x14ac:dyDescent="0.15">
      <c r="A4" s="1" t="s">
        <v>0</v>
      </c>
      <c r="B4" s="44" t="s">
        <v>218</v>
      </c>
    </row>
    <row r="5" spans="1:2" x14ac:dyDescent="0.15">
      <c r="A5" s="8" t="s">
        <v>67</v>
      </c>
      <c r="B5" s="35">
        <v>0.62724626000000006</v>
      </c>
    </row>
    <row r="6" spans="1:2" x14ac:dyDescent="0.15">
      <c r="A6" s="8" t="s">
        <v>162</v>
      </c>
      <c r="B6" s="35">
        <v>0.59454759599999996</v>
      </c>
    </row>
    <row r="7" spans="1:2" x14ac:dyDescent="0.15">
      <c r="A7" s="8" t="s">
        <v>10</v>
      </c>
      <c r="B7" s="35">
        <v>0.577248608</v>
      </c>
    </row>
    <row r="8" spans="1:2" x14ac:dyDescent="0.15">
      <c r="A8" s="8" t="s">
        <v>12</v>
      </c>
      <c r="B8" s="35">
        <v>0.56741593300000004</v>
      </c>
    </row>
    <row r="9" spans="1:2" x14ac:dyDescent="0.15">
      <c r="A9" s="8" t="s">
        <v>124</v>
      </c>
      <c r="B9" s="35">
        <v>0.56440257000000005</v>
      </c>
    </row>
    <row r="10" spans="1:2" x14ac:dyDescent="0.15">
      <c r="A10" s="8" t="s">
        <v>81</v>
      </c>
      <c r="B10" s="35">
        <v>0.54557292599999996</v>
      </c>
    </row>
    <row r="11" spans="1:2" x14ac:dyDescent="0.15">
      <c r="A11" s="8" t="s">
        <v>160</v>
      </c>
      <c r="B11" s="35">
        <v>0.52844459200000005</v>
      </c>
    </row>
    <row r="12" spans="1:2" x14ac:dyDescent="0.15">
      <c r="A12" s="8" t="s">
        <v>45</v>
      </c>
      <c r="B12" s="35">
        <v>0.52832361800000005</v>
      </c>
    </row>
    <row r="13" spans="1:2" x14ac:dyDescent="0.15">
      <c r="A13" s="8" t="s">
        <v>92</v>
      </c>
      <c r="B13" s="35">
        <v>0.52827252099999999</v>
      </c>
    </row>
    <row r="14" spans="1:2" x14ac:dyDescent="0.15">
      <c r="A14" s="8" t="s">
        <v>142</v>
      </c>
      <c r="B14" s="35">
        <v>0.52817917999999997</v>
      </c>
    </row>
    <row r="23" spans="1:1" ht="70" x14ac:dyDescent="0.15">
      <c r="A23" s="20" t="s">
        <v>220</v>
      </c>
    </row>
    <row r="36" spans="1:1" x14ac:dyDescent="0.15">
      <c r="A36" s="21" t="s">
        <v>219</v>
      </c>
    </row>
    <row r="39" spans="1:1" x14ac:dyDescent="0.15">
      <c r="A39" s="1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85AF9-DA82-FB4D-91AA-AFCE07576E04}">
  <dimension ref="A1:P201"/>
  <sheetViews>
    <sheetView workbookViewId="0">
      <selection activeCell="A2" sqref="A2:H11"/>
    </sheetView>
  </sheetViews>
  <sheetFormatPr baseColWidth="10" defaultRowHeight="13" x14ac:dyDescent="0.15"/>
  <cols>
    <col min="1" max="1" width="31.33203125" bestFit="1" customWidth="1"/>
    <col min="2" max="2" width="16.1640625" bestFit="1" customWidth="1"/>
    <col min="3" max="3" width="15.6640625" bestFit="1" customWidth="1"/>
    <col min="4" max="4" width="15" customWidth="1"/>
    <col min="5" max="5" width="12.33203125" bestFit="1" customWidth="1"/>
    <col min="6" max="6" width="11.5" bestFit="1" customWidth="1"/>
    <col min="7" max="7" width="14.83203125" bestFit="1" customWidth="1"/>
    <col min="8" max="8" width="15" bestFit="1" customWidth="1"/>
    <col min="9" max="9" width="5.5" customWidth="1"/>
    <col min="10" max="10" width="16" style="40" bestFit="1" customWidth="1"/>
    <col min="11" max="11" width="10.5" style="40" bestFit="1" customWidth="1"/>
    <col min="12" max="12" width="31" style="39" bestFit="1" customWidth="1"/>
    <col min="13" max="13" width="35.5" style="39" customWidth="1"/>
    <col min="14" max="14" width="23.83203125" style="39" bestFit="1" customWidth="1"/>
  </cols>
  <sheetData>
    <row r="1" spans="1:14" ht="21" customHeight="1" x14ac:dyDescent="0.15">
      <c r="A1" s="41" t="s">
        <v>0</v>
      </c>
      <c r="B1" s="49" t="s">
        <v>221</v>
      </c>
      <c r="C1" s="48" t="s">
        <v>255</v>
      </c>
      <c r="D1" s="48" t="s">
        <v>257</v>
      </c>
      <c r="E1" s="48" t="s">
        <v>259</v>
      </c>
      <c r="F1" s="48" t="s">
        <v>260</v>
      </c>
      <c r="G1" s="48" t="s">
        <v>262</v>
      </c>
      <c r="H1" s="47" t="s">
        <v>306</v>
      </c>
      <c r="J1" s="37" t="s">
        <v>253</v>
      </c>
      <c r="K1" s="37" t="s">
        <v>277</v>
      </c>
      <c r="L1" s="37" t="s">
        <v>278</v>
      </c>
      <c r="M1" s="37" t="s">
        <v>254</v>
      </c>
      <c r="N1" s="37" t="s">
        <v>307</v>
      </c>
    </row>
    <row r="2" spans="1:14" x14ac:dyDescent="0.15">
      <c r="A2" s="51" t="s">
        <v>66</v>
      </c>
      <c r="B2" s="51" t="s">
        <v>251</v>
      </c>
      <c r="C2" s="51">
        <v>5</v>
      </c>
      <c r="D2" s="51">
        <v>5</v>
      </c>
      <c r="E2" s="51">
        <v>5</v>
      </c>
      <c r="F2" s="51">
        <v>5</v>
      </c>
      <c r="G2" s="51">
        <v>4</v>
      </c>
      <c r="H2" s="52">
        <f t="shared" ref="H2:H33" si="0" xml:space="preserve"> (C2 * 0.3) +  (D2 * 0.2) + (E2 * 0.2) + (F2 * 0.2) + (G2 * 0.1)</f>
        <v>4.9000000000000004</v>
      </c>
      <c r="J2" s="37" t="s">
        <v>255</v>
      </c>
      <c r="K2" s="38" t="s">
        <v>279</v>
      </c>
      <c r="L2" s="38" t="s">
        <v>264</v>
      </c>
      <c r="M2" s="38" t="s">
        <v>256</v>
      </c>
      <c r="N2" s="38">
        <v>0.3</v>
      </c>
    </row>
    <row r="3" spans="1:14" x14ac:dyDescent="0.15">
      <c r="A3" s="51" t="s">
        <v>74</v>
      </c>
      <c r="B3" s="51" t="s">
        <v>222</v>
      </c>
      <c r="C3" s="51">
        <v>5</v>
      </c>
      <c r="D3" s="51">
        <v>5</v>
      </c>
      <c r="E3" s="51">
        <v>4</v>
      </c>
      <c r="F3" s="51">
        <v>5</v>
      </c>
      <c r="G3" s="51">
        <v>5</v>
      </c>
      <c r="H3" s="52">
        <f t="shared" si="0"/>
        <v>4.8</v>
      </c>
      <c r="J3" s="37" t="s">
        <v>255</v>
      </c>
      <c r="K3" s="38" t="s">
        <v>336</v>
      </c>
      <c r="L3" s="38" t="s">
        <v>337</v>
      </c>
      <c r="M3" s="38" t="s">
        <v>338</v>
      </c>
      <c r="N3" s="38">
        <v>0.3</v>
      </c>
    </row>
    <row r="4" spans="1:14" x14ac:dyDescent="0.15">
      <c r="A4" s="51" t="s">
        <v>190</v>
      </c>
      <c r="B4" s="51" t="s">
        <v>242</v>
      </c>
      <c r="C4" s="51">
        <v>5</v>
      </c>
      <c r="D4" s="51">
        <v>5</v>
      </c>
      <c r="E4" s="51">
        <v>4</v>
      </c>
      <c r="F4" s="51">
        <v>5</v>
      </c>
      <c r="G4" s="51">
        <v>5</v>
      </c>
      <c r="H4" s="52">
        <f t="shared" si="0"/>
        <v>4.8</v>
      </c>
      <c r="J4" s="37" t="s">
        <v>255</v>
      </c>
      <c r="K4" s="38" t="s">
        <v>280</v>
      </c>
      <c r="L4" s="38" t="s">
        <v>281</v>
      </c>
      <c r="M4" s="38" t="s">
        <v>282</v>
      </c>
      <c r="N4" s="38">
        <v>0.3</v>
      </c>
    </row>
    <row r="5" spans="1:14" x14ac:dyDescent="0.15">
      <c r="A5" s="51" t="s">
        <v>105</v>
      </c>
      <c r="B5" s="51" t="s">
        <v>235</v>
      </c>
      <c r="C5" s="51">
        <v>5</v>
      </c>
      <c r="D5" s="51">
        <v>5</v>
      </c>
      <c r="E5" s="51">
        <v>4</v>
      </c>
      <c r="F5" s="51">
        <v>5</v>
      </c>
      <c r="G5" s="51">
        <v>5</v>
      </c>
      <c r="H5" s="52">
        <f t="shared" si="0"/>
        <v>4.8</v>
      </c>
      <c r="J5" s="37" t="s">
        <v>255</v>
      </c>
      <c r="K5" s="38" t="s">
        <v>339</v>
      </c>
      <c r="L5" s="38" t="s">
        <v>340</v>
      </c>
      <c r="M5" s="38" t="s">
        <v>341</v>
      </c>
      <c r="N5" s="38">
        <v>0.3</v>
      </c>
    </row>
    <row r="6" spans="1:14" x14ac:dyDescent="0.15">
      <c r="A6" s="51" t="s">
        <v>179</v>
      </c>
      <c r="B6" s="51" t="s">
        <v>242</v>
      </c>
      <c r="C6" s="51">
        <v>5</v>
      </c>
      <c r="D6" s="51">
        <v>5</v>
      </c>
      <c r="E6" s="51">
        <v>4</v>
      </c>
      <c r="F6" s="51">
        <v>5</v>
      </c>
      <c r="G6" s="51">
        <v>5</v>
      </c>
      <c r="H6" s="52">
        <f t="shared" si="0"/>
        <v>4.8</v>
      </c>
      <c r="J6" s="37" t="s">
        <v>255</v>
      </c>
      <c r="K6" s="38" t="s">
        <v>283</v>
      </c>
      <c r="L6" s="38" t="s">
        <v>284</v>
      </c>
      <c r="M6" s="38" t="s">
        <v>285</v>
      </c>
      <c r="N6" s="38">
        <v>0.3</v>
      </c>
    </row>
    <row r="7" spans="1:14" x14ac:dyDescent="0.15">
      <c r="A7" s="51" t="s">
        <v>41</v>
      </c>
      <c r="B7" s="51" t="s">
        <v>235</v>
      </c>
      <c r="C7" s="51">
        <v>5</v>
      </c>
      <c r="D7" s="51">
        <v>5</v>
      </c>
      <c r="E7" s="51">
        <v>4</v>
      </c>
      <c r="F7" s="51">
        <v>5</v>
      </c>
      <c r="G7" s="51">
        <v>5</v>
      </c>
      <c r="H7" s="52">
        <f t="shared" si="0"/>
        <v>4.8</v>
      </c>
      <c r="J7" s="37" t="s">
        <v>257</v>
      </c>
      <c r="K7" s="38" t="s">
        <v>279</v>
      </c>
      <c r="L7" s="38" t="s">
        <v>286</v>
      </c>
      <c r="M7" s="38" t="s">
        <v>258</v>
      </c>
      <c r="N7" s="38">
        <v>0.2</v>
      </c>
    </row>
    <row r="8" spans="1:14" x14ac:dyDescent="0.15">
      <c r="A8" s="51" t="s">
        <v>133</v>
      </c>
      <c r="B8" s="51" t="s">
        <v>242</v>
      </c>
      <c r="C8" s="51">
        <v>5</v>
      </c>
      <c r="D8" s="51">
        <v>5</v>
      </c>
      <c r="E8" s="51">
        <v>4</v>
      </c>
      <c r="F8" s="51">
        <v>5</v>
      </c>
      <c r="G8" s="51">
        <v>5</v>
      </c>
      <c r="H8" s="52">
        <f t="shared" si="0"/>
        <v>4.8</v>
      </c>
      <c r="J8" s="37" t="s">
        <v>257</v>
      </c>
      <c r="K8" s="38" t="s">
        <v>336</v>
      </c>
      <c r="L8" s="38" t="s">
        <v>342</v>
      </c>
      <c r="M8" s="38" t="s">
        <v>343</v>
      </c>
      <c r="N8" s="38">
        <v>0.2</v>
      </c>
    </row>
    <row r="9" spans="1:14" x14ac:dyDescent="0.15">
      <c r="A9" s="51" t="s">
        <v>187</v>
      </c>
      <c r="B9" s="51" t="s">
        <v>235</v>
      </c>
      <c r="C9" s="51">
        <v>5</v>
      </c>
      <c r="D9" s="51">
        <v>5</v>
      </c>
      <c r="E9" s="51">
        <v>4</v>
      </c>
      <c r="F9" s="51">
        <v>5</v>
      </c>
      <c r="G9" s="51">
        <v>5</v>
      </c>
      <c r="H9" s="52">
        <f t="shared" si="0"/>
        <v>4.8</v>
      </c>
      <c r="J9" s="37" t="s">
        <v>257</v>
      </c>
      <c r="K9" s="38" t="s">
        <v>280</v>
      </c>
      <c r="L9" s="38" t="s">
        <v>287</v>
      </c>
      <c r="M9" s="38" t="s">
        <v>288</v>
      </c>
      <c r="N9" s="38">
        <v>0.2</v>
      </c>
    </row>
    <row r="10" spans="1:14" x14ac:dyDescent="0.15">
      <c r="A10" s="51" t="s">
        <v>57</v>
      </c>
      <c r="B10" s="51" t="s">
        <v>235</v>
      </c>
      <c r="C10" s="51">
        <v>5</v>
      </c>
      <c r="D10" s="51">
        <v>5</v>
      </c>
      <c r="E10" s="51">
        <v>4</v>
      </c>
      <c r="F10" s="51">
        <v>5</v>
      </c>
      <c r="G10" s="51">
        <v>5</v>
      </c>
      <c r="H10" s="52">
        <f t="shared" si="0"/>
        <v>4.8</v>
      </c>
      <c r="J10" s="37" t="s">
        <v>257</v>
      </c>
      <c r="K10" s="38" t="s">
        <v>339</v>
      </c>
      <c r="L10" s="38" t="s">
        <v>344</v>
      </c>
      <c r="M10" s="38" t="s">
        <v>345</v>
      </c>
      <c r="N10" s="38">
        <v>0.2</v>
      </c>
    </row>
    <row r="11" spans="1:14" x14ac:dyDescent="0.15">
      <c r="A11" s="51" t="s">
        <v>166</v>
      </c>
      <c r="B11" s="51" t="s">
        <v>235</v>
      </c>
      <c r="C11" s="51">
        <v>5</v>
      </c>
      <c r="D11" s="51">
        <v>5</v>
      </c>
      <c r="E11" s="51">
        <v>4</v>
      </c>
      <c r="F11" s="51">
        <v>5</v>
      </c>
      <c r="G11" s="51">
        <v>5</v>
      </c>
      <c r="H11" s="52">
        <f t="shared" si="0"/>
        <v>4.8</v>
      </c>
      <c r="I11" s="22"/>
      <c r="J11" s="37" t="s">
        <v>257</v>
      </c>
      <c r="K11" s="38" t="s">
        <v>283</v>
      </c>
      <c r="L11" s="38" t="s">
        <v>289</v>
      </c>
      <c r="M11" s="38" t="s">
        <v>290</v>
      </c>
      <c r="N11" s="38">
        <v>0.2</v>
      </c>
    </row>
    <row r="12" spans="1:14" x14ac:dyDescent="0.15">
      <c r="A12" s="19" t="s">
        <v>269</v>
      </c>
      <c r="B12" s="19" t="s">
        <v>235</v>
      </c>
      <c r="C12" s="19">
        <v>5</v>
      </c>
      <c r="D12" s="19">
        <v>5</v>
      </c>
      <c r="E12" s="19">
        <v>4</v>
      </c>
      <c r="F12" s="19">
        <v>5</v>
      </c>
      <c r="G12" s="19">
        <v>5</v>
      </c>
      <c r="H12" s="6">
        <f t="shared" si="0"/>
        <v>4.8</v>
      </c>
      <c r="I12" s="18"/>
      <c r="J12" s="37" t="s">
        <v>259</v>
      </c>
      <c r="K12" s="38" t="s">
        <v>279</v>
      </c>
      <c r="L12" s="38" t="s">
        <v>291</v>
      </c>
      <c r="M12" s="38" t="s">
        <v>292</v>
      </c>
      <c r="N12" s="38">
        <v>0.2</v>
      </c>
    </row>
    <row r="13" spans="1:14" x14ac:dyDescent="0.15">
      <c r="A13" s="19" t="s">
        <v>168</v>
      </c>
      <c r="B13" s="19" t="s">
        <v>242</v>
      </c>
      <c r="C13" s="19">
        <v>5</v>
      </c>
      <c r="D13" s="19">
        <v>5</v>
      </c>
      <c r="E13" s="19">
        <v>4</v>
      </c>
      <c r="F13" s="19">
        <v>5</v>
      </c>
      <c r="G13" s="19">
        <v>5</v>
      </c>
      <c r="H13" s="6">
        <f t="shared" si="0"/>
        <v>4.8</v>
      </c>
      <c r="I13" s="18"/>
      <c r="J13" s="37" t="s">
        <v>259</v>
      </c>
      <c r="K13" s="38" t="s">
        <v>336</v>
      </c>
      <c r="L13" s="38" t="s">
        <v>346</v>
      </c>
      <c r="M13" s="38" t="s">
        <v>347</v>
      </c>
      <c r="N13" s="38">
        <v>0.2</v>
      </c>
    </row>
    <row r="14" spans="1:14" x14ac:dyDescent="0.15">
      <c r="A14" s="19" t="s">
        <v>143</v>
      </c>
      <c r="B14" s="19" t="s">
        <v>242</v>
      </c>
      <c r="C14" s="19">
        <v>5</v>
      </c>
      <c r="D14" s="19">
        <v>5</v>
      </c>
      <c r="E14" s="19">
        <v>4</v>
      </c>
      <c r="F14" s="19">
        <v>5</v>
      </c>
      <c r="G14" s="19">
        <v>5</v>
      </c>
      <c r="H14" s="6">
        <f t="shared" si="0"/>
        <v>4.8</v>
      </c>
      <c r="I14" s="18"/>
      <c r="J14" s="37" t="s">
        <v>259</v>
      </c>
      <c r="K14" s="38" t="s">
        <v>280</v>
      </c>
      <c r="L14" s="38" t="s">
        <v>293</v>
      </c>
      <c r="M14" s="38" t="s">
        <v>294</v>
      </c>
      <c r="N14" s="38">
        <v>0.2</v>
      </c>
    </row>
    <row r="15" spans="1:14" x14ac:dyDescent="0.15">
      <c r="A15" s="19" t="s">
        <v>115</v>
      </c>
      <c r="B15" s="19" t="s">
        <v>235</v>
      </c>
      <c r="C15" s="19">
        <v>5</v>
      </c>
      <c r="D15" s="19">
        <v>5</v>
      </c>
      <c r="E15" s="19">
        <v>4</v>
      </c>
      <c r="F15" s="19">
        <v>5</v>
      </c>
      <c r="G15" s="19">
        <v>5</v>
      </c>
      <c r="H15" s="6">
        <f t="shared" si="0"/>
        <v>4.8</v>
      </c>
      <c r="I15" s="18"/>
      <c r="J15" s="37" t="s">
        <v>259</v>
      </c>
      <c r="K15" s="38" t="s">
        <v>339</v>
      </c>
      <c r="L15" s="38" t="s">
        <v>348</v>
      </c>
      <c r="M15" s="38" t="s">
        <v>349</v>
      </c>
      <c r="N15" s="38">
        <v>0.2</v>
      </c>
    </row>
    <row r="16" spans="1:14" x14ac:dyDescent="0.15">
      <c r="A16" s="19" t="s">
        <v>174</v>
      </c>
      <c r="B16" s="19" t="s">
        <v>242</v>
      </c>
      <c r="C16" s="19">
        <v>5</v>
      </c>
      <c r="D16" s="19">
        <v>5</v>
      </c>
      <c r="E16" s="19">
        <v>4</v>
      </c>
      <c r="F16" s="19">
        <v>5</v>
      </c>
      <c r="G16" s="19">
        <v>5</v>
      </c>
      <c r="H16" s="6">
        <f t="shared" si="0"/>
        <v>4.8</v>
      </c>
      <c r="I16" s="18"/>
      <c r="J16" s="37" t="s">
        <v>259</v>
      </c>
      <c r="K16" s="38" t="s">
        <v>283</v>
      </c>
      <c r="L16" s="38" t="s">
        <v>295</v>
      </c>
      <c r="M16" s="38" t="s">
        <v>296</v>
      </c>
      <c r="N16" s="38">
        <v>0.2</v>
      </c>
    </row>
    <row r="17" spans="1:16" x14ac:dyDescent="0.15">
      <c r="A17" s="19" t="s">
        <v>151</v>
      </c>
      <c r="B17" s="19" t="s">
        <v>242</v>
      </c>
      <c r="C17" s="19">
        <v>5</v>
      </c>
      <c r="D17" s="19">
        <v>5</v>
      </c>
      <c r="E17" s="19">
        <v>4</v>
      </c>
      <c r="F17" s="19">
        <v>5</v>
      </c>
      <c r="G17" s="19">
        <v>5</v>
      </c>
      <c r="H17" s="6">
        <f t="shared" si="0"/>
        <v>4.8</v>
      </c>
      <c r="J17" s="37" t="s">
        <v>260</v>
      </c>
      <c r="K17" s="38" t="s">
        <v>279</v>
      </c>
      <c r="L17" s="38" t="s">
        <v>261</v>
      </c>
      <c r="M17" s="38" t="s">
        <v>297</v>
      </c>
      <c r="N17" s="38">
        <v>0.2</v>
      </c>
    </row>
    <row r="18" spans="1:16" x14ac:dyDescent="0.15">
      <c r="A18" s="19" t="s">
        <v>10</v>
      </c>
      <c r="B18" s="19" t="s">
        <v>222</v>
      </c>
      <c r="C18" s="19">
        <v>5</v>
      </c>
      <c r="D18" s="19">
        <v>5</v>
      </c>
      <c r="E18" s="19">
        <v>3</v>
      </c>
      <c r="F18" s="19">
        <v>5</v>
      </c>
      <c r="G18" s="19">
        <v>5</v>
      </c>
      <c r="H18" s="6">
        <f t="shared" si="0"/>
        <v>4.5999999999999996</v>
      </c>
      <c r="J18" s="37" t="s">
        <v>260</v>
      </c>
      <c r="K18" s="38" t="s">
        <v>336</v>
      </c>
      <c r="L18" s="38" t="s">
        <v>350</v>
      </c>
      <c r="M18" s="38" t="s">
        <v>351</v>
      </c>
      <c r="N18" s="38">
        <v>0.2</v>
      </c>
    </row>
    <row r="19" spans="1:16" x14ac:dyDescent="0.15">
      <c r="A19" s="19" t="s">
        <v>124</v>
      </c>
      <c r="B19" s="19" t="s">
        <v>222</v>
      </c>
      <c r="C19" s="19">
        <v>5</v>
      </c>
      <c r="D19" s="19">
        <v>5</v>
      </c>
      <c r="E19" s="19">
        <v>3</v>
      </c>
      <c r="F19" s="19">
        <v>5</v>
      </c>
      <c r="G19" s="19">
        <v>5</v>
      </c>
      <c r="H19" s="6">
        <f t="shared" si="0"/>
        <v>4.5999999999999996</v>
      </c>
      <c r="J19" s="37" t="s">
        <v>260</v>
      </c>
      <c r="K19" s="38" t="s">
        <v>280</v>
      </c>
      <c r="L19" s="38" t="s">
        <v>298</v>
      </c>
      <c r="M19" s="38" t="s">
        <v>299</v>
      </c>
      <c r="N19" s="38">
        <v>0.2</v>
      </c>
    </row>
    <row r="20" spans="1:16" x14ac:dyDescent="0.15">
      <c r="A20" s="19" t="s">
        <v>116</v>
      </c>
      <c r="B20" s="19" t="s">
        <v>242</v>
      </c>
      <c r="C20" s="19">
        <v>5</v>
      </c>
      <c r="D20" s="19">
        <v>5</v>
      </c>
      <c r="E20" s="19">
        <v>3</v>
      </c>
      <c r="F20" s="19">
        <v>5</v>
      </c>
      <c r="G20" s="19">
        <v>5</v>
      </c>
      <c r="H20" s="6">
        <f t="shared" si="0"/>
        <v>4.5999999999999996</v>
      </c>
      <c r="J20" s="37" t="s">
        <v>260</v>
      </c>
      <c r="K20" s="38" t="s">
        <v>339</v>
      </c>
      <c r="L20" s="38" t="s">
        <v>352</v>
      </c>
      <c r="M20" s="38" t="s">
        <v>353</v>
      </c>
      <c r="N20" s="38">
        <v>0.2</v>
      </c>
    </row>
    <row r="21" spans="1:16" x14ac:dyDescent="0.15">
      <c r="A21" s="19" t="s">
        <v>274</v>
      </c>
      <c r="B21" s="19" t="s">
        <v>242</v>
      </c>
      <c r="C21" s="19">
        <v>5</v>
      </c>
      <c r="D21" s="19">
        <v>5</v>
      </c>
      <c r="E21" s="19">
        <v>3</v>
      </c>
      <c r="F21" s="19">
        <v>5</v>
      </c>
      <c r="G21" s="19">
        <v>5</v>
      </c>
      <c r="H21" s="6">
        <f t="shared" si="0"/>
        <v>4.5999999999999996</v>
      </c>
      <c r="I21" s="22"/>
      <c r="J21" s="37" t="s">
        <v>260</v>
      </c>
      <c r="K21" s="38" t="s">
        <v>283</v>
      </c>
      <c r="L21" s="38" t="s">
        <v>354</v>
      </c>
      <c r="M21" s="38" t="s">
        <v>300</v>
      </c>
      <c r="N21" s="38">
        <v>0.2</v>
      </c>
      <c r="O21" s="22"/>
    </row>
    <row r="22" spans="1:16" x14ac:dyDescent="0.15">
      <c r="A22" s="19" t="s">
        <v>117</v>
      </c>
      <c r="B22" s="19" t="s">
        <v>242</v>
      </c>
      <c r="C22" s="19">
        <v>5</v>
      </c>
      <c r="D22" s="19">
        <v>5</v>
      </c>
      <c r="E22" s="19">
        <v>3</v>
      </c>
      <c r="F22" s="19">
        <v>5</v>
      </c>
      <c r="G22" s="19">
        <v>5</v>
      </c>
      <c r="H22" s="6">
        <f t="shared" si="0"/>
        <v>4.5999999999999996</v>
      </c>
      <c r="J22" s="37" t="s">
        <v>262</v>
      </c>
      <c r="K22" s="38" t="s">
        <v>279</v>
      </c>
      <c r="L22" s="38" t="s">
        <v>263</v>
      </c>
      <c r="M22" s="38" t="s">
        <v>301</v>
      </c>
      <c r="N22" s="38">
        <v>0.1</v>
      </c>
    </row>
    <row r="23" spans="1:16" x14ac:dyDescent="0.15">
      <c r="A23" s="19" t="s">
        <v>153</v>
      </c>
      <c r="B23" s="19" t="s">
        <v>242</v>
      </c>
      <c r="C23" s="19">
        <v>5</v>
      </c>
      <c r="D23" s="19">
        <v>5</v>
      </c>
      <c r="E23" s="19">
        <v>3</v>
      </c>
      <c r="F23" s="19">
        <v>5</v>
      </c>
      <c r="G23" s="19">
        <v>5</v>
      </c>
      <c r="H23" s="6">
        <f t="shared" si="0"/>
        <v>4.5999999999999996</v>
      </c>
      <c r="J23" s="37" t="s">
        <v>262</v>
      </c>
      <c r="K23" s="38" t="s">
        <v>336</v>
      </c>
      <c r="L23" s="38" t="s">
        <v>355</v>
      </c>
      <c r="M23" s="38" t="s">
        <v>356</v>
      </c>
      <c r="N23" s="38">
        <v>0.1</v>
      </c>
    </row>
    <row r="24" spans="1:16" x14ac:dyDescent="0.15">
      <c r="A24" s="19" t="s">
        <v>26</v>
      </c>
      <c r="B24" s="19" t="s">
        <v>225</v>
      </c>
      <c r="C24" s="19">
        <v>5</v>
      </c>
      <c r="D24" s="19">
        <v>4</v>
      </c>
      <c r="E24" s="19">
        <v>4</v>
      </c>
      <c r="F24" s="19">
        <v>5</v>
      </c>
      <c r="G24" s="19">
        <v>4</v>
      </c>
      <c r="H24" s="6">
        <f t="shared" si="0"/>
        <v>4.5</v>
      </c>
      <c r="J24" s="37" t="s">
        <v>262</v>
      </c>
      <c r="K24" s="38" t="s">
        <v>280</v>
      </c>
      <c r="L24" s="38" t="s">
        <v>302</v>
      </c>
      <c r="M24" s="38" t="s">
        <v>303</v>
      </c>
      <c r="N24" s="38">
        <v>0.1</v>
      </c>
      <c r="O24" s="18"/>
      <c r="P24" s="18"/>
    </row>
    <row r="25" spans="1:16" x14ac:dyDescent="0.15">
      <c r="A25" s="19" t="s">
        <v>79</v>
      </c>
      <c r="B25" s="19" t="s">
        <v>249</v>
      </c>
      <c r="C25" s="19">
        <v>5</v>
      </c>
      <c r="D25" s="19">
        <v>4</v>
      </c>
      <c r="E25" s="19">
        <v>4</v>
      </c>
      <c r="F25" s="19">
        <v>5</v>
      </c>
      <c r="G25" s="19">
        <v>4</v>
      </c>
      <c r="H25" s="6">
        <f t="shared" si="0"/>
        <v>4.5</v>
      </c>
      <c r="J25" s="37" t="s">
        <v>262</v>
      </c>
      <c r="K25" s="38" t="s">
        <v>339</v>
      </c>
      <c r="L25" s="38" t="s">
        <v>357</v>
      </c>
      <c r="M25" s="38" t="s">
        <v>358</v>
      </c>
      <c r="N25" s="38">
        <v>0.1</v>
      </c>
      <c r="O25" s="18"/>
      <c r="P25" s="18"/>
    </row>
    <row r="26" spans="1:16" x14ac:dyDescent="0.15">
      <c r="A26" s="19" t="s">
        <v>169</v>
      </c>
      <c r="B26" s="19" t="s">
        <v>249</v>
      </c>
      <c r="C26" s="19">
        <v>5</v>
      </c>
      <c r="D26" s="19">
        <v>4</v>
      </c>
      <c r="E26" s="19">
        <v>4</v>
      </c>
      <c r="F26" s="19">
        <v>5</v>
      </c>
      <c r="G26" s="19">
        <v>4</v>
      </c>
      <c r="H26" s="6">
        <f t="shared" si="0"/>
        <v>4.5</v>
      </c>
      <c r="J26" s="37" t="s">
        <v>262</v>
      </c>
      <c r="K26" s="38" t="s">
        <v>283</v>
      </c>
      <c r="L26" s="38" t="s">
        <v>304</v>
      </c>
      <c r="M26" s="38" t="s">
        <v>305</v>
      </c>
      <c r="N26" s="38">
        <v>0.1</v>
      </c>
      <c r="O26" s="18"/>
      <c r="P26" s="18"/>
    </row>
    <row r="27" spans="1:16" x14ac:dyDescent="0.15">
      <c r="A27" s="19" t="s">
        <v>180</v>
      </c>
      <c r="B27" s="19" t="s">
        <v>222</v>
      </c>
      <c r="C27" s="19">
        <v>5</v>
      </c>
      <c r="D27" s="19">
        <v>3</v>
      </c>
      <c r="E27" s="19">
        <v>5</v>
      </c>
      <c r="F27" s="19">
        <v>4</v>
      </c>
      <c r="G27" s="19">
        <v>5</v>
      </c>
      <c r="H27" s="6">
        <f t="shared" si="0"/>
        <v>4.4000000000000004</v>
      </c>
      <c r="J27" s="39"/>
      <c r="K27" s="39"/>
      <c r="O27" s="18"/>
      <c r="P27" s="18"/>
    </row>
    <row r="28" spans="1:16" x14ac:dyDescent="0.15">
      <c r="A28" s="19" t="s">
        <v>139</v>
      </c>
      <c r="B28" s="19" t="s">
        <v>222</v>
      </c>
      <c r="C28" s="19">
        <v>5</v>
      </c>
      <c r="D28" s="19">
        <v>4</v>
      </c>
      <c r="E28" s="19">
        <v>4</v>
      </c>
      <c r="F28" s="19">
        <v>5</v>
      </c>
      <c r="G28" s="19">
        <v>3</v>
      </c>
      <c r="H28" s="6">
        <f t="shared" si="0"/>
        <v>4.3999999999999995</v>
      </c>
      <c r="J28" s="39"/>
      <c r="K28" s="39"/>
      <c r="O28" s="18"/>
      <c r="P28" s="18"/>
    </row>
    <row r="29" spans="1:16" x14ac:dyDescent="0.15">
      <c r="A29" s="19" t="s">
        <v>160</v>
      </c>
      <c r="B29" s="19" t="s">
        <v>225</v>
      </c>
      <c r="C29" s="19">
        <v>5</v>
      </c>
      <c r="D29" s="19">
        <v>4</v>
      </c>
      <c r="E29" s="19">
        <v>3</v>
      </c>
      <c r="F29" s="19">
        <v>5</v>
      </c>
      <c r="G29" s="19">
        <v>4</v>
      </c>
      <c r="H29" s="6">
        <f t="shared" si="0"/>
        <v>4.3</v>
      </c>
      <c r="J29" s="39"/>
      <c r="K29" s="39"/>
      <c r="O29" s="18"/>
      <c r="P29" s="18"/>
    </row>
    <row r="30" spans="1:16" x14ac:dyDescent="0.15">
      <c r="A30" s="19" t="s">
        <v>142</v>
      </c>
      <c r="B30" s="19" t="s">
        <v>222</v>
      </c>
      <c r="C30" s="19">
        <v>5</v>
      </c>
      <c r="D30" s="19">
        <v>4</v>
      </c>
      <c r="E30" s="19">
        <v>4</v>
      </c>
      <c r="F30" s="19">
        <v>4</v>
      </c>
      <c r="G30" s="19">
        <v>4</v>
      </c>
      <c r="H30" s="6">
        <f t="shared" si="0"/>
        <v>4.3</v>
      </c>
      <c r="J30" s="39"/>
      <c r="K30" s="39"/>
      <c r="O30" s="18"/>
      <c r="P30" s="18"/>
    </row>
    <row r="31" spans="1:16" x14ac:dyDescent="0.15">
      <c r="A31" s="19" t="s">
        <v>71</v>
      </c>
      <c r="B31" s="19" t="s">
        <v>225</v>
      </c>
      <c r="C31" s="19">
        <v>5</v>
      </c>
      <c r="D31" s="19">
        <v>4</v>
      </c>
      <c r="E31" s="19">
        <v>3</v>
      </c>
      <c r="F31" s="19">
        <v>5</v>
      </c>
      <c r="G31" s="19">
        <v>4</v>
      </c>
      <c r="H31" s="6">
        <f t="shared" si="0"/>
        <v>4.3</v>
      </c>
      <c r="J31" s="39"/>
      <c r="K31" s="39"/>
      <c r="O31" s="18"/>
      <c r="P31" s="18"/>
    </row>
    <row r="32" spans="1:16" x14ac:dyDescent="0.15">
      <c r="A32" s="19" t="s">
        <v>195</v>
      </c>
      <c r="B32" s="19" t="s">
        <v>225</v>
      </c>
      <c r="C32" s="19">
        <v>5</v>
      </c>
      <c r="D32" s="19">
        <v>4</v>
      </c>
      <c r="E32" s="19">
        <v>3</v>
      </c>
      <c r="F32" s="19">
        <v>5</v>
      </c>
      <c r="G32" s="19">
        <v>4</v>
      </c>
      <c r="H32" s="6">
        <f t="shared" si="0"/>
        <v>4.3</v>
      </c>
      <c r="J32" s="39"/>
      <c r="K32" s="39"/>
      <c r="O32" s="18"/>
      <c r="P32" s="18"/>
    </row>
    <row r="33" spans="1:16" x14ac:dyDescent="0.15">
      <c r="A33" s="19" t="s">
        <v>23</v>
      </c>
      <c r="B33" s="19" t="s">
        <v>225</v>
      </c>
      <c r="C33" s="19">
        <v>5</v>
      </c>
      <c r="D33" s="19">
        <v>4</v>
      </c>
      <c r="E33" s="19">
        <v>3</v>
      </c>
      <c r="F33" s="19">
        <v>5</v>
      </c>
      <c r="G33" s="19">
        <v>4</v>
      </c>
      <c r="H33" s="6">
        <f t="shared" si="0"/>
        <v>4.3</v>
      </c>
      <c r="J33" s="39"/>
      <c r="K33" s="39"/>
      <c r="O33" s="18"/>
      <c r="P33" s="18"/>
    </row>
    <row r="34" spans="1:16" x14ac:dyDescent="0.15">
      <c r="A34" s="19" t="s">
        <v>30</v>
      </c>
      <c r="B34" s="19" t="s">
        <v>222</v>
      </c>
      <c r="C34" s="19">
        <v>5</v>
      </c>
      <c r="D34" s="19">
        <v>4</v>
      </c>
      <c r="E34" s="19">
        <v>4</v>
      </c>
      <c r="F34" s="19">
        <v>4</v>
      </c>
      <c r="G34" s="19">
        <v>4</v>
      </c>
      <c r="H34" s="6">
        <f t="shared" ref="H34:H65" si="1" xml:space="preserve"> (C34 * 0.3) +  (D34 * 0.2) + (E34 * 0.2) + (F34 * 0.2) + (G34 * 0.1)</f>
        <v>4.3</v>
      </c>
      <c r="J34" s="39"/>
      <c r="K34" s="39"/>
      <c r="O34" s="18"/>
      <c r="P34" s="18"/>
    </row>
    <row r="35" spans="1:16" x14ac:dyDescent="0.15">
      <c r="A35" s="19" t="s">
        <v>43</v>
      </c>
      <c r="B35" s="19" t="s">
        <v>225</v>
      </c>
      <c r="C35" s="19">
        <v>5</v>
      </c>
      <c r="D35" s="19">
        <v>4</v>
      </c>
      <c r="E35" s="19">
        <v>3</v>
      </c>
      <c r="F35" s="19">
        <v>5</v>
      </c>
      <c r="G35" s="19">
        <v>4</v>
      </c>
      <c r="H35" s="6">
        <f t="shared" si="1"/>
        <v>4.3</v>
      </c>
      <c r="J35" s="39"/>
      <c r="K35" s="39"/>
      <c r="O35" s="18"/>
      <c r="P35" s="18"/>
    </row>
    <row r="36" spans="1:16" x14ac:dyDescent="0.15">
      <c r="A36" s="19" t="s">
        <v>206</v>
      </c>
      <c r="B36" s="19" t="s">
        <v>225</v>
      </c>
      <c r="C36" s="19">
        <v>5</v>
      </c>
      <c r="D36" s="19">
        <v>4</v>
      </c>
      <c r="E36" s="19">
        <v>3</v>
      </c>
      <c r="F36" s="19">
        <v>5</v>
      </c>
      <c r="G36" s="19">
        <v>4</v>
      </c>
      <c r="H36" s="6">
        <f t="shared" si="1"/>
        <v>4.3</v>
      </c>
      <c r="J36" s="39"/>
      <c r="K36" s="39"/>
      <c r="O36" s="18"/>
      <c r="P36" s="18"/>
    </row>
    <row r="37" spans="1:16" x14ac:dyDescent="0.15">
      <c r="A37" s="19" t="s">
        <v>119</v>
      </c>
      <c r="B37" s="19" t="s">
        <v>225</v>
      </c>
      <c r="C37" s="19">
        <v>5</v>
      </c>
      <c r="D37" s="19">
        <v>4</v>
      </c>
      <c r="E37" s="19">
        <v>3</v>
      </c>
      <c r="F37" s="19">
        <v>5</v>
      </c>
      <c r="G37" s="19">
        <v>4</v>
      </c>
      <c r="H37" s="6">
        <f t="shared" si="1"/>
        <v>4.3</v>
      </c>
      <c r="J37" s="39"/>
      <c r="K37" s="39"/>
      <c r="O37" s="18"/>
      <c r="P37" s="18"/>
    </row>
    <row r="38" spans="1:16" x14ac:dyDescent="0.15">
      <c r="A38" s="19" t="s">
        <v>177</v>
      </c>
      <c r="B38" s="19" t="s">
        <v>225</v>
      </c>
      <c r="C38" s="19">
        <v>5</v>
      </c>
      <c r="D38" s="19">
        <v>4</v>
      </c>
      <c r="E38" s="19">
        <v>3</v>
      </c>
      <c r="F38" s="19">
        <v>5</v>
      </c>
      <c r="G38" s="19">
        <v>4</v>
      </c>
      <c r="H38" s="6">
        <f t="shared" si="1"/>
        <v>4.3</v>
      </c>
      <c r="J38" s="39"/>
      <c r="K38" s="39"/>
      <c r="O38" s="18"/>
      <c r="P38" s="18"/>
    </row>
    <row r="39" spans="1:16" x14ac:dyDescent="0.15">
      <c r="A39" s="19" t="s">
        <v>113</v>
      </c>
      <c r="B39" s="19" t="s">
        <v>222</v>
      </c>
      <c r="C39" s="19">
        <v>5</v>
      </c>
      <c r="D39" s="19">
        <v>4</v>
      </c>
      <c r="E39" s="19">
        <v>4</v>
      </c>
      <c r="F39" s="19">
        <v>4</v>
      </c>
      <c r="G39" s="19">
        <v>4</v>
      </c>
      <c r="H39" s="6">
        <f t="shared" si="1"/>
        <v>4.3</v>
      </c>
      <c r="J39" s="39"/>
      <c r="K39" s="39"/>
      <c r="O39" s="18"/>
      <c r="P39" s="18"/>
    </row>
    <row r="40" spans="1:16" x14ac:dyDescent="0.15">
      <c r="A40" s="19" t="s">
        <v>27</v>
      </c>
      <c r="B40" s="19" t="s">
        <v>225</v>
      </c>
      <c r="C40" s="19">
        <v>5</v>
      </c>
      <c r="D40" s="19">
        <v>4</v>
      </c>
      <c r="E40" s="19">
        <v>3</v>
      </c>
      <c r="F40" s="19">
        <v>5</v>
      </c>
      <c r="G40" s="19">
        <v>4</v>
      </c>
      <c r="H40" s="6">
        <f t="shared" si="1"/>
        <v>4.3</v>
      </c>
      <c r="J40" s="39"/>
      <c r="K40" s="39"/>
      <c r="O40" s="18"/>
      <c r="P40" s="18"/>
    </row>
    <row r="41" spans="1:16" x14ac:dyDescent="0.15">
      <c r="A41" s="19" t="s">
        <v>140</v>
      </c>
      <c r="B41" s="19" t="s">
        <v>225</v>
      </c>
      <c r="C41" s="19">
        <v>5</v>
      </c>
      <c r="D41" s="19">
        <v>4</v>
      </c>
      <c r="E41" s="19">
        <v>3</v>
      </c>
      <c r="F41" s="19">
        <v>5</v>
      </c>
      <c r="G41" s="19">
        <v>4</v>
      </c>
      <c r="H41" s="6">
        <f t="shared" si="1"/>
        <v>4.3</v>
      </c>
      <c r="J41" s="39"/>
      <c r="K41" s="39"/>
      <c r="O41" s="18"/>
      <c r="P41" s="18"/>
    </row>
    <row r="42" spans="1:16" x14ac:dyDescent="0.15">
      <c r="A42" s="19" t="s">
        <v>15</v>
      </c>
      <c r="B42" s="19" t="s">
        <v>222</v>
      </c>
      <c r="C42" s="19">
        <v>5</v>
      </c>
      <c r="D42" s="19">
        <v>4</v>
      </c>
      <c r="E42" s="19">
        <v>3</v>
      </c>
      <c r="F42" s="19">
        <v>5</v>
      </c>
      <c r="G42" s="19">
        <v>4</v>
      </c>
      <c r="H42" s="6">
        <f t="shared" si="1"/>
        <v>4.3</v>
      </c>
      <c r="J42" s="39"/>
      <c r="K42" s="39"/>
      <c r="O42" s="18"/>
      <c r="P42" s="18"/>
    </row>
    <row r="43" spans="1:16" x14ac:dyDescent="0.15">
      <c r="A43" s="19" t="s">
        <v>89</v>
      </c>
      <c r="B43" s="19" t="s">
        <v>225</v>
      </c>
      <c r="C43" s="19">
        <v>5</v>
      </c>
      <c r="D43" s="19">
        <v>4</v>
      </c>
      <c r="E43" s="19">
        <v>3</v>
      </c>
      <c r="F43" s="19">
        <v>5</v>
      </c>
      <c r="G43" s="19">
        <v>4</v>
      </c>
      <c r="H43" s="6">
        <f t="shared" si="1"/>
        <v>4.3</v>
      </c>
      <c r="J43" s="39"/>
      <c r="K43" s="39"/>
      <c r="O43" s="18"/>
      <c r="P43" s="18"/>
    </row>
    <row r="44" spans="1:16" x14ac:dyDescent="0.15">
      <c r="A44" s="19" t="s">
        <v>186</v>
      </c>
      <c r="B44" s="19" t="s">
        <v>225</v>
      </c>
      <c r="C44" s="19">
        <v>5</v>
      </c>
      <c r="D44" s="19">
        <v>4</v>
      </c>
      <c r="E44" s="19">
        <v>3</v>
      </c>
      <c r="F44" s="19">
        <v>5</v>
      </c>
      <c r="G44" s="19">
        <v>4</v>
      </c>
      <c r="H44" s="6">
        <f t="shared" si="1"/>
        <v>4.3</v>
      </c>
      <c r="J44" s="39"/>
      <c r="K44" s="39"/>
      <c r="O44" s="18"/>
      <c r="P44" s="18"/>
    </row>
    <row r="45" spans="1:16" x14ac:dyDescent="0.15">
      <c r="A45" s="19" t="s">
        <v>148</v>
      </c>
      <c r="B45" s="19" t="s">
        <v>225</v>
      </c>
      <c r="C45" s="19">
        <v>5</v>
      </c>
      <c r="D45" s="19">
        <v>4</v>
      </c>
      <c r="E45" s="19">
        <v>3</v>
      </c>
      <c r="F45" s="19">
        <v>5</v>
      </c>
      <c r="G45" s="19">
        <v>4</v>
      </c>
      <c r="H45" s="6">
        <f t="shared" si="1"/>
        <v>4.3</v>
      </c>
      <c r="J45" s="39"/>
      <c r="K45" s="39"/>
      <c r="O45" s="18"/>
      <c r="P45" s="18"/>
    </row>
    <row r="46" spans="1:16" x14ac:dyDescent="0.15">
      <c r="A46" s="19" t="s">
        <v>40</v>
      </c>
      <c r="B46" s="19" t="s">
        <v>225</v>
      </c>
      <c r="C46" s="19">
        <v>5</v>
      </c>
      <c r="D46" s="19">
        <v>4</v>
      </c>
      <c r="E46" s="19">
        <v>3</v>
      </c>
      <c r="F46" s="19">
        <v>5</v>
      </c>
      <c r="G46" s="19">
        <v>4</v>
      </c>
      <c r="H46" s="6">
        <f t="shared" si="1"/>
        <v>4.3</v>
      </c>
      <c r="J46" s="39"/>
      <c r="K46" s="39"/>
      <c r="O46" s="18"/>
      <c r="P46" s="18"/>
    </row>
    <row r="47" spans="1:16" x14ac:dyDescent="0.15">
      <c r="A47" s="19" t="s">
        <v>19</v>
      </c>
      <c r="B47" s="19" t="s">
        <v>222</v>
      </c>
      <c r="C47" s="19">
        <v>5</v>
      </c>
      <c r="D47" s="19">
        <v>4</v>
      </c>
      <c r="E47" s="19">
        <v>3</v>
      </c>
      <c r="F47" s="19">
        <v>5</v>
      </c>
      <c r="G47" s="19">
        <v>4</v>
      </c>
      <c r="H47" s="6">
        <f t="shared" si="1"/>
        <v>4.3</v>
      </c>
      <c r="J47" s="39"/>
      <c r="K47" s="39"/>
      <c r="O47" s="18"/>
      <c r="P47" s="18"/>
    </row>
    <row r="48" spans="1:16" x14ac:dyDescent="0.15">
      <c r="A48" s="19" t="s">
        <v>82</v>
      </c>
      <c r="B48" s="19" t="s">
        <v>222</v>
      </c>
      <c r="C48" s="19">
        <v>5</v>
      </c>
      <c r="D48" s="19">
        <v>4</v>
      </c>
      <c r="E48" s="19">
        <v>3</v>
      </c>
      <c r="F48" s="19">
        <v>5</v>
      </c>
      <c r="G48" s="19">
        <v>4</v>
      </c>
      <c r="H48" s="6">
        <f t="shared" si="1"/>
        <v>4.3</v>
      </c>
      <c r="J48" s="39"/>
      <c r="K48" s="39"/>
      <c r="O48" s="18"/>
      <c r="P48" s="18"/>
    </row>
    <row r="49" spans="1:16" x14ac:dyDescent="0.15">
      <c r="A49" s="19" t="s">
        <v>56</v>
      </c>
      <c r="B49" s="19" t="s">
        <v>243</v>
      </c>
      <c r="C49" s="19">
        <v>5</v>
      </c>
      <c r="D49" s="19">
        <v>4</v>
      </c>
      <c r="E49" s="19">
        <v>3</v>
      </c>
      <c r="F49" s="19">
        <v>5</v>
      </c>
      <c r="G49" s="19">
        <v>4</v>
      </c>
      <c r="H49" s="6">
        <f t="shared" si="1"/>
        <v>4.3</v>
      </c>
      <c r="J49" s="39"/>
      <c r="K49" s="39"/>
      <c r="O49" s="18"/>
      <c r="P49" s="18"/>
    </row>
    <row r="50" spans="1:16" x14ac:dyDescent="0.15">
      <c r="A50" s="19" t="s">
        <v>97</v>
      </c>
      <c r="B50" s="19" t="s">
        <v>222</v>
      </c>
      <c r="C50" s="19">
        <v>5</v>
      </c>
      <c r="D50" s="19">
        <v>4</v>
      </c>
      <c r="E50" s="19">
        <v>3</v>
      </c>
      <c r="F50" s="19">
        <v>5</v>
      </c>
      <c r="G50" s="19">
        <v>4</v>
      </c>
      <c r="H50" s="6">
        <f t="shared" si="1"/>
        <v>4.3</v>
      </c>
      <c r="J50" s="39"/>
      <c r="K50" s="39"/>
      <c r="O50" s="18"/>
      <c r="P50" s="18"/>
    </row>
    <row r="51" spans="1:16" x14ac:dyDescent="0.15">
      <c r="A51" s="19" t="s">
        <v>205</v>
      </c>
      <c r="B51" s="19" t="s">
        <v>222</v>
      </c>
      <c r="C51" s="19">
        <v>5</v>
      </c>
      <c r="D51" s="19">
        <v>4</v>
      </c>
      <c r="E51" s="19">
        <v>3</v>
      </c>
      <c r="F51" s="19">
        <v>5</v>
      </c>
      <c r="G51" s="19">
        <v>4</v>
      </c>
      <c r="H51" s="6">
        <f t="shared" si="1"/>
        <v>4.3</v>
      </c>
      <c r="J51" s="39"/>
      <c r="K51" s="39"/>
      <c r="O51" s="18"/>
      <c r="P51" s="18"/>
    </row>
    <row r="52" spans="1:16" x14ac:dyDescent="0.15">
      <c r="A52" s="19" t="s">
        <v>192</v>
      </c>
      <c r="B52" s="19" t="s">
        <v>222</v>
      </c>
      <c r="C52" s="19">
        <v>5</v>
      </c>
      <c r="D52" s="19">
        <v>4</v>
      </c>
      <c r="E52" s="19">
        <v>3</v>
      </c>
      <c r="F52" s="19">
        <v>5</v>
      </c>
      <c r="G52" s="19">
        <v>4</v>
      </c>
      <c r="H52" s="6">
        <f t="shared" si="1"/>
        <v>4.3</v>
      </c>
      <c r="J52" s="39"/>
      <c r="K52" s="39"/>
      <c r="O52" s="18"/>
      <c r="P52" s="18"/>
    </row>
    <row r="53" spans="1:16" x14ac:dyDescent="0.15">
      <c r="A53" s="19" t="s">
        <v>17</v>
      </c>
      <c r="B53" s="19" t="s">
        <v>249</v>
      </c>
      <c r="C53" s="19">
        <v>5</v>
      </c>
      <c r="D53" s="19">
        <v>4</v>
      </c>
      <c r="E53" s="19">
        <v>3</v>
      </c>
      <c r="F53" s="19">
        <v>5</v>
      </c>
      <c r="G53" s="19">
        <v>4</v>
      </c>
      <c r="H53" s="6">
        <f t="shared" si="1"/>
        <v>4.3</v>
      </c>
      <c r="J53" s="39"/>
      <c r="K53" s="39"/>
      <c r="O53" s="18"/>
      <c r="P53" s="18"/>
    </row>
    <row r="54" spans="1:16" x14ac:dyDescent="0.15">
      <c r="A54" s="19" t="s">
        <v>118</v>
      </c>
      <c r="B54" s="19" t="s">
        <v>222</v>
      </c>
      <c r="C54" s="19">
        <v>5</v>
      </c>
      <c r="D54" s="19">
        <v>4</v>
      </c>
      <c r="E54" s="19">
        <v>3</v>
      </c>
      <c r="F54" s="19">
        <v>5</v>
      </c>
      <c r="G54" s="19">
        <v>4</v>
      </c>
      <c r="H54" s="6">
        <f t="shared" si="1"/>
        <v>4.3</v>
      </c>
      <c r="J54" s="39"/>
      <c r="K54" s="39"/>
      <c r="O54" s="18"/>
      <c r="P54" s="18"/>
    </row>
    <row r="55" spans="1:16" x14ac:dyDescent="0.15">
      <c r="A55" s="19" t="s">
        <v>110</v>
      </c>
      <c r="B55" s="19" t="s">
        <v>246</v>
      </c>
      <c r="C55" s="19">
        <v>5</v>
      </c>
      <c r="D55" s="19">
        <v>4</v>
      </c>
      <c r="E55" s="19">
        <v>3</v>
      </c>
      <c r="F55" s="19">
        <v>5</v>
      </c>
      <c r="G55" s="19">
        <v>4</v>
      </c>
      <c r="H55" s="6">
        <f t="shared" si="1"/>
        <v>4.3</v>
      </c>
      <c r="J55" s="39"/>
      <c r="K55" s="39"/>
      <c r="O55" s="18"/>
      <c r="P55" s="18"/>
    </row>
    <row r="56" spans="1:16" x14ac:dyDescent="0.15">
      <c r="A56" s="19" t="s">
        <v>58</v>
      </c>
      <c r="B56" s="19" t="s">
        <v>225</v>
      </c>
      <c r="C56" s="19">
        <v>5</v>
      </c>
      <c r="D56" s="19">
        <v>4</v>
      </c>
      <c r="E56" s="19">
        <v>3</v>
      </c>
      <c r="F56" s="19">
        <v>5</v>
      </c>
      <c r="G56" s="19">
        <v>4</v>
      </c>
      <c r="H56" s="6">
        <f t="shared" si="1"/>
        <v>4.3</v>
      </c>
      <c r="J56" s="39"/>
      <c r="K56" s="39"/>
      <c r="O56" s="18"/>
      <c r="P56" s="18"/>
    </row>
    <row r="57" spans="1:16" x14ac:dyDescent="0.15">
      <c r="A57" s="19" t="s">
        <v>198</v>
      </c>
      <c r="B57" s="19" t="s">
        <v>222</v>
      </c>
      <c r="C57" s="19">
        <v>5</v>
      </c>
      <c r="D57" s="19">
        <v>4</v>
      </c>
      <c r="E57" s="19">
        <v>3</v>
      </c>
      <c r="F57" s="19">
        <v>5</v>
      </c>
      <c r="G57" s="19">
        <v>4</v>
      </c>
      <c r="H57" s="6">
        <f t="shared" si="1"/>
        <v>4.3</v>
      </c>
      <c r="J57" s="39"/>
      <c r="K57" s="39"/>
      <c r="O57" s="18"/>
      <c r="P57" s="18"/>
    </row>
    <row r="58" spans="1:16" x14ac:dyDescent="0.15">
      <c r="A58" s="19" t="s">
        <v>120</v>
      </c>
      <c r="B58" s="19" t="s">
        <v>222</v>
      </c>
      <c r="C58" s="19">
        <v>5</v>
      </c>
      <c r="D58" s="19">
        <v>4</v>
      </c>
      <c r="E58" s="19">
        <v>3</v>
      </c>
      <c r="F58" s="19">
        <v>5</v>
      </c>
      <c r="G58" s="19">
        <v>4</v>
      </c>
      <c r="H58" s="6">
        <f t="shared" si="1"/>
        <v>4.3</v>
      </c>
      <c r="J58" s="39"/>
      <c r="K58" s="39"/>
      <c r="O58" s="18"/>
      <c r="P58" s="18"/>
    </row>
    <row r="59" spans="1:16" x14ac:dyDescent="0.15">
      <c r="A59" s="19" t="s">
        <v>39</v>
      </c>
      <c r="B59" s="19" t="s">
        <v>249</v>
      </c>
      <c r="C59" s="19">
        <v>5</v>
      </c>
      <c r="D59" s="19">
        <v>4</v>
      </c>
      <c r="E59" s="19">
        <v>3</v>
      </c>
      <c r="F59" s="19">
        <v>5</v>
      </c>
      <c r="G59" s="19">
        <v>4</v>
      </c>
      <c r="H59" s="6">
        <f t="shared" si="1"/>
        <v>4.3</v>
      </c>
      <c r="J59" s="39"/>
      <c r="K59" s="39"/>
      <c r="O59" s="18"/>
      <c r="P59" s="18"/>
    </row>
    <row r="60" spans="1:16" x14ac:dyDescent="0.15">
      <c r="A60" s="19" t="s">
        <v>44</v>
      </c>
      <c r="B60" s="19" t="s">
        <v>222</v>
      </c>
      <c r="C60" s="19">
        <v>5</v>
      </c>
      <c r="D60" s="19">
        <v>4</v>
      </c>
      <c r="E60" s="19">
        <v>3</v>
      </c>
      <c r="F60" s="19">
        <v>5</v>
      </c>
      <c r="G60" s="19">
        <v>4</v>
      </c>
      <c r="H60" s="6">
        <f t="shared" si="1"/>
        <v>4.3</v>
      </c>
      <c r="J60" s="39"/>
      <c r="K60" s="39"/>
      <c r="O60" s="18"/>
      <c r="P60" s="18"/>
    </row>
    <row r="61" spans="1:16" x14ac:dyDescent="0.15">
      <c r="A61" s="19" t="s">
        <v>167</v>
      </c>
      <c r="B61" s="19" t="s">
        <v>249</v>
      </c>
      <c r="C61" s="19">
        <v>5</v>
      </c>
      <c r="D61" s="19">
        <v>4</v>
      </c>
      <c r="E61" s="19">
        <v>3</v>
      </c>
      <c r="F61" s="19">
        <v>5</v>
      </c>
      <c r="G61" s="19">
        <v>4</v>
      </c>
      <c r="H61" s="6">
        <f t="shared" si="1"/>
        <v>4.3</v>
      </c>
      <c r="J61" s="39"/>
      <c r="K61" s="39"/>
      <c r="O61" s="18"/>
      <c r="P61" s="18"/>
    </row>
    <row r="62" spans="1:16" x14ac:dyDescent="0.15">
      <c r="A62" s="19" t="s">
        <v>272</v>
      </c>
      <c r="B62" s="19" t="s">
        <v>222</v>
      </c>
      <c r="C62" s="19">
        <v>5</v>
      </c>
      <c r="D62" s="19">
        <v>4</v>
      </c>
      <c r="E62" s="19">
        <v>3</v>
      </c>
      <c r="F62" s="19">
        <v>5</v>
      </c>
      <c r="G62" s="19">
        <v>4</v>
      </c>
      <c r="H62" s="6">
        <f t="shared" si="1"/>
        <v>4.3</v>
      </c>
      <c r="J62" s="39"/>
      <c r="K62" s="39"/>
      <c r="O62" s="18"/>
      <c r="P62" s="18"/>
    </row>
    <row r="63" spans="1:16" x14ac:dyDescent="0.15">
      <c r="A63" s="19" t="s">
        <v>202</v>
      </c>
      <c r="B63" s="19" t="s">
        <v>222</v>
      </c>
      <c r="C63" s="19">
        <v>5</v>
      </c>
      <c r="D63" s="19">
        <v>4</v>
      </c>
      <c r="E63" s="19">
        <v>3</v>
      </c>
      <c r="F63" s="19">
        <v>5</v>
      </c>
      <c r="G63" s="19">
        <v>4</v>
      </c>
      <c r="H63" s="6">
        <f t="shared" si="1"/>
        <v>4.3</v>
      </c>
      <c r="J63" s="39"/>
      <c r="K63" s="39"/>
      <c r="O63" s="18"/>
      <c r="P63" s="18"/>
    </row>
    <row r="64" spans="1:16" x14ac:dyDescent="0.15">
      <c r="A64" s="19" t="s">
        <v>46</v>
      </c>
      <c r="B64" s="19" t="s">
        <v>236</v>
      </c>
      <c r="C64" s="19">
        <v>3</v>
      </c>
      <c r="D64" s="19">
        <v>5</v>
      </c>
      <c r="E64" s="19">
        <v>5</v>
      </c>
      <c r="F64" s="19">
        <v>4</v>
      </c>
      <c r="G64" s="19">
        <v>5</v>
      </c>
      <c r="H64" s="6">
        <f t="shared" si="1"/>
        <v>4.2</v>
      </c>
      <c r="J64" s="39"/>
      <c r="K64" s="39"/>
      <c r="O64" s="18"/>
      <c r="P64" s="18"/>
    </row>
    <row r="65" spans="1:16" x14ac:dyDescent="0.15">
      <c r="A65" s="19" t="s">
        <v>189</v>
      </c>
      <c r="B65" s="19" t="s">
        <v>232</v>
      </c>
      <c r="C65" s="19">
        <v>4</v>
      </c>
      <c r="D65" s="19">
        <v>5</v>
      </c>
      <c r="E65" s="19">
        <v>4</v>
      </c>
      <c r="F65" s="19">
        <v>4</v>
      </c>
      <c r="G65" s="19">
        <v>4</v>
      </c>
      <c r="H65" s="6">
        <f t="shared" si="1"/>
        <v>4.2</v>
      </c>
      <c r="J65" s="39"/>
      <c r="K65" s="39"/>
      <c r="O65" s="18"/>
      <c r="P65" s="18"/>
    </row>
    <row r="66" spans="1:16" x14ac:dyDescent="0.15">
      <c r="A66" s="19" t="s">
        <v>125</v>
      </c>
      <c r="B66" s="19" t="s">
        <v>250</v>
      </c>
      <c r="C66" s="19">
        <v>4</v>
      </c>
      <c r="D66" s="19">
        <v>4</v>
      </c>
      <c r="E66" s="19">
        <v>4</v>
      </c>
      <c r="F66" s="19">
        <v>5</v>
      </c>
      <c r="G66" s="19">
        <v>4</v>
      </c>
      <c r="H66" s="6">
        <f t="shared" ref="H66:H97" si="2" xml:space="preserve"> (C66 * 0.3) +  (D66 * 0.2) + (E66 * 0.2) + (F66 * 0.2) + (G66 * 0.1)</f>
        <v>4.2</v>
      </c>
      <c r="J66" s="39"/>
      <c r="K66" s="39"/>
      <c r="O66" s="18"/>
      <c r="P66" s="18"/>
    </row>
    <row r="67" spans="1:16" x14ac:dyDescent="0.15">
      <c r="A67" s="19" t="s">
        <v>95</v>
      </c>
      <c r="B67" s="19" t="s">
        <v>232</v>
      </c>
      <c r="C67" s="19">
        <v>4</v>
      </c>
      <c r="D67" s="19">
        <v>5</v>
      </c>
      <c r="E67" s="19">
        <v>4</v>
      </c>
      <c r="F67" s="19">
        <v>4</v>
      </c>
      <c r="G67" s="19">
        <v>4</v>
      </c>
      <c r="H67" s="6">
        <f t="shared" si="2"/>
        <v>4.2</v>
      </c>
      <c r="J67" s="39"/>
      <c r="K67" s="39"/>
      <c r="O67" s="18"/>
      <c r="P67" s="18"/>
    </row>
    <row r="68" spans="1:16" x14ac:dyDescent="0.15">
      <c r="A68" s="19" t="s">
        <v>138</v>
      </c>
      <c r="B68" s="19" t="s">
        <v>232</v>
      </c>
      <c r="C68" s="19">
        <v>4</v>
      </c>
      <c r="D68" s="19">
        <v>5</v>
      </c>
      <c r="E68" s="19">
        <v>4</v>
      </c>
      <c r="F68" s="19">
        <v>4</v>
      </c>
      <c r="G68" s="19">
        <v>4</v>
      </c>
      <c r="H68" s="6">
        <f t="shared" si="2"/>
        <v>4.2</v>
      </c>
      <c r="J68" s="39"/>
      <c r="K68" s="39"/>
      <c r="O68" s="18"/>
      <c r="P68" s="18"/>
    </row>
    <row r="69" spans="1:16" x14ac:dyDescent="0.15">
      <c r="A69" s="19" t="s">
        <v>52</v>
      </c>
      <c r="B69" s="19" t="s">
        <v>232</v>
      </c>
      <c r="C69" s="19">
        <v>4</v>
      </c>
      <c r="D69" s="19">
        <v>5</v>
      </c>
      <c r="E69" s="19">
        <v>4</v>
      </c>
      <c r="F69" s="19">
        <v>4</v>
      </c>
      <c r="G69" s="19">
        <v>4</v>
      </c>
      <c r="H69" s="6">
        <f t="shared" si="2"/>
        <v>4.2</v>
      </c>
      <c r="J69" s="39"/>
      <c r="K69" s="39"/>
      <c r="O69" s="18"/>
      <c r="P69" s="18"/>
    </row>
    <row r="70" spans="1:16" x14ac:dyDescent="0.15">
      <c r="A70" s="19" t="s">
        <v>48</v>
      </c>
      <c r="B70" s="19" t="s">
        <v>222</v>
      </c>
      <c r="C70" s="19">
        <v>5</v>
      </c>
      <c r="D70" s="19">
        <v>4</v>
      </c>
      <c r="E70" s="19">
        <v>3</v>
      </c>
      <c r="F70" s="19">
        <v>5</v>
      </c>
      <c r="G70" s="19">
        <v>3</v>
      </c>
      <c r="H70" s="6">
        <f t="shared" si="2"/>
        <v>4.2</v>
      </c>
      <c r="J70" s="39"/>
      <c r="K70" s="39"/>
      <c r="O70" s="18"/>
      <c r="P70" s="18"/>
    </row>
    <row r="71" spans="1:16" x14ac:dyDescent="0.15">
      <c r="A71" s="19" t="s">
        <v>108</v>
      </c>
      <c r="B71" s="19" t="s">
        <v>232</v>
      </c>
      <c r="C71" s="19">
        <v>4</v>
      </c>
      <c r="D71" s="19">
        <v>5</v>
      </c>
      <c r="E71" s="19">
        <v>4</v>
      </c>
      <c r="F71" s="19">
        <v>4</v>
      </c>
      <c r="G71" s="19">
        <v>4</v>
      </c>
      <c r="H71" s="6">
        <f t="shared" si="2"/>
        <v>4.2</v>
      </c>
      <c r="J71" s="39"/>
      <c r="K71" s="39"/>
      <c r="O71" s="18"/>
      <c r="P71" s="18"/>
    </row>
    <row r="72" spans="1:16" x14ac:dyDescent="0.15">
      <c r="A72" s="19" t="s">
        <v>93</v>
      </c>
      <c r="B72" s="19" t="s">
        <v>222</v>
      </c>
      <c r="C72" s="19">
        <v>5</v>
      </c>
      <c r="D72" s="19">
        <v>3</v>
      </c>
      <c r="E72" s="19">
        <v>4</v>
      </c>
      <c r="F72" s="19">
        <v>4</v>
      </c>
      <c r="G72" s="19">
        <v>4</v>
      </c>
      <c r="H72" s="6">
        <f t="shared" si="2"/>
        <v>4.1000000000000005</v>
      </c>
      <c r="J72" s="39"/>
      <c r="K72" s="39"/>
      <c r="O72" s="18"/>
      <c r="P72" s="18"/>
    </row>
    <row r="73" spans="1:16" x14ac:dyDescent="0.15">
      <c r="A73" s="19" t="s">
        <v>137</v>
      </c>
      <c r="B73" s="19" t="s">
        <v>222</v>
      </c>
      <c r="C73" s="19">
        <v>5</v>
      </c>
      <c r="D73" s="19">
        <v>3</v>
      </c>
      <c r="E73" s="19">
        <v>4</v>
      </c>
      <c r="F73" s="19">
        <v>4</v>
      </c>
      <c r="G73" s="19">
        <v>4</v>
      </c>
      <c r="H73" s="6">
        <f t="shared" si="2"/>
        <v>4.1000000000000005</v>
      </c>
      <c r="J73" s="39"/>
      <c r="K73" s="39"/>
      <c r="O73" s="18"/>
      <c r="P73" s="18"/>
    </row>
    <row r="74" spans="1:16" x14ac:dyDescent="0.15">
      <c r="A74" s="19" t="s">
        <v>170</v>
      </c>
      <c r="B74" s="19" t="s">
        <v>222</v>
      </c>
      <c r="C74" s="19">
        <v>5</v>
      </c>
      <c r="D74" s="19">
        <v>3</v>
      </c>
      <c r="E74" s="19">
        <v>3</v>
      </c>
      <c r="F74" s="19">
        <v>5</v>
      </c>
      <c r="G74" s="19">
        <v>4</v>
      </c>
      <c r="H74" s="6">
        <f t="shared" si="2"/>
        <v>4.1000000000000005</v>
      </c>
      <c r="J74" s="39"/>
      <c r="K74" s="39"/>
      <c r="O74" s="18"/>
      <c r="P74" s="18"/>
    </row>
    <row r="75" spans="1:16" x14ac:dyDescent="0.15">
      <c r="A75" s="19" t="s">
        <v>147</v>
      </c>
      <c r="B75" s="19" t="s">
        <v>222</v>
      </c>
      <c r="C75" s="19">
        <v>5</v>
      </c>
      <c r="D75" s="19">
        <v>3</v>
      </c>
      <c r="E75" s="19">
        <v>3</v>
      </c>
      <c r="F75" s="19">
        <v>5</v>
      </c>
      <c r="G75" s="19">
        <v>4</v>
      </c>
      <c r="H75" s="6">
        <f t="shared" si="2"/>
        <v>4.1000000000000005</v>
      </c>
      <c r="J75" s="39"/>
      <c r="K75" s="39"/>
      <c r="O75" s="18"/>
      <c r="P75" s="18"/>
    </row>
    <row r="76" spans="1:16" x14ac:dyDescent="0.15">
      <c r="A76" s="19" t="s">
        <v>94</v>
      </c>
      <c r="B76" s="19" t="s">
        <v>222</v>
      </c>
      <c r="C76" s="19">
        <v>5</v>
      </c>
      <c r="D76" s="19">
        <v>3</v>
      </c>
      <c r="E76" s="19">
        <v>3</v>
      </c>
      <c r="F76" s="19">
        <v>5</v>
      </c>
      <c r="G76" s="19">
        <v>4</v>
      </c>
      <c r="H76" s="6">
        <f t="shared" si="2"/>
        <v>4.1000000000000005</v>
      </c>
      <c r="J76" s="39"/>
      <c r="K76" s="39"/>
      <c r="O76" s="22"/>
      <c r="P76" s="22"/>
    </row>
    <row r="77" spans="1:16" x14ac:dyDescent="0.15">
      <c r="A77" s="19" t="s">
        <v>144</v>
      </c>
      <c r="B77" s="19" t="s">
        <v>222</v>
      </c>
      <c r="C77" s="19">
        <v>5</v>
      </c>
      <c r="D77" s="19">
        <v>3</v>
      </c>
      <c r="E77" s="19">
        <v>4</v>
      </c>
      <c r="F77" s="19">
        <v>4</v>
      </c>
      <c r="G77" s="19">
        <v>4</v>
      </c>
      <c r="H77" s="6">
        <f t="shared" si="2"/>
        <v>4.1000000000000005</v>
      </c>
      <c r="J77" s="39"/>
      <c r="K77" s="39"/>
      <c r="O77" s="22"/>
      <c r="P77" s="22"/>
    </row>
    <row r="78" spans="1:16" x14ac:dyDescent="0.15">
      <c r="A78" s="19" t="s">
        <v>204</v>
      </c>
      <c r="B78" s="19" t="s">
        <v>222</v>
      </c>
      <c r="C78" s="19">
        <v>5</v>
      </c>
      <c r="D78" s="19">
        <v>3</v>
      </c>
      <c r="E78" s="19">
        <v>4</v>
      </c>
      <c r="F78" s="19">
        <v>4</v>
      </c>
      <c r="G78" s="19">
        <v>4</v>
      </c>
      <c r="H78" s="6">
        <f t="shared" si="2"/>
        <v>4.1000000000000005</v>
      </c>
      <c r="J78" s="39"/>
      <c r="K78" s="39"/>
      <c r="O78" s="22"/>
      <c r="P78" s="22"/>
    </row>
    <row r="79" spans="1:16" x14ac:dyDescent="0.15">
      <c r="A79" s="19" t="s">
        <v>18</v>
      </c>
      <c r="B79" s="19" t="s">
        <v>222</v>
      </c>
      <c r="C79" s="19">
        <v>5</v>
      </c>
      <c r="D79" s="19">
        <v>3</v>
      </c>
      <c r="E79" s="19">
        <v>3</v>
      </c>
      <c r="F79" s="19">
        <v>5</v>
      </c>
      <c r="G79" s="19">
        <v>4</v>
      </c>
      <c r="H79" s="6">
        <f t="shared" si="2"/>
        <v>4.1000000000000005</v>
      </c>
      <c r="J79" s="39"/>
      <c r="K79" s="39"/>
      <c r="O79" s="18"/>
      <c r="P79" s="18"/>
    </row>
    <row r="80" spans="1:16" x14ac:dyDescent="0.15">
      <c r="A80" s="19" t="s">
        <v>181</v>
      </c>
      <c r="B80" s="19" t="s">
        <v>236</v>
      </c>
      <c r="C80" s="19">
        <v>3</v>
      </c>
      <c r="D80" s="19">
        <v>5</v>
      </c>
      <c r="E80" s="19">
        <v>5</v>
      </c>
      <c r="F80" s="19">
        <v>4</v>
      </c>
      <c r="G80" s="19">
        <v>4</v>
      </c>
      <c r="H80" s="6">
        <f t="shared" si="2"/>
        <v>4.1000000000000005</v>
      </c>
      <c r="J80" s="39"/>
      <c r="K80" s="39"/>
      <c r="O80" s="18"/>
      <c r="P80" s="18"/>
    </row>
    <row r="81" spans="1:16" x14ac:dyDescent="0.15">
      <c r="A81" s="19" t="s">
        <v>67</v>
      </c>
      <c r="B81" s="19" t="s">
        <v>222</v>
      </c>
      <c r="C81" s="19">
        <v>5</v>
      </c>
      <c r="D81" s="19">
        <v>3</v>
      </c>
      <c r="E81" s="19">
        <v>3</v>
      </c>
      <c r="F81" s="19">
        <v>5</v>
      </c>
      <c r="G81" s="19">
        <v>3</v>
      </c>
      <c r="H81" s="6">
        <f t="shared" si="2"/>
        <v>4</v>
      </c>
      <c r="J81" s="39"/>
      <c r="K81" s="39"/>
      <c r="O81" s="18"/>
      <c r="P81" s="18"/>
    </row>
    <row r="82" spans="1:16" x14ac:dyDescent="0.15">
      <c r="A82" s="19" t="s">
        <v>92</v>
      </c>
      <c r="B82" s="19" t="s">
        <v>222</v>
      </c>
      <c r="C82" s="19">
        <v>5</v>
      </c>
      <c r="D82" s="19">
        <v>3</v>
      </c>
      <c r="E82" s="19">
        <v>3</v>
      </c>
      <c r="F82" s="19">
        <v>5</v>
      </c>
      <c r="G82" s="19">
        <v>3</v>
      </c>
      <c r="H82" s="6">
        <f t="shared" si="2"/>
        <v>4</v>
      </c>
      <c r="J82" s="39"/>
      <c r="K82" s="39"/>
      <c r="O82" s="18"/>
      <c r="P82" s="18"/>
    </row>
    <row r="83" spans="1:16" x14ac:dyDescent="0.15">
      <c r="A83" s="19" t="s">
        <v>91</v>
      </c>
      <c r="B83" s="19" t="s">
        <v>222</v>
      </c>
      <c r="C83" s="19">
        <v>5</v>
      </c>
      <c r="D83" s="19">
        <v>3</v>
      </c>
      <c r="E83" s="19">
        <v>3</v>
      </c>
      <c r="F83" s="19">
        <v>5</v>
      </c>
      <c r="G83" s="19">
        <v>3</v>
      </c>
      <c r="H83" s="6">
        <f t="shared" si="2"/>
        <v>4</v>
      </c>
      <c r="J83" s="39"/>
      <c r="K83" s="39"/>
      <c r="O83" s="18"/>
      <c r="P83" s="18"/>
    </row>
    <row r="84" spans="1:16" x14ac:dyDescent="0.15">
      <c r="A84" s="19" t="s">
        <v>136</v>
      </c>
      <c r="B84" s="19" t="s">
        <v>222</v>
      </c>
      <c r="C84" s="19">
        <v>5</v>
      </c>
      <c r="D84" s="19">
        <v>3</v>
      </c>
      <c r="E84" s="19">
        <v>3</v>
      </c>
      <c r="F84" s="19">
        <v>5</v>
      </c>
      <c r="G84" s="19">
        <v>3</v>
      </c>
      <c r="H84" s="6">
        <f t="shared" si="2"/>
        <v>4</v>
      </c>
      <c r="J84" s="39"/>
      <c r="K84" s="39"/>
      <c r="O84" s="18"/>
      <c r="P84" s="18"/>
    </row>
    <row r="85" spans="1:16" x14ac:dyDescent="0.15">
      <c r="A85" s="19" t="s">
        <v>141</v>
      </c>
      <c r="B85" s="19" t="s">
        <v>222</v>
      </c>
      <c r="C85" s="19">
        <v>5</v>
      </c>
      <c r="D85" s="19">
        <v>3</v>
      </c>
      <c r="E85" s="19">
        <v>3</v>
      </c>
      <c r="F85" s="19">
        <v>5</v>
      </c>
      <c r="G85" s="19">
        <v>3</v>
      </c>
      <c r="H85" s="6">
        <f t="shared" si="2"/>
        <v>4</v>
      </c>
      <c r="J85" s="39"/>
      <c r="K85" s="39"/>
      <c r="O85" s="18"/>
      <c r="P85" s="18"/>
    </row>
    <row r="86" spans="1:16" x14ac:dyDescent="0.15">
      <c r="A86" s="19" t="s">
        <v>129</v>
      </c>
      <c r="B86" s="19" t="s">
        <v>222</v>
      </c>
      <c r="C86" s="19">
        <v>5</v>
      </c>
      <c r="D86" s="19">
        <v>3</v>
      </c>
      <c r="E86" s="19">
        <v>4</v>
      </c>
      <c r="F86" s="19">
        <v>4</v>
      </c>
      <c r="G86" s="19">
        <v>3</v>
      </c>
      <c r="H86" s="6">
        <f t="shared" si="2"/>
        <v>4</v>
      </c>
      <c r="J86" s="39"/>
      <c r="K86" s="39"/>
      <c r="O86" s="18"/>
      <c r="P86" s="18"/>
    </row>
    <row r="87" spans="1:16" x14ac:dyDescent="0.15">
      <c r="A87" s="19" t="s">
        <v>135</v>
      </c>
      <c r="B87" s="19" t="s">
        <v>222</v>
      </c>
      <c r="C87" s="19">
        <v>5</v>
      </c>
      <c r="D87" s="19">
        <v>3</v>
      </c>
      <c r="E87" s="19">
        <v>3</v>
      </c>
      <c r="F87" s="19">
        <v>5</v>
      </c>
      <c r="G87" s="19">
        <v>3</v>
      </c>
      <c r="H87" s="6">
        <f t="shared" si="2"/>
        <v>4</v>
      </c>
      <c r="J87" s="39"/>
      <c r="K87" s="39"/>
      <c r="O87" s="18"/>
      <c r="P87" s="18"/>
    </row>
    <row r="88" spans="1:16" x14ac:dyDescent="0.15">
      <c r="A88" s="19" t="s">
        <v>165</v>
      </c>
      <c r="B88" s="19" t="s">
        <v>222</v>
      </c>
      <c r="C88" s="19">
        <v>5</v>
      </c>
      <c r="D88" s="19">
        <v>3</v>
      </c>
      <c r="E88" s="19">
        <v>3</v>
      </c>
      <c r="F88" s="19">
        <v>5</v>
      </c>
      <c r="G88" s="19">
        <v>3</v>
      </c>
      <c r="H88" s="6">
        <f t="shared" si="2"/>
        <v>4</v>
      </c>
      <c r="J88" s="39"/>
      <c r="K88" s="39"/>
      <c r="O88" s="18"/>
      <c r="P88" s="18"/>
    </row>
    <row r="89" spans="1:16" x14ac:dyDescent="0.15">
      <c r="A89" s="19" t="s">
        <v>80</v>
      </c>
      <c r="B89" s="19" t="s">
        <v>222</v>
      </c>
      <c r="C89" s="19">
        <v>5</v>
      </c>
      <c r="D89" s="19">
        <v>3</v>
      </c>
      <c r="E89" s="19">
        <v>3</v>
      </c>
      <c r="F89" s="19">
        <v>5</v>
      </c>
      <c r="G89" s="19">
        <v>3</v>
      </c>
      <c r="H89" s="6">
        <f t="shared" si="2"/>
        <v>4</v>
      </c>
      <c r="J89" s="39"/>
      <c r="K89" s="39"/>
      <c r="O89" s="18"/>
      <c r="P89" s="18"/>
    </row>
    <row r="90" spans="1:16" x14ac:dyDescent="0.15">
      <c r="A90" s="19" t="s">
        <v>131</v>
      </c>
      <c r="B90" s="19" t="s">
        <v>222</v>
      </c>
      <c r="C90" s="19">
        <v>5</v>
      </c>
      <c r="D90" s="19">
        <v>3</v>
      </c>
      <c r="E90" s="19">
        <v>3</v>
      </c>
      <c r="F90" s="19">
        <v>5</v>
      </c>
      <c r="G90" s="19">
        <v>3</v>
      </c>
      <c r="H90" s="6">
        <f t="shared" si="2"/>
        <v>4</v>
      </c>
      <c r="J90" s="39"/>
      <c r="K90" s="39"/>
      <c r="O90" s="18"/>
      <c r="P90" s="18"/>
    </row>
    <row r="91" spans="1:16" x14ac:dyDescent="0.15">
      <c r="A91" s="19" t="s">
        <v>123</v>
      </c>
      <c r="B91" s="19" t="s">
        <v>222</v>
      </c>
      <c r="C91" s="19">
        <v>5</v>
      </c>
      <c r="D91" s="19">
        <v>3</v>
      </c>
      <c r="E91" s="19">
        <v>3</v>
      </c>
      <c r="F91" s="19">
        <v>5</v>
      </c>
      <c r="G91" s="19">
        <v>3</v>
      </c>
      <c r="H91" s="6">
        <f t="shared" si="2"/>
        <v>4</v>
      </c>
      <c r="J91" s="39"/>
      <c r="K91" s="39"/>
      <c r="O91" s="18"/>
      <c r="P91" s="18"/>
    </row>
    <row r="92" spans="1:16" x14ac:dyDescent="0.15">
      <c r="A92" s="19" t="s">
        <v>176</v>
      </c>
      <c r="B92" s="19" t="s">
        <v>222</v>
      </c>
      <c r="C92" s="19">
        <v>5</v>
      </c>
      <c r="D92" s="19">
        <v>3</v>
      </c>
      <c r="E92" s="19">
        <v>3</v>
      </c>
      <c r="F92" s="19">
        <v>5</v>
      </c>
      <c r="G92" s="19">
        <v>3</v>
      </c>
      <c r="H92" s="6">
        <f t="shared" si="2"/>
        <v>4</v>
      </c>
      <c r="J92" s="39"/>
      <c r="K92" s="39"/>
      <c r="O92" s="18"/>
      <c r="P92" s="18"/>
    </row>
    <row r="93" spans="1:16" x14ac:dyDescent="0.15">
      <c r="A93" s="19" t="s">
        <v>158</v>
      </c>
      <c r="B93" s="19" t="s">
        <v>222</v>
      </c>
      <c r="C93" s="19">
        <v>5</v>
      </c>
      <c r="D93" s="19">
        <v>3</v>
      </c>
      <c r="E93" s="19">
        <v>3</v>
      </c>
      <c r="F93" s="19">
        <v>5</v>
      </c>
      <c r="G93" s="19">
        <v>3</v>
      </c>
      <c r="H93" s="6">
        <f t="shared" si="2"/>
        <v>4</v>
      </c>
      <c r="J93" s="39"/>
      <c r="K93" s="39"/>
      <c r="O93" s="18"/>
      <c r="P93" s="18"/>
    </row>
    <row r="94" spans="1:16" x14ac:dyDescent="0.15">
      <c r="A94" s="19" t="s">
        <v>51</v>
      </c>
      <c r="B94" s="19" t="s">
        <v>243</v>
      </c>
      <c r="C94" s="19">
        <v>5</v>
      </c>
      <c r="D94" s="19">
        <v>3</v>
      </c>
      <c r="E94" s="19">
        <v>3</v>
      </c>
      <c r="F94" s="19">
        <v>5</v>
      </c>
      <c r="G94" s="19">
        <v>3</v>
      </c>
      <c r="H94" s="6">
        <f t="shared" si="2"/>
        <v>4</v>
      </c>
      <c r="J94" s="39"/>
      <c r="K94" s="39"/>
      <c r="O94" s="18"/>
      <c r="P94" s="18"/>
    </row>
    <row r="95" spans="1:16" x14ac:dyDescent="0.15">
      <c r="A95" s="19" t="s">
        <v>159</v>
      </c>
      <c r="B95" s="19" t="s">
        <v>222</v>
      </c>
      <c r="C95" s="19">
        <v>5</v>
      </c>
      <c r="D95" s="19">
        <v>3</v>
      </c>
      <c r="E95" s="19">
        <v>3</v>
      </c>
      <c r="F95" s="19">
        <v>5</v>
      </c>
      <c r="G95" s="19">
        <v>3</v>
      </c>
      <c r="H95" s="6">
        <f t="shared" si="2"/>
        <v>4</v>
      </c>
      <c r="J95" s="39"/>
      <c r="K95" s="39"/>
      <c r="O95" s="18"/>
      <c r="P95" s="18"/>
    </row>
    <row r="96" spans="1:16" x14ac:dyDescent="0.15">
      <c r="A96" s="19" t="s">
        <v>96</v>
      </c>
      <c r="B96" s="19" t="s">
        <v>222</v>
      </c>
      <c r="C96" s="19">
        <v>5</v>
      </c>
      <c r="D96" s="19">
        <v>3</v>
      </c>
      <c r="E96" s="19">
        <v>3</v>
      </c>
      <c r="F96" s="19">
        <v>5</v>
      </c>
      <c r="G96" s="19">
        <v>3</v>
      </c>
      <c r="H96" s="6">
        <f t="shared" si="2"/>
        <v>4</v>
      </c>
      <c r="J96" s="39"/>
      <c r="K96" s="39"/>
      <c r="O96" s="18"/>
      <c r="P96" s="18"/>
    </row>
    <row r="97" spans="1:16" x14ac:dyDescent="0.15">
      <c r="A97" s="19" t="s">
        <v>149</v>
      </c>
      <c r="B97" s="19" t="s">
        <v>222</v>
      </c>
      <c r="C97" s="19">
        <v>5</v>
      </c>
      <c r="D97" s="19">
        <v>3</v>
      </c>
      <c r="E97" s="19">
        <v>3</v>
      </c>
      <c r="F97" s="19">
        <v>5</v>
      </c>
      <c r="G97" s="19">
        <v>3</v>
      </c>
      <c r="H97" s="6">
        <f t="shared" si="2"/>
        <v>4</v>
      </c>
      <c r="J97" s="39"/>
      <c r="K97" s="39"/>
      <c r="O97" s="18"/>
      <c r="P97" s="18"/>
    </row>
    <row r="98" spans="1:16" x14ac:dyDescent="0.15">
      <c r="A98" s="19" t="s">
        <v>128</v>
      </c>
      <c r="B98" s="19" t="s">
        <v>222</v>
      </c>
      <c r="C98" s="19">
        <v>5</v>
      </c>
      <c r="D98" s="19">
        <v>3</v>
      </c>
      <c r="E98" s="19">
        <v>3</v>
      </c>
      <c r="F98" s="19">
        <v>5</v>
      </c>
      <c r="G98" s="19">
        <v>3</v>
      </c>
      <c r="H98" s="6">
        <f t="shared" ref="H98:H129" si="3" xml:space="preserve"> (C98 * 0.3) +  (D98 * 0.2) + (E98 * 0.2) + (F98 * 0.2) + (G98 * 0.1)</f>
        <v>4</v>
      </c>
      <c r="J98" s="39"/>
      <c r="K98" s="39"/>
      <c r="O98" s="18"/>
      <c r="P98" s="18"/>
    </row>
    <row r="99" spans="1:16" x14ac:dyDescent="0.15">
      <c r="A99" s="19" t="s">
        <v>175</v>
      </c>
      <c r="B99" s="19" t="s">
        <v>222</v>
      </c>
      <c r="C99" s="19">
        <v>5</v>
      </c>
      <c r="D99" s="19">
        <v>3</v>
      </c>
      <c r="E99" s="19">
        <v>3</v>
      </c>
      <c r="F99" s="19">
        <v>5</v>
      </c>
      <c r="G99" s="19">
        <v>3</v>
      </c>
      <c r="H99" s="6">
        <f t="shared" si="3"/>
        <v>4</v>
      </c>
      <c r="J99" s="39"/>
      <c r="K99" s="39"/>
      <c r="O99" s="18"/>
      <c r="P99" s="18"/>
    </row>
    <row r="100" spans="1:16" x14ac:dyDescent="0.15">
      <c r="A100" s="19" t="s">
        <v>63</v>
      </c>
      <c r="B100" s="19" t="s">
        <v>222</v>
      </c>
      <c r="C100" s="19">
        <v>5</v>
      </c>
      <c r="D100" s="19">
        <v>3</v>
      </c>
      <c r="E100" s="19">
        <v>3</v>
      </c>
      <c r="F100" s="19">
        <v>5</v>
      </c>
      <c r="G100" s="19">
        <v>3</v>
      </c>
      <c r="H100" s="6">
        <f t="shared" si="3"/>
        <v>4</v>
      </c>
      <c r="J100" s="39"/>
      <c r="K100" s="39"/>
      <c r="O100" s="18"/>
      <c r="P100" s="18"/>
    </row>
    <row r="101" spans="1:16" x14ac:dyDescent="0.15">
      <c r="A101" s="19" t="s">
        <v>112</v>
      </c>
      <c r="B101" s="19" t="s">
        <v>222</v>
      </c>
      <c r="C101" s="19">
        <v>5</v>
      </c>
      <c r="D101" s="19">
        <v>3</v>
      </c>
      <c r="E101" s="19">
        <v>3</v>
      </c>
      <c r="F101" s="19">
        <v>5</v>
      </c>
      <c r="G101" s="19">
        <v>3</v>
      </c>
      <c r="H101" s="6">
        <f t="shared" si="3"/>
        <v>4</v>
      </c>
      <c r="J101" s="39"/>
      <c r="K101" s="39"/>
      <c r="O101" s="18"/>
      <c r="P101" s="18"/>
    </row>
    <row r="102" spans="1:16" x14ac:dyDescent="0.15">
      <c r="A102" s="19" t="s">
        <v>182</v>
      </c>
      <c r="B102" s="19" t="s">
        <v>222</v>
      </c>
      <c r="C102" s="19">
        <v>5</v>
      </c>
      <c r="D102" s="19">
        <v>3</v>
      </c>
      <c r="E102" s="19">
        <v>3</v>
      </c>
      <c r="F102" s="19">
        <v>5</v>
      </c>
      <c r="G102" s="19">
        <v>3</v>
      </c>
      <c r="H102" s="6">
        <f t="shared" si="3"/>
        <v>4</v>
      </c>
      <c r="J102" s="39"/>
      <c r="K102" s="39"/>
      <c r="O102" s="18"/>
      <c r="P102" s="18"/>
    </row>
    <row r="103" spans="1:16" x14ac:dyDescent="0.15">
      <c r="A103" s="19" t="s">
        <v>164</v>
      </c>
      <c r="B103" s="19" t="s">
        <v>222</v>
      </c>
      <c r="C103" s="19">
        <v>5</v>
      </c>
      <c r="D103" s="19">
        <v>3</v>
      </c>
      <c r="E103" s="19">
        <v>3</v>
      </c>
      <c r="F103" s="19">
        <v>5</v>
      </c>
      <c r="G103" s="19">
        <v>3</v>
      </c>
      <c r="H103" s="6">
        <f t="shared" si="3"/>
        <v>4</v>
      </c>
      <c r="J103" s="39"/>
      <c r="K103" s="39"/>
      <c r="O103" s="18"/>
      <c r="P103" s="18"/>
    </row>
    <row r="104" spans="1:16" x14ac:dyDescent="0.15">
      <c r="A104" s="19" t="s">
        <v>268</v>
      </c>
      <c r="B104" s="19" t="s">
        <v>222</v>
      </c>
      <c r="C104" s="19">
        <v>5</v>
      </c>
      <c r="D104" s="19">
        <v>3</v>
      </c>
      <c r="E104" s="19">
        <v>3</v>
      </c>
      <c r="F104" s="19">
        <v>5</v>
      </c>
      <c r="G104" s="19">
        <v>3</v>
      </c>
      <c r="H104" s="6">
        <f t="shared" si="3"/>
        <v>4</v>
      </c>
      <c r="J104" s="39"/>
      <c r="K104" s="39"/>
      <c r="O104" s="18"/>
      <c r="P104" s="18"/>
    </row>
    <row r="105" spans="1:16" x14ac:dyDescent="0.15">
      <c r="A105" s="19" t="s">
        <v>102</v>
      </c>
      <c r="B105" s="19" t="s">
        <v>222</v>
      </c>
      <c r="C105" s="19">
        <v>5</v>
      </c>
      <c r="D105" s="19">
        <v>3</v>
      </c>
      <c r="E105" s="19">
        <v>3</v>
      </c>
      <c r="F105" s="19">
        <v>5</v>
      </c>
      <c r="G105" s="19">
        <v>3</v>
      </c>
      <c r="H105" s="6">
        <f t="shared" si="3"/>
        <v>4</v>
      </c>
      <c r="J105" s="39"/>
      <c r="K105" s="39"/>
    </row>
    <row r="106" spans="1:16" x14ac:dyDescent="0.15">
      <c r="A106" s="19" t="s">
        <v>111</v>
      </c>
      <c r="B106" s="19" t="s">
        <v>222</v>
      </c>
      <c r="C106" s="19">
        <v>5</v>
      </c>
      <c r="D106" s="19">
        <v>3</v>
      </c>
      <c r="E106" s="19">
        <v>3</v>
      </c>
      <c r="F106" s="19">
        <v>5</v>
      </c>
      <c r="G106" s="19">
        <v>3</v>
      </c>
      <c r="H106" s="6">
        <f t="shared" si="3"/>
        <v>4</v>
      </c>
      <c r="J106" s="39"/>
      <c r="K106" s="39"/>
    </row>
    <row r="107" spans="1:16" x14ac:dyDescent="0.15">
      <c r="A107" s="19" t="s">
        <v>75</v>
      </c>
      <c r="B107" s="19" t="s">
        <v>222</v>
      </c>
      <c r="C107" s="19">
        <v>5</v>
      </c>
      <c r="D107" s="19">
        <v>3</v>
      </c>
      <c r="E107" s="19">
        <v>3</v>
      </c>
      <c r="F107" s="19">
        <v>5</v>
      </c>
      <c r="G107" s="19">
        <v>3</v>
      </c>
      <c r="H107" s="6">
        <f t="shared" si="3"/>
        <v>4</v>
      </c>
      <c r="J107" s="39"/>
      <c r="K107" s="39"/>
    </row>
    <row r="108" spans="1:16" x14ac:dyDescent="0.15">
      <c r="A108" s="19" t="s">
        <v>28</v>
      </c>
      <c r="B108" s="19" t="s">
        <v>222</v>
      </c>
      <c r="C108" s="19">
        <v>5</v>
      </c>
      <c r="D108" s="19">
        <v>3</v>
      </c>
      <c r="E108" s="19">
        <v>3</v>
      </c>
      <c r="F108" s="19">
        <v>5</v>
      </c>
      <c r="G108" s="19">
        <v>3</v>
      </c>
      <c r="H108" s="6">
        <f t="shared" si="3"/>
        <v>4</v>
      </c>
      <c r="J108" s="39"/>
      <c r="K108" s="39"/>
    </row>
    <row r="109" spans="1:16" x14ac:dyDescent="0.15">
      <c r="A109" s="19" t="s">
        <v>185</v>
      </c>
      <c r="B109" s="19" t="s">
        <v>246</v>
      </c>
      <c r="C109" s="19">
        <v>4</v>
      </c>
      <c r="D109" s="19">
        <v>4</v>
      </c>
      <c r="E109" s="19">
        <v>3</v>
      </c>
      <c r="F109" s="19">
        <v>5</v>
      </c>
      <c r="G109" s="19">
        <v>4</v>
      </c>
      <c r="H109" s="6">
        <f t="shared" si="3"/>
        <v>4</v>
      </c>
      <c r="J109" s="39"/>
      <c r="K109" s="39"/>
    </row>
    <row r="110" spans="1:16" x14ac:dyDescent="0.15">
      <c r="A110" s="19" t="s">
        <v>22</v>
      </c>
      <c r="B110" s="19" t="s">
        <v>222</v>
      </c>
      <c r="C110" s="19">
        <v>5</v>
      </c>
      <c r="D110" s="19">
        <v>3</v>
      </c>
      <c r="E110" s="19">
        <v>3</v>
      </c>
      <c r="F110" s="19">
        <v>5</v>
      </c>
      <c r="G110" s="19">
        <v>3</v>
      </c>
      <c r="H110" s="6">
        <f t="shared" si="3"/>
        <v>4</v>
      </c>
      <c r="J110" s="39"/>
      <c r="K110" s="39"/>
    </row>
    <row r="111" spans="1:16" x14ac:dyDescent="0.15">
      <c r="A111" s="19" t="s">
        <v>24</v>
      </c>
      <c r="B111" s="19" t="s">
        <v>222</v>
      </c>
      <c r="C111" s="19">
        <v>5</v>
      </c>
      <c r="D111" s="19">
        <v>3</v>
      </c>
      <c r="E111" s="19">
        <v>3</v>
      </c>
      <c r="F111" s="19">
        <v>5</v>
      </c>
      <c r="G111" s="19">
        <v>3</v>
      </c>
      <c r="H111" s="6">
        <f t="shared" si="3"/>
        <v>4</v>
      </c>
      <c r="J111" s="39"/>
      <c r="K111" s="39"/>
    </row>
    <row r="112" spans="1:16" x14ac:dyDescent="0.15">
      <c r="A112" s="19" t="s">
        <v>107</v>
      </c>
      <c r="B112" s="19" t="s">
        <v>222</v>
      </c>
      <c r="C112" s="19">
        <v>5</v>
      </c>
      <c r="D112" s="19">
        <v>3</v>
      </c>
      <c r="E112" s="19">
        <v>3</v>
      </c>
      <c r="F112" s="19">
        <v>5</v>
      </c>
      <c r="G112" s="19">
        <v>3</v>
      </c>
      <c r="H112" s="6">
        <f t="shared" si="3"/>
        <v>4</v>
      </c>
      <c r="J112" s="39"/>
      <c r="K112" s="39"/>
    </row>
    <row r="113" spans="1:11" x14ac:dyDescent="0.15">
      <c r="A113" s="19" t="s">
        <v>53</v>
      </c>
      <c r="B113" s="19" t="s">
        <v>222</v>
      </c>
      <c r="C113" s="19">
        <v>5</v>
      </c>
      <c r="D113" s="19">
        <v>3</v>
      </c>
      <c r="E113" s="19">
        <v>3</v>
      </c>
      <c r="F113" s="19">
        <v>5</v>
      </c>
      <c r="G113" s="19">
        <v>3</v>
      </c>
      <c r="H113" s="6">
        <f t="shared" si="3"/>
        <v>4</v>
      </c>
      <c r="J113" s="39"/>
      <c r="K113" s="39"/>
    </row>
    <row r="114" spans="1:11" x14ac:dyDescent="0.15">
      <c r="A114" s="19" t="s">
        <v>29</v>
      </c>
      <c r="B114" s="19" t="s">
        <v>222</v>
      </c>
      <c r="C114" s="19">
        <v>5</v>
      </c>
      <c r="D114" s="19">
        <v>3</v>
      </c>
      <c r="E114" s="19">
        <v>3</v>
      </c>
      <c r="F114" s="19">
        <v>5</v>
      </c>
      <c r="G114" s="19">
        <v>3</v>
      </c>
      <c r="H114" s="6">
        <f t="shared" si="3"/>
        <v>4</v>
      </c>
      <c r="J114" s="39"/>
      <c r="K114" s="39"/>
    </row>
    <row r="115" spans="1:11" x14ac:dyDescent="0.15">
      <c r="A115" s="19" t="s">
        <v>201</v>
      </c>
      <c r="B115" s="19" t="s">
        <v>246</v>
      </c>
      <c r="C115" s="19">
        <v>4</v>
      </c>
      <c r="D115" s="19">
        <v>4</v>
      </c>
      <c r="E115" s="19">
        <v>3</v>
      </c>
      <c r="F115" s="19">
        <v>5</v>
      </c>
      <c r="G115" s="19">
        <v>4</v>
      </c>
      <c r="H115" s="6">
        <f t="shared" si="3"/>
        <v>4</v>
      </c>
      <c r="J115" s="39"/>
      <c r="K115" s="39"/>
    </row>
    <row r="116" spans="1:11" x14ac:dyDescent="0.15">
      <c r="A116" s="19" t="s">
        <v>270</v>
      </c>
      <c r="B116" s="19" t="s">
        <v>246</v>
      </c>
      <c r="C116" s="19">
        <v>4</v>
      </c>
      <c r="D116" s="19">
        <v>4</v>
      </c>
      <c r="E116" s="19">
        <v>3</v>
      </c>
      <c r="F116" s="19">
        <v>5</v>
      </c>
      <c r="G116" s="19">
        <v>4</v>
      </c>
      <c r="H116" s="6">
        <f t="shared" si="3"/>
        <v>4</v>
      </c>
      <c r="J116" s="39"/>
      <c r="K116" s="39"/>
    </row>
    <row r="117" spans="1:11" x14ac:dyDescent="0.15">
      <c r="A117" s="19" t="s">
        <v>11</v>
      </c>
      <c r="B117" s="19" t="s">
        <v>228</v>
      </c>
      <c r="C117" s="19">
        <v>4</v>
      </c>
      <c r="D117" s="19">
        <v>4</v>
      </c>
      <c r="E117" s="19">
        <v>4</v>
      </c>
      <c r="F117" s="19">
        <v>4</v>
      </c>
      <c r="G117" s="19">
        <v>4</v>
      </c>
      <c r="H117" s="6">
        <f t="shared" si="3"/>
        <v>3.9999999999999996</v>
      </c>
      <c r="J117" s="39"/>
      <c r="K117" s="39"/>
    </row>
    <row r="118" spans="1:11" x14ac:dyDescent="0.15">
      <c r="A118" s="19" t="s">
        <v>104</v>
      </c>
      <c r="B118" s="19" t="s">
        <v>235</v>
      </c>
      <c r="C118" s="19">
        <v>4</v>
      </c>
      <c r="D118" s="19">
        <v>4</v>
      </c>
      <c r="E118" s="19">
        <v>4</v>
      </c>
      <c r="F118" s="19">
        <v>4</v>
      </c>
      <c r="G118" s="19">
        <v>4</v>
      </c>
      <c r="H118" s="6">
        <f t="shared" si="3"/>
        <v>3.9999999999999996</v>
      </c>
      <c r="J118" s="39"/>
      <c r="K118" s="39"/>
    </row>
    <row r="119" spans="1:11" x14ac:dyDescent="0.15">
      <c r="A119" s="19" t="s">
        <v>13</v>
      </c>
      <c r="B119" s="19" t="s">
        <v>228</v>
      </c>
      <c r="C119" s="19">
        <v>4</v>
      </c>
      <c r="D119" s="19">
        <v>4</v>
      </c>
      <c r="E119" s="19">
        <v>4</v>
      </c>
      <c r="F119" s="19">
        <v>4</v>
      </c>
      <c r="G119" s="19">
        <v>4</v>
      </c>
      <c r="H119" s="6">
        <f t="shared" si="3"/>
        <v>3.9999999999999996</v>
      </c>
      <c r="J119" s="39"/>
      <c r="K119" s="39"/>
    </row>
    <row r="120" spans="1:11" x14ac:dyDescent="0.15">
      <c r="A120" s="19" t="s">
        <v>188</v>
      </c>
      <c r="B120" s="19" t="s">
        <v>228</v>
      </c>
      <c r="C120" s="19">
        <v>4</v>
      </c>
      <c r="D120" s="19">
        <v>4</v>
      </c>
      <c r="E120" s="19">
        <v>4</v>
      </c>
      <c r="F120" s="19">
        <v>4</v>
      </c>
      <c r="G120" s="19">
        <v>4</v>
      </c>
      <c r="H120" s="6">
        <f t="shared" si="3"/>
        <v>3.9999999999999996</v>
      </c>
      <c r="J120" s="39"/>
      <c r="K120" s="39"/>
    </row>
    <row r="121" spans="1:11" x14ac:dyDescent="0.15">
      <c r="A121" s="19" t="s">
        <v>20</v>
      </c>
      <c r="B121" s="19" t="s">
        <v>244</v>
      </c>
      <c r="C121" s="19">
        <v>4</v>
      </c>
      <c r="D121" s="19">
        <v>4</v>
      </c>
      <c r="E121" s="19">
        <v>4</v>
      </c>
      <c r="F121" s="19">
        <v>4</v>
      </c>
      <c r="G121" s="19">
        <v>4</v>
      </c>
      <c r="H121" s="6">
        <f t="shared" si="3"/>
        <v>3.9999999999999996</v>
      </c>
      <c r="J121" s="39"/>
      <c r="K121" s="39"/>
    </row>
    <row r="122" spans="1:11" x14ac:dyDescent="0.15">
      <c r="A122" s="19" t="s">
        <v>130</v>
      </c>
      <c r="B122" s="19" t="s">
        <v>228</v>
      </c>
      <c r="C122" s="19">
        <v>4</v>
      </c>
      <c r="D122" s="19">
        <v>4</v>
      </c>
      <c r="E122" s="19">
        <v>4</v>
      </c>
      <c r="F122" s="19">
        <v>4</v>
      </c>
      <c r="G122" s="19">
        <v>4</v>
      </c>
      <c r="H122" s="6">
        <f t="shared" si="3"/>
        <v>3.9999999999999996</v>
      </c>
      <c r="J122" s="39"/>
      <c r="K122" s="39"/>
    </row>
    <row r="123" spans="1:11" x14ac:dyDescent="0.15">
      <c r="A123" s="19" t="s">
        <v>191</v>
      </c>
      <c r="B123" s="19" t="s">
        <v>228</v>
      </c>
      <c r="C123" s="19">
        <v>4</v>
      </c>
      <c r="D123" s="19">
        <v>4</v>
      </c>
      <c r="E123" s="19">
        <v>4</v>
      </c>
      <c r="F123" s="19">
        <v>4</v>
      </c>
      <c r="G123" s="19">
        <v>4</v>
      </c>
      <c r="H123" s="6">
        <f t="shared" si="3"/>
        <v>3.9999999999999996</v>
      </c>
      <c r="J123" s="39"/>
      <c r="K123" s="39"/>
    </row>
    <row r="124" spans="1:11" x14ac:dyDescent="0.15">
      <c r="A124" s="19" t="s">
        <v>127</v>
      </c>
      <c r="B124" s="19" t="s">
        <v>246</v>
      </c>
      <c r="C124" s="19">
        <v>4</v>
      </c>
      <c r="D124" s="19">
        <v>4</v>
      </c>
      <c r="E124" s="19">
        <v>4</v>
      </c>
      <c r="F124" s="19">
        <v>4</v>
      </c>
      <c r="G124" s="19">
        <v>4</v>
      </c>
      <c r="H124" s="6">
        <f t="shared" si="3"/>
        <v>3.9999999999999996</v>
      </c>
      <c r="J124" s="39"/>
      <c r="K124" s="39"/>
    </row>
    <row r="125" spans="1:11" x14ac:dyDescent="0.15">
      <c r="A125" s="19" t="s">
        <v>199</v>
      </c>
      <c r="B125" s="19" t="s">
        <v>246</v>
      </c>
      <c r="C125" s="19">
        <v>4</v>
      </c>
      <c r="D125" s="19">
        <v>4</v>
      </c>
      <c r="E125" s="19">
        <v>4</v>
      </c>
      <c r="F125" s="19">
        <v>4</v>
      </c>
      <c r="G125" s="19">
        <v>4</v>
      </c>
      <c r="H125" s="6">
        <f t="shared" si="3"/>
        <v>3.9999999999999996</v>
      </c>
      <c r="J125" s="39"/>
      <c r="K125" s="39"/>
    </row>
    <row r="126" spans="1:11" x14ac:dyDescent="0.15">
      <c r="A126" s="19" t="s">
        <v>184</v>
      </c>
      <c r="B126" s="19" t="s">
        <v>244</v>
      </c>
      <c r="C126" s="19">
        <v>4</v>
      </c>
      <c r="D126" s="19">
        <v>4</v>
      </c>
      <c r="E126" s="19">
        <v>4</v>
      </c>
      <c r="F126" s="19">
        <v>4</v>
      </c>
      <c r="G126" s="19">
        <v>4</v>
      </c>
      <c r="H126" s="6">
        <f t="shared" si="3"/>
        <v>3.9999999999999996</v>
      </c>
      <c r="J126" s="39"/>
      <c r="K126" s="39"/>
    </row>
    <row r="127" spans="1:11" x14ac:dyDescent="0.15">
      <c r="A127" s="19" t="s">
        <v>54</v>
      </c>
      <c r="B127" s="19" t="s">
        <v>228</v>
      </c>
      <c r="C127" s="19">
        <v>4</v>
      </c>
      <c r="D127" s="19">
        <v>4</v>
      </c>
      <c r="E127" s="19">
        <v>4</v>
      </c>
      <c r="F127" s="19">
        <v>4</v>
      </c>
      <c r="G127" s="19">
        <v>4</v>
      </c>
      <c r="H127" s="6">
        <f t="shared" si="3"/>
        <v>3.9999999999999996</v>
      </c>
      <c r="J127" s="39"/>
      <c r="K127" s="39"/>
    </row>
    <row r="128" spans="1:11" x14ac:dyDescent="0.15">
      <c r="A128" s="19" t="s">
        <v>31</v>
      </c>
      <c r="B128" s="19" t="s">
        <v>246</v>
      </c>
      <c r="C128" s="19">
        <v>4</v>
      </c>
      <c r="D128" s="19">
        <v>4</v>
      </c>
      <c r="E128" s="19">
        <v>4</v>
      </c>
      <c r="F128" s="19">
        <v>4</v>
      </c>
      <c r="G128" s="19">
        <v>4</v>
      </c>
      <c r="H128" s="6">
        <f t="shared" si="3"/>
        <v>3.9999999999999996</v>
      </c>
      <c r="J128" s="39"/>
      <c r="K128" s="39"/>
    </row>
    <row r="129" spans="1:11" x14ac:dyDescent="0.15">
      <c r="A129" s="19" t="s">
        <v>38</v>
      </c>
      <c r="B129" s="19" t="s">
        <v>228</v>
      </c>
      <c r="C129" s="19">
        <v>4</v>
      </c>
      <c r="D129" s="19">
        <v>4</v>
      </c>
      <c r="E129" s="19">
        <v>4</v>
      </c>
      <c r="F129" s="19">
        <v>4</v>
      </c>
      <c r="G129" s="19">
        <v>4</v>
      </c>
      <c r="H129" s="6">
        <f t="shared" si="3"/>
        <v>3.9999999999999996</v>
      </c>
      <c r="J129" s="39"/>
      <c r="K129" s="39"/>
    </row>
    <row r="130" spans="1:11" x14ac:dyDescent="0.15">
      <c r="A130" s="19" t="s">
        <v>101</v>
      </c>
      <c r="B130" s="19" t="s">
        <v>228</v>
      </c>
      <c r="C130" s="19">
        <v>4</v>
      </c>
      <c r="D130" s="19">
        <v>4</v>
      </c>
      <c r="E130" s="19">
        <v>4</v>
      </c>
      <c r="F130" s="19">
        <v>4</v>
      </c>
      <c r="G130" s="19">
        <v>4</v>
      </c>
      <c r="H130" s="6">
        <f t="shared" ref="H130:H161" si="4" xml:space="preserve"> (C130 * 0.3) +  (D130 * 0.2) + (E130 * 0.2) + (F130 * 0.2) + (G130 * 0.1)</f>
        <v>3.9999999999999996</v>
      </c>
      <c r="J130" s="39"/>
      <c r="K130" s="39"/>
    </row>
    <row r="131" spans="1:11" x14ac:dyDescent="0.15">
      <c r="A131" s="19" t="s">
        <v>33</v>
      </c>
      <c r="B131" s="19" t="s">
        <v>228</v>
      </c>
      <c r="C131" s="19">
        <v>4</v>
      </c>
      <c r="D131" s="19">
        <v>4</v>
      </c>
      <c r="E131" s="19">
        <v>4</v>
      </c>
      <c r="F131" s="19">
        <v>4</v>
      </c>
      <c r="G131" s="19">
        <v>4</v>
      </c>
      <c r="H131" s="6">
        <f t="shared" si="4"/>
        <v>3.9999999999999996</v>
      </c>
      <c r="J131" s="39"/>
      <c r="K131" s="39"/>
    </row>
    <row r="132" spans="1:11" x14ac:dyDescent="0.15">
      <c r="A132" s="19" t="s">
        <v>161</v>
      </c>
      <c r="B132" s="19" t="s">
        <v>228</v>
      </c>
      <c r="C132" s="19">
        <v>4</v>
      </c>
      <c r="D132" s="19">
        <v>4</v>
      </c>
      <c r="E132" s="19">
        <v>4</v>
      </c>
      <c r="F132" s="19">
        <v>4</v>
      </c>
      <c r="G132" s="19">
        <v>4</v>
      </c>
      <c r="H132" s="6">
        <f t="shared" si="4"/>
        <v>3.9999999999999996</v>
      </c>
      <c r="J132" s="39"/>
      <c r="K132" s="39"/>
    </row>
    <row r="133" spans="1:11" x14ac:dyDescent="0.15">
      <c r="A133" s="19" t="s">
        <v>99</v>
      </c>
      <c r="B133" s="19" t="s">
        <v>228</v>
      </c>
      <c r="C133" s="19">
        <v>4</v>
      </c>
      <c r="D133" s="19">
        <v>3</v>
      </c>
      <c r="E133" s="19">
        <v>4</v>
      </c>
      <c r="F133" s="19">
        <v>4</v>
      </c>
      <c r="G133" s="19">
        <v>4</v>
      </c>
      <c r="H133" s="6">
        <f t="shared" si="4"/>
        <v>3.8000000000000003</v>
      </c>
      <c r="J133" s="39"/>
      <c r="K133" s="39"/>
    </row>
    <row r="134" spans="1:11" x14ac:dyDescent="0.15">
      <c r="A134" s="19" t="s">
        <v>152</v>
      </c>
      <c r="B134" s="19" t="s">
        <v>241</v>
      </c>
      <c r="C134" s="19">
        <v>4</v>
      </c>
      <c r="D134" s="19">
        <v>3</v>
      </c>
      <c r="E134" s="19">
        <v>4</v>
      </c>
      <c r="F134" s="19">
        <v>4</v>
      </c>
      <c r="G134" s="19">
        <v>4</v>
      </c>
      <c r="H134" s="6">
        <f t="shared" si="4"/>
        <v>3.8000000000000003</v>
      </c>
      <c r="J134" s="39"/>
      <c r="K134" s="39"/>
    </row>
    <row r="135" spans="1:11" x14ac:dyDescent="0.15">
      <c r="A135" s="19" t="s">
        <v>69</v>
      </c>
      <c r="B135" s="19" t="s">
        <v>228</v>
      </c>
      <c r="C135" s="19">
        <v>4</v>
      </c>
      <c r="D135" s="19">
        <v>4</v>
      </c>
      <c r="E135" s="19">
        <v>3</v>
      </c>
      <c r="F135" s="19">
        <v>4</v>
      </c>
      <c r="G135" s="19">
        <v>4</v>
      </c>
      <c r="H135" s="6">
        <f t="shared" si="4"/>
        <v>3.8000000000000003</v>
      </c>
      <c r="J135" s="39"/>
      <c r="K135" s="39"/>
    </row>
    <row r="136" spans="1:11" x14ac:dyDescent="0.15">
      <c r="A136" s="19" t="s">
        <v>196</v>
      </c>
      <c r="B136" s="19" t="s">
        <v>228</v>
      </c>
      <c r="C136" s="19">
        <v>4</v>
      </c>
      <c r="D136" s="19">
        <v>4</v>
      </c>
      <c r="E136" s="19">
        <v>3</v>
      </c>
      <c r="F136" s="19">
        <v>4</v>
      </c>
      <c r="G136" s="19">
        <v>4</v>
      </c>
      <c r="H136" s="6">
        <f t="shared" si="4"/>
        <v>3.8000000000000003</v>
      </c>
      <c r="J136" s="39"/>
      <c r="K136" s="39"/>
    </row>
    <row r="137" spans="1:11" x14ac:dyDescent="0.15">
      <c r="A137" s="19" t="s">
        <v>173</v>
      </c>
      <c r="B137" s="19" t="s">
        <v>228</v>
      </c>
      <c r="C137" s="19">
        <v>4</v>
      </c>
      <c r="D137" s="19">
        <v>4</v>
      </c>
      <c r="E137" s="19">
        <v>3</v>
      </c>
      <c r="F137" s="19">
        <v>4</v>
      </c>
      <c r="G137" s="19">
        <v>4</v>
      </c>
      <c r="H137" s="6">
        <f t="shared" si="4"/>
        <v>3.8000000000000003</v>
      </c>
      <c r="J137" s="39"/>
      <c r="K137" s="39"/>
    </row>
    <row r="138" spans="1:11" x14ac:dyDescent="0.15">
      <c r="A138" s="19" t="s">
        <v>98</v>
      </c>
      <c r="B138" s="19" t="s">
        <v>244</v>
      </c>
      <c r="C138" s="19">
        <v>4</v>
      </c>
      <c r="D138" s="19">
        <v>4</v>
      </c>
      <c r="E138" s="19">
        <v>3</v>
      </c>
      <c r="F138" s="19">
        <v>4</v>
      </c>
      <c r="G138" s="19">
        <v>4</v>
      </c>
      <c r="H138" s="6">
        <f t="shared" si="4"/>
        <v>3.8000000000000003</v>
      </c>
      <c r="J138" s="39"/>
      <c r="K138" s="39"/>
    </row>
    <row r="139" spans="1:11" x14ac:dyDescent="0.15">
      <c r="A139" s="19" t="s">
        <v>65</v>
      </c>
      <c r="B139" s="19" t="s">
        <v>228</v>
      </c>
      <c r="C139" s="19">
        <v>4</v>
      </c>
      <c r="D139" s="19">
        <v>4</v>
      </c>
      <c r="E139" s="19">
        <v>3</v>
      </c>
      <c r="F139" s="19">
        <v>4</v>
      </c>
      <c r="G139" s="19">
        <v>4</v>
      </c>
      <c r="H139" s="6">
        <f t="shared" si="4"/>
        <v>3.8000000000000003</v>
      </c>
      <c r="J139" s="39"/>
      <c r="K139" s="39"/>
    </row>
    <row r="140" spans="1:11" x14ac:dyDescent="0.15">
      <c r="A140" s="19" t="s">
        <v>178</v>
      </c>
      <c r="B140" s="19" t="s">
        <v>228</v>
      </c>
      <c r="C140" s="19">
        <v>4</v>
      </c>
      <c r="D140" s="19">
        <v>4</v>
      </c>
      <c r="E140" s="19">
        <v>3</v>
      </c>
      <c r="F140" s="19">
        <v>4</v>
      </c>
      <c r="G140" s="19">
        <v>4</v>
      </c>
      <c r="H140" s="6">
        <f t="shared" si="4"/>
        <v>3.8000000000000003</v>
      </c>
      <c r="J140" s="39"/>
      <c r="K140" s="39"/>
    </row>
    <row r="141" spans="1:11" x14ac:dyDescent="0.15">
      <c r="A141" s="19" t="s">
        <v>197</v>
      </c>
      <c r="B141" s="19" t="s">
        <v>228</v>
      </c>
      <c r="C141" s="19">
        <v>4</v>
      </c>
      <c r="D141" s="19">
        <v>4</v>
      </c>
      <c r="E141" s="19">
        <v>3</v>
      </c>
      <c r="F141" s="19">
        <v>4</v>
      </c>
      <c r="G141" s="19">
        <v>4</v>
      </c>
      <c r="H141" s="6">
        <f t="shared" si="4"/>
        <v>3.8000000000000003</v>
      </c>
      <c r="J141" s="39"/>
      <c r="K141" s="39"/>
    </row>
    <row r="142" spans="1:11" x14ac:dyDescent="0.15">
      <c r="A142" s="19" t="s">
        <v>35</v>
      </c>
      <c r="B142" s="19" t="s">
        <v>228</v>
      </c>
      <c r="C142" s="19">
        <v>4</v>
      </c>
      <c r="D142" s="19">
        <v>4</v>
      </c>
      <c r="E142" s="19">
        <v>3</v>
      </c>
      <c r="F142" s="19">
        <v>4</v>
      </c>
      <c r="G142" s="19">
        <v>4</v>
      </c>
      <c r="H142" s="6">
        <f t="shared" si="4"/>
        <v>3.8000000000000003</v>
      </c>
      <c r="J142" s="39"/>
      <c r="K142" s="39"/>
    </row>
    <row r="143" spans="1:11" x14ac:dyDescent="0.15">
      <c r="A143" s="19" t="s">
        <v>271</v>
      </c>
      <c r="B143" s="19" t="s">
        <v>228</v>
      </c>
      <c r="C143" s="19">
        <v>4</v>
      </c>
      <c r="D143" s="19">
        <v>4</v>
      </c>
      <c r="E143" s="19">
        <v>3</v>
      </c>
      <c r="F143" s="19">
        <v>4</v>
      </c>
      <c r="G143" s="19">
        <v>4</v>
      </c>
      <c r="H143" s="6">
        <f t="shared" si="4"/>
        <v>3.8000000000000003</v>
      </c>
      <c r="J143" s="39"/>
      <c r="K143" s="39"/>
    </row>
    <row r="144" spans="1:11" x14ac:dyDescent="0.15">
      <c r="A144" s="19" t="s">
        <v>55</v>
      </c>
      <c r="B144" s="19" t="s">
        <v>228</v>
      </c>
      <c r="C144" s="19">
        <v>4</v>
      </c>
      <c r="D144" s="19">
        <v>4</v>
      </c>
      <c r="E144" s="19">
        <v>3</v>
      </c>
      <c r="F144" s="19">
        <v>4</v>
      </c>
      <c r="G144" s="19">
        <v>4</v>
      </c>
      <c r="H144" s="6">
        <f t="shared" si="4"/>
        <v>3.8000000000000003</v>
      </c>
      <c r="J144" s="39"/>
      <c r="K144" s="39"/>
    </row>
    <row r="145" spans="1:11" x14ac:dyDescent="0.15">
      <c r="A145" s="19" t="s">
        <v>273</v>
      </c>
      <c r="B145" s="19" t="s">
        <v>228</v>
      </c>
      <c r="C145" s="19">
        <v>4</v>
      </c>
      <c r="D145" s="19">
        <v>4</v>
      </c>
      <c r="E145" s="19">
        <v>3</v>
      </c>
      <c r="F145" s="19">
        <v>4</v>
      </c>
      <c r="G145" s="19">
        <v>4</v>
      </c>
      <c r="H145" s="6">
        <f t="shared" si="4"/>
        <v>3.8000000000000003</v>
      </c>
      <c r="J145" s="39"/>
      <c r="K145" s="39"/>
    </row>
    <row r="146" spans="1:11" x14ac:dyDescent="0.15">
      <c r="A146" s="19" t="s">
        <v>276</v>
      </c>
      <c r="B146" s="19" t="s">
        <v>244</v>
      </c>
      <c r="C146" s="19">
        <v>4</v>
      </c>
      <c r="D146" s="19">
        <v>4</v>
      </c>
      <c r="E146" s="19">
        <v>3</v>
      </c>
      <c r="F146" s="19">
        <v>4</v>
      </c>
      <c r="G146" s="19">
        <v>4</v>
      </c>
      <c r="H146" s="6">
        <f t="shared" si="4"/>
        <v>3.8000000000000003</v>
      </c>
      <c r="J146" s="39"/>
      <c r="K146" s="39"/>
    </row>
    <row r="147" spans="1:11" x14ac:dyDescent="0.15">
      <c r="A147" s="19" t="s">
        <v>68</v>
      </c>
      <c r="B147" s="19" t="s">
        <v>222</v>
      </c>
      <c r="C147" s="19">
        <v>5</v>
      </c>
      <c r="D147" s="19">
        <v>3</v>
      </c>
      <c r="E147" s="19">
        <v>3</v>
      </c>
      <c r="F147" s="19">
        <v>4</v>
      </c>
      <c r="G147" s="19">
        <v>3</v>
      </c>
      <c r="H147" s="6">
        <f t="shared" si="4"/>
        <v>3.8</v>
      </c>
      <c r="J147" s="39"/>
      <c r="K147" s="39"/>
    </row>
    <row r="148" spans="1:11" x14ac:dyDescent="0.15">
      <c r="A148" s="19" t="s">
        <v>163</v>
      </c>
      <c r="B148" s="19" t="s">
        <v>222</v>
      </c>
      <c r="C148" s="19">
        <v>5</v>
      </c>
      <c r="D148" s="19">
        <v>3</v>
      </c>
      <c r="E148" s="19">
        <v>3</v>
      </c>
      <c r="F148" s="19">
        <v>4</v>
      </c>
      <c r="G148" s="19">
        <v>3</v>
      </c>
      <c r="H148" s="6">
        <f t="shared" si="4"/>
        <v>3.8</v>
      </c>
      <c r="J148" s="39"/>
      <c r="K148" s="39"/>
    </row>
    <row r="149" spans="1:11" x14ac:dyDescent="0.15">
      <c r="A149" s="19" t="s">
        <v>209</v>
      </c>
      <c r="B149" s="19" t="s">
        <v>222</v>
      </c>
      <c r="C149" s="19">
        <v>5</v>
      </c>
      <c r="D149" s="19">
        <v>3</v>
      </c>
      <c r="E149" s="19">
        <v>3</v>
      </c>
      <c r="F149" s="19">
        <v>4</v>
      </c>
      <c r="G149" s="19">
        <v>3</v>
      </c>
      <c r="H149" s="6">
        <f t="shared" si="4"/>
        <v>3.8</v>
      </c>
      <c r="J149" s="39"/>
      <c r="K149" s="39"/>
    </row>
    <row r="150" spans="1:11" x14ac:dyDescent="0.15">
      <c r="A150" s="19" t="s">
        <v>86</v>
      </c>
      <c r="B150" s="19" t="s">
        <v>222</v>
      </c>
      <c r="C150" s="19">
        <v>5</v>
      </c>
      <c r="D150" s="19">
        <v>3</v>
      </c>
      <c r="E150" s="19">
        <v>3</v>
      </c>
      <c r="F150" s="19">
        <v>4</v>
      </c>
      <c r="G150" s="19">
        <v>3</v>
      </c>
      <c r="H150" s="6">
        <f t="shared" si="4"/>
        <v>3.8</v>
      </c>
      <c r="J150" s="39"/>
      <c r="K150" s="39"/>
    </row>
    <row r="151" spans="1:11" x14ac:dyDescent="0.15">
      <c r="A151" s="19" t="s">
        <v>81</v>
      </c>
      <c r="B151" s="19" t="s">
        <v>223</v>
      </c>
      <c r="C151" s="19">
        <v>3</v>
      </c>
      <c r="D151" s="19">
        <v>3</v>
      </c>
      <c r="E151" s="19">
        <v>5</v>
      </c>
      <c r="F151" s="19">
        <v>4</v>
      </c>
      <c r="G151" s="19">
        <v>4</v>
      </c>
      <c r="H151" s="6">
        <f t="shared" si="4"/>
        <v>3.6999999999999997</v>
      </c>
      <c r="J151" s="39"/>
      <c r="K151" s="39"/>
    </row>
    <row r="152" spans="1:11" x14ac:dyDescent="0.15">
      <c r="A152" s="19" t="s">
        <v>267</v>
      </c>
      <c r="B152" s="19" t="s">
        <v>247</v>
      </c>
      <c r="C152" s="19">
        <v>3</v>
      </c>
      <c r="D152" s="19">
        <v>4</v>
      </c>
      <c r="E152" s="19">
        <v>4</v>
      </c>
      <c r="F152" s="19">
        <v>4</v>
      </c>
      <c r="G152" s="19">
        <v>4</v>
      </c>
      <c r="H152" s="6">
        <f t="shared" si="4"/>
        <v>3.6999999999999997</v>
      </c>
      <c r="J152" s="39"/>
      <c r="K152" s="39"/>
    </row>
    <row r="153" spans="1:11" x14ac:dyDescent="0.15">
      <c r="A153" s="19" t="s">
        <v>109</v>
      </c>
      <c r="B153" s="19" t="s">
        <v>230</v>
      </c>
      <c r="C153" s="19">
        <v>3</v>
      </c>
      <c r="D153" s="19">
        <v>4</v>
      </c>
      <c r="E153" s="19">
        <v>4</v>
      </c>
      <c r="F153" s="19">
        <v>4</v>
      </c>
      <c r="G153" s="19">
        <v>4</v>
      </c>
      <c r="H153" s="6">
        <f t="shared" si="4"/>
        <v>3.6999999999999997</v>
      </c>
      <c r="J153" s="39"/>
      <c r="K153" s="39"/>
    </row>
    <row r="154" spans="1:11" x14ac:dyDescent="0.15">
      <c r="A154" s="19" t="s">
        <v>90</v>
      </c>
      <c r="B154" s="19" t="s">
        <v>230</v>
      </c>
      <c r="C154" s="19">
        <v>3</v>
      </c>
      <c r="D154" s="19">
        <v>4</v>
      </c>
      <c r="E154" s="19">
        <v>4</v>
      </c>
      <c r="F154" s="19">
        <v>4</v>
      </c>
      <c r="G154" s="19">
        <v>4</v>
      </c>
      <c r="H154" s="6">
        <f t="shared" si="4"/>
        <v>3.6999999999999997</v>
      </c>
      <c r="J154" s="39"/>
      <c r="K154" s="39"/>
    </row>
    <row r="155" spans="1:11" x14ac:dyDescent="0.15">
      <c r="A155" s="19" t="s">
        <v>122</v>
      </c>
      <c r="B155" s="19" t="s">
        <v>230</v>
      </c>
      <c r="C155" s="19">
        <v>3</v>
      </c>
      <c r="D155" s="19">
        <v>4</v>
      </c>
      <c r="E155" s="19">
        <v>4</v>
      </c>
      <c r="F155" s="19">
        <v>4</v>
      </c>
      <c r="G155" s="19">
        <v>4</v>
      </c>
      <c r="H155" s="6">
        <f t="shared" si="4"/>
        <v>3.6999999999999997</v>
      </c>
      <c r="J155" s="39"/>
      <c r="K155" s="39"/>
    </row>
    <row r="156" spans="1:11" x14ac:dyDescent="0.15">
      <c r="A156" s="19" t="s">
        <v>60</v>
      </c>
      <c r="B156" s="19" t="s">
        <v>247</v>
      </c>
      <c r="C156" s="19">
        <v>3</v>
      </c>
      <c r="D156" s="19">
        <v>4</v>
      </c>
      <c r="E156" s="19">
        <v>4</v>
      </c>
      <c r="F156" s="19">
        <v>4</v>
      </c>
      <c r="G156" s="19">
        <v>4</v>
      </c>
      <c r="H156" s="6">
        <f t="shared" si="4"/>
        <v>3.6999999999999997</v>
      </c>
      <c r="J156" s="39"/>
      <c r="K156" s="39"/>
    </row>
    <row r="157" spans="1:11" x14ac:dyDescent="0.15">
      <c r="A157" s="19" t="s">
        <v>157</v>
      </c>
      <c r="B157" s="19" t="s">
        <v>224</v>
      </c>
      <c r="C157" s="19">
        <v>3</v>
      </c>
      <c r="D157" s="19">
        <v>4</v>
      </c>
      <c r="E157" s="19">
        <v>4</v>
      </c>
      <c r="F157" s="19">
        <v>4</v>
      </c>
      <c r="G157" s="19">
        <v>4</v>
      </c>
      <c r="H157" s="6">
        <f t="shared" si="4"/>
        <v>3.6999999999999997</v>
      </c>
      <c r="J157" s="39"/>
      <c r="K157" s="39"/>
    </row>
    <row r="158" spans="1:11" x14ac:dyDescent="0.15">
      <c r="A158" s="19" t="s">
        <v>78</v>
      </c>
      <c r="B158" s="19" t="s">
        <v>224</v>
      </c>
      <c r="C158" s="19">
        <v>3</v>
      </c>
      <c r="D158" s="19">
        <v>4</v>
      </c>
      <c r="E158" s="19">
        <v>4</v>
      </c>
      <c r="F158" s="19">
        <v>4</v>
      </c>
      <c r="G158" s="19">
        <v>4</v>
      </c>
      <c r="H158" s="6">
        <f t="shared" si="4"/>
        <v>3.6999999999999997</v>
      </c>
      <c r="J158" s="39"/>
      <c r="K158" s="39"/>
    </row>
    <row r="159" spans="1:11" x14ac:dyDescent="0.15">
      <c r="A159" s="19" t="s">
        <v>87</v>
      </c>
      <c r="B159" s="19" t="s">
        <v>230</v>
      </c>
      <c r="C159" s="19">
        <v>3</v>
      </c>
      <c r="D159" s="19">
        <v>4</v>
      </c>
      <c r="E159" s="19">
        <v>4</v>
      </c>
      <c r="F159" s="19">
        <v>4</v>
      </c>
      <c r="G159" s="19">
        <v>4</v>
      </c>
      <c r="H159" s="6">
        <f t="shared" si="4"/>
        <v>3.6999999999999997</v>
      </c>
      <c r="J159" s="39"/>
      <c r="K159" s="39"/>
    </row>
    <row r="160" spans="1:11" x14ac:dyDescent="0.15">
      <c r="A160" s="19" t="s">
        <v>126</v>
      </c>
      <c r="B160" s="19" t="s">
        <v>230</v>
      </c>
      <c r="C160" s="19">
        <v>3</v>
      </c>
      <c r="D160" s="19">
        <v>4</v>
      </c>
      <c r="E160" s="19">
        <v>4</v>
      </c>
      <c r="F160" s="19">
        <v>4</v>
      </c>
      <c r="G160" s="19">
        <v>4</v>
      </c>
      <c r="H160" s="6">
        <f t="shared" si="4"/>
        <v>3.6999999999999997</v>
      </c>
      <c r="J160" s="39"/>
      <c r="K160" s="39"/>
    </row>
    <row r="161" spans="1:11" x14ac:dyDescent="0.15">
      <c r="A161" s="19" t="s">
        <v>193</v>
      </c>
      <c r="B161" s="19" t="s">
        <v>238</v>
      </c>
      <c r="C161" s="19">
        <v>3</v>
      </c>
      <c r="D161" s="19">
        <v>4</v>
      </c>
      <c r="E161" s="19">
        <v>4</v>
      </c>
      <c r="F161" s="19">
        <v>4</v>
      </c>
      <c r="G161" s="19">
        <v>4</v>
      </c>
      <c r="H161" s="6">
        <f t="shared" si="4"/>
        <v>3.6999999999999997</v>
      </c>
      <c r="J161" s="39"/>
      <c r="K161" s="39"/>
    </row>
    <row r="162" spans="1:11" x14ac:dyDescent="0.15">
      <c r="A162" s="19" t="s">
        <v>114</v>
      </c>
      <c r="B162" s="19" t="s">
        <v>237</v>
      </c>
      <c r="C162" s="19">
        <v>3</v>
      </c>
      <c r="D162" s="19">
        <v>4</v>
      </c>
      <c r="E162" s="19">
        <v>4</v>
      </c>
      <c r="F162" s="19">
        <v>4</v>
      </c>
      <c r="G162" s="19">
        <v>3</v>
      </c>
      <c r="H162" s="6">
        <f t="shared" ref="H162:H193" si="5" xml:space="preserve"> (C162 * 0.3) +  (D162 * 0.2) + (E162 * 0.2) + (F162 * 0.2) + (G162 * 0.1)</f>
        <v>3.5999999999999996</v>
      </c>
      <c r="J162" s="39"/>
      <c r="K162" s="39"/>
    </row>
    <row r="163" spans="1:11" x14ac:dyDescent="0.15">
      <c r="A163" s="19" t="s">
        <v>12</v>
      </c>
      <c r="B163" s="19" t="s">
        <v>224</v>
      </c>
      <c r="C163" s="19">
        <v>3</v>
      </c>
      <c r="D163" s="19">
        <v>3</v>
      </c>
      <c r="E163" s="19">
        <v>5</v>
      </c>
      <c r="F163" s="19">
        <v>3</v>
      </c>
      <c r="G163" s="19">
        <v>4</v>
      </c>
      <c r="H163" s="6">
        <f t="shared" si="5"/>
        <v>3.5</v>
      </c>
      <c r="J163" s="39"/>
      <c r="K163" s="39"/>
    </row>
    <row r="164" spans="1:11" x14ac:dyDescent="0.15">
      <c r="A164" s="19" t="s">
        <v>25</v>
      </c>
      <c r="B164" s="19" t="s">
        <v>238</v>
      </c>
      <c r="C164" s="19">
        <v>3</v>
      </c>
      <c r="D164" s="19">
        <v>4</v>
      </c>
      <c r="E164" s="19">
        <v>4</v>
      </c>
      <c r="F164" s="19">
        <v>3</v>
      </c>
      <c r="G164" s="19">
        <v>4</v>
      </c>
      <c r="H164" s="6">
        <f t="shared" si="5"/>
        <v>3.5</v>
      </c>
      <c r="J164" s="39"/>
      <c r="K164" s="39"/>
    </row>
    <row r="165" spans="1:11" x14ac:dyDescent="0.15">
      <c r="A165" s="19" t="s">
        <v>145</v>
      </c>
      <c r="B165" s="19" t="s">
        <v>248</v>
      </c>
      <c r="C165" s="19">
        <v>3</v>
      </c>
      <c r="D165" s="19">
        <v>4</v>
      </c>
      <c r="E165" s="19">
        <v>4</v>
      </c>
      <c r="F165" s="19">
        <v>3</v>
      </c>
      <c r="G165" s="19">
        <v>4</v>
      </c>
      <c r="H165" s="6">
        <f t="shared" si="5"/>
        <v>3.5</v>
      </c>
      <c r="J165" s="39"/>
      <c r="K165" s="39"/>
    </row>
    <row r="166" spans="1:11" x14ac:dyDescent="0.15">
      <c r="A166" s="19" t="s">
        <v>59</v>
      </c>
      <c r="B166" s="19" t="s">
        <v>227</v>
      </c>
      <c r="C166" s="19">
        <v>4</v>
      </c>
      <c r="D166" s="19">
        <v>3</v>
      </c>
      <c r="E166" s="19">
        <v>3</v>
      </c>
      <c r="F166" s="19">
        <v>4</v>
      </c>
      <c r="G166" s="19">
        <v>3</v>
      </c>
      <c r="H166" s="6">
        <f t="shared" si="5"/>
        <v>3.5</v>
      </c>
      <c r="J166" s="39"/>
      <c r="K166" s="39"/>
    </row>
    <row r="167" spans="1:11" x14ac:dyDescent="0.15">
      <c r="A167" s="19" t="s">
        <v>42</v>
      </c>
      <c r="B167" s="19" t="s">
        <v>233</v>
      </c>
      <c r="C167" s="19">
        <v>3</v>
      </c>
      <c r="D167" s="19">
        <v>4</v>
      </c>
      <c r="E167" s="19">
        <v>4</v>
      </c>
      <c r="F167" s="19">
        <v>3</v>
      </c>
      <c r="G167" s="19">
        <v>4</v>
      </c>
      <c r="H167" s="6">
        <f t="shared" si="5"/>
        <v>3.5</v>
      </c>
      <c r="J167" s="39"/>
      <c r="K167" s="39"/>
    </row>
    <row r="168" spans="1:11" x14ac:dyDescent="0.15">
      <c r="A168" s="19" t="s">
        <v>162</v>
      </c>
      <c r="B168" s="19" t="s">
        <v>223</v>
      </c>
      <c r="C168" s="19">
        <v>3</v>
      </c>
      <c r="D168" s="19">
        <v>3</v>
      </c>
      <c r="E168" s="19">
        <v>4</v>
      </c>
      <c r="F168" s="19">
        <v>4</v>
      </c>
      <c r="G168" s="19">
        <v>4</v>
      </c>
      <c r="H168" s="6">
        <f t="shared" si="5"/>
        <v>3.4999999999999996</v>
      </c>
      <c r="J168" s="39"/>
      <c r="K168" s="39"/>
    </row>
    <row r="169" spans="1:11" x14ac:dyDescent="0.15">
      <c r="A169" s="19" t="s">
        <v>47</v>
      </c>
      <c r="B169" s="19" t="s">
        <v>239</v>
      </c>
      <c r="C169" s="19">
        <v>1</v>
      </c>
      <c r="D169" s="19">
        <v>5</v>
      </c>
      <c r="E169" s="19">
        <v>5</v>
      </c>
      <c r="F169" s="19">
        <v>4</v>
      </c>
      <c r="G169" s="19">
        <v>4</v>
      </c>
      <c r="H169" s="6">
        <f t="shared" si="5"/>
        <v>3.4999999999999996</v>
      </c>
      <c r="J169" s="39"/>
      <c r="K169" s="39"/>
    </row>
    <row r="170" spans="1:11" x14ac:dyDescent="0.15">
      <c r="A170" s="19" t="s">
        <v>14</v>
      </c>
      <c r="B170" s="19" t="s">
        <v>239</v>
      </c>
      <c r="C170" s="19">
        <v>1</v>
      </c>
      <c r="D170" s="19">
        <v>5</v>
      </c>
      <c r="E170" s="19">
        <v>5</v>
      </c>
      <c r="F170" s="19">
        <v>4</v>
      </c>
      <c r="G170" s="19">
        <v>4</v>
      </c>
      <c r="H170" s="6">
        <f t="shared" si="5"/>
        <v>3.4999999999999996</v>
      </c>
      <c r="J170" s="39"/>
      <c r="K170" s="39"/>
    </row>
    <row r="171" spans="1:11" x14ac:dyDescent="0.15">
      <c r="A171" s="19" t="s">
        <v>61</v>
      </c>
      <c r="B171" s="19" t="s">
        <v>224</v>
      </c>
      <c r="C171" s="19">
        <v>3</v>
      </c>
      <c r="D171" s="19">
        <v>3</v>
      </c>
      <c r="E171" s="19">
        <v>4</v>
      </c>
      <c r="F171" s="19">
        <v>4</v>
      </c>
      <c r="G171" s="19">
        <v>4</v>
      </c>
      <c r="H171" s="6">
        <f t="shared" si="5"/>
        <v>3.4999999999999996</v>
      </c>
      <c r="J171" s="39"/>
      <c r="K171" s="39"/>
    </row>
    <row r="172" spans="1:11" x14ac:dyDescent="0.15">
      <c r="A172" s="19" t="s">
        <v>134</v>
      </c>
      <c r="B172" s="19" t="s">
        <v>239</v>
      </c>
      <c r="C172" s="19">
        <v>1</v>
      </c>
      <c r="D172" s="19">
        <v>5</v>
      </c>
      <c r="E172" s="19">
        <v>5</v>
      </c>
      <c r="F172" s="19">
        <v>4</v>
      </c>
      <c r="G172" s="19">
        <v>4</v>
      </c>
      <c r="H172" s="6">
        <f t="shared" si="5"/>
        <v>3.4999999999999996</v>
      </c>
      <c r="J172" s="39"/>
      <c r="K172" s="39"/>
    </row>
    <row r="173" spans="1:11" x14ac:dyDescent="0.15">
      <c r="A173" s="19" t="s">
        <v>194</v>
      </c>
      <c r="B173" s="19" t="s">
        <v>239</v>
      </c>
      <c r="C173" s="19">
        <v>1</v>
      </c>
      <c r="D173" s="19">
        <v>5</v>
      </c>
      <c r="E173" s="19">
        <v>5</v>
      </c>
      <c r="F173" s="19">
        <v>4</v>
      </c>
      <c r="G173" s="19">
        <v>4</v>
      </c>
      <c r="H173" s="6">
        <f t="shared" si="5"/>
        <v>3.4999999999999996</v>
      </c>
      <c r="J173" s="39"/>
      <c r="K173" s="39"/>
    </row>
    <row r="174" spans="1:11" x14ac:dyDescent="0.15">
      <c r="A174" s="19" t="s">
        <v>84</v>
      </c>
      <c r="B174" s="19" t="s">
        <v>239</v>
      </c>
      <c r="C174" s="19">
        <v>1</v>
      </c>
      <c r="D174" s="19">
        <v>5</v>
      </c>
      <c r="E174" s="19">
        <v>5</v>
      </c>
      <c r="F174" s="19">
        <v>4</v>
      </c>
      <c r="G174" s="19">
        <v>4</v>
      </c>
      <c r="H174" s="6">
        <f t="shared" si="5"/>
        <v>3.4999999999999996</v>
      </c>
      <c r="J174" s="39"/>
      <c r="K174" s="39"/>
    </row>
    <row r="175" spans="1:11" x14ac:dyDescent="0.15">
      <c r="A175" s="19" t="s">
        <v>37</v>
      </c>
      <c r="B175" s="19" t="s">
        <v>239</v>
      </c>
      <c r="C175" s="19">
        <v>1</v>
      </c>
      <c r="D175" s="19">
        <v>5</v>
      </c>
      <c r="E175" s="19">
        <v>5</v>
      </c>
      <c r="F175" s="19">
        <v>4</v>
      </c>
      <c r="G175" s="19">
        <v>4</v>
      </c>
      <c r="H175" s="6">
        <f t="shared" si="5"/>
        <v>3.4999999999999996</v>
      </c>
      <c r="J175" s="39"/>
      <c r="K175" s="39"/>
    </row>
    <row r="176" spans="1:11" x14ac:dyDescent="0.15">
      <c r="A176" s="19" t="s">
        <v>88</v>
      </c>
      <c r="B176" s="19" t="s">
        <v>223</v>
      </c>
      <c r="C176" s="19">
        <v>3</v>
      </c>
      <c r="D176" s="19">
        <v>4</v>
      </c>
      <c r="E176" s="19">
        <v>3</v>
      </c>
      <c r="F176" s="19">
        <v>4</v>
      </c>
      <c r="G176" s="19">
        <v>4</v>
      </c>
      <c r="H176" s="6">
        <f t="shared" si="5"/>
        <v>3.4999999999999996</v>
      </c>
      <c r="J176" s="39"/>
      <c r="K176" s="39"/>
    </row>
    <row r="177" spans="1:11" x14ac:dyDescent="0.15">
      <c r="A177" s="19" t="s">
        <v>275</v>
      </c>
      <c r="B177" s="19" t="s">
        <v>252</v>
      </c>
      <c r="C177" s="19">
        <v>1</v>
      </c>
      <c r="D177" s="19">
        <v>5</v>
      </c>
      <c r="E177" s="19">
        <v>5</v>
      </c>
      <c r="F177" s="19">
        <v>4</v>
      </c>
      <c r="G177" s="19">
        <v>4</v>
      </c>
      <c r="H177" s="6">
        <f t="shared" si="5"/>
        <v>3.4999999999999996</v>
      </c>
      <c r="J177" s="39"/>
      <c r="K177" s="39"/>
    </row>
    <row r="178" spans="1:11" x14ac:dyDescent="0.15">
      <c r="A178" s="19" t="s">
        <v>64</v>
      </c>
      <c r="B178" s="19" t="s">
        <v>239</v>
      </c>
      <c r="C178" s="19">
        <v>1</v>
      </c>
      <c r="D178" s="19">
        <v>5</v>
      </c>
      <c r="E178" s="19">
        <v>5</v>
      </c>
      <c r="F178" s="19">
        <v>4</v>
      </c>
      <c r="G178" s="19">
        <v>4</v>
      </c>
      <c r="H178" s="6">
        <f t="shared" si="5"/>
        <v>3.4999999999999996</v>
      </c>
      <c r="J178" s="39"/>
      <c r="K178" s="39"/>
    </row>
    <row r="179" spans="1:11" x14ac:dyDescent="0.15">
      <c r="A179" s="19" t="s">
        <v>103</v>
      </c>
      <c r="B179" s="19" t="s">
        <v>237</v>
      </c>
      <c r="C179" s="19">
        <v>3</v>
      </c>
      <c r="D179" s="19">
        <v>3</v>
      </c>
      <c r="E179" s="19">
        <v>4</v>
      </c>
      <c r="F179" s="19">
        <v>4</v>
      </c>
      <c r="G179" s="19">
        <v>3</v>
      </c>
      <c r="H179" s="6">
        <f t="shared" si="5"/>
        <v>3.3999999999999995</v>
      </c>
      <c r="J179" s="39"/>
      <c r="K179" s="39"/>
    </row>
    <row r="180" spans="1:11" x14ac:dyDescent="0.15">
      <c r="A180" s="19" t="s">
        <v>207</v>
      </c>
      <c r="B180" s="19" t="s">
        <v>229</v>
      </c>
      <c r="C180" s="19">
        <v>3</v>
      </c>
      <c r="D180" s="19">
        <v>3</v>
      </c>
      <c r="E180" s="19">
        <v>4</v>
      </c>
      <c r="F180" s="19">
        <v>4</v>
      </c>
      <c r="G180" s="19">
        <v>3</v>
      </c>
      <c r="H180" s="6">
        <f t="shared" si="5"/>
        <v>3.3999999999999995</v>
      </c>
      <c r="J180" s="39"/>
      <c r="K180" s="39"/>
    </row>
    <row r="181" spans="1:11" x14ac:dyDescent="0.15">
      <c r="A181" s="19" t="s">
        <v>154</v>
      </c>
      <c r="B181" s="19" t="s">
        <v>239</v>
      </c>
      <c r="C181" s="19">
        <v>1</v>
      </c>
      <c r="D181" s="19">
        <v>4</v>
      </c>
      <c r="E181" s="19">
        <v>5</v>
      </c>
      <c r="F181" s="19">
        <v>4</v>
      </c>
      <c r="G181" s="19">
        <v>4</v>
      </c>
      <c r="H181" s="6">
        <f t="shared" si="5"/>
        <v>3.3000000000000003</v>
      </c>
      <c r="J181" s="39"/>
      <c r="K181" s="39"/>
    </row>
    <row r="182" spans="1:11" x14ac:dyDescent="0.15">
      <c r="A182" s="19" t="s">
        <v>100</v>
      </c>
      <c r="B182" s="19" t="s">
        <v>252</v>
      </c>
      <c r="C182" s="19">
        <v>1</v>
      </c>
      <c r="D182" s="19">
        <v>4</v>
      </c>
      <c r="E182" s="19">
        <v>5</v>
      </c>
      <c r="F182" s="19">
        <v>4</v>
      </c>
      <c r="G182" s="19">
        <v>4</v>
      </c>
      <c r="H182" s="6">
        <f t="shared" si="5"/>
        <v>3.3000000000000003</v>
      </c>
      <c r="J182" s="39"/>
      <c r="K182" s="39"/>
    </row>
    <row r="183" spans="1:11" x14ac:dyDescent="0.15">
      <c r="A183" s="19" t="s">
        <v>16</v>
      </c>
      <c r="B183" s="19" t="s">
        <v>224</v>
      </c>
      <c r="C183" s="19">
        <v>3</v>
      </c>
      <c r="D183" s="19">
        <v>3</v>
      </c>
      <c r="E183" s="19">
        <v>4</v>
      </c>
      <c r="F183" s="19">
        <v>3</v>
      </c>
      <c r="G183" s="19">
        <v>4</v>
      </c>
      <c r="H183" s="6">
        <f t="shared" si="5"/>
        <v>3.3</v>
      </c>
      <c r="J183" s="39"/>
      <c r="K183" s="39"/>
    </row>
    <row r="184" spans="1:11" x14ac:dyDescent="0.15">
      <c r="A184" s="19" t="s">
        <v>200</v>
      </c>
      <c r="B184" s="19" t="s">
        <v>245</v>
      </c>
      <c r="C184" s="19">
        <v>4</v>
      </c>
      <c r="D184" s="19">
        <v>2</v>
      </c>
      <c r="E184" s="19">
        <v>3</v>
      </c>
      <c r="F184" s="19">
        <v>4</v>
      </c>
      <c r="G184" s="19">
        <v>3</v>
      </c>
      <c r="H184" s="6">
        <f t="shared" si="5"/>
        <v>3.3</v>
      </c>
      <c r="J184" s="39"/>
      <c r="K184" s="39"/>
    </row>
    <row r="185" spans="1:11" x14ac:dyDescent="0.15">
      <c r="A185" s="19" t="s">
        <v>146</v>
      </c>
      <c r="B185" s="19" t="s">
        <v>230</v>
      </c>
      <c r="C185" s="19">
        <v>3</v>
      </c>
      <c r="D185" s="19">
        <v>3</v>
      </c>
      <c r="E185" s="19">
        <v>4</v>
      </c>
      <c r="F185" s="19">
        <v>3</v>
      </c>
      <c r="G185" s="19">
        <v>3</v>
      </c>
      <c r="H185" s="6">
        <f t="shared" si="5"/>
        <v>3.2</v>
      </c>
      <c r="J185" s="39"/>
      <c r="K185" s="39"/>
    </row>
    <row r="186" spans="1:11" x14ac:dyDescent="0.15">
      <c r="A186" s="19" t="s">
        <v>21</v>
      </c>
      <c r="B186" s="19" t="s">
        <v>227</v>
      </c>
      <c r="C186" s="19">
        <v>4</v>
      </c>
      <c r="D186" s="19">
        <v>2</v>
      </c>
      <c r="E186" s="19">
        <v>3</v>
      </c>
      <c r="F186" s="19">
        <v>4</v>
      </c>
      <c r="G186" s="19">
        <v>2</v>
      </c>
      <c r="H186" s="6">
        <f t="shared" si="5"/>
        <v>3.2</v>
      </c>
      <c r="J186" s="39"/>
      <c r="K186" s="39"/>
    </row>
    <row r="187" spans="1:11" x14ac:dyDescent="0.15">
      <c r="A187" s="19" t="s">
        <v>85</v>
      </c>
      <c r="B187" s="19" t="s">
        <v>229</v>
      </c>
      <c r="C187" s="19">
        <v>3</v>
      </c>
      <c r="D187" s="19">
        <v>3</v>
      </c>
      <c r="E187" s="19">
        <v>3</v>
      </c>
      <c r="F187" s="19">
        <v>4</v>
      </c>
      <c r="G187" s="19">
        <v>3</v>
      </c>
      <c r="H187" s="6">
        <f t="shared" si="5"/>
        <v>3.2</v>
      </c>
      <c r="J187" s="39"/>
      <c r="K187" s="39"/>
    </row>
    <row r="188" spans="1:11" x14ac:dyDescent="0.15">
      <c r="A188" s="19" t="s">
        <v>36</v>
      </c>
      <c r="B188" s="19" t="s">
        <v>229</v>
      </c>
      <c r="C188" s="19">
        <v>3</v>
      </c>
      <c r="D188" s="19">
        <v>3</v>
      </c>
      <c r="E188" s="19">
        <v>3</v>
      </c>
      <c r="F188" s="19">
        <v>4</v>
      </c>
      <c r="G188" s="19">
        <v>3</v>
      </c>
      <c r="H188" s="6">
        <f t="shared" si="5"/>
        <v>3.2</v>
      </c>
      <c r="J188" s="39"/>
      <c r="K188" s="39"/>
    </row>
    <row r="189" spans="1:11" x14ac:dyDescent="0.15">
      <c r="A189" s="19" t="s">
        <v>171</v>
      </c>
      <c r="B189" s="19" t="s">
        <v>229</v>
      </c>
      <c r="C189" s="19">
        <v>3</v>
      </c>
      <c r="D189" s="19">
        <v>3</v>
      </c>
      <c r="E189" s="19">
        <v>3</v>
      </c>
      <c r="F189" s="19">
        <v>4</v>
      </c>
      <c r="G189" s="19">
        <v>3</v>
      </c>
      <c r="H189" s="6">
        <f t="shared" si="5"/>
        <v>3.2</v>
      </c>
      <c r="J189" s="39"/>
      <c r="K189" s="39"/>
    </row>
    <row r="190" spans="1:11" x14ac:dyDescent="0.15">
      <c r="A190" s="19" t="s">
        <v>32</v>
      </c>
      <c r="B190" s="19" t="s">
        <v>233</v>
      </c>
      <c r="C190" s="19">
        <v>3</v>
      </c>
      <c r="D190" s="19">
        <v>2</v>
      </c>
      <c r="E190" s="19">
        <v>4</v>
      </c>
      <c r="F190" s="19">
        <v>4</v>
      </c>
      <c r="G190" s="19">
        <v>3</v>
      </c>
      <c r="H190" s="6">
        <f t="shared" si="5"/>
        <v>3.1999999999999993</v>
      </c>
      <c r="J190" s="39"/>
      <c r="K190" s="39"/>
    </row>
    <row r="191" spans="1:11" x14ac:dyDescent="0.15">
      <c r="A191" s="19" t="s">
        <v>62</v>
      </c>
      <c r="B191" s="19" t="s">
        <v>227</v>
      </c>
      <c r="C191" s="19">
        <v>4</v>
      </c>
      <c r="D191" s="19">
        <v>2</v>
      </c>
      <c r="E191" s="19">
        <v>3</v>
      </c>
      <c r="F191" s="19">
        <v>3</v>
      </c>
      <c r="G191" s="19">
        <v>3</v>
      </c>
      <c r="H191" s="6">
        <f t="shared" si="5"/>
        <v>3.1000000000000005</v>
      </c>
      <c r="J191" s="39"/>
      <c r="K191" s="39"/>
    </row>
    <row r="192" spans="1:11" x14ac:dyDescent="0.15">
      <c r="A192" s="19" t="s">
        <v>150</v>
      </c>
      <c r="B192" s="19" t="s">
        <v>240</v>
      </c>
      <c r="C192" s="19">
        <v>4</v>
      </c>
      <c r="D192" s="19">
        <v>2</v>
      </c>
      <c r="E192" s="19">
        <v>3</v>
      </c>
      <c r="F192" s="19">
        <v>3</v>
      </c>
      <c r="G192" s="19">
        <v>2</v>
      </c>
      <c r="H192" s="6">
        <f t="shared" si="5"/>
        <v>3.0000000000000004</v>
      </c>
      <c r="J192" s="39"/>
      <c r="K192" s="39"/>
    </row>
    <row r="193" spans="1:11" x14ac:dyDescent="0.15">
      <c r="A193" s="19" t="s">
        <v>45</v>
      </c>
      <c r="B193" s="19" t="s">
        <v>226</v>
      </c>
      <c r="C193" s="19">
        <v>3</v>
      </c>
      <c r="D193" s="19">
        <v>2</v>
      </c>
      <c r="E193" s="19">
        <v>4</v>
      </c>
      <c r="F193" s="19">
        <v>3</v>
      </c>
      <c r="G193" s="19">
        <v>3</v>
      </c>
      <c r="H193" s="6">
        <f t="shared" si="5"/>
        <v>3</v>
      </c>
      <c r="J193" s="39"/>
      <c r="K193" s="39"/>
    </row>
    <row r="194" spans="1:11" x14ac:dyDescent="0.15">
      <c r="A194" s="19" t="s">
        <v>49</v>
      </c>
      <c r="B194" s="19" t="s">
        <v>226</v>
      </c>
      <c r="C194" s="19">
        <v>3</v>
      </c>
      <c r="D194" s="19">
        <v>2</v>
      </c>
      <c r="E194" s="19">
        <v>4</v>
      </c>
      <c r="F194" s="19">
        <v>3</v>
      </c>
      <c r="G194" s="19">
        <v>3</v>
      </c>
      <c r="H194" s="6">
        <f t="shared" ref="H194:H225" si="6" xml:space="preserve"> (C194 * 0.3) +  (D194 * 0.2) + (E194 * 0.2) + (F194 * 0.2) + (G194 * 0.1)</f>
        <v>3</v>
      </c>
      <c r="J194" s="39"/>
      <c r="K194" s="39"/>
    </row>
    <row r="195" spans="1:11" x14ac:dyDescent="0.15">
      <c r="A195" s="19" t="s">
        <v>83</v>
      </c>
      <c r="B195" s="19" t="s">
        <v>233</v>
      </c>
      <c r="C195" s="19">
        <v>3</v>
      </c>
      <c r="D195" s="19">
        <v>2</v>
      </c>
      <c r="E195" s="19">
        <v>4</v>
      </c>
      <c r="F195" s="19">
        <v>3</v>
      </c>
      <c r="G195" s="19">
        <v>3</v>
      </c>
      <c r="H195" s="6">
        <f t="shared" si="6"/>
        <v>3</v>
      </c>
      <c r="J195" s="39"/>
      <c r="K195" s="39"/>
    </row>
    <row r="196" spans="1:11" x14ac:dyDescent="0.15">
      <c r="A196" s="19" t="s">
        <v>70</v>
      </c>
      <c r="B196" s="19" t="s">
        <v>231</v>
      </c>
      <c r="C196" s="19">
        <v>2</v>
      </c>
      <c r="D196" s="19">
        <v>2</v>
      </c>
      <c r="E196" s="19">
        <v>4</v>
      </c>
      <c r="F196" s="19">
        <v>3</v>
      </c>
      <c r="G196" s="19">
        <v>2</v>
      </c>
      <c r="H196" s="6">
        <f t="shared" si="6"/>
        <v>2.6000000000000005</v>
      </c>
      <c r="J196" s="39"/>
      <c r="K196" s="39"/>
    </row>
    <row r="197" spans="1:11" x14ac:dyDescent="0.15">
      <c r="A197" s="19" t="s">
        <v>172</v>
      </c>
      <c r="B197" s="19" t="s">
        <v>234</v>
      </c>
      <c r="C197" s="19">
        <v>2</v>
      </c>
      <c r="D197" s="19">
        <v>2</v>
      </c>
      <c r="E197" s="19">
        <v>3</v>
      </c>
      <c r="F197" s="19">
        <v>3</v>
      </c>
      <c r="G197" s="19">
        <v>3</v>
      </c>
      <c r="H197" s="6">
        <f t="shared" si="6"/>
        <v>2.5</v>
      </c>
      <c r="J197" s="39"/>
      <c r="K197" s="39"/>
    </row>
    <row r="198" spans="1:11" x14ac:dyDescent="0.15">
      <c r="A198" s="19" t="s">
        <v>76</v>
      </c>
      <c r="B198" s="19" t="s">
        <v>229</v>
      </c>
      <c r="C198" s="19">
        <v>2</v>
      </c>
      <c r="D198" s="19">
        <v>2</v>
      </c>
      <c r="E198" s="19">
        <v>3</v>
      </c>
      <c r="F198" s="19">
        <v>3</v>
      </c>
      <c r="G198" s="19">
        <v>3</v>
      </c>
      <c r="H198" s="6">
        <f t="shared" si="6"/>
        <v>2.5</v>
      </c>
      <c r="J198" s="39"/>
      <c r="K198" s="39"/>
    </row>
    <row r="199" spans="1:11" x14ac:dyDescent="0.15">
      <c r="A199" s="19" t="s">
        <v>73</v>
      </c>
      <c r="B199" s="19" t="s">
        <v>234</v>
      </c>
      <c r="C199" s="19">
        <v>2</v>
      </c>
      <c r="D199" s="19">
        <v>2</v>
      </c>
      <c r="E199" s="19">
        <v>3</v>
      </c>
      <c r="F199" s="19">
        <v>3</v>
      </c>
      <c r="G199" s="19">
        <v>3</v>
      </c>
      <c r="H199" s="6">
        <f t="shared" si="6"/>
        <v>2.5</v>
      </c>
      <c r="J199" s="39"/>
      <c r="K199" s="39"/>
    </row>
    <row r="200" spans="1:11" x14ac:dyDescent="0.15">
      <c r="A200" s="19" t="s">
        <v>50</v>
      </c>
      <c r="B200" s="19" t="s">
        <v>229</v>
      </c>
      <c r="C200" s="19">
        <v>2</v>
      </c>
      <c r="D200" s="19">
        <v>2</v>
      </c>
      <c r="E200" s="19">
        <v>3</v>
      </c>
      <c r="F200" s="19">
        <v>3</v>
      </c>
      <c r="G200" s="19">
        <v>2</v>
      </c>
      <c r="H200" s="6">
        <f t="shared" si="6"/>
        <v>2.4000000000000004</v>
      </c>
      <c r="J200" s="39"/>
      <c r="K200" s="39"/>
    </row>
    <row r="201" spans="1:11" x14ac:dyDescent="0.15">
      <c r="A201" s="19" t="s">
        <v>155</v>
      </c>
      <c r="B201" s="19" t="s">
        <v>232</v>
      </c>
      <c r="C201" s="19">
        <v>1</v>
      </c>
      <c r="D201" s="19">
        <v>1</v>
      </c>
      <c r="E201" s="19">
        <v>4</v>
      </c>
      <c r="F201" s="19">
        <v>3</v>
      </c>
      <c r="G201" s="19">
        <v>1</v>
      </c>
      <c r="H201" s="6">
        <f t="shared" si="6"/>
        <v>2</v>
      </c>
      <c r="J201" s="39"/>
      <c r="K201" s="39"/>
    </row>
  </sheetData>
  <autoFilter ref="B1:B201" xr:uid="{73D85AF9-DA82-FB4D-91AA-AFCE07576E04}"/>
  <sortState xmlns:xlrd2="http://schemas.microsoft.com/office/spreadsheetml/2017/richdata2" ref="A2:H201">
    <sortCondition descending="1" ref="H1:H20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1121B-702B-CF4B-B1EE-6E484B5C9B6C}">
  <dimension ref="A1:H11"/>
  <sheetViews>
    <sheetView workbookViewId="0">
      <selection activeCell="J38" sqref="J38"/>
    </sheetView>
  </sheetViews>
  <sheetFormatPr baseColWidth="10" defaultRowHeight="13" x14ac:dyDescent="0.15"/>
  <cols>
    <col min="1" max="1" width="21.6640625" bestFit="1" customWidth="1"/>
    <col min="2" max="2" width="11.83203125" hidden="1" customWidth="1"/>
    <col min="3" max="6" width="0" hidden="1" customWidth="1"/>
    <col min="7" max="7" width="14.5" hidden="1" customWidth="1"/>
    <col min="8" max="8" width="15.33203125" bestFit="1" customWidth="1"/>
  </cols>
  <sheetData>
    <row r="1" spans="1:8" x14ac:dyDescent="0.15">
      <c r="A1" s="41" t="s">
        <v>0</v>
      </c>
      <c r="B1" s="50" t="s">
        <v>221</v>
      </c>
      <c r="C1" s="50" t="s">
        <v>255</v>
      </c>
      <c r="D1" s="50" t="s">
        <v>257</v>
      </c>
      <c r="E1" s="50" t="s">
        <v>259</v>
      </c>
      <c r="F1" s="50" t="s">
        <v>260</v>
      </c>
      <c r="G1" s="50" t="s">
        <v>262</v>
      </c>
      <c r="H1" s="36" t="s">
        <v>306</v>
      </c>
    </row>
    <row r="2" spans="1:8" x14ac:dyDescent="0.15">
      <c r="A2" s="51" t="s">
        <v>66</v>
      </c>
      <c r="B2" s="51" t="s">
        <v>251</v>
      </c>
      <c r="C2" s="51">
        <v>5</v>
      </c>
      <c r="D2" s="51">
        <v>5</v>
      </c>
      <c r="E2" s="51">
        <v>5</v>
      </c>
      <c r="F2" s="51">
        <v>5</v>
      </c>
      <c r="G2" s="51">
        <v>4</v>
      </c>
      <c r="H2" s="52">
        <f t="shared" ref="H2:H11" si="0" xml:space="preserve"> (C2 * 0.3) +  (D2 * 0.2) + (E2 * 0.2) + (F2 * 0.2) + (G2 * 0.1)</f>
        <v>4.9000000000000004</v>
      </c>
    </row>
    <row r="3" spans="1:8" x14ac:dyDescent="0.15">
      <c r="A3" s="51" t="s">
        <v>74</v>
      </c>
      <c r="B3" s="51" t="s">
        <v>222</v>
      </c>
      <c r="C3" s="51">
        <v>5</v>
      </c>
      <c r="D3" s="51">
        <v>5</v>
      </c>
      <c r="E3" s="51">
        <v>4</v>
      </c>
      <c r="F3" s="51">
        <v>5</v>
      </c>
      <c r="G3" s="51">
        <v>5</v>
      </c>
      <c r="H3" s="52">
        <f t="shared" si="0"/>
        <v>4.8</v>
      </c>
    </row>
    <row r="4" spans="1:8" x14ac:dyDescent="0.15">
      <c r="A4" s="51" t="s">
        <v>190</v>
      </c>
      <c r="B4" s="51" t="s">
        <v>242</v>
      </c>
      <c r="C4" s="51">
        <v>5</v>
      </c>
      <c r="D4" s="51">
        <v>5</v>
      </c>
      <c r="E4" s="51">
        <v>4</v>
      </c>
      <c r="F4" s="51">
        <v>5</v>
      </c>
      <c r="G4" s="51">
        <v>5</v>
      </c>
      <c r="H4" s="52">
        <f t="shared" si="0"/>
        <v>4.8</v>
      </c>
    </row>
    <row r="5" spans="1:8" x14ac:dyDescent="0.15">
      <c r="A5" s="51" t="s">
        <v>105</v>
      </c>
      <c r="B5" s="51" t="s">
        <v>235</v>
      </c>
      <c r="C5" s="51">
        <v>5</v>
      </c>
      <c r="D5" s="51">
        <v>5</v>
      </c>
      <c r="E5" s="51">
        <v>4</v>
      </c>
      <c r="F5" s="51">
        <v>5</v>
      </c>
      <c r="G5" s="51">
        <v>5</v>
      </c>
      <c r="H5" s="52">
        <f t="shared" si="0"/>
        <v>4.8</v>
      </c>
    </row>
    <row r="6" spans="1:8" x14ac:dyDescent="0.15">
      <c r="A6" s="51" t="s">
        <v>179</v>
      </c>
      <c r="B6" s="51" t="s">
        <v>242</v>
      </c>
      <c r="C6" s="51">
        <v>5</v>
      </c>
      <c r="D6" s="51">
        <v>5</v>
      </c>
      <c r="E6" s="51">
        <v>4</v>
      </c>
      <c r="F6" s="51">
        <v>5</v>
      </c>
      <c r="G6" s="51">
        <v>5</v>
      </c>
      <c r="H6" s="52">
        <f t="shared" si="0"/>
        <v>4.8</v>
      </c>
    </row>
    <row r="7" spans="1:8" x14ac:dyDescent="0.15">
      <c r="A7" s="51" t="s">
        <v>41</v>
      </c>
      <c r="B7" s="51" t="s">
        <v>235</v>
      </c>
      <c r="C7" s="51">
        <v>5</v>
      </c>
      <c r="D7" s="51">
        <v>5</v>
      </c>
      <c r="E7" s="51">
        <v>4</v>
      </c>
      <c r="F7" s="51">
        <v>5</v>
      </c>
      <c r="G7" s="51">
        <v>5</v>
      </c>
      <c r="H7" s="52">
        <f t="shared" si="0"/>
        <v>4.8</v>
      </c>
    </row>
    <row r="8" spans="1:8" x14ac:dyDescent="0.15">
      <c r="A8" s="51" t="s">
        <v>133</v>
      </c>
      <c r="B8" s="51" t="s">
        <v>242</v>
      </c>
      <c r="C8" s="51">
        <v>5</v>
      </c>
      <c r="D8" s="51">
        <v>5</v>
      </c>
      <c r="E8" s="51">
        <v>4</v>
      </c>
      <c r="F8" s="51">
        <v>5</v>
      </c>
      <c r="G8" s="51">
        <v>5</v>
      </c>
      <c r="H8" s="52">
        <f t="shared" si="0"/>
        <v>4.8</v>
      </c>
    </row>
    <row r="9" spans="1:8" x14ac:dyDescent="0.15">
      <c r="A9" s="51" t="s">
        <v>187</v>
      </c>
      <c r="B9" s="51" t="s">
        <v>235</v>
      </c>
      <c r="C9" s="51">
        <v>5</v>
      </c>
      <c r="D9" s="51">
        <v>5</v>
      </c>
      <c r="E9" s="51">
        <v>4</v>
      </c>
      <c r="F9" s="51">
        <v>5</v>
      </c>
      <c r="G9" s="51">
        <v>5</v>
      </c>
      <c r="H9" s="52">
        <f t="shared" si="0"/>
        <v>4.8</v>
      </c>
    </row>
    <row r="10" spans="1:8" x14ac:dyDescent="0.15">
      <c r="A10" s="51" t="s">
        <v>57</v>
      </c>
      <c r="B10" s="51" t="s">
        <v>235</v>
      </c>
      <c r="C10" s="51">
        <v>5</v>
      </c>
      <c r="D10" s="51">
        <v>5</v>
      </c>
      <c r="E10" s="51">
        <v>4</v>
      </c>
      <c r="F10" s="51">
        <v>5</v>
      </c>
      <c r="G10" s="51">
        <v>5</v>
      </c>
      <c r="H10" s="52">
        <f t="shared" si="0"/>
        <v>4.8</v>
      </c>
    </row>
    <row r="11" spans="1:8" x14ac:dyDescent="0.15">
      <c r="A11" s="51" t="s">
        <v>166</v>
      </c>
      <c r="B11" s="51" t="s">
        <v>235</v>
      </c>
      <c r="C11" s="51">
        <v>5</v>
      </c>
      <c r="D11" s="51">
        <v>5</v>
      </c>
      <c r="E11" s="51">
        <v>4</v>
      </c>
      <c r="F11" s="51">
        <v>5</v>
      </c>
      <c r="G11" s="51">
        <v>5</v>
      </c>
      <c r="H11" s="52">
        <f t="shared" si="0"/>
        <v>4.8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0EE1-0BCD-C344-8426-803133D80590}">
  <dimension ref="A1:C201"/>
  <sheetViews>
    <sheetView workbookViewId="0">
      <selection activeCell="C1" sqref="C1"/>
    </sheetView>
  </sheetViews>
  <sheetFormatPr baseColWidth="10" defaultRowHeight="13" x14ac:dyDescent="0.15"/>
  <cols>
    <col min="1" max="1" width="31.33203125" style="6" bestFit="1" customWidth="1"/>
    <col min="2" max="2" width="15.5" style="6" bestFit="1" customWidth="1"/>
    <col min="3" max="3" width="14.33203125" style="6" bestFit="1" customWidth="1"/>
  </cols>
  <sheetData>
    <row r="1" spans="1:3" x14ac:dyDescent="0.15">
      <c r="A1" s="1" t="s">
        <v>0</v>
      </c>
      <c r="B1" s="24" t="s">
        <v>324</v>
      </c>
      <c r="C1" s="24" t="s">
        <v>306</v>
      </c>
    </row>
    <row r="2" spans="1:3" x14ac:dyDescent="0.15">
      <c r="A2" s="8" t="s">
        <v>67</v>
      </c>
      <c r="B2" s="6">
        <f>Data_Analysis!S2</f>
        <v>0.6272462601355383</v>
      </c>
      <c r="C2" s="6">
        <f>'3A_Qualitative_Analysis'!H2</f>
        <v>4.9000000000000004</v>
      </c>
    </row>
    <row r="3" spans="1:3" x14ac:dyDescent="0.15">
      <c r="A3" s="8" t="s">
        <v>162</v>
      </c>
      <c r="B3" s="6">
        <f>Data_Analysis!S3</f>
        <v>0.594547596265117</v>
      </c>
      <c r="C3" s="6">
        <f>'3A_Qualitative_Analysis'!H3</f>
        <v>4.8</v>
      </c>
    </row>
    <row r="4" spans="1:3" x14ac:dyDescent="0.15">
      <c r="A4" s="8" t="s">
        <v>10</v>
      </c>
      <c r="B4" s="6">
        <f>Data_Analysis!S4</f>
        <v>0.57724860779466447</v>
      </c>
      <c r="C4" s="6">
        <f>'3A_Qualitative_Analysis'!H4</f>
        <v>4.8</v>
      </c>
    </row>
    <row r="5" spans="1:3" x14ac:dyDescent="0.15">
      <c r="A5" s="8" t="s">
        <v>12</v>
      </c>
      <c r="B5" s="6">
        <f>Data_Analysis!S5</f>
        <v>0.56741593266628554</v>
      </c>
      <c r="C5" s="6">
        <f>'3A_Qualitative_Analysis'!H5</f>
        <v>4.8</v>
      </c>
    </row>
    <row r="6" spans="1:3" x14ac:dyDescent="0.15">
      <c r="A6" s="8" t="s">
        <v>124</v>
      </c>
      <c r="B6" s="6">
        <f>Data_Analysis!S6</f>
        <v>0.56440256953611723</v>
      </c>
      <c r="C6" s="6">
        <f>'3A_Qualitative_Analysis'!H6</f>
        <v>4.8</v>
      </c>
    </row>
    <row r="7" spans="1:3" x14ac:dyDescent="0.15">
      <c r="A7" s="8" t="s">
        <v>81</v>
      </c>
      <c r="B7" s="6">
        <f>Data_Analysis!S7</f>
        <v>0.54557292603917651</v>
      </c>
      <c r="C7" s="6">
        <f>'3A_Qualitative_Analysis'!H7</f>
        <v>4.8</v>
      </c>
    </row>
    <row r="8" spans="1:3" x14ac:dyDescent="0.15">
      <c r="A8" s="8" t="s">
        <v>160</v>
      </c>
      <c r="B8" s="6">
        <f>Data_Analysis!S8</f>
        <v>0.52844459163502133</v>
      </c>
      <c r="C8" s="6">
        <f>'3A_Qualitative_Analysis'!H8</f>
        <v>4.8</v>
      </c>
    </row>
    <row r="9" spans="1:3" x14ac:dyDescent="0.15">
      <c r="A9" s="8" t="s">
        <v>45</v>
      </c>
      <c r="B9" s="6">
        <f>Data_Analysis!S9</f>
        <v>0.52832361814719575</v>
      </c>
      <c r="C9" s="6">
        <f>'3A_Qualitative_Analysis'!H9</f>
        <v>4.8</v>
      </c>
    </row>
    <row r="10" spans="1:3" x14ac:dyDescent="0.15">
      <c r="A10" s="8" t="s">
        <v>92</v>
      </c>
      <c r="B10" s="6">
        <f>Data_Analysis!S10</f>
        <v>0.52827252107293732</v>
      </c>
      <c r="C10" s="6">
        <f>'3A_Qualitative_Analysis'!H10</f>
        <v>4.8</v>
      </c>
    </row>
    <row r="11" spans="1:3" x14ac:dyDescent="0.15">
      <c r="A11" s="8" t="s">
        <v>142</v>
      </c>
      <c r="B11" s="6">
        <f>Data_Analysis!S11</f>
        <v>0.52817918049142665</v>
      </c>
      <c r="C11" s="6">
        <f>'3A_Qualitative_Analysis'!H11</f>
        <v>4.8</v>
      </c>
    </row>
    <row r="12" spans="1:3" x14ac:dyDescent="0.15">
      <c r="A12" s="2" t="s">
        <v>93</v>
      </c>
      <c r="B12" s="6">
        <f>Data_Analysis!S12</f>
        <v>0.52118280005296735</v>
      </c>
      <c r="C12" s="6">
        <f>'3A_Qualitative_Analysis'!H12</f>
        <v>4.8</v>
      </c>
    </row>
    <row r="13" spans="1:3" x14ac:dyDescent="0.15">
      <c r="A13" s="2" t="s">
        <v>71</v>
      </c>
      <c r="B13" s="6">
        <f>Data_Analysis!S13</f>
        <v>0.51999147878577179</v>
      </c>
      <c r="C13" s="6">
        <f>'3A_Qualitative_Analysis'!H13</f>
        <v>4.8</v>
      </c>
    </row>
    <row r="14" spans="1:3" x14ac:dyDescent="0.15">
      <c r="A14" s="2" t="s">
        <v>68</v>
      </c>
      <c r="B14" s="6">
        <f>Data_Analysis!S14</f>
        <v>0.51888642789238815</v>
      </c>
      <c r="C14" s="6">
        <f>'3A_Qualitative_Analysis'!H14</f>
        <v>4.8</v>
      </c>
    </row>
    <row r="15" spans="1:3" x14ac:dyDescent="0.15">
      <c r="A15" s="2" t="s">
        <v>62</v>
      </c>
      <c r="B15" s="6">
        <f>Data_Analysis!S15</f>
        <v>0.51506830783329327</v>
      </c>
      <c r="C15" s="6">
        <f>'3A_Qualitative_Analysis'!H15</f>
        <v>4.8</v>
      </c>
    </row>
    <row r="16" spans="1:3" x14ac:dyDescent="0.15">
      <c r="A16" s="2" t="s">
        <v>137</v>
      </c>
      <c r="B16" s="6">
        <f>Data_Analysis!S16</f>
        <v>0.5140569579807609</v>
      </c>
      <c r="C16" s="6">
        <f>'3A_Qualitative_Analysis'!H16</f>
        <v>4.8</v>
      </c>
    </row>
    <row r="17" spans="1:3" x14ac:dyDescent="0.15">
      <c r="A17" s="2" t="s">
        <v>11</v>
      </c>
      <c r="B17" s="6">
        <f>Data_Analysis!S17</f>
        <v>0.51396272864538128</v>
      </c>
      <c r="C17" s="6">
        <f>'3A_Qualitative_Analysis'!H17</f>
        <v>4.8</v>
      </c>
    </row>
    <row r="18" spans="1:3" x14ac:dyDescent="0.15">
      <c r="A18" s="2" t="s">
        <v>195</v>
      </c>
      <c r="B18" s="6">
        <f>Data_Analysis!S18</f>
        <v>0.51215813019734568</v>
      </c>
      <c r="C18" s="6">
        <f>'3A_Qualitative_Analysis'!H18</f>
        <v>4.5999999999999996</v>
      </c>
    </row>
    <row r="19" spans="1:3" x14ac:dyDescent="0.15">
      <c r="A19" s="2" t="s">
        <v>170</v>
      </c>
      <c r="B19" s="6">
        <f>Data_Analysis!S19</f>
        <v>0.51148587678632562</v>
      </c>
      <c r="C19" s="6">
        <f>'3A_Qualitative_Analysis'!H19</f>
        <v>4.5999999999999996</v>
      </c>
    </row>
    <row r="20" spans="1:3" x14ac:dyDescent="0.15">
      <c r="A20" s="2" t="s">
        <v>23</v>
      </c>
      <c r="B20" s="6">
        <f>Data_Analysis!S20</f>
        <v>0.50679441664026825</v>
      </c>
      <c r="C20" s="6">
        <f>'3A_Qualitative_Analysis'!H20</f>
        <v>4.5999999999999996</v>
      </c>
    </row>
    <row r="21" spans="1:3" x14ac:dyDescent="0.15">
      <c r="A21" s="2" t="s">
        <v>91</v>
      </c>
      <c r="B21" s="6">
        <f>Data_Analysis!S21</f>
        <v>0.50302739240613337</v>
      </c>
      <c r="C21" s="6">
        <f>'3A_Qualitative_Analysis'!H21</f>
        <v>4.5999999999999996</v>
      </c>
    </row>
    <row r="22" spans="1:3" x14ac:dyDescent="0.15">
      <c r="A22" s="2" t="s">
        <v>163</v>
      </c>
      <c r="B22" s="6">
        <f>Data_Analysis!S22</f>
        <v>0.50204618611354701</v>
      </c>
      <c r="C22" s="6">
        <f>'3A_Qualitative_Analysis'!H22</f>
        <v>4.5999999999999996</v>
      </c>
    </row>
    <row r="23" spans="1:3" x14ac:dyDescent="0.15">
      <c r="A23" s="2" t="s">
        <v>209</v>
      </c>
      <c r="B23" s="6">
        <f>Data_Analysis!S23</f>
        <v>0.50171454369402391</v>
      </c>
      <c r="C23" s="6">
        <f>'3A_Qualitative_Analysis'!H23</f>
        <v>4.5999999999999996</v>
      </c>
    </row>
    <row r="24" spans="1:3" x14ac:dyDescent="0.15">
      <c r="A24" s="2" t="s">
        <v>50</v>
      </c>
      <c r="B24" s="6">
        <f>Data_Analysis!S24</f>
        <v>0.50155840202192647</v>
      </c>
      <c r="C24" s="6">
        <f>'3A_Qualitative_Analysis'!H24</f>
        <v>4.5</v>
      </c>
    </row>
    <row r="25" spans="1:3" x14ac:dyDescent="0.15">
      <c r="A25" s="2" t="s">
        <v>74</v>
      </c>
      <c r="B25" s="6">
        <f>Data_Analysis!S25</f>
        <v>0.50008301045090175</v>
      </c>
      <c r="C25" s="6">
        <f>'3A_Qualitative_Analysis'!H25</f>
        <v>4.5</v>
      </c>
    </row>
    <row r="26" spans="1:3" x14ac:dyDescent="0.15">
      <c r="A26" s="2" t="s">
        <v>180</v>
      </c>
      <c r="B26" s="6">
        <f>Data_Analysis!S26</f>
        <v>0.49853094574507106</v>
      </c>
      <c r="C26" s="6">
        <f>'3A_Qualitative_Analysis'!H26</f>
        <v>4.5</v>
      </c>
    </row>
    <row r="27" spans="1:3" x14ac:dyDescent="0.15">
      <c r="A27" s="2" t="s">
        <v>86</v>
      </c>
      <c r="B27" s="6">
        <f>Data_Analysis!S27</f>
        <v>0.49839943672162978</v>
      </c>
      <c r="C27" s="6">
        <f>'3A_Qualitative_Analysis'!H27</f>
        <v>4.4000000000000004</v>
      </c>
    </row>
    <row r="28" spans="1:3" x14ac:dyDescent="0.15">
      <c r="A28" s="2" t="s">
        <v>136</v>
      </c>
      <c r="B28" s="6">
        <f>Data_Analysis!S28</f>
        <v>0.49732640441359061</v>
      </c>
      <c r="C28" s="6">
        <f>'3A_Qualitative_Analysis'!H28</f>
        <v>4.3999999999999995</v>
      </c>
    </row>
    <row r="29" spans="1:3" x14ac:dyDescent="0.15">
      <c r="A29" s="2" t="s">
        <v>141</v>
      </c>
      <c r="B29" s="6">
        <f>Data_Analysis!S29</f>
        <v>0.49644538895735651</v>
      </c>
      <c r="C29" s="6">
        <f>'3A_Qualitative_Analysis'!H29</f>
        <v>4.3</v>
      </c>
    </row>
    <row r="30" spans="1:3" x14ac:dyDescent="0.15">
      <c r="A30" s="2" t="s">
        <v>146</v>
      </c>
      <c r="B30" s="6">
        <f>Data_Analysis!S30</f>
        <v>0.49634248443633217</v>
      </c>
      <c r="C30" s="6">
        <f>'3A_Qualitative_Analysis'!H30</f>
        <v>4.3</v>
      </c>
    </row>
    <row r="31" spans="1:3" x14ac:dyDescent="0.15">
      <c r="A31" s="2" t="s">
        <v>30</v>
      </c>
      <c r="B31" s="6">
        <f>Data_Analysis!S31</f>
        <v>0.49633758597885247</v>
      </c>
      <c r="C31" s="6">
        <f>'3A_Qualitative_Analysis'!H31</f>
        <v>4.3</v>
      </c>
    </row>
    <row r="32" spans="1:3" x14ac:dyDescent="0.15">
      <c r="A32" s="2" t="s">
        <v>147</v>
      </c>
      <c r="B32" s="6">
        <f>Data_Analysis!S32</f>
        <v>0.49543826277868835</v>
      </c>
      <c r="C32" s="6">
        <f>'3A_Qualitative_Analysis'!H32</f>
        <v>4.3</v>
      </c>
    </row>
    <row r="33" spans="1:3" x14ac:dyDescent="0.15">
      <c r="A33" s="2" t="s">
        <v>94</v>
      </c>
      <c r="B33" s="6">
        <f>Data_Analysis!S33</f>
        <v>0.49441681654958419</v>
      </c>
      <c r="C33" s="6">
        <f>'3A_Qualitative_Analysis'!H33</f>
        <v>4.3</v>
      </c>
    </row>
    <row r="34" spans="1:3" x14ac:dyDescent="0.15">
      <c r="A34" s="2" t="s">
        <v>144</v>
      </c>
      <c r="B34" s="6">
        <f>Data_Analysis!S34</f>
        <v>0.49413349397788559</v>
      </c>
      <c r="C34" s="6">
        <f>'3A_Qualitative_Analysis'!H34</f>
        <v>4.3</v>
      </c>
    </row>
    <row r="35" spans="1:3" x14ac:dyDescent="0.15">
      <c r="A35" s="2" t="s">
        <v>43</v>
      </c>
      <c r="B35" s="6">
        <f>Data_Analysis!S35</f>
        <v>0.49378678060740205</v>
      </c>
      <c r="C35" s="6">
        <f>'3A_Qualitative_Analysis'!H35</f>
        <v>4.3</v>
      </c>
    </row>
    <row r="36" spans="1:3" x14ac:dyDescent="0.15">
      <c r="A36" s="2" t="s">
        <v>204</v>
      </c>
      <c r="B36" s="6">
        <f>Data_Analysis!S36</f>
        <v>0.4906440440168327</v>
      </c>
      <c r="C36" s="6">
        <f>'3A_Qualitative_Analysis'!H36</f>
        <v>4.3</v>
      </c>
    </row>
    <row r="37" spans="1:3" x14ac:dyDescent="0.15">
      <c r="A37" s="2" t="s">
        <v>18</v>
      </c>
      <c r="B37" s="6">
        <f>Data_Analysis!S37</f>
        <v>0.48655222443599133</v>
      </c>
      <c r="C37" s="6">
        <f>'3A_Qualitative_Analysis'!H37</f>
        <v>4.3</v>
      </c>
    </row>
    <row r="38" spans="1:3" x14ac:dyDescent="0.15">
      <c r="A38" s="2" t="s">
        <v>70</v>
      </c>
      <c r="B38" s="6">
        <f>Data_Analysis!S38</f>
        <v>0.48408065344122975</v>
      </c>
      <c r="C38" s="6">
        <f>'3A_Qualitative_Analysis'!H38</f>
        <v>4.3</v>
      </c>
    </row>
    <row r="39" spans="1:3" x14ac:dyDescent="0.15">
      <c r="A39" s="2" t="s">
        <v>16</v>
      </c>
      <c r="B39" s="6">
        <f>Data_Analysis!S39</f>
        <v>0.48310576164354913</v>
      </c>
      <c r="C39" s="6">
        <f>'3A_Qualitative_Analysis'!H39</f>
        <v>4.3</v>
      </c>
    </row>
    <row r="40" spans="1:3" x14ac:dyDescent="0.15">
      <c r="A40" s="2" t="s">
        <v>129</v>
      </c>
      <c r="B40" s="6">
        <f>Data_Analysis!S40</f>
        <v>0.48092441564110383</v>
      </c>
      <c r="C40" s="6">
        <f>'3A_Qualitative_Analysis'!H40</f>
        <v>4.3</v>
      </c>
    </row>
    <row r="41" spans="1:3" x14ac:dyDescent="0.15">
      <c r="A41" s="2" t="s">
        <v>155</v>
      </c>
      <c r="B41" s="6">
        <f>Data_Analysis!S41</f>
        <v>0.47771589315142804</v>
      </c>
      <c r="C41" s="6">
        <f>'3A_Qualitative_Analysis'!H41</f>
        <v>4.3</v>
      </c>
    </row>
    <row r="42" spans="1:3" x14ac:dyDescent="0.15">
      <c r="A42" s="2" t="s">
        <v>26</v>
      </c>
      <c r="B42" s="6">
        <f>Data_Analysis!S42</f>
        <v>0.47722528456588192</v>
      </c>
      <c r="C42" s="6">
        <f>'3A_Qualitative_Analysis'!H42</f>
        <v>4.3</v>
      </c>
    </row>
    <row r="43" spans="1:3" x14ac:dyDescent="0.15">
      <c r="A43" s="2" t="s">
        <v>32</v>
      </c>
      <c r="B43" s="6">
        <f>Data_Analysis!S43</f>
        <v>0.47558204319654102</v>
      </c>
      <c r="C43" s="6">
        <f>'3A_Qualitative_Analysis'!H43</f>
        <v>4.3</v>
      </c>
    </row>
    <row r="44" spans="1:3" x14ac:dyDescent="0.15">
      <c r="A44" s="2" t="s">
        <v>206</v>
      </c>
      <c r="B44" s="6">
        <f>Data_Analysis!S44</f>
        <v>0.47534538468804732</v>
      </c>
      <c r="C44" s="6">
        <f>'3A_Qualitative_Analysis'!H44</f>
        <v>4.3</v>
      </c>
    </row>
    <row r="45" spans="1:3" x14ac:dyDescent="0.15">
      <c r="A45" s="2" t="s">
        <v>99</v>
      </c>
      <c r="B45" s="6">
        <f>Data_Analysis!S45</f>
        <v>0.47371461227696626</v>
      </c>
      <c r="C45" s="6">
        <f>'3A_Qualitative_Analysis'!H45</f>
        <v>4.3</v>
      </c>
    </row>
    <row r="46" spans="1:3" x14ac:dyDescent="0.15">
      <c r="A46" s="2" t="s">
        <v>49</v>
      </c>
      <c r="B46" s="6">
        <f>Data_Analysis!S46</f>
        <v>0.47206041215560723</v>
      </c>
      <c r="C46" s="6">
        <f>'3A_Qualitative_Analysis'!H46</f>
        <v>4.3</v>
      </c>
    </row>
    <row r="47" spans="1:3" x14ac:dyDescent="0.15">
      <c r="A47" s="2" t="s">
        <v>172</v>
      </c>
      <c r="B47" s="6">
        <f>Data_Analysis!S47</f>
        <v>0.47132482335512393</v>
      </c>
      <c r="C47" s="6">
        <f>'3A_Qualitative_Analysis'!H47</f>
        <v>4.3</v>
      </c>
    </row>
    <row r="48" spans="1:3" x14ac:dyDescent="0.15">
      <c r="A48" s="2" t="s">
        <v>76</v>
      </c>
      <c r="B48" s="6">
        <f>Data_Analysis!S48</f>
        <v>0.47011264297496907</v>
      </c>
      <c r="C48" s="6">
        <f>'3A_Qualitative_Analysis'!H48</f>
        <v>4.3</v>
      </c>
    </row>
    <row r="49" spans="1:3" x14ac:dyDescent="0.15">
      <c r="A49" s="2" t="s">
        <v>119</v>
      </c>
      <c r="B49" s="6">
        <f>Data_Analysis!S49</f>
        <v>0.46944138710302957</v>
      </c>
      <c r="C49" s="6">
        <f>'3A_Qualitative_Analysis'!H49</f>
        <v>4.3</v>
      </c>
    </row>
    <row r="50" spans="1:3" x14ac:dyDescent="0.15">
      <c r="A50" s="2" t="s">
        <v>135</v>
      </c>
      <c r="B50" s="6">
        <f>Data_Analysis!S50</f>
        <v>0.46828001118566048</v>
      </c>
      <c r="C50" s="6">
        <f>'3A_Qualitative_Analysis'!H50</f>
        <v>4.3</v>
      </c>
    </row>
    <row r="51" spans="1:3" x14ac:dyDescent="0.15">
      <c r="A51" s="2" t="s">
        <v>165</v>
      </c>
      <c r="B51" s="6">
        <f>Data_Analysis!S51</f>
        <v>0.4679788903816684</v>
      </c>
      <c r="C51" s="6">
        <f>'3A_Qualitative_Analysis'!H51</f>
        <v>4.3</v>
      </c>
    </row>
    <row r="52" spans="1:3" x14ac:dyDescent="0.15">
      <c r="A52" s="2" t="s">
        <v>80</v>
      </c>
      <c r="B52" s="6">
        <f>Data_Analysis!S52</f>
        <v>0.46773943263644002</v>
      </c>
      <c r="C52" s="6">
        <f>'3A_Qualitative_Analysis'!H52</f>
        <v>4.3</v>
      </c>
    </row>
    <row r="53" spans="1:3" x14ac:dyDescent="0.15">
      <c r="A53" s="2" t="s">
        <v>131</v>
      </c>
      <c r="B53" s="6">
        <f>Data_Analysis!S53</f>
        <v>0.46756942025053083</v>
      </c>
      <c r="C53" s="6">
        <f>'3A_Qualitative_Analysis'!H53</f>
        <v>4.3</v>
      </c>
    </row>
    <row r="54" spans="1:3" x14ac:dyDescent="0.15">
      <c r="A54" s="2" t="s">
        <v>123</v>
      </c>
      <c r="B54" s="6">
        <f>Data_Analysis!S54</f>
        <v>0.46711181317041489</v>
      </c>
      <c r="C54" s="6">
        <f>'3A_Qualitative_Analysis'!H54</f>
        <v>4.3</v>
      </c>
    </row>
    <row r="55" spans="1:3" x14ac:dyDescent="0.15">
      <c r="A55" s="2" t="s">
        <v>104</v>
      </c>
      <c r="B55" s="6">
        <f>Data_Analysis!S55</f>
        <v>0.46703799806199026</v>
      </c>
      <c r="C55" s="6">
        <f>'3A_Qualitative_Analysis'!H55</f>
        <v>4.3</v>
      </c>
    </row>
    <row r="56" spans="1:3" x14ac:dyDescent="0.15">
      <c r="A56" s="2" t="s">
        <v>176</v>
      </c>
      <c r="B56" s="6">
        <f>Data_Analysis!S56</f>
        <v>0.46690657579895389</v>
      </c>
      <c r="C56" s="6">
        <f>'3A_Qualitative_Analysis'!H56</f>
        <v>4.3</v>
      </c>
    </row>
    <row r="57" spans="1:3" x14ac:dyDescent="0.15">
      <c r="A57" s="2" t="s">
        <v>21</v>
      </c>
      <c r="B57" s="6">
        <f>Data_Analysis!S57</f>
        <v>0.46596010719029496</v>
      </c>
      <c r="C57" s="6">
        <f>'3A_Qualitative_Analysis'!H57</f>
        <v>4.3</v>
      </c>
    </row>
    <row r="58" spans="1:3" x14ac:dyDescent="0.15">
      <c r="A58" s="2" t="s">
        <v>177</v>
      </c>
      <c r="B58" s="6">
        <f>Data_Analysis!S58</f>
        <v>0.46513151289899662</v>
      </c>
      <c r="C58" s="6">
        <f>'3A_Qualitative_Analysis'!H58</f>
        <v>4.3</v>
      </c>
    </row>
    <row r="59" spans="1:3" x14ac:dyDescent="0.15">
      <c r="A59" s="2" t="s">
        <v>46</v>
      </c>
      <c r="B59" s="6">
        <f>Data_Analysis!S59</f>
        <v>0.46412421825546624</v>
      </c>
      <c r="C59" s="6">
        <f>'3A_Qualitative_Analysis'!H59</f>
        <v>4.3</v>
      </c>
    </row>
    <row r="60" spans="1:3" x14ac:dyDescent="0.15">
      <c r="A60" s="2" t="s">
        <v>103</v>
      </c>
      <c r="B60" s="6">
        <f>Data_Analysis!S60</f>
        <v>0.463647338530083</v>
      </c>
      <c r="C60" s="6">
        <f>'3A_Qualitative_Analysis'!H60</f>
        <v>4.3</v>
      </c>
    </row>
    <row r="61" spans="1:3" x14ac:dyDescent="0.15">
      <c r="A61" s="2" t="s">
        <v>25</v>
      </c>
      <c r="B61" s="6">
        <f>Data_Analysis!S61</f>
        <v>0.4618266434393129</v>
      </c>
      <c r="C61" s="6">
        <f>'3A_Qualitative_Analysis'!H61</f>
        <v>4.3</v>
      </c>
    </row>
    <row r="62" spans="1:3" x14ac:dyDescent="0.15">
      <c r="A62" s="2" t="s">
        <v>47</v>
      </c>
      <c r="B62" s="6">
        <f>Data_Analysis!S62</f>
        <v>0.46120796741109804</v>
      </c>
      <c r="C62" s="6">
        <f>'3A_Qualitative_Analysis'!H62</f>
        <v>4.3</v>
      </c>
    </row>
    <row r="63" spans="1:3" x14ac:dyDescent="0.15">
      <c r="A63" s="2" t="s">
        <v>13</v>
      </c>
      <c r="B63" s="6">
        <f>Data_Analysis!S63</f>
        <v>0.46053126049097848</v>
      </c>
      <c r="C63" s="6">
        <f>'3A_Qualitative_Analysis'!H63</f>
        <v>4.3</v>
      </c>
    </row>
    <row r="64" spans="1:3" x14ac:dyDescent="0.15">
      <c r="A64" s="2" t="s">
        <v>113</v>
      </c>
      <c r="B64" s="6">
        <f>Data_Analysis!S64</f>
        <v>0.4599532690328082</v>
      </c>
      <c r="C64" s="6">
        <f>'3A_Qualitative_Analysis'!H64</f>
        <v>4.2</v>
      </c>
    </row>
    <row r="65" spans="1:3" x14ac:dyDescent="0.15">
      <c r="A65" s="2" t="s">
        <v>150</v>
      </c>
      <c r="B65" s="6">
        <f>Data_Analysis!S65</f>
        <v>0.459536703647626</v>
      </c>
      <c r="C65" s="6">
        <f>'3A_Qualitative_Analysis'!H65</f>
        <v>4.2</v>
      </c>
    </row>
    <row r="66" spans="1:3" x14ac:dyDescent="0.15">
      <c r="A66" s="2" t="s">
        <v>152</v>
      </c>
      <c r="B66" s="6">
        <f>Data_Analysis!S66</f>
        <v>0.45831353606618208</v>
      </c>
      <c r="C66" s="6">
        <f>'3A_Qualitative_Analysis'!H66</f>
        <v>4.2</v>
      </c>
    </row>
    <row r="67" spans="1:3" x14ac:dyDescent="0.15">
      <c r="A67" s="2" t="s">
        <v>73</v>
      </c>
      <c r="B67" s="6">
        <f>Data_Analysis!S67</f>
        <v>0.45785620862466347</v>
      </c>
      <c r="C67" s="6">
        <f>'3A_Qualitative_Analysis'!H67</f>
        <v>4.2</v>
      </c>
    </row>
    <row r="68" spans="1:3" x14ac:dyDescent="0.15">
      <c r="A68" s="2" t="s">
        <v>14</v>
      </c>
      <c r="B68" s="6">
        <f>Data_Analysis!S68</f>
        <v>0.45744756116050256</v>
      </c>
      <c r="C68" s="6">
        <f>'3A_Qualitative_Analysis'!H68</f>
        <v>4.2</v>
      </c>
    </row>
    <row r="69" spans="1:3" x14ac:dyDescent="0.15">
      <c r="A69" s="2" t="s">
        <v>190</v>
      </c>
      <c r="B69" s="6">
        <f>Data_Analysis!S69</f>
        <v>0.45665067453246699</v>
      </c>
      <c r="C69" s="6">
        <f>'3A_Qualitative_Analysis'!H69</f>
        <v>4.2</v>
      </c>
    </row>
    <row r="70" spans="1:3" x14ac:dyDescent="0.15">
      <c r="A70" s="2" t="s">
        <v>27</v>
      </c>
      <c r="B70" s="6">
        <f>Data_Analysis!S70</f>
        <v>0.45624663014101019</v>
      </c>
      <c r="C70" s="6">
        <f>'3A_Qualitative_Analysis'!H70</f>
        <v>4.2</v>
      </c>
    </row>
    <row r="71" spans="1:3" x14ac:dyDescent="0.15">
      <c r="A71" s="2" t="s">
        <v>158</v>
      </c>
      <c r="B71" s="6">
        <f>Data_Analysis!S71</f>
        <v>0.45547290770761784</v>
      </c>
      <c r="C71" s="6">
        <f>'3A_Qualitative_Analysis'!H71</f>
        <v>4.2</v>
      </c>
    </row>
    <row r="72" spans="1:3" x14ac:dyDescent="0.15">
      <c r="A72" s="2" t="s">
        <v>51</v>
      </c>
      <c r="B72" s="6">
        <f>Data_Analysis!S72</f>
        <v>0.45393279504325035</v>
      </c>
      <c r="C72" s="6">
        <f>'3A_Qualitative_Analysis'!H72</f>
        <v>4.1000000000000005</v>
      </c>
    </row>
    <row r="73" spans="1:3" x14ac:dyDescent="0.15">
      <c r="A73" s="2" t="s">
        <v>159</v>
      </c>
      <c r="B73" s="6">
        <f>Data_Analysis!S73</f>
        <v>0.45243308003590177</v>
      </c>
      <c r="C73" s="6">
        <f>'3A_Qualitative_Analysis'!H73</f>
        <v>4.1000000000000005</v>
      </c>
    </row>
    <row r="74" spans="1:3" x14ac:dyDescent="0.15">
      <c r="A74" s="2" t="s">
        <v>96</v>
      </c>
      <c r="B74" s="6">
        <f>Data_Analysis!S74</f>
        <v>0.45116682581940404</v>
      </c>
      <c r="C74" s="6">
        <f>'3A_Qualitative_Analysis'!H74</f>
        <v>4.1000000000000005</v>
      </c>
    </row>
    <row r="75" spans="1:3" x14ac:dyDescent="0.15">
      <c r="A75" s="2" t="s">
        <v>188</v>
      </c>
      <c r="B75" s="6">
        <f>Data_Analysis!S75</f>
        <v>0.45086659572419202</v>
      </c>
      <c r="C75" s="6">
        <f>'3A_Qualitative_Analysis'!H75</f>
        <v>4.1000000000000005</v>
      </c>
    </row>
    <row r="76" spans="1:3" x14ac:dyDescent="0.15">
      <c r="A76" s="2" t="s">
        <v>20</v>
      </c>
      <c r="B76" s="6">
        <f>Data_Analysis!S76</f>
        <v>0.45032983836930962</v>
      </c>
      <c r="C76" s="6">
        <f>'3A_Qualitative_Analysis'!H76</f>
        <v>4.1000000000000005</v>
      </c>
    </row>
    <row r="77" spans="1:3" x14ac:dyDescent="0.15">
      <c r="A77" s="2" t="s">
        <v>149</v>
      </c>
      <c r="B77" s="6">
        <f>Data_Analysis!S77</f>
        <v>0.45001571223335057</v>
      </c>
      <c r="C77" s="6">
        <f>'3A_Qualitative_Analysis'!H77</f>
        <v>4.1000000000000005</v>
      </c>
    </row>
    <row r="78" spans="1:3" x14ac:dyDescent="0.15">
      <c r="A78" s="2" t="s">
        <v>128</v>
      </c>
      <c r="B78" s="6">
        <f>Data_Analysis!S78</f>
        <v>0.44956947599778119</v>
      </c>
      <c r="C78" s="6">
        <f>'3A_Qualitative_Analysis'!H78</f>
        <v>4.1000000000000005</v>
      </c>
    </row>
    <row r="79" spans="1:3" x14ac:dyDescent="0.15">
      <c r="A79" s="2" t="s">
        <v>175</v>
      </c>
      <c r="B79" s="6">
        <f>Data_Analysis!S79</f>
        <v>0.44875498329226998</v>
      </c>
      <c r="C79" s="6">
        <f>'3A_Qualitative_Analysis'!H79</f>
        <v>4.1000000000000005</v>
      </c>
    </row>
    <row r="80" spans="1:3" x14ac:dyDescent="0.15">
      <c r="A80" s="2" t="s">
        <v>63</v>
      </c>
      <c r="B80" s="6">
        <f>Data_Analysis!S80</f>
        <v>0.44668279021105661</v>
      </c>
      <c r="C80" s="6">
        <f>'3A_Qualitative_Analysis'!H80</f>
        <v>4.1000000000000005</v>
      </c>
    </row>
    <row r="81" spans="1:3" x14ac:dyDescent="0.15">
      <c r="A81" s="2" t="s">
        <v>200</v>
      </c>
      <c r="B81" s="6">
        <f>Data_Analysis!S81</f>
        <v>0.44667238340024823</v>
      </c>
      <c r="C81" s="6">
        <f>'3A_Qualitative_Analysis'!H81</f>
        <v>4</v>
      </c>
    </row>
    <row r="82" spans="1:3" x14ac:dyDescent="0.15">
      <c r="A82" s="2" t="s">
        <v>130</v>
      </c>
      <c r="B82" s="6">
        <f>Data_Analysis!S82</f>
        <v>0.44636988176630643</v>
      </c>
      <c r="C82" s="6">
        <f>'3A_Qualitative_Analysis'!H82</f>
        <v>4</v>
      </c>
    </row>
    <row r="83" spans="1:3" x14ac:dyDescent="0.15">
      <c r="A83" s="2" t="s">
        <v>191</v>
      </c>
      <c r="B83" s="6">
        <f>Data_Analysis!S83</f>
        <v>0.44620679564566884</v>
      </c>
      <c r="C83" s="6">
        <f>'3A_Qualitative_Analysis'!H83</f>
        <v>4</v>
      </c>
    </row>
    <row r="84" spans="1:3" x14ac:dyDescent="0.15">
      <c r="A84" s="2" t="s">
        <v>127</v>
      </c>
      <c r="B84" s="6">
        <f>Data_Analysis!S84</f>
        <v>0.44610296974757091</v>
      </c>
      <c r="C84" s="6">
        <f>'3A_Qualitative_Analysis'!H84</f>
        <v>4</v>
      </c>
    </row>
    <row r="85" spans="1:3" x14ac:dyDescent="0.15">
      <c r="A85" s="2" t="s">
        <v>61</v>
      </c>
      <c r="B85" s="6">
        <f>Data_Analysis!S85</f>
        <v>0.44471908289396556</v>
      </c>
      <c r="C85" s="6">
        <f>'3A_Qualitative_Analysis'!H85</f>
        <v>4</v>
      </c>
    </row>
    <row r="86" spans="1:3" x14ac:dyDescent="0.15">
      <c r="A86" s="2" t="s">
        <v>112</v>
      </c>
      <c r="B86" s="6">
        <f>Data_Analysis!S86</f>
        <v>0.44237074822566386</v>
      </c>
      <c r="C86" s="6">
        <f>'3A_Qualitative_Analysis'!H86</f>
        <v>4</v>
      </c>
    </row>
    <row r="87" spans="1:3" x14ac:dyDescent="0.15">
      <c r="A87" s="2" t="s">
        <v>182</v>
      </c>
      <c r="B87" s="6">
        <f>Data_Analysis!S87</f>
        <v>0.44230956847386421</v>
      </c>
      <c r="C87" s="6">
        <f>'3A_Qualitative_Analysis'!H87</f>
        <v>4</v>
      </c>
    </row>
    <row r="88" spans="1:3" x14ac:dyDescent="0.15">
      <c r="A88" s="2" t="s">
        <v>83</v>
      </c>
      <c r="B88" s="6">
        <f>Data_Analysis!S88</f>
        <v>0.44121847083331417</v>
      </c>
      <c r="C88" s="6">
        <f>'3A_Qualitative_Analysis'!H88</f>
        <v>4</v>
      </c>
    </row>
    <row r="89" spans="1:3" x14ac:dyDescent="0.15">
      <c r="A89" s="2" t="s">
        <v>164</v>
      </c>
      <c r="B89" s="6">
        <f>Data_Analysis!S89</f>
        <v>0.44077535909282917</v>
      </c>
      <c r="C89" s="6">
        <f>'3A_Qualitative_Analysis'!H89</f>
        <v>4</v>
      </c>
    </row>
    <row r="90" spans="1:3" x14ac:dyDescent="0.15">
      <c r="A90" s="2" t="s">
        <v>132</v>
      </c>
      <c r="B90" s="6">
        <f>Data_Analysis!S90</f>
        <v>0.4403111927818032</v>
      </c>
      <c r="C90" s="6">
        <f>'3A_Qualitative_Analysis'!H90</f>
        <v>4</v>
      </c>
    </row>
    <row r="91" spans="1:3" x14ac:dyDescent="0.15">
      <c r="A91" s="2" t="s">
        <v>140</v>
      </c>
      <c r="B91" s="6">
        <f>Data_Analysis!S91</f>
        <v>0.43983859063138275</v>
      </c>
      <c r="C91" s="6">
        <f>'3A_Qualitative_Analysis'!H91</f>
        <v>4</v>
      </c>
    </row>
    <row r="92" spans="1:3" x14ac:dyDescent="0.15">
      <c r="A92" s="2" t="s">
        <v>15</v>
      </c>
      <c r="B92" s="6">
        <f>Data_Analysis!S92</f>
        <v>0.43920997925554073</v>
      </c>
      <c r="C92" s="6">
        <f>'3A_Qualitative_Analysis'!H92</f>
        <v>4</v>
      </c>
    </row>
    <row r="93" spans="1:3" x14ac:dyDescent="0.15">
      <c r="A93" s="2" t="s">
        <v>121</v>
      </c>
      <c r="B93" s="6">
        <f>Data_Analysis!S93</f>
        <v>0.43815218630819791</v>
      </c>
      <c r="C93" s="6">
        <f>'3A_Qualitative_Analysis'!H93</f>
        <v>4</v>
      </c>
    </row>
    <row r="94" spans="1:3" x14ac:dyDescent="0.15">
      <c r="A94" s="2" t="s">
        <v>109</v>
      </c>
      <c r="B94" s="6">
        <f>Data_Analysis!S94</f>
        <v>0.43794122049740203</v>
      </c>
      <c r="C94" s="6">
        <f>'3A_Qualitative_Analysis'!H94</f>
        <v>4</v>
      </c>
    </row>
    <row r="95" spans="1:3" x14ac:dyDescent="0.15">
      <c r="A95" s="2" t="s">
        <v>199</v>
      </c>
      <c r="B95" s="6">
        <f>Data_Analysis!S95</f>
        <v>0.4375906495209233</v>
      </c>
      <c r="C95" s="6">
        <f>'3A_Qualitative_Analysis'!H95</f>
        <v>4</v>
      </c>
    </row>
    <row r="96" spans="1:3" x14ac:dyDescent="0.15">
      <c r="A96" s="2" t="s">
        <v>134</v>
      </c>
      <c r="B96" s="6">
        <f>Data_Analysis!S96</f>
        <v>0.4359053925111363</v>
      </c>
      <c r="C96" s="6">
        <f>'3A_Qualitative_Analysis'!H96</f>
        <v>4</v>
      </c>
    </row>
    <row r="97" spans="1:3" x14ac:dyDescent="0.15">
      <c r="A97" s="2" t="s">
        <v>89</v>
      </c>
      <c r="B97" s="6">
        <f>Data_Analysis!S97</f>
        <v>0.43549596588261419</v>
      </c>
      <c r="C97" s="6">
        <f>'3A_Qualitative_Analysis'!H97</f>
        <v>4</v>
      </c>
    </row>
    <row r="98" spans="1:3" x14ac:dyDescent="0.15">
      <c r="A98" s="2" t="s">
        <v>90</v>
      </c>
      <c r="B98" s="6">
        <f>Data_Analysis!S98</f>
        <v>0.4336683992041942</v>
      </c>
      <c r="C98" s="6">
        <f>'3A_Qualitative_Analysis'!H98</f>
        <v>4</v>
      </c>
    </row>
    <row r="99" spans="1:3" x14ac:dyDescent="0.15">
      <c r="A99" s="2" t="s">
        <v>186</v>
      </c>
      <c r="B99" s="6">
        <f>Data_Analysis!S99</f>
        <v>0.43355705462820671</v>
      </c>
      <c r="C99" s="6">
        <f>'3A_Qualitative_Analysis'!H99</f>
        <v>4</v>
      </c>
    </row>
    <row r="100" spans="1:3" x14ac:dyDescent="0.15">
      <c r="A100" s="2" t="s">
        <v>102</v>
      </c>
      <c r="B100" s="6">
        <f>Data_Analysis!S100</f>
        <v>0.4330036489794693</v>
      </c>
      <c r="C100" s="6">
        <f>'3A_Qualitative_Analysis'!H100</f>
        <v>4</v>
      </c>
    </row>
    <row r="101" spans="1:3" x14ac:dyDescent="0.15">
      <c r="A101" s="2" t="s">
        <v>111</v>
      </c>
      <c r="B101" s="6">
        <f>Data_Analysis!S101</f>
        <v>0.43266168016818929</v>
      </c>
      <c r="C101" s="6">
        <f>'3A_Qualitative_Analysis'!H101</f>
        <v>4</v>
      </c>
    </row>
    <row r="102" spans="1:3" x14ac:dyDescent="0.15">
      <c r="A102" s="2" t="s">
        <v>154</v>
      </c>
      <c r="B102" s="6">
        <f>Data_Analysis!S102</f>
        <v>0.43266133090330849</v>
      </c>
      <c r="C102" s="6">
        <f>'3A_Qualitative_Analysis'!H102</f>
        <v>4</v>
      </c>
    </row>
    <row r="103" spans="1:3" x14ac:dyDescent="0.15">
      <c r="A103" s="2" t="s">
        <v>148</v>
      </c>
      <c r="B103" s="6">
        <f>Data_Analysis!S103</f>
        <v>0.43253930796881912</v>
      </c>
      <c r="C103" s="6">
        <f>'3A_Qualitative_Analysis'!H103</f>
        <v>4</v>
      </c>
    </row>
    <row r="104" spans="1:3" x14ac:dyDescent="0.15">
      <c r="A104" s="2" t="s">
        <v>189</v>
      </c>
      <c r="B104" s="6">
        <f>Data_Analysis!S104</f>
        <v>0.43223782227707314</v>
      </c>
      <c r="C104" s="6">
        <f>'3A_Qualitative_Analysis'!H104</f>
        <v>4</v>
      </c>
    </row>
    <row r="105" spans="1:3" x14ac:dyDescent="0.15">
      <c r="A105" s="2" t="s">
        <v>122</v>
      </c>
      <c r="B105" s="6">
        <f>Data_Analysis!S105</f>
        <v>0.43220756170101715</v>
      </c>
      <c r="C105" s="6">
        <f>'3A_Qualitative_Analysis'!H105</f>
        <v>4</v>
      </c>
    </row>
    <row r="106" spans="1:3" x14ac:dyDescent="0.15">
      <c r="A106" s="2" t="s">
        <v>207</v>
      </c>
      <c r="B106" s="6">
        <f>Data_Analysis!S106</f>
        <v>0.43182236904578231</v>
      </c>
      <c r="C106" s="6">
        <f>'3A_Qualitative_Analysis'!H106</f>
        <v>4</v>
      </c>
    </row>
    <row r="107" spans="1:3" x14ac:dyDescent="0.15">
      <c r="A107" s="2" t="s">
        <v>194</v>
      </c>
      <c r="B107" s="6">
        <f>Data_Analysis!S107</f>
        <v>0.43114621257484642</v>
      </c>
      <c r="C107" s="6">
        <f>'3A_Qualitative_Analysis'!H107</f>
        <v>4</v>
      </c>
    </row>
    <row r="108" spans="1:3" x14ac:dyDescent="0.15">
      <c r="A108" s="2" t="s">
        <v>75</v>
      </c>
      <c r="B108" s="6">
        <f>Data_Analysis!S108</f>
        <v>0.43098718409320758</v>
      </c>
      <c r="C108" s="6">
        <f>'3A_Qualitative_Analysis'!H108</f>
        <v>4</v>
      </c>
    </row>
    <row r="109" spans="1:3" x14ac:dyDescent="0.15">
      <c r="A109" s="2" t="s">
        <v>184</v>
      </c>
      <c r="B109" s="6">
        <f>Data_Analysis!S109</f>
        <v>0.43082324512839282</v>
      </c>
      <c r="C109" s="6">
        <f>'3A_Qualitative_Analysis'!H109</f>
        <v>4</v>
      </c>
    </row>
    <row r="110" spans="1:3" x14ac:dyDescent="0.15">
      <c r="A110" s="2" t="s">
        <v>105</v>
      </c>
      <c r="B110" s="6">
        <f>Data_Analysis!S110</f>
        <v>0.42992898701375037</v>
      </c>
      <c r="C110" s="6">
        <f>'3A_Qualitative_Analysis'!H110</f>
        <v>4</v>
      </c>
    </row>
    <row r="111" spans="1:3" x14ac:dyDescent="0.15">
      <c r="A111" s="2" t="s">
        <v>40</v>
      </c>
      <c r="B111" s="6">
        <f>Data_Analysis!S111</f>
        <v>0.42989897351306755</v>
      </c>
      <c r="C111" s="6">
        <f>'3A_Qualitative_Analysis'!H111</f>
        <v>4</v>
      </c>
    </row>
    <row r="112" spans="1:3" x14ac:dyDescent="0.15">
      <c r="A112" s="2" t="s">
        <v>60</v>
      </c>
      <c r="B112" s="6">
        <f>Data_Analysis!S112</f>
        <v>0.42846309194584631</v>
      </c>
      <c r="C112" s="6">
        <f>'3A_Qualitative_Analysis'!H112</f>
        <v>4</v>
      </c>
    </row>
    <row r="113" spans="1:3" x14ac:dyDescent="0.15">
      <c r="A113" s="2" t="s">
        <v>85</v>
      </c>
      <c r="B113" s="6">
        <f>Data_Analysis!S113</f>
        <v>0.42739554400594237</v>
      </c>
      <c r="C113" s="6">
        <f>'3A_Qualitative_Analysis'!H113</f>
        <v>4</v>
      </c>
    </row>
    <row r="114" spans="1:3" x14ac:dyDescent="0.15">
      <c r="A114" s="2" t="s">
        <v>19</v>
      </c>
      <c r="B114" s="6">
        <f>Data_Analysis!S114</f>
        <v>0.42487253306177142</v>
      </c>
      <c r="C114" s="6">
        <f>'3A_Qualitative_Analysis'!H114</f>
        <v>4</v>
      </c>
    </row>
    <row r="115" spans="1:3" x14ac:dyDescent="0.15">
      <c r="A115" s="2" t="s">
        <v>54</v>
      </c>
      <c r="B115" s="6">
        <f>Data_Analysis!S115</f>
        <v>0.42478921367378564</v>
      </c>
      <c r="C115" s="6">
        <f>'3A_Qualitative_Analysis'!H115</f>
        <v>4</v>
      </c>
    </row>
    <row r="116" spans="1:3" x14ac:dyDescent="0.15">
      <c r="A116" s="2" t="s">
        <v>145</v>
      </c>
      <c r="B116" s="6">
        <f>Data_Analysis!S116</f>
        <v>0.42426892150800938</v>
      </c>
      <c r="C116" s="6">
        <f>'3A_Qualitative_Analysis'!H116</f>
        <v>4</v>
      </c>
    </row>
    <row r="117" spans="1:3" x14ac:dyDescent="0.15">
      <c r="A117" s="2" t="s">
        <v>82</v>
      </c>
      <c r="B117" s="6">
        <f>Data_Analysis!S117</f>
        <v>0.42402871953439125</v>
      </c>
      <c r="C117" s="6">
        <f>'3A_Qualitative_Analysis'!H117</f>
        <v>3.9999999999999996</v>
      </c>
    </row>
    <row r="118" spans="1:3" x14ac:dyDescent="0.15">
      <c r="A118" s="2" t="s">
        <v>28</v>
      </c>
      <c r="B118" s="6">
        <f>Data_Analysis!S118</f>
        <v>0.42338212777207196</v>
      </c>
      <c r="C118" s="6">
        <f>'3A_Qualitative_Analysis'!H118</f>
        <v>3.9999999999999996</v>
      </c>
    </row>
    <row r="119" spans="1:3" x14ac:dyDescent="0.15">
      <c r="A119" s="2" t="s">
        <v>59</v>
      </c>
      <c r="B119" s="6">
        <f>Data_Analysis!S119</f>
        <v>0.42301550471120297</v>
      </c>
      <c r="C119" s="6">
        <f>'3A_Qualitative_Analysis'!H119</f>
        <v>3.9999999999999996</v>
      </c>
    </row>
    <row r="120" spans="1:3" x14ac:dyDescent="0.15">
      <c r="A120" s="2" t="s">
        <v>179</v>
      </c>
      <c r="B120" s="6">
        <f>Data_Analysis!S120</f>
        <v>0.42144694911708758</v>
      </c>
      <c r="C120" s="6">
        <f>'3A_Qualitative_Analysis'!H120</f>
        <v>3.9999999999999996</v>
      </c>
    </row>
    <row r="121" spans="1:3" x14ac:dyDescent="0.15">
      <c r="A121" s="2" t="s">
        <v>79</v>
      </c>
      <c r="B121" s="6">
        <f>Data_Analysis!S121</f>
        <v>0.4210159543968065</v>
      </c>
      <c r="C121" s="6">
        <f>'3A_Qualitative_Analysis'!H121</f>
        <v>3.9999999999999996</v>
      </c>
    </row>
    <row r="122" spans="1:3" x14ac:dyDescent="0.15">
      <c r="A122" s="2" t="s">
        <v>116</v>
      </c>
      <c r="B122" s="6">
        <f>Data_Analysis!S122</f>
        <v>0.42003626133754635</v>
      </c>
      <c r="C122" s="6">
        <f>'3A_Qualitative_Analysis'!H122</f>
        <v>3.9999999999999996</v>
      </c>
    </row>
    <row r="123" spans="1:3" x14ac:dyDescent="0.15">
      <c r="A123" s="2" t="s">
        <v>125</v>
      </c>
      <c r="B123" s="6">
        <f>Data_Analysis!S123</f>
        <v>0.41996020024274622</v>
      </c>
      <c r="C123" s="6">
        <f>'3A_Qualitative_Analysis'!H123</f>
        <v>3.9999999999999996</v>
      </c>
    </row>
    <row r="124" spans="1:3" x14ac:dyDescent="0.15">
      <c r="A124" s="2" t="s">
        <v>41</v>
      </c>
      <c r="B124" s="6">
        <f>Data_Analysis!S124</f>
        <v>0.41690997132611368</v>
      </c>
      <c r="C124" s="6">
        <f>'3A_Qualitative_Analysis'!H124</f>
        <v>3.9999999999999996</v>
      </c>
    </row>
    <row r="125" spans="1:3" x14ac:dyDescent="0.15">
      <c r="A125" s="2" t="s">
        <v>133</v>
      </c>
      <c r="B125" s="6">
        <f>Data_Analysis!S125</f>
        <v>0.416202764999969</v>
      </c>
      <c r="C125" s="6">
        <f>'3A_Qualitative_Analysis'!H125</f>
        <v>3.9999999999999996</v>
      </c>
    </row>
    <row r="126" spans="1:3" x14ac:dyDescent="0.15">
      <c r="A126" s="2" t="s">
        <v>56</v>
      </c>
      <c r="B126" s="6">
        <f>Data_Analysis!S126</f>
        <v>0.41523929055013087</v>
      </c>
      <c r="C126" s="6">
        <f>'3A_Qualitative_Analysis'!H126</f>
        <v>3.9999999999999996</v>
      </c>
    </row>
    <row r="127" spans="1:3" x14ac:dyDescent="0.15">
      <c r="A127" s="2" t="s">
        <v>187</v>
      </c>
      <c r="B127" s="6">
        <f>Data_Analysis!S127</f>
        <v>0.41439483110384423</v>
      </c>
      <c r="C127" s="6">
        <f>'3A_Qualitative_Analysis'!H127</f>
        <v>3.9999999999999996</v>
      </c>
    </row>
    <row r="128" spans="1:3" x14ac:dyDescent="0.15">
      <c r="A128" s="2" t="s">
        <v>31</v>
      </c>
      <c r="B128" s="6">
        <f>Data_Analysis!S128</f>
        <v>0.41260640443332913</v>
      </c>
      <c r="C128" s="6">
        <f>'3A_Qualitative_Analysis'!H128</f>
        <v>3.9999999999999996</v>
      </c>
    </row>
    <row r="129" spans="1:3" x14ac:dyDescent="0.15">
      <c r="A129" s="2" t="s">
        <v>84</v>
      </c>
      <c r="B129" s="6">
        <f>Data_Analysis!S129</f>
        <v>0.41109993833462666</v>
      </c>
      <c r="C129" s="6">
        <f>'3A_Qualitative_Analysis'!H129</f>
        <v>3.9999999999999996</v>
      </c>
    </row>
    <row r="130" spans="1:3" x14ac:dyDescent="0.15">
      <c r="A130" s="2" t="s">
        <v>97</v>
      </c>
      <c r="B130" s="6">
        <f>Data_Analysis!S130</f>
        <v>0.41099881490991141</v>
      </c>
      <c r="C130" s="6">
        <f>'3A_Qualitative_Analysis'!H130</f>
        <v>3.9999999999999996</v>
      </c>
    </row>
    <row r="131" spans="1:3" x14ac:dyDescent="0.15">
      <c r="A131" s="2" t="s">
        <v>69</v>
      </c>
      <c r="B131" s="6">
        <f>Data_Analysis!S131</f>
        <v>0.41091835437614954</v>
      </c>
      <c r="C131" s="6">
        <f>'3A_Qualitative_Analysis'!H131</f>
        <v>3.9999999999999996</v>
      </c>
    </row>
    <row r="132" spans="1:3" x14ac:dyDescent="0.15">
      <c r="A132" s="2" t="s">
        <v>205</v>
      </c>
      <c r="B132" s="6">
        <f>Data_Analysis!S132</f>
        <v>0.41040922994077017</v>
      </c>
      <c r="C132" s="6">
        <f>'3A_Qualitative_Analysis'!H132</f>
        <v>3.9999999999999996</v>
      </c>
    </row>
    <row r="133" spans="1:3" x14ac:dyDescent="0.15">
      <c r="A133" s="2" t="s">
        <v>185</v>
      </c>
      <c r="B133" s="6">
        <f>Data_Analysis!S133</f>
        <v>0.41017829306306319</v>
      </c>
      <c r="C133" s="6">
        <f>'3A_Qualitative_Analysis'!H133</f>
        <v>3.8000000000000003</v>
      </c>
    </row>
    <row r="134" spans="1:3" x14ac:dyDescent="0.15">
      <c r="A134" s="2" t="s">
        <v>22</v>
      </c>
      <c r="B134" s="6">
        <f>Data_Analysis!S134</f>
        <v>0.40920798067398179</v>
      </c>
      <c r="C134" s="6">
        <f>'3A_Qualitative_Analysis'!H134</f>
        <v>3.8000000000000003</v>
      </c>
    </row>
    <row r="135" spans="1:3" x14ac:dyDescent="0.15">
      <c r="A135" s="2" t="s">
        <v>24</v>
      </c>
      <c r="B135" s="6">
        <f>Data_Analysis!S135</f>
        <v>0.40899461850985297</v>
      </c>
      <c r="C135" s="6">
        <f>'3A_Qualitative_Analysis'!H135</f>
        <v>3.8000000000000003</v>
      </c>
    </row>
    <row r="136" spans="1:3" x14ac:dyDescent="0.15">
      <c r="A136" s="2" t="s">
        <v>157</v>
      </c>
      <c r="B136" s="6">
        <f>Data_Analysis!S136</f>
        <v>0.40896991915140724</v>
      </c>
      <c r="C136" s="6">
        <f>'3A_Qualitative_Analysis'!H136</f>
        <v>3.8000000000000003</v>
      </c>
    </row>
    <row r="137" spans="1:3" x14ac:dyDescent="0.15">
      <c r="A137" s="2" t="s">
        <v>107</v>
      </c>
      <c r="B137" s="6">
        <f>Data_Analysis!S137</f>
        <v>0.40872839976009606</v>
      </c>
      <c r="C137" s="6">
        <f>'3A_Qualitative_Analysis'!H137</f>
        <v>3.8000000000000003</v>
      </c>
    </row>
    <row r="138" spans="1:3" x14ac:dyDescent="0.15">
      <c r="A138" s="2" t="s">
        <v>38</v>
      </c>
      <c r="B138" s="6">
        <f>Data_Analysis!S138</f>
        <v>0.40755810167534345</v>
      </c>
      <c r="C138" s="6">
        <f>'3A_Qualitative_Analysis'!H138</f>
        <v>3.8000000000000003</v>
      </c>
    </row>
    <row r="139" spans="1:3" x14ac:dyDescent="0.15">
      <c r="A139" s="2" t="s">
        <v>95</v>
      </c>
      <c r="B139" s="6">
        <f>Data_Analysis!S139</f>
        <v>0.40704606520165437</v>
      </c>
      <c r="C139" s="6">
        <f>'3A_Qualitative_Analysis'!H139</f>
        <v>3.8000000000000003</v>
      </c>
    </row>
    <row r="140" spans="1:3" x14ac:dyDescent="0.15">
      <c r="A140" s="2" t="s">
        <v>196</v>
      </c>
      <c r="B140" s="6">
        <f>Data_Analysis!S140</f>
        <v>0.40702361242657276</v>
      </c>
      <c r="C140" s="6">
        <f>'3A_Qualitative_Analysis'!H140</f>
        <v>3.8000000000000003</v>
      </c>
    </row>
    <row r="141" spans="1:3" x14ac:dyDescent="0.15">
      <c r="A141" s="2" t="s">
        <v>57</v>
      </c>
      <c r="B141" s="6">
        <f>Data_Analysis!S141</f>
        <v>0.40399963030646208</v>
      </c>
      <c r="C141" s="6">
        <f>'3A_Qualitative_Analysis'!H141</f>
        <v>3.8000000000000003</v>
      </c>
    </row>
    <row r="142" spans="1:3" x14ac:dyDescent="0.15">
      <c r="A142" s="2" t="s">
        <v>166</v>
      </c>
      <c r="B142" s="6">
        <f>Data_Analysis!S142</f>
        <v>0.40338799297052408</v>
      </c>
      <c r="C142" s="6">
        <f>'3A_Qualitative_Analysis'!H142</f>
        <v>3.8000000000000003</v>
      </c>
    </row>
    <row r="143" spans="1:3" x14ac:dyDescent="0.15">
      <c r="A143" s="2" t="s">
        <v>192</v>
      </c>
      <c r="B143" s="6">
        <f>Data_Analysis!S143</f>
        <v>0.40183247902543884</v>
      </c>
      <c r="C143" s="6">
        <f>'3A_Qualitative_Analysis'!H143</f>
        <v>3.8000000000000003</v>
      </c>
    </row>
    <row r="144" spans="1:3" x14ac:dyDescent="0.15">
      <c r="A144" s="2" t="s">
        <v>138</v>
      </c>
      <c r="B144" s="6">
        <f>Data_Analysis!S144</f>
        <v>0.40137662815202252</v>
      </c>
      <c r="C144" s="6">
        <f>'3A_Qualitative_Analysis'!H144</f>
        <v>3.8000000000000003</v>
      </c>
    </row>
    <row r="145" spans="1:3" x14ac:dyDescent="0.15">
      <c r="A145" s="2" t="s">
        <v>78</v>
      </c>
      <c r="B145" s="6">
        <f>Data_Analysis!S145</f>
        <v>0.40054336554800574</v>
      </c>
      <c r="C145" s="6">
        <f>'3A_Qualitative_Analysis'!H145</f>
        <v>3.8000000000000003</v>
      </c>
    </row>
    <row r="146" spans="1:3" x14ac:dyDescent="0.15">
      <c r="A146" s="2" t="s">
        <v>17</v>
      </c>
      <c r="B146" s="6">
        <f>Data_Analysis!S146</f>
        <v>0.40001817392393807</v>
      </c>
      <c r="C146" s="6">
        <f>'3A_Qualitative_Analysis'!H146</f>
        <v>3.8000000000000003</v>
      </c>
    </row>
    <row r="147" spans="1:3" x14ac:dyDescent="0.15">
      <c r="A147" s="2" t="s">
        <v>173</v>
      </c>
      <c r="B147" s="6">
        <f>Data_Analysis!S147</f>
        <v>0.39932672888076703</v>
      </c>
      <c r="C147" s="6">
        <f>'3A_Qualitative_Analysis'!H147</f>
        <v>3.8</v>
      </c>
    </row>
    <row r="148" spans="1:3" x14ac:dyDescent="0.15">
      <c r="A148" s="2" t="s">
        <v>53</v>
      </c>
      <c r="B148" s="6">
        <f>Data_Analysis!S148</f>
        <v>0.39886071565525533</v>
      </c>
      <c r="C148" s="6">
        <f>'3A_Qualitative_Analysis'!H148</f>
        <v>3.8</v>
      </c>
    </row>
    <row r="149" spans="1:3" x14ac:dyDescent="0.15">
      <c r="A149" s="2" t="s">
        <v>98</v>
      </c>
      <c r="B149" s="6">
        <f>Data_Analysis!S149</f>
        <v>0.39783710901307401</v>
      </c>
      <c r="C149" s="6">
        <f>'3A_Qualitative_Analysis'!H149</f>
        <v>3.8</v>
      </c>
    </row>
    <row r="150" spans="1:3" x14ac:dyDescent="0.15">
      <c r="A150" s="2" t="s">
        <v>65</v>
      </c>
      <c r="B150" s="6">
        <f>Data_Analysis!S150</f>
        <v>0.3973101131445464</v>
      </c>
      <c r="C150" s="6">
        <f>'3A_Qualitative_Analysis'!H150</f>
        <v>3.8</v>
      </c>
    </row>
    <row r="151" spans="1:3" x14ac:dyDescent="0.15">
      <c r="A151" s="2" t="s">
        <v>66</v>
      </c>
      <c r="B151" s="6">
        <f>Data_Analysis!S151</f>
        <v>0.39665254484709206</v>
      </c>
      <c r="C151" s="6">
        <f>'3A_Qualitative_Analysis'!H151</f>
        <v>3.6999999999999997</v>
      </c>
    </row>
    <row r="152" spans="1:3" x14ac:dyDescent="0.15">
      <c r="A152" s="2" t="s">
        <v>36</v>
      </c>
      <c r="B152" s="6">
        <f>Data_Analysis!S152</f>
        <v>0.39646630292684476</v>
      </c>
      <c r="C152" s="6">
        <f>'3A_Qualitative_Analysis'!H152</f>
        <v>3.6999999999999997</v>
      </c>
    </row>
    <row r="153" spans="1:3" x14ac:dyDescent="0.15">
      <c r="A153" s="2" t="s">
        <v>29</v>
      </c>
      <c r="B153" s="6">
        <f>Data_Analysis!S153</f>
        <v>0.39512828021420793</v>
      </c>
      <c r="C153" s="6">
        <f>'3A_Qualitative_Analysis'!H153</f>
        <v>3.6999999999999997</v>
      </c>
    </row>
    <row r="154" spans="1:3" x14ac:dyDescent="0.15">
      <c r="A154" s="2" t="s">
        <v>87</v>
      </c>
      <c r="B154" s="6">
        <f>Data_Analysis!S154</f>
        <v>0.39435028157130836</v>
      </c>
      <c r="C154" s="6">
        <f>'3A_Qualitative_Analysis'!H154</f>
        <v>3.6999999999999997</v>
      </c>
    </row>
    <row r="155" spans="1:3" x14ac:dyDescent="0.15">
      <c r="A155" s="2" t="s">
        <v>139</v>
      </c>
      <c r="B155" s="6">
        <f>Data_Analysis!S155</f>
        <v>0.39423242066142883</v>
      </c>
      <c r="C155" s="6">
        <f>'3A_Qualitative_Analysis'!H155</f>
        <v>3.6999999999999997</v>
      </c>
    </row>
    <row r="156" spans="1:3" x14ac:dyDescent="0.15">
      <c r="A156" s="2" t="s">
        <v>52</v>
      </c>
      <c r="B156" s="6">
        <f>Data_Analysis!S156</f>
        <v>0.3928576392030742</v>
      </c>
      <c r="C156" s="6">
        <f>'3A_Qualitative_Analysis'!H156</f>
        <v>3.6999999999999997</v>
      </c>
    </row>
    <row r="157" spans="1:3" x14ac:dyDescent="0.15">
      <c r="A157" s="2" t="s">
        <v>118</v>
      </c>
      <c r="B157" s="6">
        <f>Data_Analysis!S157</f>
        <v>0.39283173626277806</v>
      </c>
      <c r="C157" s="6">
        <f>'3A_Qualitative_Analysis'!H157</f>
        <v>3.6999999999999997</v>
      </c>
    </row>
    <row r="158" spans="1:3" x14ac:dyDescent="0.15">
      <c r="A158" s="2" t="s">
        <v>37</v>
      </c>
      <c r="B158" s="6">
        <f>Data_Analysis!S158</f>
        <v>0.39274474364377199</v>
      </c>
      <c r="C158" s="6">
        <f>'3A_Qualitative_Analysis'!H158</f>
        <v>3.6999999999999997</v>
      </c>
    </row>
    <row r="159" spans="1:3" x14ac:dyDescent="0.15">
      <c r="A159" s="2" t="s">
        <v>101</v>
      </c>
      <c r="B159" s="6">
        <f>Data_Analysis!S159</f>
        <v>0.39084890833506769</v>
      </c>
      <c r="C159" s="6">
        <f>'3A_Qualitative_Analysis'!H159</f>
        <v>3.6999999999999997</v>
      </c>
    </row>
    <row r="160" spans="1:3" x14ac:dyDescent="0.15">
      <c r="A160" s="2" t="s">
        <v>100</v>
      </c>
      <c r="B160" s="6">
        <f>Data_Analysis!S160</f>
        <v>0.39006207666020321</v>
      </c>
      <c r="C160" s="6">
        <f>'3A_Qualitative_Analysis'!H160</f>
        <v>3.6999999999999997</v>
      </c>
    </row>
    <row r="161" spans="1:3" x14ac:dyDescent="0.15">
      <c r="A161" s="2" t="s">
        <v>126</v>
      </c>
      <c r="B161" s="6">
        <f>Data_Analysis!S161</f>
        <v>0.39005259498148465</v>
      </c>
      <c r="C161" s="6">
        <f>'3A_Qualitative_Analysis'!H161</f>
        <v>3.6999999999999997</v>
      </c>
    </row>
    <row r="162" spans="1:3" x14ac:dyDescent="0.15">
      <c r="A162" s="2" t="s">
        <v>114</v>
      </c>
      <c r="B162" s="6">
        <f>Data_Analysis!S162</f>
        <v>0.38961441029671984</v>
      </c>
      <c r="C162" s="6">
        <f>'3A_Qualitative_Analysis'!H162</f>
        <v>3.5999999999999996</v>
      </c>
    </row>
    <row r="163" spans="1:3" x14ac:dyDescent="0.15">
      <c r="A163" s="2" t="s">
        <v>48</v>
      </c>
      <c r="B163" s="6">
        <f>Data_Analysis!S163</f>
        <v>0.38848653714976755</v>
      </c>
      <c r="C163" s="6">
        <f>'3A_Qualitative_Analysis'!H163</f>
        <v>3.5</v>
      </c>
    </row>
    <row r="164" spans="1:3" x14ac:dyDescent="0.15">
      <c r="A164" s="2" t="s">
        <v>72</v>
      </c>
      <c r="B164" s="6">
        <f>Data_Analysis!S164</f>
        <v>0.38828658544548506</v>
      </c>
      <c r="C164" s="6">
        <f>'3A_Qualitative_Analysis'!H164</f>
        <v>3.5</v>
      </c>
    </row>
    <row r="165" spans="1:3" x14ac:dyDescent="0.15">
      <c r="A165" s="2" t="s">
        <v>201</v>
      </c>
      <c r="B165" s="6">
        <f>Data_Analysis!S165</f>
        <v>0.38580604019653031</v>
      </c>
      <c r="C165" s="6">
        <f>'3A_Qualitative_Analysis'!H165</f>
        <v>3.5</v>
      </c>
    </row>
    <row r="166" spans="1:3" x14ac:dyDescent="0.15">
      <c r="A166" s="2" t="s">
        <v>42</v>
      </c>
      <c r="B166" s="6">
        <f>Data_Analysis!S166</f>
        <v>0.3844692949280647</v>
      </c>
      <c r="C166" s="6">
        <f>'3A_Qualitative_Analysis'!H166</f>
        <v>3.5</v>
      </c>
    </row>
    <row r="167" spans="1:3" x14ac:dyDescent="0.15">
      <c r="A167" s="2" t="s">
        <v>110</v>
      </c>
      <c r="B167" s="6">
        <f>Data_Analysis!S167</f>
        <v>0.38359180101603624</v>
      </c>
      <c r="C167" s="6">
        <f>'3A_Qualitative_Analysis'!H167</f>
        <v>3.5</v>
      </c>
    </row>
    <row r="168" spans="1:3" x14ac:dyDescent="0.15">
      <c r="A168" s="2" t="s">
        <v>168</v>
      </c>
      <c r="B168" s="6">
        <f>Data_Analysis!S168</f>
        <v>0.38277662856817996</v>
      </c>
      <c r="C168" s="6">
        <f>'3A_Qualitative_Analysis'!H168</f>
        <v>3.4999999999999996</v>
      </c>
    </row>
    <row r="169" spans="1:3" x14ac:dyDescent="0.15">
      <c r="A169" s="2" t="s">
        <v>178</v>
      </c>
      <c r="B169" s="6">
        <f>Data_Analysis!S169</f>
        <v>0.3820126375571341</v>
      </c>
      <c r="C169" s="6">
        <f>'3A_Qualitative_Analysis'!H169</f>
        <v>3.4999999999999996</v>
      </c>
    </row>
    <row r="170" spans="1:3" x14ac:dyDescent="0.15">
      <c r="A170" s="2" t="s">
        <v>143</v>
      </c>
      <c r="B170" s="6">
        <f>Data_Analysis!S170</f>
        <v>0.37613442156494781</v>
      </c>
      <c r="C170" s="6">
        <f>'3A_Qualitative_Analysis'!H170</f>
        <v>3.4999999999999996</v>
      </c>
    </row>
    <row r="171" spans="1:3" x14ac:dyDescent="0.15">
      <c r="A171" s="2" t="s">
        <v>34</v>
      </c>
      <c r="B171" s="6">
        <f>Data_Analysis!S171</f>
        <v>0.37555114575189519</v>
      </c>
      <c r="C171" s="6">
        <f>'3A_Qualitative_Analysis'!H171</f>
        <v>3.4999999999999996</v>
      </c>
    </row>
    <row r="172" spans="1:3" x14ac:dyDescent="0.15">
      <c r="A172" s="2" t="s">
        <v>33</v>
      </c>
      <c r="B172" s="6">
        <f>Data_Analysis!S172</f>
        <v>0.3750529508183576</v>
      </c>
      <c r="C172" s="6">
        <f>'3A_Qualitative_Analysis'!H172</f>
        <v>3.4999999999999996</v>
      </c>
    </row>
    <row r="173" spans="1:3" x14ac:dyDescent="0.15">
      <c r="A173" s="2" t="s">
        <v>58</v>
      </c>
      <c r="B173" s="6">
        <f>Data_Analysis!S173</f>
        <v>0.37235967888312654</v>
      </c>
      <c r="C173" s="6">
        <f>'3A_Qualitative_Analysis'!H173</f>
        <v>3.4999999999999996</v>
      </c>
    </row>
    <row r="174" spans="1:3" x14ac:dyDescent="0.15">
      <c r="A174" s="2" t="s">
        <v>198</v>
      </c>
      <c r="B174" s="6">
        <f>Data_Analysis!S174</f>
        <v>0.36884028909562083</v>
      </c>
      <c r="C174" s="6">
        <f>'3A_Qualitative_Analysis'!H174</f>
        <v>3.4999999999999996</v>
      </c>
    </row>
    <row r="175" spans="1:3" x14ac:dyDescent="0.15">
      <c r="A175" s="2" t="s">
        <v>108</v>
      </c>
      <c r="B175" s="6">
        <f>Data_Analysis!S175</f>
        <v>0.36851391357570096</v>
      </c>
      <c r="C175" s="6">
        <f>'3A_Qualitative_Analysis'!H175</f>
        <v>3.4999999999999996</v>
      </c>
    </row>
    <row r="176" spans="1:3" x14ac:dyDescent="0.15">
      <c r="A176" s="2" t="s">
        <v>169</v>
      </c>
      <c r="B176" s="6">
        <f>Data_Analysis!S176</f>
        <v>0.36646180199406059</v>
      </c>
      <c r="C176" s="6">
        <f>'3A_Qualitative_Analysis'!H176</f>
        <v>3.4999999999999996</v>
      </c>
    </row>
    <row r="177" spans="1:3" x14ac:dyDescent="0.15">
      <c r="A177" s="2" t="s">
        <v>197</v>
      </c>
      <c r="B177" s="6">
        <f>Data_Analysis!S177</f>
        <v>0.36630262253465767</v>
      </c>
      <c r="C177" s="6">
        <f>'3A_Qualitative_Analysis'!H177</f>
        <v>3.4999999999999996</v>
      </c>
    </row>
    <row r="178" spans="1:3" x14ac:dyDescent="0.15">
      <c r="A178" s="2" t="s">
        <v>120</v>
      </c>
      <c r="B178" s="6">
        <f>Data_Analysis!S178</f>
        <v>0.36432185036191006</v>
      </c>
      <c r="C178" s="6">
        <f>'3A_Qualitative_Analysis'!H178</f>
        <v>3.4999999999999996</v>
      </c>
    </row>
    <row r="179" spans="1:3" x14ac:dyDescent="0.15">
      <c r="A179" s="2" t="s">
        <v>35</v>
      </c>
      <c r="B179" s="6">
        <f>Data_Analysis!S179</f>
        <v>0.36278496140552274</v>
      </c>
      <c r="C179" s="6">
        <f>'3A_Qualitative_Analysis'!H179</f>
        <v>3.3999999999999995</v>
      </c>
    </row>
    <row r="180" spans="1:3" x14ac:dyDescent="0.15">
      <c r="A180" s="2" t="s">
        <v>203</v>
      </c>
      <c r="B180" s="6">
        <f>Data_Analysis!S180</f>
        <v>0.36277431570437424</v>
      </c>
      <c r="C180" s="6">
        <f>'3A_Qualitative_Analysis'!H180</f>
        <v>3.3999999999999995</v>
      </c>
    </row>
    <row r="181" spans="1:3" x14ac:dyDescent="0.15">
      <c r="A181" s="2" t="s">
        <v>171</v>
      </c>
      <c r="B181" s="6">
        <f>Data_Analysis!S181</f>
        <v>0.36209650040318297</v>
      </c>
      <c r="C181" s="6">
        <f>'3A_Qualitative_Analysis'!H181</f>
        <v>3.3000000000000003</v>
      </c>
    </row>
    <row r="182" spans="1:3" x14ac:dyDescent="0.15">
      <c r="A182" s="2" t="s">
        <v>88</v>
      </c>
      <c r="B182" s="6">
        <f>Data_Analysis!S182</f>
        <v>0.36196865532685746</v>
      </c>
      <c r="C182" s="6">
        <f>'3A_Qualitative_Analysis'!H182</f>
        <v>3.3000000000000003</v>
      </c>
    </row>
    <row r="183" spans="1:3" x14ac:dyDescent="0.15">
      <c r="A183" s="2" t="s">
        <v>39</v>
      </c>
      <c r="B183" s="6">
        <f>Data_Analysis!S183</f>
        <v>0.35871146455868319</v>
      </c>
      <c r="C183" s="6">
        <f>'3A_Qualitative_Analysis'!H183</f>
        <v>3.3</v>
      </c>
    </row>
    <row r="184" spans="1:3" x14ac:dyDescent="0.15">
      <c r="A184" s="2" t="s">
        <v>44</v>
      </c>
      <c r="B184" s="6">
        <f>Data_Analysis!S184</f>
        <v>0.35856158489142792</v>
      </c>
      <c r="C184" s="6">
        <f>'3A_Qualitative_Analysis'!H184</f>
        <v>3.3</v>
      </c>
    </row>
    <row r="185" spans="1:3" x14ac:dyDescent="0.15">
      <c r="A185" s="2" t="s">
        <v>115</v>
      </c>
      <c r="B185" s="6">
        <f>Data_Analysis!S185</f>
        <v>0.35637211072717279</v>
      </c>
      <c r="C185" s="6">
        <f>'3A_Qualitative_Analysis'!H185</f>
        <v>3.2</v>
      </c>
    </row>
    <row r="186" spans="1:3" x14ac:dyDescent="0.15">
      <c r="A186" s="2" t="s">
        <v>55</v>
      </c>
      <c r="B186" s="6">
        <f>Data_Analysis!S186</f>
        <v>0.35209533078426614</v>
      </c>
      <c r="C186" s="6">
        <f>'3A_Qualitative_Analysis'!H186</f>
        <v>3.2</v>
      </c>
    </row>
    <row r="187" spans="1:3" x14ac:dyDescent="0.15">
      <c r="A187" s="2" t="s">
        <v>167</v>
      </c>
      <c r="B187" s="6">
        <f>Data_Analysis!S187</f>
        <v>0.35200776624821828</v>
      </c>
      <c r="C187" s="6">
        <f>'3A_Qualitative_Analysis'!H187</f>
        <v>3.2</v>
      </c>
    </row>
    <row r="188" spans="1:3" x14ac:dyDescent="0.15">
      <c r="A188" s="2" t="s">
        <v>174</v>
      </c>
      <c r="B188" s="6">
        <f>Data_Analysis!S188</f>
        <v>0.35105642467692899</v>
      </c>
      <c r="C188" s="6">
        <f>'3A_Qualitative_Analysis'!H188</f>
        <v>3.2</v>
      </c>
    </row>
    <row r="189" spans="1:3" x14ac:dyDescent="0.15">
      <c r="A189" s="2" t="s">
        <v>77</v>
      </c>
      <c r="B189" s="6">
        <f>Data_Analysis!S189</f>
        <v>0.35043741323057359</v>
      </c>
      <c r="C189" s="6">
        <f>'3A_Qualitative_Analysis'!H189</f>
        <v>3.2</v>
      </c>
    </row>
    <row r="190" spans="1:3" x14ac:dyDescent="0.15">
      <c r="A190" s="2" t="s">
        <v>202</v>
      </c>
      <c r="B190" s="6">
        <f>Data_Analysis!S190</f>
        <v>0.34785320845372214</v>
      </c>
      <c r="C190" s="6">
        <f>'3A_Qualitative_Analysis'!H190</f>
        <v>3.1999999999999993</v>
      </c>
    </row>
    <row r="191" spans="1:3" x14ac:dyDescent="0.15">
      <c r="A191" s="2" t="s">
        <v>208</v>
      </c>
      <c r="B191" s="6">
        <f>Data_Analysis!S191</f>
        <v>0.34464345422243647</v>
      </c>
      <c r="C191" s="6">
        <f>'3A_Qualitative_Analysis'!H191</f>
        <v>3.1000000000000005</v>
      </c>
    </row>
    <row r="192" spans="1:3" x14ac:dyDescent="0.15">
      <c r="A192" s="2" t="s">
        <v>183</v>
      </c>
      <c r="B192" s="6">
        <f>Data_Analysis!S192</f>
        <v>0.33929783410605135</v>
      </c>
      <c r="C192" s="6">
        <f>'3A_Qualitative_Analysis'!H192</f>
        <v>3.0000000000000004</v>
      </c>
    </row>
    <row r="193" spans="1:3" x14ac:dyDescent="0.15">
      <c r="A193" s="2" t="s">
        <v>117</v>
      </c>
      <c r="B193" s="6">
        <f>Data_Analysis!S193</f>
        <v>0.33625302271611701</v>
      </c>
      <c r="C193" s="6">
        <f>'3A_Qualitative_Analysis'!H193</f>
        <v>3</v>
      </c>
    </row>
    <row r="194" spans="1:3" x14ac:dyDescent="0.15">
      <c r="A194" s="2" t="s">
        <v>181</v>
      </c>
      <c r="B194" s="6">
        <f>Data_Analysis!S194</f>
        <v>0.33387816611132681</v>
      </c>
      <c r="C194" s="6">
        <f>'3A_Qualitative_Analysis'!H194</f>
        <v>3</v>
      </c>
    </row>
    <row r="195" spans="1:3" x14ac:dyDescent="0.15">
      <c r="A195" s="2" t="s">
        <v>153</v>
      </c>
      <c r="B195" s="6">
        <f>Data_Analysis!S195</f>
        <v>0.33236961340184634</v>
      </c>
      <c r="C195" s="6">
        <f>'3A_Qualitative_Analysis'!H195</f>
        <v>3</v>
      </c>
    </row>
    <row r="196" spans="1:3" x14ac:dyDescent="0.15">
      <c r="A196" s="2" t="s">
        <v>156</v>
      </c>
      <c r="B196" s="6">
        <f>Data_Analysis!S196</f>
        <v>0.32983586275742649</v>
      </c>
      <c r="C196" s="6">
        <f>'3A_Qualitative_Analysis'!H196</f>
        <v>2.6000000000000005</v>
      </c>
    </row>
    <row r="197" spans="1:3" x14ac:dyDescent="0.15">
      <c r="A197" s="2" t="s">
        <v>193</v>
      </c>
      <c r="B197" s="6">
        <f>Data_Analysis!S197</f>
        <v>0.32503185279483998</v>
      </c>
      <c r="C197" s="6">
        <f>'3A_Qualitative_Analysis'!H197</f>
        <v>2.5</v>
      </c>
    </row>
    <row r="198" spans="1:3" x14ac:dyDescent="0.15">
      <c r="A198" s="2" t="s">
        <v>106</v>
      </c>
      <c r="B198" s="6">
        <f>Data_Analysis!S198</f>
        <v>0.31755986713237283</v>
      </c>
      <c r="C198" s="6">
        <f>'3A_Qualitative_Analysis'!H198</f>
        <v>2.5</v>
      </c>
    </row>
    <row r="199" spans="1:3" x14ac:dyDescent="0.15">
      <c r="A199" s="2" t="s">
        <v>161</v>
      </c>
      <c r="B199" s="6">
        <f>Data_Analysis!S199</f>
        <v>0.29238122824050383</v>
      </c>
      <c r="C199" s="6">
        <f>'3A_Qualitative_Analysis'!H199</f>
        <v>2.5</v>
      </c>
    </row>
    <row r="200" spans="1:3" x14ac:dyDescent="0.15">
      <c r="A200" s="2" t="s">
        <v>151</v>
      </c>
      <c r="B200" s="6">
        <f>Data_Analysis!S200</f>
        <v>0.25239967186274542</v>
      </c>
      <c r="C200" s="6">
        <f>'3A_Qualitative_Analysis'!H200</f>
        <v>2.4000000000000004</v>
      </c>
    </row>
    <row r="201" spans="1:3" x14ac:dyDescent="0.15">
      <c r="A201" s="2" t="s">
        <v>64</v>
      </c>
      <c r="B201" s="6">
        <f>Data_Analysis!S201</f>
        <v>0.2053724431719092</v>
      </c>
      <c r="C201" s="6">
        <f>'3A_Qualitative_Analysis'!H201</f>
        <v>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32C21-A37D-424D-9E1D-F47CC6CA031D}">
  <dimension ref="A3:D205"/>
  <sheetViews>
    <sheetView workbookViewId="0">
      <selection activeCell="J48" sqref="J48"/>
    </sheetView>
  </sheetViews>
  <sheetFormatPr baseColWidth="10" defaultRowHeight="13" x14ac:dyDescent="0.15"/>
  <cols>
    <col min="1" max="1" width="31.33203125" bestFit="1" customWidth="1"/>
    <col min="2" max="2" width="26.1640625" bestFit="1" customWidth="1"/>
    <col min="3" max="3" width="29.1640625" bestFit="1" customWidth="1"/>
    <col min="4" max="4" width="24.83203125" bestFit="1" customWidth="1"/>
  </cols>
  <sheetData>
    <row r="3" spans="1:4" x14ac:dyDescent="0.15">
      <c r="A3" s="25" t="s">
        <v>325</v>
      </c>
      <c r="B3" t="s">
        <v>328</v>
      </c>
      <c r="C3" t="s">
        <v>329</v>
      </c>
      <c r="D3" t="s">
        <v>330</v>
      </c>
    </row>
    <row r="4" spans="1:4" x14ac:dyDescent="0.15">
      <c r="A4" s="26" t="s">
        <v>169</v>
      </c>
      <c r="B4">
        <v>0.23694779116465869</v>
      </c>
      <c r="C4">
        <v>0.75824175824175821</v>
      </c>
      <c r="D4">
        <v>0.36646180199406059</v>
      </c>
    </row>
    <row r="5" spans="1:4" x14ac:dyDescent="0.15">
      <c r="A5" s="26" t="s">
        <v>91</v>
      </c>
      <c r="B5">
        <v>0.49799196787148592</v>
      </c>
      <c r="C5">
        <v>0.85714285714285721</v>
      </c>
      <c r="D5">
        <v>0.50302739240613337</v>
      </c>
    </row>
    <row r="6" spans="1:4" x14ac:dyDescent="0.15">
      <c r="A6" s="26" t="s">
        <v>106</v>
      </c>
      <c r="B6">
        <v>0.75502008032128509</v>
      </c>
      <c r="C6">
        <v>0.87912087912087911</v>
      </c>
      <c r="D6">
        <v>0.31755986713237283</v>
      </c>
    </row>
    <row r="7" spans="1:4" x14ac:dyDescent="0.15">
      <c r="A7" s="26" t="s">
        <v>107</v>
      </c>
      <c r="B7">
        <v>0.40963855421686746</v>
      </c>
      <c r="C7">
        <v>0.85714285714285721</v>
      </c>
      <c r="D7">
        <v>0.40872839976009606</v>
      </c>
    </row>
    <row r="8" spans="1:4" x14ac:dyDescent="0.15">
      <c r="A8" s="26" t="s">
        <v>71</v>
      </c>
      <c r="B8">
        <v>0.2730923694779116</v>
      </c>
      <c r="C8">
        <v>0.94505494505494503</v>
      </c>
      <c r="D8">
        <v>0.51999147878577179</v>
      </c>
    </row>
    <row r="9" spans="1:4" x14ac:dyDescent="0.15">
      <c r="A9" s="26" t="s">
        <v>176</v>
      </c>
      <c r="B9">
        <v>0.52208835341365467</v>
      </c>
      <c r="C9">
        <v>0.86813186813186816</v>
      </c>
      <c r="D9">
        <v>0.46690657579895389</v>
      </c>
    </row>
    <row r="10" spans="1:4" x14ac:dyDescent="0.15">
      <c r="A10" s="26" t="s">
        <v>118</v>
      </c>
      <c r="B10">
        <v>0.58634538152610438</v>
      </c>
      <c r="C10">
        <v>0.95604395604395609</v>
      </c>
      <c r="D10">
        <v>0.39283173626277806</v>
      </c>
    </row>
    <row r="11" spans="1:4" x14ac:dyDescent="0.15">
      <c r="A11" s="26" t="s">
        <v>11</v>
      </c>
      <c r="B11">
        <v>0.30522088353413668</v>
      </c>
      <c r="C11">
        <v>0.98901098901098905</v>
      </c>
      <c r="D11">
        <v>0.51396272864538128</v>
      </c>
    </row>
    <row r="12" spans="1:4" x14ac:dyDescent="0.15">
      <c r="A12" s="26" t="s">
        <v>137</v>
      </c>
      <c r="B12">
        <v>0.69477911646586343</v>
      </c>
      <c r="C12">
        <v>0.7142857142857143</v>
      </c>
      <c r="D12">
        <v>0.5140569579807609</v>
      </c>
    </row>
    <row r="13" spans="1:4" x14ac:dyDescent="0.15">
      <c r="A13" s="26" t="s">
        <v>70</v>
      </c>
      <c r="B13">
        <v>0.75903614457831314</v>
      </c>
      <c r="C13">
        <v>0.91208791208791207</v>
      </c>
      <c r="D13">
        <v>0.48408065344122975</v>
      </c>
    </row>
    <row r="14" spans="1:4" x14ac:dyDescent="0.15">
      <c r="A14" s="26" t="s">
        <v>45</v>
      </c>
      <c r="B14">
        <v>0.93172690763052213</v>
      </c>
      <c r="C14">
        <v>0.98901098901098905</v>
      </c>
      <c r="D14">
        <v>0.52832361814719575</v>
      </c>
    </row>
    <row r="15" spans="1:4" x14ac:dyDescent="0.15">
      <c r="A15" s="26" t="s">
        <v>21</v>
      </c>
      <c r="B15">
        <v>0.12449799196787137</v>
      </c>
      <c r="C15">
        <v>0.65934065934065933</v>
      </c>
      <c r="D15">
        <v>0.46596010719029496</v>
      </c>
    </row>
    <row r="16" spans="1:4" x14ac:dyDescent="0.15">
      <c r="A16" s="26" t="s">
        <v>146</v>
      </c>
      <c r="B16">
        <v>0.79919678714859432</v>
      </c>
      <c r="C16">
        <v>0.94505494505494503</v>
      </c>
      <c r="D16">
        <v>0.49634248443633217</v>
      </c>
    </row>
    <row r="17" spans="1:4" x14ac:dyDescent="0.15">
      <c r="A17" s="26" t="s">
        <v>123</v>
      </c>
      <c r="B17">
        <v>0.82730923694779124</v>
      </c>
      <c r="C17">
        <v>0.96703296703296704</v>
      </c>
      <c r="D17">
        <v>0.46711181317041489</v>
      </c>
    </row>
    <row r="18" spans="1:4" x14ac:dyDescent="0.15">
      <c r="A18" s="26" t="s">
        <v>194</v>
      </c>
      <c r="B18">
        <v>0.87148594377510036</v>
      </c>
      <c r="C18">
        <v>0.98901098901098905</v>
      </c>
      <c r="D18">
        <v>0.43114621257484642</v>
      </c>
    </row>
    <row r="19" spans="1:4" x14ac:dyDescent="0.15">
      <c r="A19" s="26" t="s">
        <v>49</v>
      </c>
      <c r="B19">
        <v>0.30120481927710852</v>
      </c>
      <c r="C19">
        <v>0.95604395604395609</v>
      </c>
      <c r="D19">
        <v>0.47206041215560723</v>
      </c>
    </row>
    <row r="20" spans="1:4" x14ac:dyDescent="0.15">
      <c r="A20" s="26" t="s">
        <v>111</v>
      </c>
      <c r="B20">
        <v>0.6987951807228916</v>
      </c>
      <c r="C20">
        <v>0.85714285714285721</v>
      </c>
      <c r="D20">
        <v>0.43266168016818929</v>
      </c>
    </row>
    <row r="21" spans="1:4" x14ac:dyDescent="0.15">
      <c r="A21" s="26" t="s">
        <v>129</v>
      </c>
      <c r="B21">
        <v>0.83534136546184745</v>
      </c>
      <c r="C21">
        <v>0.97802197802197799</v>
      </c>
      <c r="D21">
        <v>0.48092441564110383</v>
      </c>
    </row>
    <row r="22" spans="1:4" x14ac:dyDescent="0.15">
      <c r="A22" s="26" t="s">
        <v>135</v>
      </c>
      <c r="B22">
        <v>0.52610441767068272</v>
      </c>
      <c r="C22">
        <v>0.82417582417582413</v>
      </c>
      <c r="D22">
        <v>0.46828001118566048</v>
      </c>
    </row>
    <row r="23" spans="1:4" x14ac:dyDescent="0.15">
      <c r="A23" s="26" t="s">
        <v>110</v>
      </c>
      <c r="B23">
        <v>0.2650602409638555</v>
      </c>
      <c r="C23">
        <v>0.91208791208791207</v>
      </c>
      <c r="D23">
        <v>0.38359180101603624</v>
      </c>
    </row>
    <row r="24" spans="1:4" x14ac:dyDescent="0.15">
      <c r="A24" s="26" t="s">
        <v>204</v>
      </c>
      <c r="B24">
        <v>0.89156626506024095</v>
      </c>
      <c r="C24">
        <v>0.92307692307692313</v>
      </c>
      <c r="D24">
        <v>0.4906440440168327</v>
      </c>
    </row>
    <row r="25" spans="1:4" x14ac:dyDescent="0.15">
      <c r="A25" s="26" t="s">
        <v>127</v>
      </c>
      <c r="B25">
        <v>0.45783132530120485</v>
      </c>
      <c r="C25">
        <v>0.8351648351648352</v>
      </c>
      <c r="D25">
        <v>0.44610296974757091</v>
      </c>
    </row>
    <row r="26" spans="1:4" x14ac:dyDescent="0.15">
      <c r="A26" s="26" t="s">
        <v>156</v>
      </c>
      <c r="B26">
        <v>1.2048192771084376E-2</v>
      </c>
      <c r="C26">
        <v>0.92307692307692313</v>
      </c>
      <c r="D26">
        <v>0.32983586275742649</v>
      </c>
    </row>
    <row r="27" spans="1:4" x14ac:dyDescent="0.15">
      <c r="A27" s="26" t="s">
        <v>171</v>
      </c>
      <c r="B27">
        <v>0.23293172690763064</v>
      </c>
      <c r="C27">
        <v>0.87912087912087911</v>
      </c>
      <c r="D27">
        <v>0.36209650040318297</v>
      </c>
    </row>
    <row r="28" spans="1:4" x14ac:dyDescent="0.15">
      <c r="A28" s="26" t="s">
        <v>187</v>
      </c>
      <c r="B28">
        <v>0.45783132530120485</v>
      </c>
      <c r="C28">
        <v>0.84615384615384615</v>
      </c>
      <c r="D28">
        <v>0.41439483110384423</v>
      </c>
    </row>
    <row r="29" spans="1:4" x14ac:dyDescent="0.15">
      <c r="A29" s="26" t="s">
        <v>59</v>
      </c>
      <c r="B29">
        <v>0.73895582329317278</v>
      </c>
      <c r="C29">
        <v>0.58241758241758235</v>
      </c>
      <c r="D29">
        <v>0.42301550471120297</v>
      </c>
    </row>
    <row r="30" spans="1:4" x14ac:dyDescent="0.15">
      <c r="A30" s="26" t="s">
        <v>15</v>
      </c>
      <c r="B30">
        <v>0.74698795180722888</v>
      </c>
      <c r="C30">
        <v>0.97802197802197799</v>
      </c>
      <c r="D30">
        <v>0.43920997925554073</v>
      </c>
    </row>
    <row r="31" spans="1:4" x14ac:dyDescent="0.15">
      <c r="A31" s="26" t="s">
        <v>180</v>
      </c>
      <c r="B31">
        <v>1</v>
      </c>
      <c r="C31">
        <v>0.93406593406593408</v>
      </c>
      <c r="D31">
        <v>0.49853094574507106</v>
      </c>
    </row>
    <row r="32" spans="1:4" x14ac:dyDescent="0.15">
      <c r="A32" s="26" t="s">
        <v>52</v>
      </c>
      <c r="B32">
        <v>0.59036144578313254</v>
      </c>
      <c r="C32">
        <v>0.60439560439560447</v>
      </c>
      <c r="D32">
        <v>0.3928576392030742</v>
      </c>
    </row>
    <row r="33" spans="1:4" x14ac:dyDescent="0.15">
      <c r="A33" s="26" t="s">
        <v>115</v>
      </c>
      <c r="B33">
        <v>0.46184738955823301</v>
      </c>
      <c r="C33">
        <v>0.84615384615384615</v>
      </c>
      <c r="D33">
        <v>0.35637211072717279</v>
      </c>
    </row>
    <row r="34" spans="1:4" x14ac:dyDescent="0.15">
      <c r="A34" s="26" t="s">
        <v>77</v>
      </c>
      <c r="B34">
        <v>0.32931726907630532</v>
      </c>
      <c r="C34">
        <v>0.96703296703296704</v>
      </c>
      <c r="D34">
        <v>0.35043741323057359</v>
      </c>
    </row>
    <row r="35" spans="1:4" x14ac:dyDescent="0.15">
      <c r="A35" s="26" t="s">
        <v>151</v>
      </c>
      <c r="B35">
        <v>0</v>
      </c>
      <c r="C35">
        <v>0.87912087912087911</v>
      </c>
      <c r="D35">
        <v>0.25239967186274542</v>
      </c>
    </row>
    <row r="36" spans="1:4" x14ac:dyDescent="0.15">
      <c r="A36" s="26" t="s">
        <v>179</v>
      </c>
      <c r="B36">
        <v>0.98795180722891562</v>
      </c>
      <c r="C36">
        <v>0.79120879120879117</v>
      </c>
      <c r="D36">
        <v>0.42144694911708758</v>
      </c>
    </row>
    <row r="37" spans="1:4" x14ac:dyDescent="0.15">
      <c r="A37" s="26" t="s">
        <v>205</v>
      </c>
      <c r="B37">
        <v>0.81526104417670686</v>
      </c>
      <c r="C37">
        <v>0.96703296703296704</v>
      </c>
      <c r="D37">
        <v>0.41040922994077017</v>
      </c>
    </row>
    <row r="38" spans="1:4" x14ac:dyDescent="0.15">
      <c r="A38" s="26" t="s">
        <v>209</v>
      </c>
      <c r="B38">
        <v>0.87148594377510036</v>
      </c>
      <c r="C38">
        <v>0.96703296703296704</v>
      </c>
      <c r="D38">
        <v>0.50171454369402391</v>
      </c>
    </row>
    <row r="39" spans="1:4" x14ac:dyDescent="0.15">
      <c r="A39" s="26" t="s">
        <v>33</v>
      </c>
      <c r="B39">
        <v>0.48995983935742982</v>
      </c>
      <c r="C39">
        <v>0.97802197802197799</v>
      </c>
      <c r="D39">
        <v>0.3750529508183576</v>
      </c>
    </row>
    <row r="40" spans="1:4" x14ac:dyDescent="0.15">
      <c r="A40" s="26" t="s">
        <v>153</v>
      </c>
      <c r="B40">
        <v>0.15662650602409645</v>
      </c>
      <c r="C40">
        <v>0.90109890109890112</v>
      </c>
      <c r="D40">
        <v>0.33236961340184634</v>
      </c>
    </row>
    <row r="41" spans="1:4" x14ac:dyDescent="0.15">
      <c r="A41" s="26" t="s">
        <v>202</v>
      </c>
      <c r="B41">
        <v>0.81526104417670686</v>
      </c>
      <c r="C41">
        <v>0.96703296703296704</v>
      </c>
      <c r="D41">
        <v>0.34785320845372214</v>
      </c>
    </row>
    <row r="42" spans="1:4" x14ac:dyDescent="0.15">
      <c r="A42" s="26" t="s">
        <v>17</v>
      </c>
      <c r="B42">
        <v>0.79919678714859432</v>
      </c>
      <c r="C42">
        <v>0.72527472527472525</v>
      </c>
      <c r="D42">
        <v>0.40001817392393807</v>
      </c>
    </row>
    <row r="43" spans="1:4" x14ac:dyDescent="0.15">
      <c r="A43" s="26" t="s">
        <v>138</v>
      </c>
      <c r="B43">
        <v>0.64257028112449799</v>
      </c>
      <c r="C43">
        <v>0.91208791208791207</v>
      </c>
      <c r="D43">
        <v>0.40137662815202252</v>
      </c>
    </row>
    <row r="44" spans="1:4" x14ac:dyDescent="0.15">
      <c r="A44" s="26" t="s">
        <v>48</v>
      </c>
      <c r="B44">
        <v>0.208835341365462</v>
      </c>
      <c r="C44">
        <v>0.96703296703296704</v>
      </c>
      <c r="D44">
        <v>0.38848653714976755</v>
      </c>
    </row>
    <row r="45" spans="1:4" x14ac:dyDescent="0.15">
      <c r="A45" s="26" t="s">
        <v>28</v>
      </c>
      <c r="B45">
        <v>0.4337349397590361</v>
      </c>
      <c r="C45">
        <v>0.97802197802197799</v>
      </c>
      <c r="D45">
        <v>0.42338212777207196</v>
      </c>
    </row>
    <row r="46" spans="1:4" x14ac:dyDescent="0.15">
      <c r="A46" s="26" t="s">
        <v>174</v>
      </c>
      <c r="B46">
        <v>0.71887550200803219</v>
      </c>
      <c r="C46">
        <v>0.98901098901098905</v>
      </c>
      <c r="D46">
        <v>0.35105642467692899</v>
      </c>
    </row>
    <row r="47" spans="1:4" x14ac:dyDescent="0.15">
      <c r="A47" s="26" t="s">
        <v>108</v>
      </c>
      <c r="B47">
        <v>0.71485943775100402</v>
      </c>
      <c r="C47">
        <v>0.68131868131868134</v>
      </c>
      <c r="D47">
        <v>0.36851391357570096</v>
      </c>
    </row>
    <row r="48" spans="1:4" x14ac:dyDescent="0.15">
      <c r="A48" s="26" t="s">
        <v>51</v>
      </c>
      <c r="B48">
        <v>0.23694779116465869</v>
      </c>
      <c r="C48">
        <v>0.96703296703296704</v>
      </c>
      <c r="D48">
        <v>0.45393279504325035</v>
      </c>
    </row>
    <row r="49" spans="1:4" x14ac:dyDescent="0.15">
      <c r="A49" s="26" t="s">
        <v>164</v>
      </c>
      <c r="B49">
        <v>0.68674698795180722</v>
      </c>
      <c r="C49">
        <v>0.98901098901098905</v>
      </c>
      <c r="D49">
        <v>0.44077535909282917</v>
      </c>
    </row>
    <row r="50" spans="1:4" x14ac:dyDescent="0.15">
      <c r="A50" s="26" t="s">
        <v>134</v>
      </c>
      <c r="B50">
        <v>0.60240963855421692</v>
      </c>
      <c r="C50">
        <v>0.94505494505494503</v>
      </c>
      <c r="D50">
        <v>0.4359053925111363</v>
      </c>
    </row>
    <row r="51" spans="1:4" x14ac:dyDescent="0.15">
      <c r="A51" s="26" t="s">
        <v>56</v>
      </c>
      <c r="B51">
        <v>0.44979919678714864</v>
      </c>
      <c r="C51">
        <v>0.98901098901098905</v>
      </c>
      <c r="D51">
        <v>0.41523929055013087</v>
      </c>
    </row>
    <row r="52" spans="1:4" x14ac:dyDescent="0.15">
      <c r="A52" s="26" t="s">
        <v>39</v>
      </c>
      <c r="B52">
        <v>0.13654618473895586</v>
      </c>
      <c r="C52">
        <v>0.93406593406593408</v>
      </c>
      <c r="D52">
        <v>0.35871146455868319</v>
      </c>
    </row>
    <row r="53" spans="1:4" x14ac:dyDescent="0.15">
      <c r="A53" s="26" t="s">
        <v>161</v>
      </c>
      <c r="B53">
        <v>0.69076305220883527</v>
      </c>
      <c r="C53">
        <v>0.95604395604395609</v>
      </c>
      <c r="D53">
        <v>0.29238122824050383</v>
      </c>
    </row>
    <row r="54" spans="1:4" x14ac:dyDescent="0.15">
      <c r="A54" s="26" t="s">
        <v>86</v>
      </c>
      <c r="B54">
        <v>0.74698795180722888</v>
      </c>
      <c r="C54">
        <v>1</v>
      </c>
      <c r="D54">
        <v>0.49839943672162978</v>
      </c>
    </row>
    <row r="55" spans="1:4" x14ac:dyDescent="0.15">
      <c r="A55" s="26" t="s">
        <v>191</v>
      </c>
      <c r="B55">
        <v>0.73092369477911645</v>
      </c>
      <c r="C55">
        <v>0.91208791208791207</v>
      </c>
      <c r="D55">
        <v>0.44620679564566884</v>
      </c>
    </row>
    <row r="56" spans="1:4" x14ac:dyDescent="0.15">
      <c r="A56" s="26" t="s">
        <v>136</v>
      </c>
      <c r="B56">
        <v>0.51405622489959846</v>
      </c>
      <c r="C56">
        <v>0.96703296703296704</v>
      </c>
      <c r="D56">
        <v>0.49732640441359061</v>
      </c>
    </row>
    <row r="57" spans="1:4" x14ac:dyDescent="0.15">
      <c r="A57" s="26" t="s">
        <v>192</v>
      </c>
      <c r="B57">
        <v>0.69076305220883527</v>
      </c>
      <c r="C57">
        <v>0.70329670329670324</v>
      </c>
      <c r="D57">
        <v>0.40183247902543884</v>
      </c>
    </row>
    <row r="58" spans="1:4" x14ac:dyDescent="0.15">
      <c r="A58" s="26" t="s">
        <v>199</v>
      </c>
      <c r="B58">
        <v>0.85140562248995988</v>
      </c>
      <c r="C58">
        <v>0.85714285714285721</v>
      </c>
      <c r="D58">
        <v>0.4375906495209233</v>
      </c>
    </row>
    <row r="59" spans="1:4" x14ac:dyDescent="0.15">
      <c r="A59" s="26" t="s">
        <v>31</v>
      </c>
      <c r="B59">
        <v>0.47389558232931728</v>
      </c>
      <c r="C59">
        <v>0.94505494505494503</v>
      </c>
      <c r="D59">
        <v>0.41260640443332913</v>
      </c>
    </row>
    <row r="60" spans="1:4" x14ac:dyDescent="0.15">
      <c r="A60" s="26" t="s">
        <v>158</v>
      </c>
      <c r="B60">
        <v>0.82329317269076308</v>
      </c>
      <c r="C60">
        <v>0.85714285714285721</v>
      </c>
      <c r="D60">
        <v>0.45547290770761784</v>
      </c>
    </row>
    <row r="61" spans="1:4" x14ac:dyDescent="0.15">
      <c r="A61" s="26" t="s">
        <v>178</v>
      </c>
      <c r="B61">
        <v>0.41365461847389551</v>
      </c>
      <c r="C61">
        <v>0.87912087912087911</v>
      </c>
      <c r="D61">
        <v>0.3820126375571341</v>
      </c>
    </row>
    <row r="62" spans="1:4" x14ac:dyDescent="0.15">
      <c r="A62" s="26" t="s">
        <v>57</v>
      </c>
      <c r="B62">
        <v>0.41365461847389551</v>
      </c>
      <c r="C62">
        <v>0.96703296703296704</v>
      </c>
      <c r="D62">
        <v>0.40399963030646208</v>
      </c>
    </row>
    <row r="63" spans="1:4" x14ac:dyDescent="0.15">
      <c r="A63" s="26" t="s">
        <v>30</v>
      </c>
      <c r="B63">
        <v>0.52208835341365467</v>
      </c>
      <c r="C63">
        <v>0.93406593406593408</v>
      </c>
      <c r="D63">
        <v>0.49633758597885247</v>
      </c>
    </row>
    <row r="64" spans="1:4" x14ac:dyDescent="0.15">
      <c r="A64" s="26" t="s">
        <v>34</v>
      </c>
      <c r="B64">
        <v>8.4337349397590522E-2</v>
      </c>
      <c r="C64">
        <v>0.4285714285714286</v>
      </c>
      <c r="D64">
        <v>0.37555114575189519</v>
      </c>
    </row>
    <row r="65" spans="1:4" x14ac:dyDescent="0.15">
      <c r="A65" s="26" t="s">
        <v>73</v>
      </c>
      <c r="B65">
        <v>0.64257028112449799</v>
      </c>
      <c r="C65">
        <v>0.90109890109890112</v>
      </c>
      <c r="D65">
        <v>0.45785620862466347</v>
      </c>
    </row>
    <row r="66" spans="1:4" x14ac:dyDescent="0.15">
      <c r="A66" s="26" t="s">
        <v>53</v>
      </c>
      <c r="B66">
        <v>0.31726907630522094</v>
      </c>
      <c r="C66">
        <v>0.81318681318681318</v>
      </c>
      <c r="D66">
        <v>0.39886071565525533</v>
      </c>
    </row>
    <row r="67" spans="1:4" x14ac:dyDescent="0.15">
      <c r="A67" s="26" t="s">
        <v>64</v>
      </c>
      <c r="B67">
        <v>0.34538152610441764</v>
      </c>
      <c r="C67">
        <v>0.59340659340659341</v>
      </c>
      <c r="D67">
        <v>0.2053724431719092</v>
      </c>
    </row>
    <row r="68" spans="1:4" x14ac:dyDescent="0.15">
      <c r="A68" s="26" t="s">
        <v>14</v>
      </c>
      <c r="B68">
        <v>0.6706827309236949</v>
      </c>
      <c r="C68">
        <v>0.97802197802197799</v>
      </c>
      <c r="D68">
        <v>0.45744756116050256</v>
      </c>
    </row>
    <row r="69" spans="1:4" x14ac:dyDescent="0.15">
      <c r="A69" s="26" t="s">
        <v>75</v>
      </c>
      <c r="B69">
        <v>0.47389558232931728</v>
      </c>
      <c r="C69">
        <v>0.73626373626373631</v>
      </c>
      <c r="D69">
        <v>0.43098718409320758</v>
      </c>
    </row>
    <row r="70" spans="1:4" x14ac:dyDescent="0.15">
      <c r="A70" s="26" t="s">
        <v>63</v>
      </c>
      <c r="B70">
        <v>0.59839357429718865</v>
      </c>
      <c r="C70">
        <v>0.96703296703296704</v>
      </c>
      <c r="D70">
        <v>0.44668279021105661</v>
      </c>
    </row>
    <row r="71" spans="1:4" x14ac:dyDescent="0.15">
      <c r="A71" s="26" t="s">
        <v>197</v>
      </c>
      <c r="B71">
        <v>0.40160642570281124</v>
      </c>
      <c r="C71">
        <v>0.79120879120879117</v>
      </c>
      <c r="D71">
        <v>0.36630262253465767</v>
      </c>
    </row>
    <row r="72" spans="1:4" x14ac:dyDescent="0.15">
      <c r="A72" s="26" t="s">
        <v>113</v>
      </c>
      <c r="B72">
        <v>0.68273092369477917</v>
      </c>
      <c r="C72">
        <v>0.98901098901098905</v>
      </c>
      <c r="D72">
        <v>0.4599532690328082</v>
      </c>
    </row>
    <row r="73" spans="1:4" x14ac:dyDescent="0.15">
      <c r="A73" s="26" t="s">
        <v>141</v>
      </c>
      <c r="B73">
        <v>0.8112449799196787</v>
      </c>
      <c r="C73">
        <v>0.5494505494505495</v>
      </c>
      <c r="D73">
        <v>0.49644538895735651</v>
      </c>
    </row>
    <row r="74" spans="1:4" x14ac:dyDescent="0.15">
      <c r="A74" s="26" t="s">
        <v>117</v>
      </c>
      <c r="B74">
        <v>0.57028112449799195</v>
      </c>
      <c r="C74">
        <v>0.93406593406593408</v>
      </c>
      <c r="D74">
        <v>0.33625302271611701</v>
      </c>
    </row>
    <row r="75" spans="1:4" x14ac:dyDescent="0.15">
      <c r="A75" s="26" t="s">
        <v>172</v>
      </c>
      <c r="B75">
        <v>0.82329317269076308</v>
      </c>
      <c r="C75">
        <v>1</v>
      </c>
      <c r="D75">
        <v>0.47132482335512393</v>
      </c>
    </row>
    <row r="76" spans="1:4" x14ac:dyDescent="0.15">
      <c r="A76" s="26" t="s">
        <v>25</v>
      </c>
      <c r="B76">
        <v>0.81927710843373491</v>
      </c>
      <c r="C76">
        <v>0.8351648351648352</v>
      </c>
      <c r="D76">
        <v>0.4618266434393129</v>
      </c>
    </row>
    <row r="77" spans="1:4" x14ac:dyDescent="0.15">
      <c r="A77" s="26" t="s">
        <v>18</v>
      </c>
      <c r="B77">
        <v>0.83132530120481929</v>
      </c>
      <c r="C77">
        <v>0.89010989010989006</v>
      </c>
      <c r="D77">
        <v>0.48655222443599133</v>
      </c>
    </row>
    <row r="78" spans="1:4" x14ac:dyDescent="0.15">
      <c r="A78" s="26" t="s">
        <v>155</v>
      </c>
      <c r="B78">
        <v>1</v>
      </c>
      <c r="C78">
        <v>0.91208791208791207</v>
      </c>
      <c r="D78">
        <v>0.47771589315142804</v>
      </c>
    </row>
    <row r="79" spans="1:4" x14ac:dyDescent="0.15">
      <c r="A79" s="26" t="s">
        <v>183</v>
      </c>
      <c r="B79">
        <v>0.83132530120481929</v>
      </c>
      <c r="C79">
        <v>0.74725274725274726</v>
      </c>
      <c r="D79">
        <v>0.33929783410605135</v>
      </c>
    </row>
    <row r="80" spans="1:4" x14ac:dyDescent="0.15">
      <c r="A80" s="26" t="s">
        <v>152</v>
      </c>
      <c r="B80">
        <v>0.84337349397590367</v>
      </c>
      <c r="C80">
        <v>0.94505494505494503</v>
      </c>
      <c r="D80">
        <v>0.45831353606618208</v>
      </c>
    </row>
    <row r="81" spans="1:4" x14ac:dyDescent="0.15">
      <c r="A81" s="26" t="s">
        <v>131</v>
      </c>
      <c r="B81">
        <v>0.70281124497991976</v>
      </c>
      <c r="C81">
        <v>0.96703296703296704</v>
      </c>
      <c r="D81">
        <v>0.46756942025053083</v>
      </c>
    </row>
    <row r="82" spans="1:4" x14ac:dyDescent="0.15">
      <c r="A82" s="26" t="s">
        <v>93</v>
      </c>
      <c r="B82">
        <v>0.73493975903614461</v>
      </c>
      <c r="C82">
        <v>0.86813186813186816</v>
      </c>
      <c r="D82">
        <v>0.52118280005296735</v>
      </c>
    </row>
    <row r="83" spans="1:4" x14ac:dyDescent="0.15">
      <c r="A83" s="26" t="s">
        <v>163</v>
      </c>
      <c r="B83">
        <v>0.65461847389558236</v>
      </c>
      <c r="C83">
        <v>0.92307692307692313</v>
      </c>
      <c r="D83">
        <v>0.50204618611354701</v>
      </c>
    </row>
    <row r="84" spans="1:4" x14ac:dyDescent="0.15">
      <c r="A84" s="26" t="s">
        <v>147</v>
      </c>
      <c r="B84">
        <v>0.50200803212851408</v>
      </c>
      <c r="C84">
        <v>0.95604395604395609</v>
      </c>
      <c r="D84">
        <v>0.49543826277868835</v>
      </c>
    </row>
    <row r="85" spans="1:4" x14ac:dyDescent="0.15">
      <c r="A85" s="26" t="s">
        <v>177</v>
      </c>
      <c r="B85">
        <v>0.42570281124498</v>
      </c>
      <c r="C85">
        <v>0.97802197802197799</v>
      </c>
      <c r="D85">
        <v>0.46513151289899662</v>
      </c>
    </row>
    <row r="86" spans="1:4" x14ac:dyDescent="0.15">
      <c r="A86" s="26" t="s">
        <v>182</v>
      </c>
      <c r="B86">
        <v>0.41365461847389551</v>
      </c>
      <c r="C86">
        <v>0.89010989010989006</v>
      </c>
      <c r="D86">
        <v>0.44230956847386421</v>
      </c>
    </row>
    <row r="87" spans="1:4" x14ac:dyDescent="0.15">
      <c r="A87" s="26" t="s">
        <v>200</v>
      </c>
      <c r="B87">
        <v>0.78714859437751006</v>
      </c>
      <c r="C87">
        <v>0.87912087912087911</v>
      </c>
      <c r="D87">
        <v>0.44667238340024823</v>
      </c>
    </row>
    <row r="88" spans="1:4" x14ac:dyDescent="0.15">
      <c r="A88" s="26" t="s">
        <v>104</v>
      </c>
      <c r="B88">
        <v>0.61044176706827313</v>
      </c>
      <c r="C88">
        <v>0.92307692307692313</v>
      </c>
      <c r="D88">
        <v>0.46703799806199026</v>
      </c>
    </row>
    <row r="89" spans="1:4" x14ac:dyDescent="0.15">
      <c r="A89" s="26" t="s">
        <v>29</v>
      </c>
      <c r="B89">
        <v>0.46987951807228923</v>
      </c>
      <c r="C89">
        <v>0.96703296703296704</v>
      </c>
      <c r="D89">
        <v>0.39512828021420793</v>
      </c>
    </row>
    <row r="90" spans="1:4" x14ac:dyDescent="0.15">
      <c r="A90" s="26" t="s">
        <v>97</v>
      </c>
      <c r="B90">
        <v>0.7831325301204819</v>
      </c>
      <c r="C90">
        <v>0.94505494505494503</v>
      </c>
      <c r="D90">
        <v>0.41099881490991141</v>
      </c>
    </row>
    <row r="91" spans="1:4" x14ac:dyDescent="0.15">
      <c r="A91" s="26" t="s">
        <v>181</v>
      </c>
      <c r="B91">
        <v>0.55421686746987953</v>
      </c>
      <c r="C91">
        <v>0.98901098901098905</v>
      </c>
      <c r="D91">
        <v>0.33387816611132681</v>
      </c>
    </row>
    <row r="92" spans="1:4" x14ac:dyDescent="0.15">
      <c r="A92" s="26" t="s">
        <v>41</v>
      </c>
      <c r="B92">
        <v>0.94377510040160639</v>
      </c>
      <c r="C92">
        <v>0</v>
      </c>
      <c r="D92">
        <v>0.41690997132611368</v>
      </c>
    </row>
    <row r="93" spans="1:4" x14ac:dyDescent="0.15">
      <c r="A93" s="26" t="s">
        <v>167</v>
      </c>
      <c r="B93">
        <v>0.19277108433734946</v>
      </c>
      <c r="C93">
        <v>0.68131868131868134</v>
      </c>
      <c r="D93">
        <v>0.35200776624821828</v>
      </c>
    </row>
    <row r="94" spans="1:4" x14ac:dyDescent="0.15">
      <c r="A94" s="26" t="s">
        <v>32</v>
      </c>
      <c r="B94">
        <v>0.46987951807228923</v>
      </c>
      <c r="C94">
        <v>0.93406593406593408</v>
      </c>
      <c r="D94">
        <v>0.47558204319654102</v>
      </c>
    </row>
    <row r="95" spans="1:4" x14ac:dyDescent="0.15">
      <c r="A95" s="26" t="s">
        <v>149</v>
      </c>
      <c r="B95">
        <v>0.65461847389558236</v>
      </c>
      <c r="C95">
        <v>0.98901098901098905</v>
      </c>
      <c r="D95">
        <v>0.45001571223335057</v>
      </c>
    </row>
    <row r="96" spans="1:4" x14ac:dyDescent="0.15">
      <c r="A96" s="26" t="s">
        <v>190</v>
      </c>
      <c r="B96">
        <v>0.85140562248995988</v>
      </c>
      <c r="C96">
        <v>0.98901098901098905</v>
      </c>
      <c r="D96">
        <v>0.45665067453246699</v>
      </c>
    </row>
    <row r="97" spans="1:4" x14ac:dyDescent="0.15">
      <c r="A97" s="26" t="s">
        <v>133</v>
      </c>
      <c r="B97">
        <v>0.85140562248995988</v>
      </c>
      <c r="C97">
        <v>0.93406593406593408</v>
      </c>
      <c r="D97">
        <v>0.416202764999969</v>
      </c>
    </row>
    <row r="98" spans="1:4" x14ac:dyDescent="0.15">
      <c r="A98" s="26" t="s">
        <v>189</v>
      </c>
      <c r="B98">
        <v>0.79518072289156627</v>
      </c>
      <c r="C98">
        <v>0.79120879120879117</v>
      </c>
      <c r="D98">
        <v>0.43223782227707314</v>
      </c>
    </row>
    <row r="99" spans="1:4" x14ac:dyDescent="0.15">
      <c r="A99" s="26" t="s">
        <v>74</v>
      </c>
      <c r="B99">
        <v>0.88755020080321279</v>
      </c>
      <c r="C99">
        <v>0.96703296703296704</v>
      </c>
      <c r="D99">
        <v>0.50008301045090175</v>
      </c>
    </row>
    <row r="100" spans="1:4" x14ac:dyDescent="0.15">
      <c r="A100" s="26" t="s">
        <v>175</v>
      </c>
      <c r="B100">
        <v>0.64257028112449799</v>
      </c>
      <c r="C100">
        <v>0.94505494505494503</v>
      </c>
      <c r="D100">
        <v>0.44875498329226998</v>
      </c>
    </row>
    <row r="101" spans="1:4" x14ac:dyDescent="0.15">
      <c r="A101" s="26" t="s">
        <v>193</v>
      </c>
      <c r="B101">
        <v>0.81927710843373491</v>
      </c>
      <c r="C101">
        <v>0.94505494505494503</v>
      </c>
      <c r="D101">
        <v>0.32503185279483998</v>
      </c>
    </row>
    <row r="102" spans="1:4" x14ac:dyDescent="0.15">
      <c r="A102" s="26" t="s">
        <v>88</v>
      </c>
      <c r="B102">
        <v>0.56626506024096379</v>
      </c>
      <c r="C102">
        <v>0.72527472527472525</v>
      </c>
      <c r="D102">
        <v>0.36196865532685746</v>
      </c>
    </row>
    <row r="103" spans="1:4" x14ac:dyDescent="0.15">
      <c r="A103" s="26" t="s">
        <v>207</v>
      </c>
      <c r="B103">
        <v>0.73895582329317278</v>
      </c>
      <c r="C103">
        <v>0.87912087912087911</v>
      </c>
      <c r="D103">
        <v>0.43182236904578231</v>
      </c>
    </row>
    <row r="104" spans="1:4" x14ac:dyDescent="0.15">
      <c r="A104" s="26" t="s">
        <v>101</v>
      </c>
      <c r="B104">
        <v>0.63855421686746983</v>
      </c>
      <c r="C104">
        <v>0.95604395604395609</v>
      </c>
      <c r="D104">
        <v>0.39084890833506769</v>
      </c>
    </row>
    <row r="105" spans="1:4" x14ac:dyDescent="0.15">
      <c r="A105" s="26" t="s">
        <v>40</v>
      </c>
      <c r="B105">
        <v>0.19678714859437751</v>
      </c>
      <c r="C105">
        <v>0.91208791208791207</v>
      </c>
      <c r="D105">
        <v>0.42989897351306755</v>
      </c>
    </row>
    <row r="106" spans="1:4" x14ac:dyDescent="0.15">
      <c r="A106" s="26" t="s">
        <v>12</v>
      </c>
      <c r="B106">
        <v>0.20080321285140568</v>
      </c>
      <c r="C106">
        <v>0.53846153846153844</v>
      </c>
      <c r="D106">
        <v>0.56741593266628554</v>
      </c>
    </row>
    <row r="107" spans="1:4" x14ac:dyDescent="0.15">
      <c r="A107" s="26" t="s">
        <v>35</v>
      </c>
      <c r="B107">
        <v>8.8353413654618462E-2</v>
      </c>
      <c r="C107">
        <v>1</v>
      </c>
      <c r="D107">
        <v>0.36278496140552274</v>
      </c>
    </row>
    <row r="108" spans="1:4" x14ac:dyDescent="0.15">
      <c r="A108" s="26" t="s">
        <v>36</v>
      </c>
      <c r="B108">
        <v>4.8192771084337283E-2</v>
      </c>
      <c r="C108">
        <v>0.87912087912087911</v>
      </c>
      <c r="D108">
        <v>0.39646630292684476</v>
      </c>
    </row>
    <row r="109" spans="1:4" x14ac:dyDescent="0.15">
      <c r="A109" s="26" t="s">
        <v>78</v>
      </c>
      <c r="B109">
        <v>0.35341365461847396</v>
      </c>
      <c r="C109">
        <v>0.87912087912087911</v>
      </c>
      <c r="D109">
        <v>0.40054336554800574</v>
      </c>
    </row>
    <row r="110" spans="1:4" x14ac:dyDescent="0.15">
      <c r="A110" s="26" t="s">
        <v>60</v>
      </c>
      <c r="B110">
        <v>0.73092369477911645</v>
      </c>
      <c r="C110">
        <v>0.98901098901098905</v>
      </c>
      <c r="D110">
        <v>0.42846309194584631</v>
      </c>
    </row>
    <row r="111" spans="1:4" x14ac:dyDescent="0.15">
      <c r="A111" s="26" t="s">
        <v>27</v>
      </c>
      <c r="B111">
        <v>0.39759036144578319</v>
      </c>
      <c r="C111">
        <v>0.84615384615384615</v>
      </c>
      <c r="D111">
        <v>0.45624663014101019</v>
      </c>
    </row>
    <row r="112" spans="1:4" x14ac:dyDescent="0.15">
      <c r="A112" s="26" t="s">
        <v>148</v>
      </c>
      <c r="B112">
        <v>0.81927710843373491</v>
      </c>
      <c r="C112">
        <v>0.89010989010989006</v>
      </c>
      <c r="D112">
        <v>0.43253930796881912</v>
      </c>
    </row>
    <row r="113" spans="1:4" x14ac:dyDescent="0.15">
      <c r="A113" s="26" t="s">
        <v>125</v>
      </c>
      <c r="B113">
        <v>0.51405622489959846</v>
      </c>
      <c r="C113">
        <v>0.90109890109890112</v>
      </c>
      <c r="D113">
        <v>0.41996020024274622</v>
      </c>
    </row>
    <row r="114" spans="1:4" x14ac:dyDescent="0.15">
      <c r="A114" s="26" t="s">
        <v>79</v>
      </c>
      <c r="B114">
        <v>0.87550200803212852</v>
      </c>
      <c r="C114">
        <v>0.85714285714285721</v>
      </c>
      <c r="D114">
        <v>0.4210159543968065</v>
      </c>
    </row>
    <row r="115" spans="1:4" x14ac:dyDescent="0.15">
      <c r="A115" s="26" t="s">
        <v>82</v>
      </c>
      <c r="B115">
        <v>0.91566265060240959</v>
      </c>
      <c r="C115">
        <v>0.89010989010989006</v>
      </c>
      <c r="D115">
        <v>0.42402871953439125</v>
      </c>
    </row>
    <row r="116" spans="1:4" x14ac:dyDescent="0.15">
      <c r="A116" s="26" t="s">
        <v>47</v>
      </c>
      <c r="B116">
        <v>0.60642570281124497</v>
      </c>
      <c r="C116">
        <v>0.98901098901098905</v>
      </c>
      <c r="D116">
        <v>0.46120796741109804</v>
      </c>
    </row>
    <row r="117" spans="1:4" x14ac:dyDescent="0.15">
      <c r="A117" s="26" t="s">
        <v>54</v>
      </c>
      <c r="B117">
        <v>0.43775100401606426</v>
      </c>
      <c r="C117">
        <v>0.98901098901098905</v>
      </c>
      <c r="D117">
        <v>0.42478921367378564</v>
      </c>
    </row>
    <row r="118" spans="1:4" x14ac:dyDescent="0.15">
      <c r="A118" s="26" t="s">
        <v>83</v>
      </c>
      <c r="B118">
        <v>0.91164658634538154</v>
      </c>
      <c r="C118">
        <v>0.97802197802197799</v>
      </c>
      <c r="D118">
        <v>0.44121847083331417</v>
      </c>
    </row>
    <row r="119" spans="1:4" x14ac:dyDescent="0.15">
      <c r="A119" s="26" t="s">
        <v>154</v>
      </c>
      <c r="B119">
        <v>0.70281124497991976</v>
      </c>
      <c r="C119">
        <v>0.93406593406593408</v>
      </c>
      <c r="D119">
        <v>0.43266133090330849</v>
      </c>
    </row>
    <row r="120" spans="1:4" x14ac:dyDescent="0.15">
      <c r="A120" s="26" t="s">
        <v>43</v>
      </c>
      <c r="B120">
        <v>0.9236947791164658</v>
      </c>
      <c r="C120">
        <v>0.91208791208791207</v>
      </c>
      <c r="D120">
        <v>0.49378678060740205</v>
      </c>
    </row>
    <row r="121" spans="1:4" x14ac:dyDescent="0.15">
      <c r="A121" s="26" t="s">
        <v>128</v>
      </c>
      <c r="B121">
        <v>0.81526104417670686</v>
      </c>
      <c r="C121">
        <v>0.87912087912087911</v>
      </c>
      <c r="D121">
        <v>0.44956947599778119</v>
      </c>
    </row>
    <row r="122" spans="1:4" x14ac:dyDescent="0.15">
      <c r="A122" s="26" t="s">
        <v>159</v>
      </c>
      <c r="B122">
        <v>0.60642570281124497</v>
      </c>
      <c r="C122">
        <v>0.98901098901098905</v>
      </c>
      <c r="D122">
        <v>0.45243308003590177</v>
      </c>
    </row>
    <row r="123" spans="1:4" x14ac:dyDescent="0.15">
      <c r="A123" s="26" t="s">
        <v>50</v>
      </c>
      <c r="B123">
        <v>0.60642570281124497</v>
      </c>
      <c r="C123">
        <v>0.82417582417582413</v>
      </c>
      <c r="D123">
        <v>0.50155840202192647</v>
      </c>
    </row>
    <row r="124" spans="1:4" x14ac:dyDescent="0.15">
      <c r="A124" s="26" t="s">
        <v>90</v>
      </c>
      <c r="B124">
        <v>0.48995983935742982</v>
      </c>
      <c r="C124">
        <v>1</v>
      </c>
      <c r="D124">
        <v>0.4336683992041942</v>
      </c>
    </row>
    <row r="125" spans="1:4" x14ac:dyDescent="0.15">
      <c r="A125" s="26" t="s">
        <v>112</v>
      </c>
      <c r="B125">
        <v>0.67871485943775101</v>
      </c>
      <c r="C125">
        <v>0.87912087912087911</v>
      </c>
      <c r="D125">
        <v>0.44237074822566386</v>
      </c>
    </row>
    <row r="126" spans="1:4" x14ac:dyDescent="0.15">
      <c r="A126" s="26" t="s">
        <v>140</v>
      </c>
      <c r="B126">
        <v>0.74698795180722888</v>
      </c>
      <c r="C126">
        <v>0.63736263736263732</v>
      </c>
      <c r="D126">
        <v>0.43983859063138275</v>
      </c>
    </row>
    <row r="127" spans="1:4" x14ac:dyDescent="0.15">
      <c r="A127" s="26" t="s">
        <v>99</v>
      </c>
      <c r="B127">
        <v>0.78714859437751006</v>
      </c>
      <c r="C127">
        <v>0.94505494505494503</v>
      </c>
      <c r="D127">
        <v>0.47371461227696626</v>
      </c>
    </row>
    <row r="128" spans="1:4" x14ac:dyDescent="0.15">
      <c r="A128" s="26" t="s">
        <v>10</v>
      </c>
      <c r="B128">
        <v>0.23293172690763064</v>
      </c>
      <c r="C128">
        <v>0.95604395604395609</v>
      </c>
      <c r="D128">
        <v>0.57724860779466447</v>
      </c>
    </row>
    <row r="129" spans="1:4" x14ac:dyDescent="0.15">
      <c r="A129" s="26" t="s">
        <v>150</v>
      </c>
      <c r="B129">
        <v>0.14859437751004023</v>
      </c>
      <c r="C129">
        <v>1</v>
      </c>
      <c r="D129">
        <v>0.459536703647626</v>
      </c>
    </row>
    <row r="130" spans="1:4" x14ac:dyDescent="0.15">
      <c r="A130" s="26" t="s">
        <v>103</v>
      </c>
      <c r="B130">
        <v>0.28514056224899609</v>
      </c>
      <c r="C130">
        <v>0.97802197802197799</v>
      </c>
      <c r="D130">
        <v>0.463647338530083</v>
      </c>
    </row>
    <row r="131" spans="1:4" x14ac:dyDescent="0.15">
      <c r="A131" s="26" t="s">
        <v>114</v>
      </c>
      <c r="B131">
        <v>0.42570281124498</v>
      </c>
      <c r="C131">
        <v>0.92307692307692313</v>
      </c>
      <c r="D131">
        <v>0.38961441029671984</v>
      </c>
    </row>
    <row r="132" spans="1:4" x14ac:dyDescent="0.15">
      <c r="A132" s="26" t="s">
        <v>26</v>
      </c>
      <c r="B132">
        <v>0.44176706827309242</v>
      </c>
      <c r="C132">
        <v>0.75824175824175821</v>
      </c>
      <c r="D132">
        <v>0.47722528456588192</v>
      </c>
    </row>
    <row r="133" spans="1:4" x14ac:dyDescent="0.15">
      <c r="A133" s="26" t="s">
        <v>206</v>
      </c>
      <c r="B133">
        <v>0.84337349397590367</v>
      </c>
      <c r="C133">
        <v>0.75824175824175821</v>
      </c>
      <c r="D133">
        <v>0.47534538468804732</v>
      </c>
    </row>
    <row r="134" spans="1:4" x14ac:dyDescent="0.15">
      <c r="A134" s="26" t="s">
        <v>44</v>
      </c>
      <c r="B134">
        <v>0.30522088353413668</v>
      </c>
      <c r="C134">
        <v>0.94505494505494503</v>
      </c>
      <c r="D134">
        <v>0.35856158489142792</v>
      </c>
    </row>
    <row r="135" spans="1:4" x14ac:dyDescent="0.15">
      <c r="A135" s="26" t="s">
        <v>121</v>
      </c>
      <c r="B135">
        <v>0.46586345381526106</v>
      </c>
      <c r="C135">
        <v>0.89010989010989006</v>
      </c>
      <c r="D135">
        <v>0.43815218630819791</v>
      </c>
    </row>
    <row r="136" spans="1:4" x14ac:dyDescent="0.15">
      <c r="A136" s="26" t="s">
        <v>122</v>
      </c>
      <c r="B136">
        <v>0.38955823293172687</v>
      </c>
      <c r="C136">
        <v>0.82417582417582413</v>
      </c>
      <c r="D136">
        <v>0.43220756170101715</v>
      </c>
    </row>
    <row r="137" spans="1:4" x14ac:dyDescent="0.15">
      <c r="A137" s="26" t="s">
        <v>89</v>
      </c>
      <c r="B137">
        <v>0.82329317269076308</v>
      </c>
      <c r="C137">
        <v>0.94505494505494503</v>
      </c>
      <c r="D137">
        <v>0.43549596588261419</v>
      </c>
    </row>
    <row r="138" spans="1:4" x14ac:dyDescent="0.15">
      <c r="A138" s="26" t="s">
        <v>85</v>
      </c>
      <c r="B138">
        <v>0.93172690763052213</v>
      </c>
      <c r="C138">
        <v>0.92307692307692313</v>
      </c>
      <c r="D138">
        <v>0.42739554400594237</v>
      </c>
    </row>
    <row r="139" spans="1:4" x14ac:dyDescent="0.15">
      <c r="A139" s="26" t="s">
        <v>157</v>
      </c>
      <c r="B139">
        <v>0.67871485943775101</v>
      </c>
      <c r="C139">
        <v>0.65934065934065933</v>
      </c>
      <c r="D139">
        <v>0.40896991915140724</v>
      </c>
    </row>
    <row r="140" spans="1:4" x14ac:dyDescent="0.15">
      <c r="A140" s="26" t="s">
        <v>16</v>
      </c>
      <c r="B140">
        <v>0.72289156626506035</v>
      </c>
      <c r="C140">
        <v>0.87912087912087911</v>
      </c>
      <c r="D140">
        <v>0.48310576164354913</v>
      </c>
    </row>
    <row r="141" spans="1:4" x14ac:dyDescent="0.15">
      <c r="A141" s="26" t="s">
        <v>160</v>
      </c>
      <c r="B141">
        <v>0.8393574297188755</v>
      </c>
      <c r="C141">
        <v>0.96703296703296704</v>
      </c>
      <c r="D141">
        <v>0.52844459163502133</v>
      </c>
    </row>
    <row r="142" spans="1:4" x14ac:dyDescent="0.15">
      <c r="A142" s="26" t="s">
        <v>84</v>
      </c>
      <c r="B142">
        <v>0.87550200803212852</v>
      </c>
      <c r="C142">
        <v>1</v>
      </c>
      <c r="D142">
        <v>0.41109993833462666</v>
      </c>
    </row>
    <row r="143" spans="1:4" x14ac:dyDescent="0.15">
      <c r="A143" s="26" t="s">
        <v>162</v>
      </c>
      <c r="B143">
        <v>0.73092369477911645</v>
      </c>
      <c r="C143">
        <v>0.97802197802197799</v>
      </c>
      <c r="D143">
        <v>0.594547596265117</v>
      </c>
    </row>
    <row r="144" spans="1:4" x14ac:dyDescent="0.15">
      <c r="A144" s="26" t="s">
        <v>81</v>
      </c>
      <c r="B144">
        <v>0.8393574297188755</v>
      </c>
      <c r="C144">
        <v>1</v>
      </c>
      <c r="D144">
        <v>0.54557292603917651</v>
      </c>
    </row>
    <row r="145" spans="1:4" x14ac:dyDescent="0.15">
      <c r="A145" s="26" t="s">
        <v>170</v>
      </c>
      <c r="B145">
        <v>0.97991967871485941</v>
      </c>
      <c r="C145">
        <v>0.84615384615384615</v>
      </c>
      <c r="D145">
        <v>0.51148587678632562</v>
      </c>
    </row>
    <row r="146" spans="1:4" x14ac:dyDescent="0.15">
      <c r="A146" s="26" t="s">
        <v>38</v>
      </c>
      <c r="B146">
        <v>0.22088353413654627</v>
      </c>
      <c r="C146">
        <v>0.75824175824175821</v>
      </c>
      <c r="D146">
        <v>0.40755810167534345</v>
      </c>
    </row>
    <row r="147" spans="1:4" x14ac:dyDescent="0.15">
      <c r="A147" s="26" t="s">
        <v>87</v>
      </c>
      <c r="B147">
        <v>0.44578313253012058</v>
      </c>
      <c r="C147">
        <v>0.89010989010989006</v>
      </c>
      <c r="D147">
        <v>0.39435028157130836</v>
      </c>
    </row>
    <row r="148" spans="1:4" x14ac:dyDescent="0.15">
      <c r="A148" s="26" t="s">
        <v>144</v>
      </c>
      <c r="B148">
        <v>0.72289156626506035</v>
      </c>
      <c r="C148">
        <v>0.92307692307692313</v>
      </c>
      <c r="D148">
        <v>0.49413349397788559</v>
      </c>
    </row>
    <row r="149" spans="1:4" x14ac:dyDescent="0.15">
      <c r="A149" s="26" t="s">
        <v>62</v>
      </c>
      <c r="B149">
        <v>0.76305220883534142</v>
      </c>
      <c r="C149">
        <v>0.98901098901098905</v>
      </c>
      <c r="D149">
        <v>0.51506830783329327</v>
      </c>
    </row>
    <row r="150" spans="1:4" x14ac:dyDescent="0.15">
      <c r="A150" s="26" t="s">
        <v>92</v>
      </c>
      <c r="B150">
        <v>0.67469879518072295</v>
      </c>
      <c r="C150">
        <v>0.97802197802197799</v>
      </c>
      <c r="D150">
        <v>0.52827252107293732</v>
      </c>
    </row>
    <row r="151" spans="1:4" x14ac:dyDescent="0.15">
      <c r="A151" s="26" t="s">
        <v>203</v>
      </c>
      <c r="B151">
        <v>0.8112449799196787</v>
      </c>
      <c r="C151">
        <v>0.74725274725274726</v>
      </c>
      <c r="D151">
        <v>0.36277431570437424</v>
      </c>
    </row>
    <row r="152" spans="1:4" x14ac:dyDescent="0.15">
      <c r="A152" s="26" t="s">
        <v>23</v>
      </c>
      <c r="B152">
        <v>0.10843373493975905</v>
      </c>
      <c r="C152">
        <v>0.76923076923076916</v>
      </c>
      <c r="D152">
        <v>0.50679441664026825</v>
      </c>
    </row>
    <row r="153" spans="1:4" x14ac:dyDescent="0.15">
      <c r="A153" s="26" t="s">
        <v>61</v>
      </c>
      <c r="B153">
        <v>0.74698795180722888</v>
      </c>
      <c r="C153">
        <v>0.96703296703296704</v>
      </c>
      <c r="D153">
        <v>0.44471908289396556</v>
      </c>
    </row>
    <row r="154" spans="1:4" x14ac:dyDescent="0.15">
      <c r="A154" s="26" t="s">
        <v>188</v>
      </c>
      <c r="B154">
        <v>0.77108433734939763</v>
      </c>
      <c r="C154">
        <v>0.97802197802197799</v>
      </c>
      <c r="D154">
        <v>0.45086659572419202</v>
      </c>
    </row>
    <row r="155" spans="1:4" x14ac:dyDescent="0.15">
      <c r="A155" s="26" t="s">
        <v>139</v>
      </c>
      <c r="B155">
        <v>0.46184738955823301</v>
      </c>
      <c r="C155">
        <v>0.91208791208791207</v>
      </c>
      <c r="D155">
        <v>0.39423242066142883</v>
      </c>
    </row>
    <row r="156" spans="1:4" x14ac:dyDescent="0.15">
      <c r="A156" s="26" t="s">
        <v>58</v>
      </c>
      <c r="B156">
        <v>0.68674698795180722</v>
      </c>
      <c r="C156">
        <v>0.97802197802197799</v>
      </c>
      <c r="D156">
        <v>0.37235967888312654</v>
      </c>
    </row>
    <row r="157" spans="1:4" x14ac:dyDescent="0.15">
      <c r="A157" s="26" t="s">
        <v>166</v>
      </c>
      <c r="B157">
        <v>1</v>
      </c>
      <c r="C157">
        <v>0.91208791208791207</v>
      </c>
      <c r="D157">
        <v>0.40338799297052408</v>
      </c>
    </row>
    <row r="158" spans="1:4" x14ac:dyDescent="0.15">
      <c r="A158" s="26" t="s">
        <v>22</v>
      </c>
      <c r="B158">
        <v>1.2048192771084376E-2</v>
      </c>
      <c r="C158">
        <v>0.92307692307692313</v>
      </c>
      <c r="D158">
        <v>0.40920798067398179</v>
      </c>
    </row>
    <row r="159" spans="1:4" x14ac:dyDescent="0.15">
      <c r="A159" s="26" t="s">
        <v>116</v>
      </c>
      <c r="B159">
        <v>0.49397590361445787</v>
      </c>
      <c r="C159">
        <v>0.93406593406593408</v>
      </c>
      <c r="D159">
        <v>0.42003626133754635</v>
      </c>
    </row>
    <row r="160" spans="1:4" x14ac:dyDescent="0.15">
      <c r="A160" s="26" t="s">
        <v>68</v>
      </c>
      <c r="B160">
        <v>0.88755020080321279</v>
      </c>
      <c r="C160">
        <v>0.94505494505494503</v>
      </c>
      <c r="D160">
        <v>0.51888642789238815</v>
      </c>
    </row>
    <row r="161" spans="1:4" x14ac:dyDescent="0.15">
      <c r="A161" s="26" t="s">
        <v>65</v>
      </c>
      <c r="B161">
        <v>0.22891566265060237</v>
      </c>
      <c r="C161">
        <v>0.92307692307692313</v>
      </c>
      <c r="D161">
        <v>0.3973101131445464</v>
      </c>
    </row>
    <row r="162" spans="1:4" x14ac:dyDescent="0.15">
      <c r="A162" s="26" t="s">
        <v>198</v>
      </c>
      <c r="B162">
        <v>0.47791164658634533</v>
      </c>
      <c r="C162">
        <v>0.80219780219780223</v>
      </c>
      <c r="D162">
        <v>0.36884028909562083</v>
      </c>
    </row>
    <row r="163" spans="1:4" x14ac:dyDescent="0.15">
      <c r="A163" s="26" t="s">
        <v>94</v>
      </c>
      <c r="B163">
        <v>0.79919678714859432</v>
      </c>
      <c r="C163">
        <v>0.94505494505494503</v>
      </c>
      <c r="D163">
        <v>0.49441681654958419</v>
      </c>
    </row>
    <row r="164" spans="1:4" x14ac:dyDescent="0.15">
      <c r="A164" s="26" t="s">
        <v>66</v>
      </c>
      <c r="B164">
        <v>0.58232931726907644</v>
      </c>
      <c r="C164">
        <v>0.80219780219780223</v>
      </c>
      <c r="D164">
        <v>0.39665254484709206</v>
      </c>
    </row>
    <row r="165" spans="1:4" x14ac:dyDescent="0.15">
      <c r="A165" s="26" t="s">
        <v>201</v>
      </c>
      <c r="B165">
        <v>0.62248995983935751</v>
      </c>
      <c r="C165">
        <v>0.98901098901098905</v>
      </c>
      <c r="D165">
        <v>0.38580604019653031</v>
      </c>
    </row>
    <row r="166" spans="1:4" x14ac:dyDescent="0.15">
      <c r="A166" s="26" t="s">
        <v>105</v>
      </c>
      <c r="B166">
        <v>0.33333333333333337</v>
      </c>
      <c r="C166">
        <v>0.96703296703296704</v>
      </c>
      <c r="D166">
        <v>0.42992898701375037</v>
      </c>
    </row>
    <row r="167" spans="1:4" x14ac:dyDescent="0.15">
      <c r="A167" s="26" t="s">
        <v>67</v>
      </c>
      <c r="B167">
        <v>0.44176706827309242</v>
      </c>
      <c r="C167">
        <v>0.97802197802197799</v>
      </c>
      <c r="D167">
        <v>0.6272462601355383</v>
      </c>
    </row>
    <row r="168" spans="1:4" x14ac:dyDescent="0.15">
      <c r="A168" s="26" t="s">
        <v>196</v>
      </c>
      <c r="B168">
        <v>0.97590361445783136</v>
      </c>
      <c r="C168">
        <v>0.96703296703296704</v>
      </c>
      <c r="D168">
        <v>0.40702361242657276</v>
      </c>
    </row>
    <row r="169" spans="1:4" x14ac:dyDescent="0.15">
      <c r="A169" s="26" t="s">
        <v>69</v>
      </c>
      <c r="B169">
        <v>0.61044176706827313</v>
      </c>
      <c r="C169">
        <v>1</v>
      </c>
      <c r="D169">
        <v>0.41091835437614954</v>
      </c>
    </row>
    <row r="170" spans="1:4" x14ac:dyDescent="0.15">
      <c r="A170" s="26" t="s">
        <v>102</v>
      </c>
      <c r="B170">
        <v>0.34538152610441764</v>
      </c>
      <c r="C170">
        <v>0.92307692307692313</v>
      </c>
      <c r="D170">
        <v>0.4330036489794693</v>
      </c>
    </row>
    <row r="171" spans="1:4" x14ac:dyDescent="0.15">
      <c r="A171" s="26" t="s">
        <v>55</v>
      </c>
      <c r="B171">
        <v>0.36144578313253017</v>
      </c>
      <c r="C171">
        <v>0.94505494505494503</v>
      </c>
      <c r="D171">
        <v>0.35209533078426614</v>
      </c>
    </row>
    <row r="172" spans="1:4" x14ac:dyDescent="0.15">
      <c r="A172" s="26" t="s">
        <v>173</v>
      </c>
      <c r="B172">
        <v>0.44979919678714864</v>
      </c>
      <c r="C172">
        <v>1</v>
      </c>
      <c r="D172">
        <v>0.39932672888076703</v>
      </c>
    </row>
    <row r="173" spans="1:4" x14ac:dyDescent="0.15">
      <c r="A173" s="26" t="s">
        <v>142</v>
      </c>
      <c r="B173">
        <v>0.81927710843373491</v>
      </c>
      <c r="C173">
        <v>0.79120879120879117</v>
      </c>
      <c r="D173">
        <v>0.52817918049142665</v>
      </c>
    </row>
    <row r="174" spans="1:4" x14ac:dyDescent="0.15">
      <c r="A174" s="26" t="s">
        <v>109</v>
      </c>
      <c r="B174">
        <v>0.73895582329317278</v>
      </c>
      <c r="C174">
        <v>0.84615384615384615</v>
      </c>
      <c r="D174">
        <v>0.43794122049740203</v>
      </c>
    </row>
    <row r="175" spans="1:4" x14ac:dyDescent="0.15">
      <c r="A175" s="26" t="s">
        <v>168</v>
      </c>
      <c r="B175">
        <v>0.24497991967871491</v>
      </c>
      <c r="C175">
        <v>0.86813186813186816</v>
      </c>
      <c r="D175">
        <v>0.38277662856817996</v>
      </c>
    </row>
    <row r="176" spans="1:4" x14ac:dyDescent="0.15">
      <c r="A176" s="26" t="s">
        <v>19</v>
      </c>
      <c r="B176">
        <v>0.81927710843373491</v>
      </c>
      <c r="C176">
        <v>0.62637362637362637</v>
      </c>
      <c r="D176">
        <v>0.42487253306177142</v>
      </c>
    </row>
    <row r="177" spans="1:4" x14ac:dyDescent="0.15">
      <c r="A177" s="26" t="s">
        <v>145</v>
      </c>
      <c r="B177">
        <v>0.54618473895582331</v>
      </c>
      <c r="C177">
        <v>0.93406593406593408</v>
      </c>
      <c r="D177">
        <v>0.42426892150800938</v>
      </c>
    </row>
    <row r="178" spans="1:4" x14ac:dyDescent="0.15">
      <c r="A178" s="26" t="s">
        <v>132</v>
      </c>
      <c r="B178">
        <v>0.86345381526104414</v>
      </c>
      <c r="C178">
        <v>0.98901098901098905</v>
      </c>
      <c r="D178">
        <v>0.4403111927818032</v>
      </c>
    </row>
    <row r="179" spans="1:4" x14ac:dyDescent="0.15">
      <c r="A179" s="26" t="s">
        <v>165</v>
      </c>
      <c r="B179">
        <v>0.6706827309236949</v>
      </c>
      <c r="C179">
        <v>0.96703296703296704</v>
      </c>
      <c r="D179">
        <v>0.4679788903816684</v>
      </c>
    </row>
    <row r="180" spans="1:4" x14ac:dyDescent="0.15">
      <c r="A180" s="26" t="s">
        <v>76</v>
      </c>
      <c r="B180">
        <v>0.42168674698795183</v>
      </c>
      <c r="C180">
        <v>0.89010989010989006</v>
      </c>
      <c r="D180">
        <v>0.47011264297496907</v>
      </c>
    </row>
    <row r="181" spans="1:4" x14ac:dyDescent="0.15">
      <c r="A181" s="26" t="s">
        <v>208</v>
      </c>
      <c r="B181">
        <v>0.84337349397590367</v>
      </c>
      <c r="C181">
        <v>0.97802197802197799</v>
      </c>
      <c r="D181">
        <v>0.34464345422243647</v>
      </c>
    </row>
    <row r="182" spans="1:4" x14ac:dyDescent="0.15">
      <c r="A182" s="26" t="s">
        <v>13</v>
      </c>
      <c r="B182">
        <v>0.22088353413654627</v>
      </c>
      <c r="C182">
        <v>0.80219780219780223</v>
      </c>
      <c r="D182">
        <v>0.46053126049097848</v>
      </c>
    </row>
    <row r="183" spans="1:4" x14ac:dyDescent="0.15">
      <c r="A183" s="26" t="s">
        <v>186</v>
      </c>
      <c r="B183">
        <v>0.9718875502008032</v>
      </c>
      <c r="C183">
        <v>0.78021978021978022</v>
      </c>
      <c r="D183">
        <v>0.43355705462820671</v>
      </c>
    </row>
    <row r="184" spans="1:4" x14ac:dyDescent="0.15">
      <c r="A184" s="26" t="s">
        <v>46</v>
      </c>
      <c r="B184">
        <v>0.91967871485943775</v>
      </c>
      <c r="C184">
        <v>0.97802197802197799</v>
      </c>
      <c r="D184">
        <v>0.46412421825546624</v>
      </c>
    </row>
    <row r="185" spans="1:4" x14ac:dyDescent="0.15">
      <c r="A185" s="26" t="s">
        <v>95</v>
      </c>
      <c r="B185">
        <v>0.73895582329317278</v>
      </c>
      <c r="C185">
        <v>0.74725274725274726</v>
      </c>
      <c r="D185">
        <v>0.40704606520165437</v>
      </c>
    </row>
    <row r="186" spans="1:4" x14ac:dyDescent="0.15">
      <c r="A186" s="26" t="s">
        <v>119</v>
      </c>
      <c r="B186">
        <v>0.49799196787148592</v>
      </c>
      <c r="C186">
        <v>0.79120879120879117</v>
      </c>
      <c r="D186">
        <v>0.46944138710302957</v>
      </c>
    </row>
    <row r="187" spans="1:4" x14ac:dyDescent="0.15">
      <c r="A187" s="26" t="s">
        <v>100</v>
      </c>
      <c r="B187">
        <v>0.26907630522088355</v>
      </c>
      <c r="C187">
        <v>0.94505494505494503</v>
      </c>
      <c r="D187">
        <v>0.39006207666020321</v>
      </c>
    </row>
    <row r="188" spans="1:4" x14ac:dyDescent="0.15">
      <c r="A188" s="26" t="s">
        <v>130</v>
      </c>
      <c r="B188">
        <v>0.81927710843373491</v>
      </c>
      <c r="C188">
        <v>0.84615384615384615</v>
      </c>
      <c r="D188">
        <v>0.44636988176630643</v>
      </c>
    </row>
    <row r="189" spans="1:4" x14ac:dyDescent="0.15">
      <c r="A189" s="26" t="s">
        <v>24</v>
      </c>
      <c r="B189">
        <v>6.8273092369477872E-2</v>
      </c>
      <c r="C189">
        <v>0.81318681318681318</v>
      </c>
      <c r="D189">
        <v>0.40899461850985297</v>
      </c>
    </row>
    <row r="190" spans="1:4" x14ac:dyDescent="0.15">
      <c r="A190" s="26" t="s">
        <v>37</v>
      </c>
      <c r="B190">
        <v>0.54618473895582331</v>
      </c>
      <c r="C190">
        <v>0.95604395604395609</v>
      </c>
      <c r="D190">
        <v>0.39274474364377199</v>
      </c>
    </row>
    <row r="191" spans="1:4" x14ac:dyDescent="0.15">
      <c r="A191" s="26" t="s">
        <v>126</v>
      </c>
      <c r="B191">
        <v>0.71887550200803219</v>
      </c>
      <c r="C191">
        <v>0.93406593406593408</v>
      </c>
      <c r="D191">
        <v>0.39005259498148465</v>
      </c>
    </row>
    <row r="192" spans="1:4" x14ac:dyDescent="0.15">
      <c r="A192" s="26" t="s">
        <v>124</v>
      </c>
      <c r="B192">
        <v>0.84337349397590367</v>
      </c>
      <c r="C192">
        <v>0.98901098901098905</v>
      </c>
      <c r="D192">
        <v>0.56440256953611723</v>
      </c>
    </row>
    <row r="193" spans="1:4" x14ac:dyDescent="0.15">
      <c r="A193" s="26" t="s">
        <v>96</v>
      </c>
      <c r="B193">
        <v>0.82730923694779124</v>
      </c>
      <c r="C193">
        <v>0.94505494505494503</v>
      </c>
      <c r="D193">
        <v>0.45116682581940404</v>
      </c>
    </row>
    <row r="194" spans="1:4" x14ac:dyDescent="0.15">
      <c r="A194" s="26" t="s">
        <v>72</v>
      </c>
      <c r="B194">
        <v>0.73895582329317278</v>
      </c>
      <c r="C194">
        <v>0.79120879120879117</v>
      </c>
      <c r="D194">
        <v>0.38828658544548506</v>
      </c>
    </row>
    <row r="195" spans="1:4" x14ac:dyDescent="0.15">
      <c r="A195" s="26" t="s">
        <v>185</v>
      </c>
      <c r="B195">
        <v>0.79518072289156627</v>
      </c>
      <c r="C195">
        <v>0.94505494505494503</v>
      </c>
      <c r="D195">
        <v>0.41017829306306319</v>
      </c>
    </row>
    <row r="196" spans="1:4" x14ac:dyDescent="0.15">
      <c r="A196" s="26" t="s">
        <v>120</v>
      </c>
      <c r="B196">
        <v>0.34136546184738958</v>
      </c>
      <c r="C196">
        <v>0.96703296703296704</v>
      </c>
      <c r="D196">
        <v>0.36432185036191006</v>
      </c>
    </row>
    <row r="197" spans="1:4" x14ac:dyDescent="0.15">
      <c r="A197" s="26" t="s">
        <v>98</v>
      </c>
      <c r="B197">
        <v>0.34136546184738958</v>
      </c>
      <c r="C197">
        <v>0.62637362637362637</v>
      </c>
      <c r="D197">
        <v>0.39783710901307401</v>
      </c>
    </row>
    <row r="198" spans="1:4" x14ac:dyDescent="0.15">
      <c r="A198" s="26" t="s">
        <v>20</v>
      </c>
      <c r="B198">
        <v>0.8393574297188755</v>
      </c>
      <c r="C198">
        <v>1</v>
      </c>
      <c r="D198">
        <v>0.45032983836930962</v>
      </c>
    </row>
    <row r="199" spans="1:4" x14ac:dyDescent="0.15">
      <c r="A199" s="26" t="s">
        <v>184</v>
      </c>
      <c r="B199">
        <v>0.60642570281124497</v>
      </c>
      <c r="C199">
        <v>0.93406593406593408</v>
      </c>
      <c r="D199">
        <v>0.43082324512839282</v>
      </c>
    </row>
    <row r="200" spans="1:4" x14ac:dyDescent="0.15">
      <c r="A200" s="26" t="s">
        <v>80</v>
      </c>
      <c r="B200">
        <v>0.77911646586345384</v>
      </c>
      <c r="C200">
        <v>0.96703296703296704</v>
      </c>
      <c r="D200">
        <v>0.46773943263644002</v>
      </c>
    </row>
    <row r="201" spans="1:4" x14ac:dyDescent="0.15">
      <c r="A201" s="26" t="s">
        <v>42</v>
      </c>
      <c r="B201">
        <v>0.17670682730923692</v>
      </c>
      <c r="C201">
        <v>0.48351648351648346</v>
      </c>
      <c r="D201">
        <v>0.3844692949280647</v>
      </c>
    </row>
    <row r="202" spans="1:4" x14ac:dyDescent="0.15">
      <c r="A202" s="26" t="s">
        <v>195</v>
      </c>
      <c r="B202">
        <v>0.81927710843373491</v>
      </c>
      <c r="C202">
        <v>0.84615384615384615</v>
      </c>
      <c r="D202">
        <v>0.51215813019734568</v>
      </c>
    </row>
    <row r="203" spans="1:4" x14ac:dyDescent="0.15">
      <c r="A203" s="26" t="s">
        <v>143</v>
      </c>
      <c r="B203">
        <v>0.52610441767068272</v>
      </c>
      <c r="C203">
        <v>0.97802197802197799</v>
      </c>
      <c r="D203">
        <v>0.37613442156494781</v>
      </c>
    </row>
    <row r="204" spans="1:4" x14ac:dyDescent="0.15">
      <c r="A204" s="26" t="s">
        <v>326</v>
      </c>
    </row>
    <row r="205" spans="1:4" x14ac:dyDescent="0.15">
      <c r="A205" s="26" t="s">
        <v>327</v>
      </c>
      <c r="B205">
        <v>0.59520080321285196</v>
      </c>
      <c r="C205">
        <v>0.88620879120879048</v>
      </c>
      <c r="D205">
        <v>0.43331741039222132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92FBF-FEC4-7B49-BD96-57A383BE493F}">
  <dimension ref="A1:E11"/>
  <sheetViews>
    <sheetView workbookViewId="0">
      <selection activeCell="E41" sqref="E41"/>
    </sheetView>
  </sheetViews>
  <sheetFormatPr baseColWidth="10" defaultRowHeight="13" x14ac:dyDescent="0.15"/>
  <cols>
    <col min="1" max="1" width="41.1640625" customWidth="1"/>
    <col min="3" max="3" width="20.83203125" bestFit="1" customWidth="1"/>
    <col min="4" max="4" width="69.1640625" bestFit="1" customWidth="1"/>
    <col min="5" max="5" width="63.1640625" bestFit="1" customWidth="1"/>
  </cols>
  <sheetData>
    <row r="1" spans="1:5" x14ac:dyDescent="0.15">
      <c r="A1" s="18"/>
    </row>
    <row r="3" spans="1:5" ht="93" customHeight="1" x14ac:dyDescent="0.15">
      <c r="A3" s="23" t="s">
        <v>266</v>
      </c>
    </row>
    <row r="5" spans="1:5" x14ac:dyDescent="0.15">
      <c r="C5" s="22" t="s">
        <v>309</v>
      </c>
      <c r="D5" s="22" t="s">
        <v>310</v>
      </c>
      <c r="E5" s="22" t="s">
        <v>311</v>
      </c>
    </row>
    <row r="6" spans="1:5" x14ac:dyDescent="0.15">
      <c r="C6" s="18" t="s">
        <v>312</v>
      </c>
      <c r="D6" s="18" t="s">
        <v>313</v>
      </c>
      <c r="E6" s="18" t="s">
        <v>314</v>
      </c>
    </row>
    <row r="7" spans="1:5" x14ac:dyDescent="0.15">
      <c r="C7" s="18" t="s">
        <v>315</v>
      </c>
      <c r="D7" s="18" t="s">
        <v>316</v>
      </c>
      <c r="E7" s="18" t="s">
        <v>317</v>
      </c>
    </row>
    <row r="8" spans="1:5" x14ac:dyDescent="0.15">
      <c r="C8" s="18" t="s">
        <v>318</v>
      </c>
      <c r="D8" s="18" t="s">
        <v>319</v>
      </c>
      <c r="E8" s="18" t="s">
        <v>320</v>
      </c>
    </row>
    <row r="9" spans="1:5" x14ac:dyDescent="0.15">
      <c r="C9" s="18" t="s">
        <v>321</v>
      </c>
      <c r="D9" s="18" t="s">
        <v>322</v>
      </c>
      <c r="E9" s="18" t="s">
        <v>323</v>
      </c>
    </row>
    <row r="11" spans="1:5" x14ac:dyDescent="0.15">
      <c r="A11" s="18" t="s">
        <v>308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D33F0-E52C-4D45-94B1-2334AB87E19E}">
  <dimension ref="A1:J201"/>
  <sheetViews>
    <sheetView topLeftCell="B1" workbookViewId="0">
      <selection activeCell="E9" sqref="E9"/>
    </sheetView>
  </sheetViews>
  <sheetFormatPr baseColWidth="10" defaultColWidth="8.83203125" defaultRowHeight="13" x14ac:dyDescent="0.15"/>
  <cols>
    <col min="1" max="1" width="31.33203125" style="6" bestFit="1" customWidth="1"/>
    <col min="2" max="2" width="29" style="6" customWidth="1"/>
    <col min="3" max="3" width="25.33203125" customWidth="1"/>
    <col min="4" max="4" width="19.6640625" style="6" customWidth="1"/>
    <col min="5" max="5" width="21.1640625" customWidth="1"/>
    <col min="6" max="6" width="15.1640625" customWidth="1"/>
    <col min="7" max="7" width="19.1640625" style="6" customWidth="1"/>
    <col min="8" max="8" width="29.6640625" customWidth="1"/>
    <col min="9" max="9" width="18.33203125" customWidth="1"/>
    <col min="10" max="10" width="14.1640625" bestFit="1" customWidth="1"/>
  </cols>
  <sheetData>
    <row r="1" spans="1:10" x14ac:dyDescent="0.15">
      <c r="A1" s="27" t="s">
        <v>0</v>
      </c>
      <c r="B1" s="1" t="s">
        <v>9</v>
      </c>
      <c r="C1" s="1" t="s">
        <v>331</v>
      </c>
      <c r="D1" s="1" t="s">
        <v>8</v>
      </c>
      <c r="E1" s="28" t="s">
        <v>332</v>
      </c>
      <c r="F1" s="29" t="s">
        <v>4</v>
      </c>
      <c r="G1" s="1" t="s">
        <v>1</v>
      </c>
      <c r="H1" s="1" t="s">
        <v>333</v>
      </c>
      <c r="I1" s="1" t="s">
        <v>334</v>
      </c>
      <c r="J1" s="28" t="s">
        <v>335</v>
      </c>
    </row>
    <row r="2" spans="1:10" x14ac:dyDescent="0.15">
      <c r="A2" s="30" t="s">
        <v>86</v>
      </c>
      <c r="B2" s="2">
        <v>3</v>
      </c>
      <c r="C2" t="str">
        <f t="shared" ref="C2:C65" si="0">IF(B2&gt;10, "Needs Courier Optimization", "OK")</f>
        <v>OK</v>
      </c>
      <c r="D2" s="5">
        <v>1.61E-2</v>
      </c>
      <c r="E2" t="str">
        <f t="shared" ref="E2:E65" si="1">IF(D2*100&gt;3, "⚠️ Audit Recommended", "✅ Stable")</f>
        <v>✅ Stable</v>
      </c>
      <c r="F2" s="31">
        <v>0.99</v>
      </c>
      <c r="G2" s="2">
        <v>47208</v>
      </c>
      <c r="H2" s="32" t="str">
        <f t="shared" ref="H2:H65" si="2">IF(AND(ISNUMBER(F2), F2&gt;=0.8, G2&gt;85000), "🎯 Sponsored Placement Target", "")</f>
        <v/>
      </c>
      <c r="I2">
        <f t="shared" ref="I2:I65" si="3">(D2 * 1.5) + (B2 * 0.5) - (F2 * 0.3)</f>
        <v>1.22715</v>
      </c>
      <c r="J2" t="str">
        <f t="shared" ref="J2:J65" si="4">IF(I2&lt;=5,"🟢 Low Risk",IF(I2&lt;=10,"🟡 Medium Risk","🔴 High Risk"))</f>
        <v>🟢 Low Risk</v>
      </c>
    </row>
    <row r="3" spans="1:10" x14ac:dyDescent="0.15">
      <c r="A3" s="33" t="s">
        <v>81</v>
      </c>
      <c r="B3" s="8">
        <v>3</v>
      </c>
      <c r="C3" t="str">
        <f t="shared" si="0"/>
        <v>OK</v>
      </c>
      <c r="D3" s="11">
        <v>1.38E-2</v>
      </c>
      <c r="E3" t="str">
        <f t="shared" si="1"/>
        <v>✅ Stable</v>
      </c>
      <c r="F3" s="31">
        <v>0.8</v>
      </c>
      <c r="G3" s="2">
        <v>74976</v>
      </c>
      <c r="H3" s="32" t="str">
        <f t="shared" si="2"/>
        <v/>
      </c>
      <c r="I3">
        <f t="shared" si="3"/>
        <v>1.2806999999999999</v>
      </c>
      <c r="J3" t="str">
        <f t="shared" si="4"/>
        <v>🟢 Low Risk</v>
      </c>
    </row>
    <row r="4" spans="1:10" x14ac:dyDescent="0.15">
      <c r="A4" s="30" t="s">
        <v>90</v>
      </c>
      <c r="B4" s="2">
        <v>3</v>
      </c>
      <c r="C4" t="str">
        <f t="shared" si="0"/>
        <v>OK</v>
      </c>
      <c r="D4" s="5">
        <v>2.2499999999999999E-2</v>
      </c>
      <c r="E4" t="str">
        <f t="shared" si="1"/>
        <v>✅ Stable</v>
      </c>
      <c r="F4" s="31">
        <v>0.84</v>
      </c>
      <c r="G4" s="2">
        <v>24768</v>
      </c>
      <c r="H4" s="32" t="str">
        <f t="shared" si="2"/>
        <v/>
      </c>
      <c r="I4">
        <f t="shared" si="3"/>
        <v>1.2817499999999999</v>
      </c>
      <c r="J4" t="str">
        <f t="shared" si="4"/>
        <v>🟢 Low Risk</v>
      </c>
    </row>
    <row r="5" spans="1:10" x14ac:dyDescent="0.15">
      <c r="A5" s="30" t="s">
        <v>150</v>
      </c>
      <c r="B5" s="2">
        <v>3</v>
      </c>
      <c r="C5" t="str">
        <f t="shared" si="0"/>
        <v>OK</v>
      </c>
      <c r="D5" s="5">
        <v>3.1E-2</v>
      </c>
      <c r="E5" t="str">
        <f t="shared" si="1"/>
        <v>⚠️ Audit Recommended</v>
      </c>
      <c r="F5" s="31">
        <v>0.86</v>
      </c>
      <c r="G5" s="2">
        <v>52272</v>
      </c>
      <c r="H5" s="32" t="str">
        <f t="shared" si="2"/>
        <v/>
      </c>
      <c r="I5">
        <f t="shared" si="3"/>
        <v>1.2885</v>
      </c>
      <c r="J5" t="str">
        <f t="shared" si="4"/>
        <v>🟢 Low Risk</v>
      </c>
    </row>
    <row r="6" spans="1:10" x14ac:dyDescent="0.15">
      <c r="A6" s="30" t="s">
        <v>84</v>
      </c>
      <c r="B6" s="2">
        <v>3</v>
      </c>
      <c r="C6" t="str">
        <f t="shared" si="0"/>
        <v>OK</v>
      </c>
      <c r="D6" s="5">
        <v>1.29E-2</v>
      </c>
      <c r="E6" t="str">
        <f t="shared" si="1"/>
        <v>✅ Stable</v>
      </c>
      <c r="F6" s="31">
        <v>0.76</v>
      </c>
      <c r="G6" s="2">
        <v>132432</v>
      </c>
      <c r="H6" s="32" t="str">
        <f t="shared" si="2"/>
        <v/>
      </c>
      <c r="I6">
        <f t="shared" si="3"/>
        <v>1.29135</v>
      </c>
      <c r="J6" t="str">
        <f t="shared" si="4"/>
        <v>🟢 Low Risk</v>
      </c>
    </row>
    <row r="7" spans="1:10" x14ac:dyDescent="0.15">
      <c r="A7" s="30" t="s">
        <v>69</v>
      </c>
      <c r="B7" s="2">
        <v>3</v>
      </c>
      <c r="C7" t="str">
        <f t="shared" si="0"/>
        <v>OK</v>
      </c>
      <c r="D7" s="5">
        <v>1.95E-2</v>
      </c>
      <c r="E7" t="str">
        <f t="shared" si="1"/>
        <v>✅ Stable</v>
      </c>
      <c r="F7" s="31">
        <v>0.68</v>
      </c>
      <c r="G7" s="2">
        <v>211200</v>
      </c>
      <c r="H7" s="32" t="str">
        <f t="shared" si="2"/>
        <v/>
      </c>
      <c r="I7">
        <f t="shared" si="3"/>
        <v>1.32525</v>
      </c>
      <c r="J7" t="str">
        <f t="shared" si="4"/>
        <v>🟢 Low Risk</v>
      </c>
    </row>
    <row r="8" spans="1:10" x14ac:dyDescent="0.15">
      <c r="A8" s="30" t="s">
        <v>20</v>
      </c>
      <c r="B8" s="2">
        <v>3</v>
      </c>
      <c r="C8" t="str">
        <f t="shared" si="0"/>
        <v>OK</v>
      </c>
      <c r="D8" s="5">
        <v>1.38E-2</v>
      </c>
      <c r="E8" t="str">
        <f t="shared" si="1"/>
        <v>✅ Stable</v>
      </c>
      <c r="F8" s="31">
        <v>0.31</v>
      </c>
      <c r="G8" s="2">
        <v>14904</v>
      </c>
      <c r="H8" s="32" t="str">
        <f t="shared" si="2"/>
        <v/>
      </c>
      <c r="I8">
        <f t="shared" si="3"/>
        <v>1.4277</v>
      </c>
      <c r="J8" t="str">
        <f t="shared" si="4"/>
        <v>🟢 Low Risk</v>
      </c>
    </row>
    <row r="9" spans="1:10" x14ac:dyDescent="0.15">
      <c r="A9" s="30" t="s">
        <v>35</v>
      </c>
      <c r="B9" s="2">
        <v>3</v>
      </c>
      <c r="C9" t="str">
        <f t="shared" si="0"/>
        <v>OK</v>
      </c>
      <c r="D9" s="5">
        <v>3.2500000000000001E-2</v>
      </c>
      <c r="E9" t="str">
        <f t="shared" si="1"/>
        <v>⚠️ Audit Recommended</v>
      </c>
      <c r="F9" s="34">
        <v>0.38</v>
      </c>
      <c r="G9" s="8">
        <v>56544</v>
      </c>
      <c r="H9" s="32" t="str">
        <f t="shared" si="2"/>
        <v/>
      </c>
      <c r="I9">
        <f t="shared" si="3"/>
        <v>1.4347500000000002</v>
      </c>
      <c r="J9" t="str">
        <f t="shared" si="4"/>
        <v>🟢 Low Risk</v>
      </c>
    </row>
    <row r="10" spans="1:10" x14ac:dyDescent="0.15">
      <c r="A10" s="30" t="s">
        <v>172</v>
      </c>
      <c r="B10" s="2">
        <v>3</v>
      </c>
      <c r="C10" t="str">
        <f t="shared" si="0"/>
        <v>OK</v>
      </c>
      <c r="D10" s="5">
        <v>1.4200000000000001E-2</v>
      </c>
      <c r="E10" t="str">
        <f t="shared" si="1"/>
        <v>✅ Stable</v>
      </c>
      <c r="F10" s="31">
        <v>0.18</v>
      </c>
      <c r="G10" s="2">
        <v>54948</v>
      </c>
      <c r="H10" s="32" t="str">
        <f t="shared" si="2"/>
        <v/>
      </c>
      <c r="I10">
        <f t="shared" si="3"/>
        <v>1.4673</v>
      </c>
      <c r="J10" t="str">
        <f t="shared" si="4"/>
        <v>🟢 Low Risk</v>
      </c>
    </row>
    <row r="11" spans="1:10" x14ac:dyDescent="0.15">
      <c r="A11" s="30" t="s">
        <v>173</v>
      </c>
      <c r="B11" s="2">
        <v>3</v>
      </c>
      <c r="C11" t="str">
        <f t="shared" si="0"/>
        <v>OK</v>
      </c>
      <c r="D11" s="5">
        <v>2.35E-2</v>
      </c>
      <c r="E11" t="str">
        <f t="shared" si="1"/>
        <v>✅ Stable</v>
      </c>
      <c r="F11" s="31">
        <v>0.2</v>
      </c>
      <c r="G11" s="2">
        <v>15120</v>
      </c>
      <c r="H11" s="32" t="str">
        <f t="shared" si="2"/>
        <v/>
      </c>
      <c r="I11">
        <f t="shared" si="3"/>
        <v>1.47525</v>
      </c>
      <c r="J11" t="str">
        <f t="shared" si="4"/>
        <v>🟢 Low Risk</v>
      </c>
    </row>
    <row r="12" spans="1:10" x14ac:dyDescent="0.15">
      <c r="A12" s="30" t="s">
        <v>60</v>
      </c>
      <c r="B12" s="2">
        <v>4</v>
      </c>
      <c r="C12" t="str">
        <f t="shared" si="0"/>
        <v>OK</v>
      </c>
      <c r="D12" s="5">
        <v>1.6500000000000001E-2</v>
      </c>
      <c r="E12" t="str">
        <f t="shared" si="1"/>
        <v>✅ Stable</v>
      </c>
      <c r="F12" s="31">
        <v>0.99</v>
      </c>
      <c r="G12" s="2">
        <v>7980</v>
      </c>
      <c r="H12" s="32" t="str">
        <f t="shared" si="2"/>
        <v/>
      </c>
      <c r="I12">
        <f t="shared" si="3"/>
        <v>1.7277500000000001</v>
      </c>
      <c r="J12" t="str">
        <f t="shared" si="4"/>
        <v>🟢 Low Risk</v>
      </c>
    </row>
    <row r="13" spans="1:10" x14ac:dyDescent="0.15">
      <c r="A13" s="30" t="s">
        <v>113</v>
      </c>
      <c r="B13" s="2">
        <v>4</v>
      </c>
      <c r="C13" t="str">
        <f t="shared" si="0"/>
        <v>OK</v>
      </c>
      <c r="D13" s="5">
        <v>1.77E-2</v>
      </c>
      <c r="E13" t="str">
        <f t="shared" si="1"/>
        <v>✅ Stable</v>
      </c>
      <c r="F13" s="31">
        <v>0.97</v>
      </c>
      <c r="G13" s="2">
        <v>25380</v>
      </c>
      <c r="H13" s="32" t="str">
        <f t="shared" si="2"/>
        <v/>
      </c>
      <c r="I13">
        <f t="shared" si="3"/>
        <v>1.7355499999999999</v>
      </c>
      <c r="J13" t="str">
        <f t="shared" si="4"/>
        <v>🟢 Low Risk</v>
      </c>
    </row>
    <row r="14" spans="1:10" x14ac:dyDescent="0.15">
      <c r="A14" s="30" t="s">
        <v>181</v>
      </c>
      <c r="B14" s="2">
        <v>4</v>
      </c>
      <c r="C14" t="str">
        <f t="shared" si="0"/>
        <v>OK</v>
      </c>
      <c r="D14" s="5">
        <v>2.0899999999999998E-2</v>
      </c>
      <c r="E14" t="str">
        <f t="shared" si="1"/>
        <v>✅ Stable</v>
      </c>
      <c r="F14" s="31">
        <v>0.96</v>
      </c>
      <c r="G14" s="2">
        <v>1018080</v>
      </c>
      <c r="H14" s="32" t="str">
        <f t="shared" si="2"/>
        <v>🎯 Sponsored Placement Target</v>
      </c>
      <c r="I14">
        <f t="shared" si="3"/>
        <v>1.7433500000000002</v>
      </c>
      <c r="J14" t="str">
        <f t="shared" si="4"/>
        <v>🟢 Low Risk</v>
      </c>
    </row>
    <row r="15" spans="1:10" x14ac:dyDescent="0.15">
      <c r="A15" s="30" t="s">
        <v>132</v>
      </c>
      <c r="B15" s="2">
        <v>4</v>
      </c>
      <c r="C15" t="str">
        <f t="shared" si="0"/>
        <v>OK</v>
      </c>
      <c r="D15" s="5">
        <v>1.32E-2</v>
      </c>
      <c r="E15" t="str">
        <f t="shared" si="1"/>
        <v>✅ Stable</v>
      </c>
      <c r="F15" s="31">
        <v>0.82</v>
      </c>
      <c r="G15" s="2">
        <v>6732</v>
      </c>
      <c r="H15" s="32" t="str">
        <f t="shared" si="2"/>
        <v/>
      </c>
      <c r="I15">
        <f t="shared" si="3"/>
        <v>1.7738</v>
      </c>
      <c r="J15" t="str">
        <f t="shared" si="4"/>
        <v>🟢 Low Risk</v>
      </c>
    </row>
    <row r="16" spans="1:10" x14ac:dyDescent="0.15">
      <c r="A16" s="30" t="s">
        <v>201</v>
      </c>
      <c r="B16" s="2">
        <v>4</v>
      </c>
      <c r="C16" t="str">
        <f t="shared" si="0"/>
        <v>OK</v>
      </c>
      <c r="D16" s="5">
        <v>1.9199999999999998E-2</v>
      </c>
      <c r="E16" t="str">
        <f t="shared" si="1"/>
        <v>✅ Stable</v>
      </c>
      <c r="F16" s="31">
        <v>0.72</v>
      </c>
      <c r="G16" s="2">
        <v>8880</v>
      </c>
      <c r="H16" s="32" t="str">
        <f t="shared" si="2"/>
        <v/>
      </c>
      <c r="I16">
        <f t="shared" si="3"/>
        <v>1.8128</v>
      </c>
      <c r="J16" t="str">
        <f t="shared" si="4"/>
        <v>🟢 Low Risk</v>
      </c>
    </row>
    <row r="17" spans="1:10" x14ac:dyDescent="0.15">
      <c r="A17" s="30" t="s">
        <v>164</v>
      </c>
      <c r="B17" s="2">
        <v>4</v>
      </c>
      <c r="C17" t="str">
        <f t="shared" si="0"/>
        <v>OK</v>
      </c>
      <c r="D17" s="5">
        <v>1.7600000000000001E-2</v>
      </c>
      <c r="E17" t="str">
        <f t="shared" si="1"/>
        <v>✅ Stable</v>
      </c>
      <c r="F17" s="31">
        <v>0.68</v>
      </c>
      <c r="G17" s="2">
        <v>18240</v>
      </c>
      <c r="H17" s="32" t="str">
        <f t="shared" si="2"/>
        <v/>
      </c>
      <c r="I17">
        <f t="shared" si="3"/>
        <v>1.8224000000000002</v>
      </c>
      <c r="J17" t="str">
        <f t="shared" si="4"/>
        <v>🟢 Low Risk</v>
      </c>
    </row>
    <row r="18" spans="1:10" x14ac:dyDescent="0.15">
      <c r="A18" s="30" t="s">
        <v>62</v>
      </c>
      <c r="B18" s="2">
        <v>4</v>
      </c>
      <c r="C18" t="str">
        <f t="shared" si="0"/>
        <v>OK</v>
      </c>
      <c r="D18" s="5">
        <v>1.5699999999999999E-2</v>
      </c>
      <c r="E18" t="str">
        <f t="shared" si="1"/>
        <v>✅ Stable</v>
      </c>
      <c r="F18" s="31">
        <v>0.62</v>
      </c>
      <c r="G18" s="2">
        <v>83808</v>
      </c>
      <c r="H18" s="32" t="str">
        <f t="shared" si="2"/>
        <v/>
      </c>
      <c r="I18">
        <f t="shared" si="3"/>
        <v>1.8375500000000002</v>
      </c>
      <c r="J18" t="str">
        <f t="shared" si="4"/>
        <v>🟢 Low Risk</v>
      </c>
    </row>
    <row r="19" spans="1:10" x14ac:dyDescent="0.15">
      <c r="A19" s="30" t="s">
        <v>159</v>
      </c>
      <c r="B19" s="2">
        <v>4</v>
      </c>
      <c r="C19" t="str">
        <f t="shared" si="0"/>
        <v>OK</v>
      </c>
      <c r="D19" s="5">
        <v>1.9599999999999999E-2</v>
      </c>
      <c r="E19" t="str">
        <f t="shared" si="1"/>
        <v>✅ Stable</v>
      </c>
      <c r="F19" s="31">
        <v>0.41</v>
      </c>
      <c r="G19" s="2">
        <v>37248</v>
      </c>
      <c r="H19" s="32" t="str">
        <f t="shared" si="2"/>
        <v/>
      </c>
      <c r="I19">
        <f t="shared" si="3"/>
        <v>1.9063999999999999</v>
      </c>
      <c r="J19" t="str">
        <f t="shared" si="4"/>
        <v>🟢 Low Risk</v>
      </c>
    </row>
    <row r="20" spans="1:10" x14ac:dyDescent="0.15">
      <c r="A20" s="33" t="s">
        <v>45</v>
      </c>
      <c r="B20" s="8">
        <v>4</v>
      </c>
      <c r="C20" t="str">
        <f t="shared" si="0"/>
        <v>OK</v>
      </c>
      <c r="D20" s="11">
        <v>1.15E-2</v>
      </c>
      <c r="E20" t="str">
        <f t="shared" si="1"/>
        <v>✅ Stable</v>
      </c>
      <c r="F20" s="31">
        <v>0.34</v>
      </c>
      <c r="G20" s="2">
        <v>11748</v>
      </c>
      <c r="H20" s="32" t="str">
        <f t="shared" si="2"/>
        <v/>
      </c>
      <c r="I20">
        <f t="shared" si="3"/>
        <v>1.9152500000000001</v>
      </c>
      <c r="J20" t="str">
        <f t="shared" si="4"/>
        <v>🟢 Low Risk</v>
      </c>
    </row>
    <row r="21" spans="1:10" x14ac:dyDescent="0.15">
      <c r="A21" s="33" t="s">
        <v>124</v>
      </c>
      <c r="B21" s="8">
        <v>4</v>
      </c>
      <c r="C21" t="str">
        <f t="shared" si="0"/>
        <v>OK</v>
      </c>
      <c r="D21" s="11">
        <v>1.37E-2</v>
      </c>
      <c r="E21" t="str">
        <f t="shared" si="1"/>
        <v>✅ Stable</v>
      </c>
      <c r="F21" s="31">
        <v>0.28999999999999998</v>
      </c>
      <c r="G21" s="2">
        <v>89832</v>
      </c>
      <c r="H21" s="32" t="str">
        <f t="shared" si="2"/>
        <v/>
      </c>
      <c r="I21">
        <f t="shared" si="3"/>
        <v>1.9335500000000001</v>
      </c>
      <c r="J21" t="str">
        <f t="shared" si="4"/>
        <v>🟢 Low Risk</v>
      </c>
    </row>
    <row r="22" spans="1:10" x14ac:dyDescent="0.15">
      <c r="A22" s="30" t="s">
        <v>149</v>
      </c>
      <c r="B22" s="2">
        <v>4</v>
      </c>
      <c r="C22" t="str">
        <f t="shared" si="0"/>
        <v>OK</v>
      </c>
      <c r="D22" s="5">
        <v>1.84E-2</v>
      </c>
      <c r="E22" t="str">
        <f t="shared" si="1"/>
        <v>✅ Stable</v>
      </c>
      <c r="F22" s="31">
        <v>0.3</v>
      </c>
      <c r="G22" s="2">
        <v>19824</v>
      </c>
      <c r="H22" s="32" t="str">
        <f t="shared" si="2"/>
        <v/>
      </c>
      <c r="I22">
        <f t="shared" si="3"/>
        <v>1.9376</v>
      </c>
      <c r="J22" t="str">
        <f t="shared" si="4"/>
        <v>🟢 Low Risk</v>
      </c>
    </row>
    <row r="23" spans="1:10" x14ac:dyDescent="0.15">
      <c r="A23" s="30" t="s">
        <v>194</v>
      </c>
      <c r="B23" s="2">
        <v>4</v>
      </c>
      <c r="C23" t="str">
        <f t="shared" si="0"/>
        <v>OK</v>
      </c>
      <c r="D23" s="5">
        <v>1.2999999999999999E-2</v>
      </c>
      <c r="E23" t="str">
        <f t="shared" si="1"/>
        <v>✅ Stable</v>
      </c>
      <c r="F23" s="31">
        <v>0.23</v>
      </c>
      <c r="G23" s="2">
        <v>14784</v>
      </c>
      <c r="H23" s="32" t="str">
        <f t="shared" si="2"/>
        <v/>
      </c>
      <c r="I23">
        <f t="shared" si="3"/>
        <v>1.9504999999999999</v>
      </c>
      <c r="J23" t="str">
        <f t="shared" si="4"/>
        <v>🟢 Low Risk</v>
      </c>
    </row>
    <row r="24" spans="1:10" x14ac:dyDescent="0.15">
      <c r="A24" s="30" t="s">
        <v>47</v>
      </c>
      <c r="B24" s="2">
        <v>4</v>
      </c>
      <c r="C24" t="str">
        <f t="shared" si="0"/>
        <v>OK</v>
      </c>
      <c r="D24" s="5">
        <v>1.9599999999999999E-2</v>
      </c>
      <c r="E24" t="str">
        <f t="shared" si="1"/>
        <v>✅ Stable</v>
      </c>
      <c r="F24" s="31">
        <v>0.23</v>
      </c>
      <c r="G24" s="2">
        <v>108192</v>
      </c>
      <c r="H24" s="32" t="str">
        <f t="shared" si="2"/>
        <v/>
      </c>
      <c r="I24">
        <f t="shared" si="3"/>
        <v>1.9603999999999999</v>
      </c>
      <c r="J24" t="str">
        <f t="shared" si="4"/>
        <v>🟢 Low Risk</v>
      </c>
    </row>
    <row r="25" spans="1:10" x14ac:dyDescent="0.15">
      <c r="A25" s="30" t="s">
        <v>11</v>
      </c>
      <c r="B25" s="2">
        <v>4</v>
      </c>
      <c r="C25" t="str">
        <f t="shared" si="0"/>
        <v>OK</v>
      </c>
      <c r="D25" s="5">
        <v>2.7099999999999999E-2</v>
      </c>
      <c r="E25" t="str">
        <f t="shared" si="1"/>
        <v>✅ Stable</v>
      </c>
      <c r="F25" s="34">
        <v>0.22</v>
      </c>
      <c r="G25" s="8">
        <v>33000</v>
      </c>
      <c r="H25" s="32" t="str">
        <f t="shared" si="2"/>
        <v/>
      </c>
      <c r="I25">
        <f t="shared" si="3"/>
        <v>1.9746499999999998</v>
      </c>
      <c r="J25" t="str">
        <f t="shared" si="4"/>
        <v>🟢 Low Risk</v>
      </c>
    </row>
    <row r="26" spans="1:10" x14ac:dyDescent="0.15">
      <c r="A26" s="30" t="s">
        <v>190</v>
      </c>
      <c r="B26" s="2">
        <v>4</v>
      </c>
      <c r="C26" t="str">
        <f t="shared" si="0"/>
        <v>OK</v>
      </c>
      <c r="D26" s="5">
        <v>1.35E-2</v>
      </c>
      <c r="E26" t="str">
        <f t="shared" si="1"/>
        <v>✅ Stable</v>
      </c>
      <c r="F26" s="31">
        <v>0.14000000000000001</v>
      </c>
      <c r="G26" s="2">
        <v>89400</v>
      </c>
      <c r="H26" s="32" t="str">
        <f t="shared" si="2"/>
        <v/>
      </c>
      <c r="I26">
        <f t="shared" si="3"/>
        <v>1.9782499999999998</v>
      </c>
      <c r="J26" t="str">
        <f t="shared" si="4"/>
        <v>🟢 Low Risk</v>
      </c>
    </row>
    <row r="27" spans="1:10" x14ac:dyDescent="0.15">
      <c r="A27" s="30" t="s">
        <v>174</v>
      </c>
      <c r="B27" s="2">
        <v>4</v>
      </c>
      <c r="C27" t="str">
        <f t="shared" si="0"/>
        <v>OK</v>
      </c>
      <c r="D27" s="5">
        <v>1.6799999999999999E-2</v>
      </c>
      <c r="E27" t="str">
        <f t="shared" si="1"/>
        <v>✅ Stable</v>
      </c>
      <c r="F27" s="31">
        <v>0.14000000000000001</v>
      </c>
      <c r="G27" s="2">
        <v>30744</v>
      </c>
      <c r="H27" s="32" t="str">
        <f t="shared" si="2"/>
        <v/>
      </c>
      <c r="I27">
        <f t="shared" si="3"/>
        <v>1.9831999999999999</v>
      </c>
      <c r="J27" t="str">
        <f t="shared" si="4"/>
        <v>🟢 Low Risk</v>
      </c>
    </row>
    <row r="28" spans="1:10" x14ac:dyDescent="0.15">
      <c r="A28" s="30" t="s">
        <v>54</v>
      </c>
      <c r="B28" s="2">
        <v>4</v>
      </c>
      <c r="C28" t="str">
        <f t="shared" si="0"/>
        <v>OK</v>
      </c>
      <c r="D28" s="5">
        <v>2.3800000000000002E-2</v>
      </c>
      <c r="E28" t="str">
        <f t="shared" si="1"/>
        <v>✅ Stable</v>
      </c>
      <c r="F28" s="34">
        <v>0.14000000000000001</v>
      </c>
      <c r="G28" s="8">
        <v>109536</v>
      </c>
      <c r="H28" s="32" t="str">
        <f t="shared" si="2"/>
        <v/>
      </c>
      <c r="I28">
        <f t="shared" si="3"/>
        <v>1.9936999999999998</v>
      </c>
      <c r="J28" t="str">
        <f t="shared" si="4"/>
        <v>🟢 Low Risk</v>
      </c>
    </row>
    <row r="29" spans="1:10" x14ac:dyDescent="0.15">
      <c r="A29" s="30" t="s">
        <v>56</v>
      </c>
      <c r="B29" s="2">
        <v>4</v>
      </c>
      <c r="C29" t="str">
        <f t="shared" si="0"/>
        <v>OK</v>
      </c>
      <c r="D29" s="5">
        <v>2.35E-2</v>
      </c>
      <c r="E29" t="str">
        <f t="shared" si="1"/>
        <v>✅ Stable</v>
      </c>
      <c r="F29" s="31">
        <v>0.09</v>
      </c>
      <c r="G29" s="2">
        <v>82716</v>
      </c>
      <c r="H29" s="32" t="str">
        <f t="shared" si="2"/>
        <v/>
      </c>
      <c r="I29">
        <f t="shared" si="3"/>
        <v>2.0082499999999999</v>
      </c>
      <c r="J29" t="str">
        <f t="shared" si="4"/>
        <v>🟢 Low Risk</v>
      </c>
    </row>
    <row r="30" spans="1:10" x14ac:dyDescent="0.15">
      <c r="A30" s="30" t="s">
        <v>28</v>
      </c>
      <c r="B30" s="2">
        <v>5</v>
      </c>
      <c r="C30" t="str">
        <f t="shared" si="0"/>
        <v>OK</v>
      </c>
      <c r="D30" s="5">
        <v>2.3900000000000001E-2</v>
      </c>
      <c r="E30" t="str">
        <f t="shared" si="1"/>
        <v>✅ Stable</v>
      </c>
      <c r="F30" s="34">
        <v>1</v>
      </c>
      <c r="G30" s="8">
        <v>46440</v>
      </c>
      <c r="H30" s="32" t="str">
        <f t="shared" si="2"/>
        <v/>
      </c>
      <c r="I30">
        <f t="shared" si="3"/>
        <v>2.2358500000000001</v>
      </c>
      <c r="J30" t="str">
        <f t="shared" si="4"/>
        <v>🟢 Low Risk</v>
      </c>
    </row>
    <row r="31" spans="1:10" x14ac:dyDescent="0.15">
      <c r="A31" s="30" t="s">
        <v>83</v>
      </c>
      <c r="B31" s="2">
        <v>5</v>
      </c>
      <c r="C31" t="str">
        <f t="shared" si="0"/>
        <v>OK</v>
      </c>
      <c r="D31" s="5">
        <v>1.2E-2</v>
      </c>
      <c r="E31" t="str">
        <f t="shared" si="1"/>
        <v>✅ Stable</v>
      </c>
      <c r="F31" s="31">
        <v>0.83</v>
      </c>
      <c r="G31" s="2">
        <v>85968</v>
      </c>
      <c r="H31" s="32" t="str">
        <f t="shared" si="2"/>
        <v>🎯 Sponsored Placement Target</v>
      </c>
      <c r="I31">
        <f t="shared" si="3"/>
        <v>2.2689999999999997</v>
      </c>
      <c r="J31" t="str">
        <f t="shared" si="4"/>
        <v>🟢 Low Risk</v>
      </c>
    </row>
    <row r="32" spans="1:10" x14ac:dyDescent="0.15">
      <c r="A32" s="30" t="s">
        <v>33</v>
      </c>
      <c r="B32" s="2">
        <v>5</v>
      </c>
      <c r="C32" t="str">
        <f t="shared" si="0"/>
        <v>OK</v>
      </c>
      <c r="D32" s="5">
        <v>2.2499999999999999E-2</v>
      </c>
      <c r="E32" t="str">
        <f t="shared" si="1"/>
        <v>✅ Stable</v>
      </c>
      <c r="F32" s="31">
        <v>0.87</v>
      </c>
      <c r="G32" s="2">
        <v>14256</v>
      </c>
      <c r="H32" s="32" t="str">
        <f t="shared" si="2"/>
        <v/>
      </c>
      <c r="I32">
        <f t="shared" si="3"/>
        <v>2.2727499999999998</v>
      </c>
      <c r="J32" t="str">
        <f t="shared" si="4"/>
        <v>🟢 Low Risk</v>
      </c>
    </row>
    <row r="33" spans="1:10" x14ac:dyDescent="0.15">
      <c r="A33" s="30" t="s">
        <v>15</v>
      </c>
      <c r="B33" s="2">
        <v>5</v>
      </c>
      <c r="C33" t="str">
        <f t="shared" si="0"/>
        <v>OK</v>
      </c>
      <c r="D33" s="5">
        <v>1.61E-2</v>
      </c>
      <c r="E33" t="str">
        <f t="shared" si="1"/>
        <v>✅ Stable</v>
      </c>
      <c r="F33" s="31">
        <v>0.76</v>
      </c>
      <c r="G33" s="2">
        <v>226872</v>
      </c>
      <c r="H33" s="32" t="str">
        <f t="shared" si="2"/>
        <v/>
      </c>
      <c r="I33">
        <f t="shared" si="3"/>
        <v>2.2961499999999999</v>
      </c>
      <c r="J33" t="str">
        <f t="shared" si="4"/>
        <v>🟢 Low Risk</v>
      </c>
    </row>
    <row r="34" spans="1:10" x14ac:dyDescent="0.15">
      <c r="A34" s="30" t="s">
        <v>14</v>
      </c>
      <c r="B34" s="2">
        <v>5</v>
      </c>
      <c r="C34" t="str">
        <f t="shared" si="0"/>
        <v>OK</v>
      </c>
      <c r="D34" s="5">
        <v>1.7999999999999999E-2</v>
      </c>
      <c r="E34" t="str">
        <f t="shared" si="1"/>
        <v>✅ Stable</v>
      </c>
      <c r="F34" s="31">
        <v>0.71</v>
      </c>
      <c r="G34" s="2">
        <v>40800</v>
      </c>
      <c r="H34" s="32" t="str">
        <f t="shared" si="2"/>
        <v/>
      </c>
      <c r="I34">
        <f t="shared" si="3"/>
        <v>2.3140000000000001</v>
      </c>
      <c r="J34" t="str">
        <f t="shared" si="4"/>
        <v>🟢 Low Risk</v>
      </c>
    </row>
    <row r="35" spans="1:10" x14ac:dyDescent="0.15">
      <c r="A35" s="33" t="s">
        <v>67</v>
      </c>
      <c r="B35" s="8">
        <v>5</v>
      </c>
      <c r="C35" t="str">
        <f t="shared" si="0"/>
        <v>OK</v>
      </c>
      <c r="D35" s="11">
        <v>2.3699999999999999E-2</v>
      </c>
      <c r="E35" t="str">
        <f t="shared" si="1"/>
        <v>✅ Stable</v>
      </c>
      <c r="F35" s="31">
        <v>0.72</v>
      </c>
      <c r="G35" s="2">
        <v>31320</v>
      </c>
      <c r="H35" s="32" t="str">
        <f t="shared" si="2"/>
        <v/>
      </c>
      <c r="I35">
        <f t="shared" si="3"/>
        <v>2.31955</v>
      </c>
      <c r="J35" t="str">
        <f t="shared" si="4"/>
        <v>🟢 Low Risk</v>
      </c>
    </row>
    <row r="36" spans="1:10" x14ac:dyDescent="0.15">
      <c r="A36" s="30" t="s">
        <v>208</v>
      </c>
      <c r="B36" s="2">
        <v>5</v>
      </c>
      <c r="C36" t="str">
        <f t="shared" si="0"/>
        <v>OK</v>
      </c>
      <c r="D36" s="5">
        <v>1.37E-2</v>
      </c>
      <c r="E36" t="str">
        <f t="shared" si="1"/>
        <v>✅ Stable</v>
      </c>
      <c r="F36" s="31">
        <v>0.47</v>
      </c>
      <c r="G36" s="2">
        <v>138528</v>
      </c>
      <c r="H36" s="32" t="str">
        <f t="shared" si="2"/>
        <v/>
      </c>
      <c r="I36">
        <f t="shared" si="3"/>
        <v>2.3795500000000001</v>
      </c>
      <c r="J36" t="str">
        <f t="shared" si="4"/>
        <v>🟢 Low Risk</v>
      </c>
    </row>
    <row r="37" spans="1:10" x14ac:dyDescent="0.15">
      <c r="A37" s="30" t="s">
        <v>188</v>
      </c>
      <c r="B37" s="2">
        <v>5</v>
      </c>
      <c r="C37" t="str">
        <f t="shared" si="0"/>
        <v>OK</v>
      </c>
      <c r="D37" s="5">
        <v>1.55E-2</v>
      </c>
      <c r="E37" t="str">
        <f t="shared" si="1"/>
        <v>✅ Stable</v>
      </c>
      <c r="F37" s="31">
        <v>0.35</v>
      </c>
      <c r="G37" s="2">
        <v>161568</v>
      </c>
      <c r="H37" s="32" t="str">
        <f t="shared" si="2"/>
        <v/>
      </c>
      <c r="I37">
        <f t="shared" si="3"/>
        <v>2.41825</v>
      </c>
      <c r="J37" t="str">
        <f t="shared" si="4"/>
        <v>🟢 Low Risk</v>
      </c>
    </row>
    <row r="38" spans="1:10" x14ac:dyDescent="0.15">
      <c r="A38" s="30" t="s">
        <v>177</v>
      </c>
      <c r="B38" s="2">
        <v>5</v>
      </c>
      <c r="C38" t="str">
        <f t="shared" si="0"/>
        <v>OK</v>
      </c>
      <c r="D38" s="5">
        <v>2.41E-2</v>
      </c>
      <c r="E38" t="str">
        <f t="shared" si="1"/>
        <v>✅ Stable</v>
      </c>
      <c r="F38" s="34">
        <v>0.38</v>
      </c>
      <c r="G38" s="8">
        <v>19008</v>
      </c>
      <c r="H38" s="32" t="str">
        <f t="shared" si="2"/>
        <v/>
      </c>
      <c r="I38">
        <f t="shared" si="3"/>
        <v>2.4221500000000002</v>
      </c>
      <c r="J38" t="str">
        <f t="shared" si="4"/>
        <v>🟢 Low Risk</v>
      </c>
    </row>
    <row r="39" spans="1:10" x14ac:dyDescent="0.15">
      <c r="A39" s="33" t="s">
        <v>92</v>
      </c>
      <c r="B39" s="8">
        <v>5</v>
      </c>
      <c r="C39" t="str">
        <f t="shared" si="0"/>
        <v>OK</v>
      </c>
      <c r="D39" s="11">
        <v>1.7899999999999999E-2</v>
      </c>
      <c r="E39" t="str">
        <f t="shared" si="1"/>
        <v>✅ Stable</v>
      </c>
      <c r="F39" s="31">
        <v>0.22</v>
      </c>
      <c r="G39" s="2">
        <v>238560</v>
      </c>
      <c r="H39" s="32" t="str">
        <f t="shared" si="2"/>
        <v/>
      </c>
      <c r="I39">
        <f t="shared" si="3"/>
        <v>2.4608500000000002</v>
      </c>
      <c r="J39" t="str">
        <f t="shared" si="4"/>
        <v>🟢 Low Risk</v>
      </c>
    </row>
    <row r="40" spans="1:10" x14ac:dyDescent="0.15">
      <c r="A40" s="30" t="s">
        <v>103</v>
      </c>
      <c r="B40" s="2">
        <v>5</v>
      </c>
      <c r="C40" t="str">
        <f t="shared" si="0"/>
        <v>OK</v>
      </c>
      <c r="D40" s="5">
        <v>2.76E-2</v>
      </c>
      <c r="E40" t="str">
        <f t="shared" si="1"/>
        <v>✅ Stable</v>
      </c>
      <c r="F40" s="34">
        <v>0.23</v>
      </c>
      <c r="G40" s="8">
        <v>76632</v>
      </c>
      <c r="H40" s="32" t="str">
        <f t="shared" si="2"/>
        <v/>
      </c>
      <c r="I40">
        <f t="shared" si="3"/>
        <v>2.4723999999999999</v>
      </c>
      <c r="J40" t="str">
        <f t="shared" si="4"/>
        <v>🟢 Low Risk</v>
      </c>
    </row>
    <row r="41" spans="1:10" x14ac:dyDescent="0.15">
      <c r="A41" s="33" t="s">
        <v>162</v>
      </c>
      <c r="B41" s="8">
        <v>5</v>
      </c>
      <c r="C41" t="str">
        <f t="shared" si="0"/>
        <v>OK</v>
      </c>
      <c r="D41" s="11">
        <v>1.6500000000000001E-2</v>
      </c>
      <c r="E41" t="str">
        <f t="shared" si="1"/>
        <v>✅ Stable</v>
      </c>
      <c r="F41" s="31">
        <v>0.17</v>
      </c>
      <c r="G41" s="2">
        <v>55692</v>
      </c>
      <c r="H41" s="32" t="str">
        <f t="shared" si="2"/>
        <v/>
      </c>
      <c r="I41">
        <f t="shared" si="3"/>
        <v>2.4737499999999999</v>
      </c>
      <c r="J41" t="str">
        <f t="shared" si="4"/>
        <v>🟢 Low Risk</v>
      </c>
    </row>
    <row r="42" spans="1:10" x14ac:dyDescent="0.15">
      <c r="A42" s="30" t="s">
        <v>129</v>
      </c>
      <c r="B42" s="2">
        <v>5</v>
      </c>
      <c r="C42" t="str">
        <f t="shared" si="0"/>
        <v>OK</v>
      </c>
      <c r="D42" s="5">
        <v>1.3899999999999999E-2</v>
      </c>
      <c r="E42" t="str">
        <f t="shared" si="1"/>
        <v>✅ Stable</v>
      </c>
      <c r="F42" s="31">
        <v>0.05</v>
      </c>
      <c r="G42" s="2">
        <v>27300</v>
      </c>
      <c r="H42" s="32" t="str">
        <f t="shared" si="2"/>
        <v/>
      </c>
      <c r="I42">
        <f t="shared" si="3"/>
        <v>2.5058499999999997</v>
      </c>
      <c r="J42" t="str">
        <f t="shared" si="4"/>
        <v>🟢 Low Risk</v>
      </c>
    </row>
    <row r="43" spans="1:10" x14ac:dyDescent="0.15">
      <c r="A43" s="30" t="s">
        <v>143</v>
      </c>
      <c r="B43" s="2">
        <v>5</v>
      </c>
      <c r="C43" t="str">
        <f t="shared" si="0"/>
        <v>OK</v>
      </c>
      <c r="D43" s="5">
        <v>2.1600000000000001E-2</v>
      </c>
      <c r="E43" t="str">
        <f t="shared" si="1"/>
        <v>✅ Stable</v>
      </c>
      <c r="F43" s="31">
        <v>0.08</v>
      </c>
      <c r="G43" s="2">
        <v>109020</v>
      </c>
      <c r="H43" s="32" t="str">
        <f t="shared" si="2"/>
        <v/>
      </c>
      <c r="I43">
        <f t="shared" si="3"/>
        <v>2.5084</v>
      </c>
      <c r="J43" t="str">
        <f t="shared" si="4"/>
        <v>🟢 Low Risk</v>
      </c>
    </row>
    <row r="44" spans="1:10" x14ac:dyDescent="0.15">
      <c r="A44" s="30" t="s">
        <v>58</v>
      </c>
      <c r="B44" s="2">
        <v>5</v>
      </c>
      <c r="C44" t="str">
        <f t="shared" si="0"/>
        <v>OK</v>
      </c>
      <c r="D44" s="5">
        <v>1.7600000000000001E-2</v>
      </c>
      <c r="E44" t="str">
        <f t="shared" si="1"/>
        <v>✅ Stable</v>
      </c>
      <c r="F44" s="31">
        <v>0.05</v>
      </c>
      <c r="G44" s="2">
        <v>10008</v>
      </c>
      <c r="H44" s="32" t="str">
        <f t="shared" si="2"/>
        <v/>
      </c>
      <c r="I44">
        <f t="shared" si="3"/>
        <v>2.5114000000000001</v>
      </c>
      <c r="J44" t="str">
        <f t="shared" si="4"/>
        <v>🟢 Low Risk</v>
      </c>
    </row>
    <row r="45" spans="1:10" x14ac:dyDescent="0.15">
      <c r="A45" s="30" t="s">
        <v>46</v>
      </c>
      <c r="B45" s="2">
        <v>5</v>
      </c>
      <c r="C45" t="str">
        <f t="shared" si="0"/>
        <v>OK</v>
      </c>
      <c r="D45" s="5">
        <v>1.18E-2</v>
      </c>
      <c r="E45" t="str">
        <f t="shared" si="1"/>
        <v>✅ Stable</v>
      </c>
      <c r="F45" s="31">
        <v>0.02</v>
      </c>
      <c r="G45" s="2">
        <v>3240</v>
      </c>
      <c r="H45" s="32" t="str">
        <f t="shared" si="2"/>
        <v/>
      </c>
      <c r="I45">
        <f t="shared" si="3"/>
        <v>2.5117000000000003</v>
      </c>
      <c r="J45" t="str">
        <f t="shared" si="4"/>
        <v>🟢 Low Risk</v>
      </c>
    </row>
    <row r="46" spans="1:10" x14ac:dyDescent="0.15">
      <c r="A46" s="30" t="s">
        <v>123</v>
      </c>
      <c r="B46" s="2">
        <v>6</v>
      </c>
      <c r="C46" t="str">
        <f t="shared" si="0"/>
        <v>OK</v>
      </c>
      <c r="D46" s="5">
        <v>1.41E-2</v>
      </c>
      <c r="E46" t="str">
        <f t="shared" si="1"/>
        <v>✅ Stable</v>
      </c>
      <c r="F46" s="31">
        <v>0.95</v>
      </c>
      <c r="G46" s="2">
        <v>155220</v>
      </c>
      <c r="H46" s="32" t="str">
        <f t="shared" si="2"/>
        <v>🎯 Sponsored Placement Target</v>
      </c>
      <c r="I46">
        <f t="shared" si="3"/>
        <v>2.7361499999999999</v>
      </c>
      <c r="J46" t="str">
        <f t="shared" si="4"/>
        <v>🟢 Low Risk</v>
      </c>
    </row>
    <row r="47" spans="1:10" x14ac:dyDescent="0.15">
      <c r="A47" s="30" t="s">
        <v>61</v>
      </c>
      <c r="B47" s="2">
        <v>6</v>
      </c>
      <c r="C47" t="str">
        <f t="shared" si="0"/>
        <v>OK</v>
      </c>
      <c r="D47" s="5">
        <v>1.61E-2</v>
      </c>
      <c r="E47" t="str">
        <f t="shared" si="1"/>
        <v>✅ Stable</v>
      </c>
      <c r="F47" s="31">
        <v>0.94</v>
      </c>
      <c r="G47" s="2">
        <v>39300</v>
      </c>
      <c r="H47" s="32" t="str">
        <f t="shared" si="2"/>
        <v/>
      </c>
      <c r="I47">
        <f t="shared" si="3"/>
        <v>2.7421500000000001</v>
      </c>
      <c r="J47" t="str">
        <f t="shared" si="4"/>
        <v>🟢 Low Risk</v>
      </c>
    </row>
    <row r="48" spans="1:10" x14ac:dyDescent="0.15">
      <c r="A48" s="30" t="s">
        <v>63</v>
      </c>
      <c r="B48" s="2">
        <v>6</v>
      </c>
      <c r="C48" t="str">
        <f t="shared" si="0"/>
        <v>OK</v>
      </c>
      <c r="D48" s="5">
        <v>1.9800000000000002E-2</v>
      </c>
      <c r="E48" t="str">
        <f t="shared" si="1"/>
        <v>✅ Stable</v>
      </c>
      <c r="F48" s="31">
        <v>0.95</v>
      </c>
      <c r="G48" s="2">
        <v>99120</v>
      </c>
      <c r="H48" s="32" t="str">
        <f t="shared" si="2"/>
        <v>🎯 Sponsored Placement Target</v>
      </c>
      <c r="I48">
        <f t="shared" si="3"/>
        <v>2.7446999999999999</v>
      </c>
      <c r="J48" t="str">
        <f t="shared" si="4"/>
        <v>🟢 Low Risk</v>
      </c>
    </row>
    <row r="49" spans="1:10" x14ac:dyDescent="0.15">
      <c r="A49" s="30" t="s">
        <v>120</v>
      </c>
      <c r="B49" s="2">
        <v>6</v>
      </c>
      <c r="C49" t="str">
        <f t="shared" si="0"/>
        <v>OK</v>
      </c>
      <c r="D49" s="5">
        <v>2.6200000000000001E-2</v>
      </c>
      <c r="E49" t="str">
        <f t="shared" si="1"/>
        <v>✅ Stable</v>
      </c>
      <c r="F49" s="31">
        <v>0.93</v>
      </c>
      <c r="G49" s="2">
        <v>18000</v>
      </c>
      <c r="H49" s="32" t="str">
        <f t="shared" si="2"/>
        <v/>
      </c>
      <c r="I49">
        <f t="shared" si="3"/>
        <v>2.7603</v>
      </c>
      <c r="J49" t="str">
        <f t="shared" si="4"/>
        <v>🟢 Low Risk</v>
      </c>
    </row>
    <row r="50" spans="1:10" x14ac:dyDescent="0.15">
      <c r="A50" s="30" t="s">
        <v>202</v>
      </c>
      <c r="B50" s="2">
        <v>6</v>
      </c>
      <c r="C50" t="str">
        <f t="shared" si="0"/>
        <v>OK</v>
      </c>
      <c r="D50" s="5">
        <v>1.44E-2</v>
      </c>
      <c r="E50" t="str">
        <f t="shared" si="1"/>
        <v>✅ Stable</v>
      </c>
      <c r="F50" s="31">
        <v>0.55000000000000004</v>
      </c>
      <c r="G50" s="2">
        <v>88608</v>
      </c>
      <c r="H50" s="32" t="str">
        <f t="shared" si="2"/>
        <v/>
      </c>
      <c r="I50">
        <f t="shared" si="3"/>
        <v>2.8565999999999998</v>
      </c>
      <c r="J50" t="str">
        <f t="shared" si="4"/>
        <v>🟢 Low Risk</v>
      </c>
    </row>
    <row r="51" spans="1:10" x14ac:dyDescent="0.15">
      <c r="A51" s="30" t="s">
        <v>209</v>
      </c>
      <c r="B51" s="2">
        <v>6</v>
      </c>
      <c r="C51" t="str">
        <f t="shared" si="0"/>
        <v>OK</v>
      </c>
      <c r="D51" s="5">
        <v>1.2999999999999999E-2</v>
      </c>
      <c r="E51" t="str">
        <f t="shared" si="1"/>
        <v>✅ Stable</v>
      </c>
      <c r="F51" s="31">
        <v>0.5</v>
      </c>
      <c r="G51" s="2">
        <v>33984</v>
      </c>
      <c r="H51" s="32" t="str">
        <f t="shared" si="2"/>
        <v/>
      </c>
      <c r="I51">
        <f t="shared" si="3"/>
        <v>2.8694999999999999</v>
      </c>
      <c r="J51" t="str">
        <f t="shared" si="4"/>
        <v>🟢 Low Risk</v>
      </c>
    </row>
    <row r="52" spans="1:10" x14ac:dyDescent="0.15">
      <c r="A52" s="30" t="s">
        <v>165</v>
      </c>
      <c r="B52" s="2">
        <v>6</v>
      </c>
      <c r="C52" t="str">
        <f t="shared" si="0"/>
        <v>OK</v>
      </c>
      <c r="D52" s="5">
        <v>1.7999999999999999E-2</v>
      </c>
      <c r="E52" t="str">
        <f t="shared" si="1"/>
        <v>✅ Stable</v>
      </c>
      <c r="F52" s="31">
        <v>0.5</v>
      </c>
      <c r="G52" s="2">
        <v>78336</v>
      </c>
      <c r="H52" s="32" t="str">
        <f t="shared" si="2"/>
        <v/>
      </c>
      <c r="I52">
        <f t="shared" si="3"/>
        <v>2.8770000000000002</v>
      </c>
      <c r="J52" t="str">
        <f t="shared" si="4"/>
        <v>🟢 Low Risk</v>
      </c>
    </row>
    <row r="53" spans="1:10" x14ac:dyDescent="0.15">
      <c r="A53" s="30" t="s">
        <v>105</v>
      </c>
      <c r="B53" s="2">
        <v>6</v>
      </c>
      <c r="C53" t="str">
        <f t="shared" si="0"/>
        <v>OK</v>
      </c>
      <c r="D53" s="5">
        <v>2.64E-2</v>
      </c>
      <c r="E53" t="str">
        <f t="shared" si="1"/>
        <v>✅ Stable</v>
      </c>
      <c r="F53" s="31">
        <v>0.5</v>
      </c>
      <c r="G53" s="2">
        <v>28512</v>
      </c>
      <c r="H53" s="32" t="str">
        <f t="shared" si="2"/>
        <v/>
      </c>
      <c r="I53">
        <f t="shared" si="3"/>
        <v>2.8896000000000002</v>
      </c>
      <c r="J53" t="str">
        <f t="shared" si="4"/>
        <v>🟢 Low Risk</v>
      </c>
    </row>
    <row r="54" spans="1:10" x14ac:dyDescent="0.15">
      <c r="A54" s="30" t="s">
        <v>57</v>
      </c>
      <c r="B54" s="2">
        <v>6</v>
      </c>
      <c r="C54" t="str">
        <f t="shared" si="0"/>
        <v>OK</v>
      </c>
      <c r="D54" s="5">
        <v>2.4400000000000002E-2</v>
      </c>
      <c r="E54" t="str">
        <f t="shared" si="1"/>
        <v>✅ Stable</v>
      </c>
      <c r="F54" s="31">
        <v>0.45</v>
      </c>
      <c r="G54" s="2">
        <v>56940</v>
      </c>
      <c r="H54" s="32" t="str">
        <f t="shared" si="2"/>
        <v/>
      </c>
      <c r="I54">
        <f t="shared" si="3"/>
        <v>2.9016000000000002</v>
      </c>
      <c r="J54" t="str">
        <f t="shared" si="4"/>
        <v>🟢 Low Risk</v>
      </c>
    </row>
    <row r="55" spans="1:10" x14ac:dyDescent="0.15">
      <c r="A55" s="30" t="s">
        <v>136</v>
      </c>
      <c r="B55" s="2">
        <v>6</v>
      </c>
      <c r="C55" t="str">
        <f t="shared" si="0"/>
        <v>OK</v>
      </c>
      <c r="D55" s="5">
        <v>2.1899999999999999E-2</v>
      </c>
      <c r="E55" t="str">
        <f t="shared" si="1"/>
        <v>✅ Stable</v>
      </c>
      <c r="F55" s="31">
        <v>0.43</v>
      </c>
      <c r="G55" s="2">
        <v>33060</v>
      </c>
      <c r="H55" s="32" t="str">
        <f t="shared" si="2"/>
        <v/>
      </c>
      <c r="I55">
        <f t="shared" si="3"/>
        <v>2.9038499999999998</v>
      </c>
      <c r="J55" t="str">
        <f t="shared" si="4"/>
        <v>🟢 Low Risk</v>
      </c>
    </row>
    <row r="56" spans="1:10" x14ac:dyDescent="0.15">
      <c r="A56" s="30" t="s">
        <v>74</v>
      </c>
      <c r="B56" s="2">
        <v>6</v>
      </c>
      <c r="C56" t="str">
        <f t="shared" si="0"/>
        <v>OK</v>
      </c>
      <c r="D56" s="5">
        <v>1.26E-2</v>
      </c>
      <c r="E56" t="str">
        <f t="shared" si="1"/>
        <v>✅ Stable</v>
      </c>
      <c r="F56" s="31">
        <v>0.38</v>
      </c>
      <c r="G56" s="2">
        <v>58536</v>
      </c>
      <c r="H56" s="32" t="str">
        <f t="shared" si="2"/>
        <v/>
      </c>
      <c r="I56">
        <f t="shared" si="3"/>
        <v>2.9049</v>
      </c>
      <c r="J56" t="str">
        <f t="shared" si="4"/>
        <v>🟢 Low Risk</v>
      </c>
    </row>
    <row r="57" spans="1:10" x14ac:dyDescent="0.15">
      <c r="A57" s="33" t="s">
        <v>160</v>
      </c>
      <c r="B57" s="8">
        <v>6</v>
      </c>
      <c r="C57" t="str">
        <f t="shared" si="0"/>
        <v>OK</v>
      </c>
      <c r="D57" s="11">
        <v>1.38E-2</v>
      </c>
      <c r="E57" t="str">
        <f t="shared" si="1"/>
        <v>✅ Stable</v>
      </c>
      <c r="F57" s="31">
        <v>0.36</v>
      </c>
      <c r="G57" s="2">
        <v>104832</v>
      </c>
      <c r="H57" s="32" t="str">
        <f t="shared" si="2"/>
        <v/>
      </c>
      <c r="I57">
        <f t="shared" si="3"/>
        <v>2.9127000000000001</v>
      </c>
      <c r="J57" t="str">
        <f t="shared" si="4"/>
        <v>🟢 Low Risk</v>
      </c>
    </row>
    <row r="58" spans="1:10" x14ac:dyDescent="0.15">
      <c r="A58" s="30" t="s">
        <v>51</v>
      </c>
      <c r="B58" s="2">
        <v>6</v>
      </c>
      <c r="C58" t="str">
        <f t="shared" si="0"/>
        <v>OK</v>
      </c>
      <c r="D58" s="5">
        <v>2.8799999999999999E-2</v>
      </c>
      <c r="E58" t="str">
        <f t="shared" si="1"/>
        <v>✅ Stable</v>
      </c>
      <c r="F58" s="31">
        <v>0.39</v>
      </c>
      <c r="G58" s="2">
        <v>2592</v>
      </c>
      <c r="H58" s="32" t="str">
        <f t="shared" si="2"/>
        <v/>
      </c>
      <c r="I58">
        <f t="shared" si="3"/>
        <v>2.9262000000000001</v>
      </c>
      <c r="J58" t="str">
        <f t="shared" si="4"/>
        <v>🟢 Low Risk</v>
      </c>
    </row>
    <row r="59" spans="1:10" x14ac:dyDescent="0.15">
      <c r="A59" s="30" t="s">
        <v>205</v>
      </c>
      <c r="B59" s="2">
        <v>6</v>
      </c>
      <c r="C59" t="str">
        <f t="shared" si="0"/>
        <v>OK</v>
      </c>
      <c r="D59" s="5">
        <v>1.44E-2</v>
      </c>
      <c r="E59" t="str">
        <f t="shared" si="1"/>
        <v>✅ Stable</v>
      </c>
      <c r="F59" s="31">
        <v>0.24</v>
      </c>
      <c r="G59" s="2">
        <v>7560</v>
      </c>
      <c r="H59" s="32" t="str">
        <f t="shared" si="2"/>
        <v/>
      </c>
      <c r="I59">
        <f t="shared" si="3"/>
        <v>2.9495999999999998</v>
      </c>
      <c r="J59" t="str">
        <f t="shared" si="4"/>
        <v>🟢 Low Risk</v>
      </c>
    </row>
    <row r="60" spans="1:10" x14ac:dyDescent="0.15">
      <c r="A60" s="30" t="s">
        <v>48</v>
      </c>
      <c r="B60" s="2">
        <v>6</v>
      </c>
      <c r="C60" t="str">
        <f t="shared" si="0"/>
        <v>OK</v>
      </c>
      <c r="D60" s="5">
        <v>2.9499999999999998E-2</v>
      </c>
      <c r="E60" t="str">
        <f t="shared" si="1"/>
        <v>✅ Stable</v>
      </c>
      <c r="F60" s="34">
        <v>0.3</v>
      </c>
      <c r="G60" s="8">
        <v>19488</v>
      </c>
      <c r="H60" s="32" t="str">
        <f t="shared" si="2"/>
        <v/>
      </c>
      <c r="I60">
        <f t="shared" si="3"/>
        <v>2.95425</v>
      </c>
      <c r="J60" t="str">
        <f t="shared" si="4"/>
        <v>🟢 Low Risk</v>
      </c>
    </row>
    <row r="61" spans="1:10" x14ac:dyDescent="0.15">
      <c r="A61" s="30" t="s">
        <v>77</v>
      </c>
      <c r="B61" s="2">
        <v>6</v>
      </c>
      <c r="C61" t="str">
        <f t="shared" si="0"/>
        <v>OK</v>
      </c>
      <c r="D61" s="5">
        <v>2.6499999999999999E-2</v>
      </c>
      <c r="E61" t="str">
        <f t="shared" si="1"/>
        <v>✅ Stable</v>
      </c>
      <c r="F61" s="31">
        <v>0.28000000000000003</v>
      </c>
      <c r="G61" s="2">
        <v>67596</v>
      </c>
      <c r="H61" s="32" t="str">
        <f t="shared" si="2"/>
        <v/>
      </c>
      <c r="I61">
        <f t="shared" si="3"/>
        <v>2.9557500000000001</v>
      </c>
      <c r="J61" t="str">
        <f t="shared" si="4"/>
        <v>🟢 Low Risk</v>
      </c>
    </row>
    <row r="62" spans="1:10" x14ac:dyDescent="0.15">
      <c r="A62" s="30" t="s">
        <v>131</v>
      </c>
      <c r="B62" s="2">
        <v>6</v>
      </c>
      <c r="C62" t="str">
        <f t="shared" si="0"/>
        <v>OK</v>
      </c>
      <c r="D62" s="5">
        <v>1.72E-2</v>
      </c>
      <c r="E62" t="str">
        <f t="shared" si="1"/>
        <v>✅ Stable</v>
      </c>
      <c r="F62" s="31">
        <v>0.23</v>
      </c>
      <c r="G62" s="2">
        <v>83496</v>
      </c>
      <c r="H62" s="32" t="str">
        <f t="shared" si="2"/>
        <v/>
      </c>
      <c r="I62">
        <f t="shared" si="3"/>
        <v>2.9567999999999999</v>
      </c>
      <c r="J62" t="str">
        <f t="shared" si="4"/>
        <v>🟢 Low Risk</v>
      </c>
    </row>
    <row r="63" spans="1:10" x14ac:dyDescent="0.15">
      <c r="A63" s="30" t="s">
        <v>80</v>
      </c>
      <c r="B63" s="2">
        <v>6</v>
      </c>
      <c r="C63" t="str">
        <f t="shared" si="0"/>
        <v>OK</v>
      </c>
      <c r="D63" s="5">
        <v>1.5299999999999999E-2</v>
      </c>
      <c r="E63" t="str">
        <f t="shared" si="1"/>
        <v>✅ Stable</v>
      </c>
      <c r="F63" s="31">
        <v>0.09</v>
      </c>
      <c r="G63" s="2">
        <v>4536</v>
      </c>
      <c r="H63" s="32" t="str">
        <f t="shared" si="2"/>
        <v/>
      </c>
      <c r="I63">
        <f t="shared" si="3"/>
        <v>2.9959499999999997</v>
      </c>
      <c r="J63" t="str">
        <f t="shared" si="4"/>
        <v>🟢 Low Risk</v>
      </c>
    </row>
    <row r="64" spans="1:10" x14ac:dyDescent="0.15">
      <c r="A64" s="30" t="s">
        <v>196</v>
      </c>
      <c r="B64" s="2">
        <v>6</v>
      </c>
      <c r="C64" t="str">
        <f t="shared" si="0"/>
        <v>OK</v>
      </c>
      <c r="D64" s="5">
        <v>1.04E-2</v>
      </c>
      <c r="E64" t="str">
        <f t="shared" si="1"/>
        <v>✅ Stable</v>
      </c>
      <c r="F64" s="31">
        <v>0.01</v>
      </c>
      <c r="G64" s="2">
        <v>6432</v>
      </c>
      <c r="H64" s="32" t="str">
        <f t="shared" si="2"/>
        <v/>
      </c>
      <c r="I64">
        <f t="shared" si="3"/>
        <v>3.0125999999999999</v>
      </c>
      <c r="J64" t="str">
        <f t="shared" si="4"/>
        <v>🟢 Low Risk</v>
      </c>
    </row>
    <row r="65" spans="1:10" x14ac:dyDescent="0.15">
      <c r="A65" s="30" t="s">
        <v>29</v>
      </c>
      <c r="B65" s="2">
        <v>6</v>
      </c>
      <c r="C65" t="str">
        <f t="shared" si="0"/>
        <v>OK</v>
      </c>
      <c r="D65" s="5">
        <v>2.3E-2</v>
      </c>
      <c r="E65" t="str">
        <f t="shared" si="1"/>
        <v>✅ Stable</v>
      </c>
      <c r="F65" s="31">
        <v>0.01</v>
      </c>
      <c r="G65" s="2">
        <v>30756</v>
      </c>
      <c r="H65" s="32" t="str">
        <f t="shared" si="2"/>
        <v/>
      </c>
      <c r="I65">
        <f t="shared" si="3"/>
        <v>3.0314999999999999</v>
      </c>
      <c r="J65" t="str">
        <f t="shared" si="4"/>
        <v>🟢 Low Risk</v>
      </c>
    </row>
    <row r="66" spans="1:10" x14ac:dyDescent="0.15">
      <c r="A66" s="30" t="s">
        <v>161</v>
      </c>
      <c r="B66" s="2">
        <v>7</v>
      </c>
      <c r="C66" t="str">
        <f t="shared" ref="C66:C129" si="5">IF(B66&gt;10, "Needs Courier Optimization", "OK")</f>
        <v>OK</v>
      </c>
      <c r="D66" s="5">
        <v>1.7500000000000002E-2</v>
      </c>
      <c r="E66" t="str">
        <f t="shared" ref="E66:E129" si="6">IF(D66*100&gt;3, "⚠️ Audit Recommended", "✅ Stable")</f>
        <v>✅ Stable</v>
      </c>
      <c r="F66" s="31">
        <v>1</v>
      </c>
      <c r="G66" s="2">
        <v>19008</v>
      </c>
      <c r="H66" s="32" t="str">
        <f t="shared" ref="H66:H129" si="7">IF(AND(ISNUMBER(F66), F66&gt;=0.8, G66&gt;85000), "🎯 Sponsored Placement Target", "")</f>
        <v/>
      </c>
      <c r="I66">
        <f t="shared" ref="I66:I129" si="8">(D66 * 1.5) + (B66 * 0.5) - (F66 * 0.3)</f>
        <v>3.2262500000000003</v>
      </c>
      <c r="J66" t="str">
        <f t="shared" ref="J66:J129" si="9">IF(I66&lt;=5,"🟢 Low Risk",IF(I66&lt;=10,"🟡 Medium Risk","🔴 High Risk"))</f>
        <v>🟢 Low Risk</v>
      </c>
    </row>
    <row r="67" spans="1:10" x14ac:dyDescent="0.15">
      <c r="A67" s="30" t="s">
        <v>37</v>
      </c>
      <c r="B67" s="2">
        <v>7</v>
      </c>
      <c r="C67" t="str">
        <f t="shared" si="5"/>
        <v>OK</v>
      </c>
      <c r="D67" s="5">
        <v>2.1100000000000001E-2</v>
      </c>
      <c r="E67" t="str">
        <f t="shared" si="6"/>
        <v>✅ Stable</v>
      </c>
      <c r="F67" s="31">
        <v>0.7</v>
      </c>
      <c r="G67" s="2">
        <v>34200</v>
      </c>
      <c r="H67" s="32" t="str">
        <f t="shared" si="7"/>
        <v/>
      </c>
      <c r="I67">
        <f t="shared" si="8"/>
        <v>3.32165</v>
      </c>
      <c r="J67" t="str">
        <f t="shared" si="9"/>
        <v>🟢 Low Risk</v>
      </c>
    </row>
    <row r="68" spans="1:10" x14ac:dyDescent="0.15">
      <c r="A68" s="33" t="s">
        <v>10</v>
      </c>
      <c r="B68" s="8">
        <v>7</v>
      </c>
      <c r="C68" t="str">
        <f t="shared" si="5"/>
        <v>OK</v>
      </c>
      <c r="D68" s="11">
        <v>2.8899999999999999E-2</v>
      </c>
      <c r="E68" t="str">
        <f t="shared" si="6"/>
        <v>✅ Stable</v>
      </c>
      <c r="F68" s="34">
        <v>0.69</v>
      </c>
      <c r="G68" s="8">
        <v>1068012</v>
      </c>
      <c r="H68" s="32" t="str">
        <f t="shared" si="7"/>
        <v/>
      </c>
      <c r="I68">
        <f t="shared" si="8"/>
        <v>3.3363500000000004</v>
      </c>
      <c r="J68" t="str">
        <f t="shared" si="9"/>
        <v>🟢 Low Risk</v>
      </c>
    </row>
    <row r="69" spans="1:10" x14ac:dyDescent="0.15">
      <c r="A69" s="30" t="s">
        <v>101</v>
      </c>
      <c r="B69" s="2">
        <v>7</v>
      </c>
      <c r="C69" t="str">
        <f t="shared" si="5"/>
        <v>OK</v>
      </c>
      <c r="D69" s="5">
        <v>1.8800000000000001E-2</v>
      </c>
      <c r="E69" t="str">
        <f t="shared" si="6"/>
        <v>✅ Stable</v>
      </c>
      <c r="F69" s="31">
        <v>0.22</v>
      </c>
      <c r="G69" s="2">
        <v>42900</v>
      </c>
      <c r="H69" s="32" t="str">
        <f t="shared" si="7"/>
        <v/>
      </c>
      <c r="I69">
        <f t="shared" si="8"/>
        <v>3.4622000000000002</v>
      </c>
      <c r="J69" t="str">
        <f t="shared" si="9"/>
        <v>🟢 Low Risk</v>
      </c>
    </row>
    <row r="70" spans="1:10" x14ac:dyDescent="0.15">
      <c r="A70" s="30" t="s">
        <v>147</v>
      </c>
      <c r="B70" s="2">
        <v>7</v>
      </c>
      <c r="C70" t="str">
        <f t="shared" si="5"/>
        <v>OK</v>
      </c>
      <c r="D70" s="5">
        <v>2.2200000000000001E-2</v>
      </c>
      <c r="E70" t="str">
        <f t="shared" si="6"/>
        <v>✅ Stable</v>
      </c>
      <c r="F70" s="31">
        <v>0.18</v>
      </c>
      <c r="G70" s="2">
        <v>103812</v>
      </c>
      <c r="H70" s="32" t="str">
        <f t="shared" si="7"/>
        <v/>
      </c>
      <c r="I70">
        <f t="shared" si="8"/>
        <v>3.4793000000000003</v>
      </c>
      <c r="J70" t="str">
        <f t="shared" si="9"/>
        <v>🟢 Low Risk</v>
      </c>
    </row>
    <row r="71" spans="1:10" x14ac:dyDescent="0.15">
      <c r="A71" s="30" t="s">
        <v>118</v>
      </c>
      <c r="B71" s="2">
        <v>7</v>
      </c>
      <c r="C71" t="str">
        <f t="shared" si="5"/>
        <v>OK</v>
      </c>
      <c r="D71" s="5">
        <v>2.01E-2</v>
      </c>
      <c r="E71" t="str">
        <f t="shared" si="6"/>
        <v>✅ Stable</v>
      </c>
      <c r="F71" s="31">
        <v>0.16</v>
      </c>
      <c r="G71" s="2">
        <v>128640</v>
      </c>
      <c r="H71" s="32" t="str">
        <f t="shared" si="7"/>
        <v/>
      </c>
      <c r="I71">
        <f t="shared" si="8"/>
        <v>3.4821499999999999</v>
      </c>
      <c r="J71" t="str">
        <f t="shared" si="9"/>
        <v>🟢 Low Risk</v>
      </c>
    </row>
    <row r="72" spans="1:10" x14ac:dyDescent="0.15">
      <c r="A72" s="30" t="s">
        <v>49</v>
      </c>
      <c r="B72" s="2">
        <v>7</v>
      </c>
      <c r="C72" t="str">
        <f t="shared" si="5"/>
        <v>OK</v>
      </c>
      <c r="D72" s="5">
        <v>2.7199999999999998E-2</v>
      </c>
      <c r="E72" t="str">
        <f t="shared" si="6"/>
        <v>✅ Stable</v>
      </c>
      <c r="F72" s="31">
        <v>0.19</v>
      </c>
      <c r="G72" s="2">
        <v>26052</v>
      </c>
      <c r="H72" s="32" t="str">
        <f t="shared" si="7"/>
        <v/>
      </c>
      <c r="I72">
        <f t="shared" si="8"/>
        <v>3.4838</v>
      </c>
      <c r="J72" t="str">
        <f t="shared" si="9"/>
        <v>🟢 Low Risk</v>
      </c>
    </row>
    <row r="73" spans="1:10" x14ac:dyDescent="0.15">
      <c r="A73" s="30" t="s">
        <v>193</v>
      </c>
      <c r="B73" s="2">
        <v>8</v>
      </c>
      <c r="C73" t="str">
        <f t="shared" si="5"/>
        <v>OK</v>
      </c>
      <c r="D73" s="5">
        <v>1.43E-2</v>
      </c>
      <c r="E73" t="str">
        <f t="shared" si="6"/>
        <v>✅ Stable</v>
      </c>
      <c r="F73" s="31">
        <v>0.98</v>
      </c>
      <c r="G73" s="2">
        <v>11400</v>
      </c>
      <c r="H73" s="32" t="str">
        <f t="shared" si="7"/>
        <v/>
      </c>
      <c r="I73">
        <f t="shared" si="8"/>
        <v>3.7274499999999997</v>
      </c>
      <c r="J73" t="str">
        <f t="shared" si="9"/>
        <v>🟢 Low Risk</v>
      </c>
    </row>
    <row r="74" spans="1:10" x14ac:dyDescent="0.15">
      <c r="A74" s="30" t="s">
        <v>100</v>
      </c>
      <c r="B74" s="2">
        <v>8</v>
      </c>
      <c r="C74" t="str">
        <f t="shared" si="5"/>
        <v>OK</v>
      </c>
      <c r="D74" s="5">
        <v>2.8000000000000001E-2</v>
      </c>
      <c r="E74" t="str">
        <f t="shared" si="6"/>
        <v>✅ Stable</v>
      </c>
      <c r="F74" s="31">
        <v>0.96</v>
      </c>
      <c r="G74" s="2">
        <v>70224</v>
      </c>
      <c r="H74" s="32" t="str">
        <f t="shared" si="7"/>
        <v/>
      </c>
      <c r="I74">
        <f t="shared" si="8"/>
        <v>3.754</v>
      </c>
      <c r="J74" t="str">
        <f t="shared" si="9"/>
        <v>🟢 Low Risk</v>
      </c>
    </row>
    <row r="75" spans="1:10" x14ac:dyDescent="0.15">
      <c r="A75" s="30" t="s">
        <v>44</v>
      </c>
      <c r="B75" s="2">
        <v>8</v>
      </c>
      <c r="C75" t="str">
        <f t="shared" si="5"/>
        <v>OK</v>
      </c>
      <c r="D75" s="5">
        <v>2.7099999999999999E-2</v>
      </c>
      <c r="E75" t="str">
        <f t="shared" si="6"/>
        <v>✅ Stable</v>
      </c>
      <c r="F75" s="31">
        <v>0.93</v>
      </c>
      <c r="G75" s="2">
        <v>26160</v>
      </c>
      <c r="H75" s="32" t="str">
        <f t="shared" si="7"/>
        <v/>
      </c>
      <c r="I75">
        <f t="shared" si="8"/>
        <v>3.7616500000000004</v>
      </c>
      <c r="J75" t="str">
        <f t="shared" si="9"/>
        <v>🟢 Low Risk</v>
      </c>
    </row>
    <row r="76" spans="1:10" x14ac:dyDescent="0.15">
      <c r="A76" s="30" t="s">
        <v>68</v>
      </c>
      <c r="B76" s="2">
        <v>8</v>
      </c>
      <c r="C76" t="str">
        <f t="shared" si="5"/>
        <v>OK</v>
      </c>
      <c r="D76" s="5">
        <v>1.26E-2</v>
      </c>
      <c r="E76" t="str">
        <f t="shared" si="6"/>
        <v>✅ Stable</v>
      </c>
      <c r="F76" s="31">
        <v>0.84</v>
      </c>
      <c r="G76" s="2">
        <v>8064</v>
      </c>
      <c r="H76" s="32" t="str">
        <f t="shared" si="7"/>
        <v/>
      </c>
      <c r="I76">
        <f t="shared" si="8"/>
        <v>3.7669000000000006</v>
      </c>
      <c r="J76" t="str">
        <f t="shared" si="9"/>
        <v>🟢 Low Risk</v>
      </c>
    </row>
    <row r="77" spans="1:10" x14ac:dyDescent="0.15">
      <c r="A77" s="30" t="s">
        <v>152</v>
      </c>
      <c r="B77" s="2">
        <v>8</v>
      </c>
      <c r="C77" t="str">
        <f t="shared" si="5"/>
        <v>OK</v>
      </c>
      <c r="D77" s="5">
        <v>1.37E-2</v>
      </c>
      <c r="E77" t="str">
        <f t="shared" si="6"/>
        <v>✅ Stable</v>
      </c>
      <c r="F77" s="31">
        <v>0.75</v>
      </c>
      <c r="G77" s="2">
        <v>89628</v>
      </c>
      <c r="H77" s="32" t="str">
        <f t="shared" si="7"/>
        <v/>
      </c>
      <c r="I77">
        <f t="shared" si="8"/>
        <v>3.79555</v>
      </c>
      <c r="J77" t="str">
        <f t="shared" si="9"/>
        <v>🟢 Low Risk</v>
      </c>
    </row>
    <row r="78" spans="1:10" x14ac:dyDescent="0.15">
      <c r="A78" s="30" t="s">
        <v>55</v>
      </c>
      <c r="B78" s="2">
        <v>8</v>
      </c>
      <c r="C78" t="str">
        <f t="shared" si="5"/>
        <v>OK</v>
      </c>
      <c r="D78" s="5">
        <v>2.5700000000000001E-2</v>
      </c>
      <c r="E78" t="str">
        <f t="shared" si="6"/>
        <v>✅ Stable</v>
      </c>
      <c r="F78" s="31">
        <v>0.81</v>
      </c>
      <c r="G78" s="2">
        <v>44988</v>
      </c>
      <c r="H78" s="32" t="str">
        <f t="shared" si="7"/>
        <v/>
      </c>
      <c r="I78">
        <f t="shared" si="8"/>
        <v>3.79555</v>
      </c>
      <c r="J78" t="str">
        <f t="shared" si="9"/>
        <v>🟢 Low Risk</v>
      </c>
    </row>
    <row r="79" spans="1:10" x14ac:dyDescent="0.15">
      <c r="A79" s="30" t="s">
        <v>97</v>
      </c>
      <c r="B79" s="2">
        <v>8</v>
      </c>
      <c r="C79" t="str">
        <f t="shared" si="5"/>
        <v>OK</v>
      </c>
      <c r="D79" s="5">
        <v>1.52E-2</v>
      </c>
      <c r="E79" t="str">
        <f t="shared" si="6"/>
        <v>✅ Stable</v>
      </c>
      <c r="F79" s="31">
        <v>0.68</v>
      </c>
      <c r="G79" s="2">
        <v>14520</v>
      </c>
      <c r="H79" s="32" t="str">
        <f t="shared" si="7"/>
        <v/>
      </c>
      <c r="I79">
        <f t="shared" si="8"/>
        <v>3.8188</v>
      </c>
      <c r="J79" t="str">
        <f t="shared" si="9"/>
        <v>🟢 Low Risk</v>
      </c>
    </row>
    <row r="80" spans="1:10" x14ac:dyDescent="0.15">
      <c r="A80" s="30" t="s">
        <v>71</v>
      </c>
      <c r="B80" s="2">
        <v>8</v>
      </c>
      <c r="C80" t="str">
        <f t="shared" si="5"/>
        <v>OK</v>
      </c>
      <c r="D80" s="5">
        <v>2.7900000000000001E-2</v>
      </c>
      <c r="E80" t="str">
        <f t="shared" si="6"/>
        <v>✅ Stable</v>
      </c>
      <c r="F80" s="31">
        <v>0.62</v>
      </c>
      <c r="G80" s="2">
        <v>76464</v>
      </c>
      <c r="H80" s="32" t="str">
        <f t="shared" si="7"/>
        <v/>
      </c>
      <c r="I80">
        <f t="shared" si="8"/>
        <v>3.8558500000000002</v>
      </c>
      <c r="J80" t="str">
        <f t="shared" si="9"/>
        <v>🟢 Low Risk</v>
      </c>
    </row>
    <row r="81" spans="1:10" x14ac:dyDescent="0.15">
      <c r="A81" s="30" t="s">
        <v>31</v>
      </c>
      <c r="B81" s="2">
        <v>8</v>
      </c>
      <c r="C81" t="str">
        <f t="shared" si="5"/>
        <v>OK</v>
      </c>
      <c r="D81" s="5">
        <v>2.29E-2</v>
      </c>
      <c r="E81" t="str">
        <f t="shared" si="6"/>
        <v>✅ Stable</v>
      </c>
      <c r="F81" s="31">
        <v>0.51</v>
      </c>
      <c r="G81" s="2">
        <v>43452</v>
      </c>
      <c r="H81" s="32" t="str">
        <f t="shared" si="7"/>
        <v/>
      </c>
      <c r="I81">
        <f t="shared" si="8"/>
        <v>3.8813499999999999</v>
      </c>
      <c r="J81" t="str">
        <f t="shared" si="9"/>
        <v>🟢 Low Risk</v>
      </c>
    </row>
    <row r="82" spans="1:10" x14ac:dyDescent="0.15">
      <c r="A82" s="30" t="s">
        <v>89</v>
      </c>
      <c r="B82" s="2">
        <v>8</v>
      </c>
      <c r="C82" t="str">
        <f t="shared" si="5"/>
        <v>OK</v>
      </c>
      <c r="D82" s="5">
        <v>1.4200000000000001E-2</v>
      </c>
      <c r="E82" t="str">
        <f t="shared" si="6"/>
        <v>✅ Stable</v>
      </c>
      <c r="F82" s="31">
        <v>0.46</v>
      </c>
      <c r="G82" s="2">
        <v>43200</v>
      </c>
      <c r="H82" s="32" t="str">
        <f t="shared" si="7"/>
        <v/>
      </c>
      <c r="I82">
        <f t="shared" si="8"/>
        <v>3.8833000000000002</v>
      </c>
      <c r="J82" t="str">
        <f t="shared" si="9"/>
        <v>🟢 Low Risk</v>
      </c>
    </row>
    <row r="83" spans="1:10" x14ac:dyDescent="0.15">
      <c r="A83" s="30" t="s">
        <v>146</v>
      </c>
      <c r="B83" s="2">
        <v>8</v>
      </c>
      <c r="C83" t="str">
        <f t="shared" si="5"/>
        <v>OK</v>
      </c>
      <c r="D83" s="5">
        <v>1.4800000000000001E-2</v>
      </c>
      <c r="E83" t="str">
        <f t="shared" si="6"/>
        <v>✅ Stable</v>
      </c>
      <c r="F83" s="31">
        <v>0.4</v>
      </c>
      <c r="G83" s="2">
        <v>148800</v>
      </c>
      <c r="H83" s="32" t="str">
        <f t="shared" si="7"/>
        <v/>
      </c>
      <c r="I83">
        <f t="shared" si="8"/>
        <v>3.9021999999999997</v>
      </c>
      <c r="J83" t="str">
        <f t="shared" si="9"/>
        <v>🟢 Low Risk</v>
      </c>
    </row>
    <row r="84" spans="1:10" x14ac:dyDescent="0.15">
      <c r="A84" s="30" t="s">
        <v>175</v>
      </c>
      <c r="B84" s="2">
        <v>8</v>
      </c>
      <c r="C84" t="str">
        <f t="shared" si="5"/>
        <v>OK</v>
      </c>
      <c r="D84" s="5">
        <v>1.8700000000000001E-2</v>
      </c>
      <c r="E84" t="str">
        <f t="shared" si="6"/>
        <v>✅ Stable</v>
      </c>
      <c r="F84" s="31">
        <v>0.38</v>
      </c>
      <c r="G84" s="2">
        <v>44304</v>
      </c>
      <c r="H84" s="32" t="str">
        <f t="shared" si="7"/>
        <v/>
      </c>
      <c r="I84">
        <f t="shared" si="8"/>
        <v>3.9140500000000005</v>
      </c>
      <c r="J84" t="str">
        <f t="shared" si="9"/>
        <v>🟢 Low Risk</v>
      </c>
    </row>
    <row r="85" spans="1:10" x14ac:dyDescent="0.15">
      <c r="A85" s="30" t="s">
        <v>134</v>
      </c>
      <c r="B85" s="2">
        <v>8</v>
      </c>
      <c r="C85" t="str">
        <f t="shared" si="5"/>
        <v>OK</v>
      </c>
      <c r="D85" s="5">
        <v>1.9699999999999999E-2</v>
      </c>
      <c r="E85" t="str">
        <f t="shared" si="6"/>
        <v>✅ Stable</v>
      </c>
      <c r="F85" s="31">
        <v>0.35</v>
      </c>
      <c r="G85" s="2">
        <v>23616</v>
      </c>
      <c r="H85" s="32" t="str">
        <f t="shared" si="7"/>
        <v/>
      </c>
      <c r="I85">
        <f t="shared" si="8"/>
        <v>3.9245500000000004</v>
      </c>
      <c r="J85" t="str">
        <f t="shared" si="9"/>
        <v>🟢 Low Risk</v>
      </c>
    </row>
    <row r="86" spans="1:10" x14ac:dyDescent="0.15">
      <c r="A86" s="30" t="s">
        <v>96</v>
      </c>
      <c r="B86" s="2">
        <v>8</v>
      </c>
      <c r="C86" t="str">
        <f t="shared" si="5"/>
        <v>OK</v>
      </c>
      <c r="D86" s="5">
        <v>1.41E-2</v>
      </c>
      <c r="E86" t="str">
        <f t="shared" si="6"/>
        <v>✅ Stable</v>
      </c>
      <c r="F86" s="31">
        <v>0.31</v>
      </c>
      <c r="G86" s="2">
        <v>112320</v>
      </c>
      <c r="H86" s="32" t="str">
        <f t="shared" si="7"/>
        <v/>
      </c>
      <c r="I86">
        <f t="shared" si="8"/>
        <v>3.9281499999999996</v>
      </c>
      <c r="J86" t="str">
        <f t="shared" si="9"/>
        <v>🟢 Low Risk</v>
      </c>
    </row>
    <row r="87" spans="1:10" x14ac:dyDescent="0.15">
      <c r="A87" s="30" t="s">
        <v>94</v>
      </c>
      <c r="B87" s="2">
        <v>8</v>
      </c>
      <c r="C87" t="str">
        <f t="shared" si="5"/>
        <v>OK</v>
      </c>
      <c r="D87" s="5">
        <v>1.4800000000000001E-2</v>
      </c>
      <c r="E87" t="str">
        <f t="shared" si="6"/>
        <v>✅ Stable</v>
      </c>
      <c r="F87" s="31">
        <v>0.3</v>
      </c>
      <c r="G87" s="2">
        <v>44016</v>
      </c>
      <c r="H87" s="32" t="str">
        <f t="shared" si="7"/>
        <v/>
      </c>
      <c r="I87">
        <f t="shared" si="8"/>
        <v>3.9321999999999999</v>
      </c>
      <c r="J87" t="str">
        <f t="shared" si="9"/>
        <v>🟢 Low Risk</v>
      </c>
    </row>
    <row r="88" spans="1:10" x14ac:dyDescent="0.15">
      <c r="A88" s="30" t="s">
        <v>99</v>
      </c>
      <c r="B88" s="2">
        <v>8</v>
      </c>
      <c r="C88" t="str">
        <f t="shared" si="5"/>
        <v>OK</v>
      </c>
      <c r="D88" s="5">
        <v>1.5100000000000001E-2</v>
      </c>
      <c r="E88" t="str">
        <f t="shared" si="6"/>
        <v>✅ Stable</v>
      </c>
      <c r="F88" s="31">
        <v>0.28999999999999998</v>
      </c>
      <c r="G88" s="2">
        <v>28896</v>
      </c>
      <c r="H88" s="32" t="str">
        <f t="shared" si="7"/>
        <v/>
      </c>
      <c r="I88">
        <f t="shared" si="8"/>
        <v>3.9356499999999994</v>
      </c>
      <c r="J88" t="str">
        <f t="shared" si="9"/>
        <v>🟢 Low Risk</v>
      </c>
    </row>
    <row r="89" spans="1:10" x14ac:dyDescent="0.15">
      <c r="A89" s="30" t="s">
        <v>185</v>
      </c>
      <c r="B89" s="2">
        <v>8</v>
      </c>
      <c r="C89" t="str">
        <f t="shared" si="5"/>
        <v>OK</v>
      </c>
      <c r="D89" s="5">
        <v>1.49E-2</v>
      </c>
      <c r="E89" t="str">
        <f t="shared" si="6"/>
        <v>✅ Stable</v>
      </c>
      <c r="F89" s="31">
        <v>0.16</v>
      </c>
      <c r="G89" s="2">
        <v>48972</v>
      </c>
      <c r="H89" s="32" t="str">
        <f t="shared" si="7"/>
        <v/>
      </c>
      <c r="I89">
        <f t="shared" si="8"/>
        <v>3.9743500000000003</v>
      </c>
      <c r="J89" t="str">
        <f t="shared" si="9"/>
        <v>🟢 Low Risk</v>
      </c>
    </row>
    <row r="90" spans="1:10" x14ac:dyDescent="0.15">
      <c r="A90" s="30" t="s">
        <v>133</v>
      </c>
      <c r="B90" s="2">
        <v>9</v>
      </c>
      <c r="C90" t="str">
        <f t="shared" si="5"/>
        <v>OK</v>
      </c>
      <c r="D90" s="5">
        <v>1.35E-2</v>
      </c>
      <c r="E90" t="str">
        <f t="shared" si="6"/>
        <v>✅ Stable</v>
      </c>
      <c r="F90" s="31">
        <v>1</v>
      </c>
      <c r="G90" s="2">
        <v>121680</v>
      </c>
      <c r="H90" s="32" t="str">
        <f t="shared" si="7"/>
        <v>🎯 Sponsored Placement Target</v>
      </c>
      <c r="I90">
        <f t="shared" si="8"/>
        <v>4.2202500000000001</v>
      </c>
      <c r="J90" t="str">
        <f t="shared" si="9"/>
        <v>🟢 Low Risk</v>
      </c>
    </row>
    <row r="91" spans="1:10" x14ac:dyDescent="0.15">
      <c r="A91" s="30" t="s">
        <v>180</v>
      </c>
      <c r="B91" s="2">
        <v>9</v>
      </c>
      <c r="C91" t="str">
        <f t="shared" si="5"/>
        <v>OK</v>
      </c>
      <c r="D91" s="5">
        <v>9.7999999999999997E-3</v>
      </c>
      <c r="E91" t="str">
        <f t="shared" si="6"/>
        <v>✅ Stable</v>
      </c>
      <c r="F91" s="31">
        <v>0.72</v>
      </c>
      <c r="G91" s="2">
        <v>34788</v>
      </c>
      <c r="H91" s="32" t="str">
        <f t="shared" si="7"/>
        <v/>
      </c>
      <c r="I91">
        <f t="shared" si="8"/>
        <v>4.2987000000000002</v>
      </c>
      <c r="J91" t="str">
        <f t="shared" si="9"/>
        <v>🟢 Low Risk</v>
      </c>
    </row>
    <row r="92" spans="1:10" x14ac:dyDescent="0.15">
      <c r="A92" s="30" t="s">
        <v>30</v>
      </c>
      <c r="B92" s="2">
        <v>9</v>
      </c>
      <c r="C92" t="str">
        <f t="shared" si="5"/>
        <v>OK</v>
      </c>
      <c r="D92" s="5">
        <v>2.1700000000000001E-2</v>
      </c>
      <c r="E92" t="str">
        <f t="shared" si="6"/>
        <v>✅ Stable</v>
      </c>
      <c r="F92" s="31">
        <v>0.77</v>
      </c>
      <c r="G92" s="2">
        <v>21600</v>
      </c>
      <c r="H92" s="32" t="str">
        <f t="shared" si="7"/>
        <v/>
      </c>
      <c r="I92">
        <f t="shared" si="8"/>
        <v>4.3015499999999998</v>
      </c>
      <c r="J92" t="str">
        <f t="shared" si="9"/>
        <v>🟢 Low Risk</v>
      </c>
    </row>
    <row r="93" spans="1:10" x14ac:dyDescent="0.15">
      <c r="A93" s="30" t="s">
        <v>126</v>
      </c>
      <c r="B93" s="2">
        <v>9</v>
      </c>
      <c r="C93" t="str">
        <f t="shared" si="5"/>
        <v>OK</v>
      </c>
      <c r="D93" s="5">
        <v>1.6799999999999999E-2</v>
      </c>
      <c r="E93" t="str">
        <f t="shared" si="6"/>
        <v>✅ Stable</v>
      </c>
      <c r="F93" s="31">
        <v>0.69</v>
      </c>
      <c r="G93" s="2">
        <v>32292</v>
      </c>
      <c r="H93" s="32" t="str">
        <f t="shared" si="7"/>
        <v/>
      </c>
      <c r="I93">
        <f t="shared" si="8"/>
        <v>4.3182</v>
      </c>
      <c r="J93" t="str">
        <f t="shared" si="9"/>
        <v>🟢 Low Risk</v>
      </c>
    </row>
    <row r="94" spans="1:10" x14ac:dyDescent="0.15">
      <c r="A94" s="30" t="s">
        <v>184</v>
      </c>
      <c r="B94" s="2">
        <v>9</v>
      </c>
      <c r="C94" t="str">
        <f t="shared" si="5"/>
        <v>OK</v>
      </c>
      <c r="D94" s="5">
        <v>1.9599999999999999E-2</v>
      </c>
      <c r="E94" t="str">
        <f t="shared" si="6"/>
        <v>✅ Stable</v>
      </c>
      <c r="F94" s="31">
        <v>0.62</v>
      </c>
      <c r="G94" s="2">
        <v>35568</v>
      </c>
      <c r="H94" s="32" t="str">
        <f t="shared" si="7"/>
        <v/>
      </c>
      <c r="I94">
        <f t="shared" si="8"/>
        <v>4.3433999999999999</v>
      </c>
      <c r="J94" t="str">
        <f t="shared" si="9"/>
        <v>🟢 Low Risk</v>
      </c>
    </row>
    <row r="95" spans="1:10" x14ac:dyDescent="0.15">
      <c r="A95" s="30" t="s">
        <v>145</v>
      </c>
      <c r="B95" s="2">
        <v>9</v>
      </c>
      <c r="C95" t="str">
        <f t="shared" si="5"/>
        <v>OK</v>
      </c>
      <c r="D95" s="5">
        <v>2.1100000000000001E-2</v>
      </c>
      <c r="E95" t="str">
        <f t="shared" si="6"/>
        <v>✅ Stable</v>
      </c>
      <c r="F95" s="31">
        <v>0.57999999999999996</v>
      </c>
      <c r="G95" s="2">
        <v>11424</v>
      </c>
      <c r="H95" s="32" t="str">
        <f t="shared" si="7"/>
        <v/>
      </c>
      <c r="I95">
        <f t="shared" si="8"/>
        <v>4.3576499999999996</v>
      </c>
      <c r="J95" t="str">
        <f t="shared" si="9"/>
        <v>🟢 Low Risk</v>
      </c>
    </row>
    <row r="96" spans="1:10" x14ac:dyDescent="0.15">
      <c r="A96" s="30" t="s">
        <v>39</v>
      </c>
      <c r="B96" s="2">
        <v>9</v>
      </c>
      <c r="C96" t="str">
        <f t="shared" si="5"/>
        <v>OK</v>
      </c>
      <c r="D96" s="5">
        <v>3.1300000000000001E-2</v>
      </c>
      <c r="E96" t="str">
        <f t="shared" si="6"/>
        <v>⚠️ Audit Recommended</v>
      </c>
      <c r="F96" s="31">
        <v>0.63</v>
      </c>
      <c r="G96" s="2">
        <v>12672</v>
      </c>
      <c r="H96" s="32" t="str">
        <f t="shared" si="7"/>
        <v/>
      </c>
      <c r="I96">
        <f t="shared" si="8"/>
        <v>4.3579499999999998</v>
      </c>
      <c r="J96" t="str">
        <f t="shared" si="9"/>
        <v>🟢 Low Risk</v>
      </c>
    </row>
    <row r="97" spans="1:10" x14ac:dyDescent="0.15">
      <c r="A97" s="30" t="s">
        <v>117</v>
      </c>
      <c r="B97" s="2">
        <v>9</v>
      </c>
      <c r="C97" t="str">
        <f t="shared" si="5"/>
        <v>OK</v>
      </c>
      <c r="D97" s="5">
        <v>2.0500000000000001E-2</v>
      </c>
      <c r="E97" t="str">
        <f t="shared" si="6"/>
        <v>✅ Stable</v>
      </c>
      <c r="F97" s="31">
        <v>0.35</v>
      </c>
      <c r="G97" s="2">
        <v>26352</v>
      </c>
      <c r="H97" s="32" t="str">
        <f t="shared" si="7"/>
        <v/>
      </c>
      <c r="I97">
        <f t="shared" si="8"/>
        <v>4.4257499999999999</v>
      </c>
      <c r="J97" t="str">
        <f t="shared" si="9"/>
        <v>🟢 Low Risk</v>
      </c>
    </row>
    <row r="98" spans="1:10" x14ac:dyDescent="0.15">
      <c r="A98" s="30" t="s">
        <v>116</v>
      </c>
      <c r="B98" s="2">
        <v>9</v>
      </c>
      <c r="C98" t="str">
        <f t="shared" si="5"/>
        <v>OK</v>
      </c>
      <c r="D98" s="5">
        <v>2.24E-2</v>
      </c>
      <c r="E98" t="str">
        <f t="shared" si="6"/>
        <v>✅ Stable</v>
      </c>
      <c r="F98" s="31">
        <v>0.34</v>
      </c>
      <c r="G98" s="2">
        <v>145392</v>
      </c>
      <c r="H98" s="32" t="str">
        <f t="shared" si="7"/>
        <v/>
      </c>
      <c r="I98">
        <f t="shared" si="8"/>
        <v>4.4315999999999995</v>
      </c>
      <c r="J98" t="str">
        <f t="shared" si="9"/>
        <v>🟢 Low Risk</v>
      </c>
    </row>
    <row r="99" spans="1:10" x14ac:dyDescent="0.15">
      <c r="A99" s="30" t="s">
        <v>32</v>
      </c>
      <c r="B99" s="2">
        <v>9</v>
      </c>
      <c r="C99" t="str">
        <f t="shared" si="5"/>
        <v>OK</v>
      </c>
      <c r="D99" s="5">
        <v>2.3E-2</v>
      </c>
      <c r="E99" t="str">
        <f t="shared" si="6"/>
        <v>✅ Stable</v>
      </c>
      <c r="F99" s="31">
        <v>0.28000000000000003</v>
      </c>
      <c r="G99" s="2">
        <v>149760</v>
      </c>
      <c r="H99" s="32" t="str">
        <f t="shared" si="7"/>
        <v/>
      </c>
      <c r="I99">
        <f t="shared" si="8"/>
        <v>4.4505000000000008</v>
      </c>
      <c r="J99" t="str">
        <f t="shared" si="9"/>
        <v>🟢 Low Risk</v>
      </c>
    </row>
    <row r="100" spans="1:10" x14ac:dyDescent="0.15">
      <c r="A100" s="30" t="s">
        <v>154</v>
      </c>
      <c r="B100" s="2">
        <v>9</v>
      </c>
      <c r="C100" t="str">
        <f t="shared" si="5"/>
        <v>OK</v>
      </c>
      <c r="D100" s="5">
        <v>1.72E-2</v>
      </c>
      <c r="E100" t="str">
        <f t="shared" si="6"/>
        <v>✅ Stable</v>
      </c>
      <c r="F100" s="31">
        <v>0.16</v>
      </c>
      <c r="G100" s="2">
        <v>28908</v>
      </c>
      <c r="H100" s="32" t="str">
        <f t="shared" si="7"/>
        <v/>
      </c>
      <c r="I100">
        <f t="shared" si="8"/>
        <v>4.4778000000000002</v>
      </c>
      <c r="J100" t="str">
        <f t="shared" si="9"/>
        <v>🟢 Low Risk</v>
      </c>
    </row>
    <row r="101" spans="1:10" x14ac:dyDescent="0.15">
      <c r="A101" s="30" t="s">
        <v>144</v>
      </c>
      <c r="B101" s="2">
        <v>10</v>
      </c>
      <c r="C101" t="str">
        <f t="shared" si="5"/>
        <v>OK</v>
      </c>
      <c r="D101" s="5">
        <v>1.67E-2</v>
      </c>
      <c r="E101" t="str">
        <f t="shared" si="6"/>
        <v>✅ Stable</v>
      </c>
      <c r="F101" s="31">
        <v>1</v>
      </c>
      <c r="G101" s="2">
        <v>76800</v>
      </c>
      <c r="H101" s="32" t="str">
        <f t="shared" si="7"/>
        <v/>
      </c>
      <c r="I101">
        <f t="shared" si="8"/>
        <v>4.7250500000000004</v>
      </c>
      <c r="J101" t="str">
        <f t="shared" si="9"/>
        <v>🟢 Low Risk</v>
      </c>
    </row>
    <row r="102" spans="1:10" x14ac:dyDescent="0.15">
      <c r="A102" s="30" t="s">
        <v>163</v>
      </c>
      <c r="B102" s="2">
        <v>10</v>
      </c>
      <c r="C102" t="str">
        <f t="shared" si="5"/>
        <v>OK</v>
      </c>
      <c r="D102" s="5">
        <v>1.84E-2</v>
      </c>
      <c r="E102" t="str">
        <f t="shared" si="6"/>
        <v>✅ Stable</v>
      </c>
      <c r="F102" s="31">
        <v>0.99</v>
      </c>
      <c r="G102" s="2">
        <v>209088</v>
      </c>
      <c r="H102" s="32" t="str">
        <f t="shared" si="7"/>
        <v>🎯 Sponsored Placement Target</v>
      </c>
      <c r="I102">
        <f t="shared" si="8"/>
        <v>4.7305999999999999</v>
      </c>
      <c r="J102" t="str">
        <f t="shared" si="9"/>
        <v>🟢 Low Risk</v>
      </c>
    </row>
    <row r="103" spans="1:10" x14ac:dyDescent="0.15">
      <c r="A103" s="30" t="s">
        <v>204</v>
      </c>
      <c r="B103" s="2">
        <v>10</v>
      </c>
      <c r="C103" t="str">
        <f t="shared" si="5"/>
        <v>OK</v>
      </c>
      <c r="D103" s="5">
        <v>1.2500000000000001E-2</v>
      </c>
      <c r="E103" t="str">
        <f t="shared" si="6"/>
        <v>✅ Stable</v>
      </c>
      <c r="F103" s="31">
        <v>0.87</v>
      </c>
      <c r="G103" s="2">
        <v>37128</v>
      </c>
      <c r="H103" s="32" t="str">
        <f t="shared" si="7"/>
        <v/>
      </c>
      <c r="I103">
        <f t="shared" si="8"/>
        <v>4.7577499999999997</v>
      </c>
      <c r="J103" t="str">
        <f t="shared" si="9"/>
        <v>🟢 Low Risk</v>
      </c>
    </row>
    <row r="104" spans="1:10" x14ac:dyDescent="0.15">
      <c r="A104" s="30" t="s">
        <v>85</v>
      </c>
      <c r="B104" s="2">
        <v>10</v>
      </c>
      <c r="C104" t="str">
        <f t="shared" si="5"/>
        <v>OK</v>
      </c>
      <c r="D104" s="5">
        <v>1.15E-2</v>
      </c>
      <c r="E104" t="str">
        <f t="shared" si="6"/>
        <v>✅ Stable</v>
      </c>
      <c r="F104" s="31">
        <v>0.76</v>
      </c>
      <c r="G104" s="2">
        <v>20808</v>
      </c>
      <c r="H104" s="32" t="str">
        <f t="shared" si="7"/>
        <v/>
      </c>
      <c r="I104">
        <f t="shared" si="8"/>
        <v>4.78925</v>
      </c>
      <c r="J104" t="str">
        <f t="shared" si="9"/>
        <v>🟢 Low Risk</v>
      </c>
    </row>
    <row r="105" spans="1:10" x14ac:dyDescent="0.15">
      <c r="A105" s="30" t="s">
        <v>102</v>
      </c>
      <c r="B105" s="2">
        <v>10</v>
      </c>
      <c r="C105" t="str">
        <f t="shared" si="5"/>
        <v>OK</v>
      </c>
      <c r="D105" s="5">
        <v>2.6100000000000002E-2</v>
      </c>
      <c r="E105" t="str">
        <f t="shared" si="6"/>
        <v>✅ Stable</v>
      </c>
      <c r="F105" s="31">
        <v>0.71</v>
      </c>
      <c r="G105" s="2">
        <v>39648</v>
      </c>
      <c r="H105" s="32" t="str">
        <f t="shared" si="7"/>
        <v/>
      </c>
      <c r="I105">
        <f t="shared" si="8"/>
        <v>4.8261500000000002</v>
      </c>
      <c r="J105" t="str">
        <f t="shared" si="9"/>
        <v>🟢 Low Risk</v>
      </c>
    </row>
    <row r="106" spans="1:10" x14ac:dyDescent="0.15">
      <c r="A106" s="30" t="s">
        <v>156</v>
      </c>
      <c r="B106" s="2">
        <v>10</v>
      </c>
      <c r="C106" t="str">
        <f t="shared" si="5"/>
        <v>OK</v>
      </c>
      <c r="D106" s="5">
        <v>3.44E-2</v>
      </c>
      <c r="E106" t="str">
        <f t="shared" si="6"/>
        <v>⚠️ Audit Recommended</v>
      </c>
      <c r="F106" s="31">
        <v>0.54</v>
      </c>
      <c r="G106" s="2">
        <v>27216</v>
      </c>
      <c r="H106" s="32" t="str">
        <f t="shared" si="7"/>
        <v/>
      </c>
      <c r="I106">
        <f t="shared" si="8"/>
        <v>4.8895999999999997</v>
      </c>
      <c r="J106" t="str">
        <f t="shared" si="9"/>
        <v>🟢 Low Risk</v>
      </c>
    </row>
    <row r="107" spans="1:10" x14ac:dyDescent="0.15">
      <c r="A107" s="30" t="s">
        <v>114</v>
      </c>
      <c r="B107" s="2">
        <v>10</v>
      </c>
      <c r="C107" t="str">
        <f t="shared" si="5"/>
        <v>OK</v>
      </c>
      <c r="D107" s="5">
        <v>2.41E-2</v>
      </c>
      <c r="E107" t="str">
        <f t="shared" si="6"/>
        <v>✅ Stable</v>
      </c>
      <c r="F107" s="31">
        <v>0.46</v>
      </c>
      <c r="G107" s="2">
        <v>42780</v>
      </c>
      <c r="H107" s="32" t="str">
        <f t="shared" si="7"/>
        <v/>
      </c>
      <c r="I107">
        <f t="shared" si="8"/>
        <v>4.8981500000000002</v>
      </c>
      <c r="J107" t="str">
        <f t="shared" si="9"/>
        <v>🟢 Low Risk</v>
      </c>
    </row>
    <row r="108" spans="1:10" x14ac:dyDescent="0.15">
      <c r="A108" s="30" t="s">
        <v>104</v>
      </c>
      <c r="B108" s="2">
        <v>10</v>
      </c>
      <c r="C108" t="str">
        <f t="shared" si="5"/>
        <v>OK</v>
      </c>
      <c r="D108" s="5">
        <v>1.95E-2</v>
      </c>
      <c r="E108" t="str">
        <f t="shared" si="6"/>
        <v>✅ Stable</v>
      </c>
      <c r="F108" s="31">
        <v>0.39</v>
      </c>
      <c r="G108" s="2">
        <v>53436</v>
      </c>
      <c r="H108" s="32" t="str">
        <f t="shared" si="7"/>
        <v/>
      </c>
      <c r="I108">
        <f t="shared" si="8"/>
        <v>4.9122500000000002</v>
      </c>
      <c r="J108" t="str">
        <f t="shared" si="9"/>
        <v>🟢 Low Risk</v>
      </c>
    </row>
    <row r="109" spans="1:10" x14ac:dyDescent="0.15">
      <c r="A109" s="30" t="s">
        <v>65</v>
      </c>
      <c r="B109" s="2">
        <v>10</v>
      </c>
      <c r="C109" t="str">
        <f t="shared" si="5"/>
        <v>OK</v>
      </c>
      <c r="D109" s="5">
        <v>2.9000000000000001E-2</v>
      </c>
      <c r="E109" t="str">
        <f t="shared" si="6"/>
        <v>✅ Stable</v>
      </c>
      <c r="F109" s="31">
        <v>0.32</v>
      </c>
      <c r="G109" s="2">
        <v>5376</v>
      </c>
      <c r="H109" s="32" t="str">
        <f t="shared" si="7"/>
        <v/>
      </c>
      <c r="I109">
        <f t="shared" si="8"/>
        <v>4.9474999999999998</v>
      </c>
      <c r="J109" t="str">
        <f t="shared" si="9"/>
        <v>🟢 Low Risk</v>
      </c>
    </row>
    <row r="110" spans="1:10" x14ac:dyDescent="0.15">
      <c r="A110" s="30" t="s">
        <v>22</v>
      </c>
      <c r="B110" s="2">
        <v>10</v>
      </c>
      <c r="C110" t="str">
        <f t="shared" si="5"/>
        <v>OK</v>
      </c>
      <c r="D110" s="5">
        <v>3.44E-2</v>
      </c>
      <c r="E110" t="str">
        <f t="shared" si="6"/>
        <v>⚠️ Audit Recommended</v>
      </c>
      <c r="F110" s="31">
        <v>0.31</v>
      </c>
      <c r="G110" s="2">
        <v>18816</v>
      </c>
      <c r="H110" s="32" t="str">
        <f t="shared" si="7"/>
        <v/>
      </c>
      <c r="I110">
        <f t="shared" si="8"/>
        <v>4.9585999999999997</v>
      </c>
      <c r="J110" t="str">
        <f t="shared" si="9"/>
        <v>🟢 Low Risk</v>
      </c>
    </row>
    <row r="111" spans="1:10" x14ac:dyDescent="0.15">
      <c r="A111" s="30" t="s">
        <v>166</v>
      </c>
      <c r="B111" s="2">
        <v>11</v>
      </c>
      <c r="C111" t="str">
        <f t="shared" si="5"/>
        <v>Needs Courier Optimization</v>
      </c>
      <c r="D111" s="5">
        <v>9.7999999999999997E-3</v>
      </c>
      <c r="E111" t="str">
        <f t="shared" si="6"/>
        <v>✅ Stable</v>
      </c>
      <c r="F111" s="31">
        <v>0.87</v>
      </c>
      <c r="G111" s="2">
        <v>37920</v>
      </c>
      <c r="H111" s="32" t="str">
        <f t="shared" si="7"/>
        <v/>
      </c>
      <c r="I111">
        <f t="shared" si="8"/>
        <v>5.2537000000000003</v>
      </c>
      <c r="J111" t="str">
        <f t="shared" si="9"/>
        <v>🟡 Medium Risk</v>
      </c>
    </row>
    <row r="112" spans="1:10" x14ac:dyDescent="0.15">
      <c r="A112" s="30" t="s">
        <v>191</v>
      </c>
      <c r="B112" s="2">
        <v>11</v>
      </c>
      <c r="C112" t="str">
        <f t="shared" si="5"/>
        <v>Needs Courier Optimization</v>
      </c>
      <c r="D112" s="5">
        <v>1.6500000000000001E-2</v>
      </c>
      <c r="E112" t="str">
        <f t="shared" si="6"/>
        <v>✅ Stable</v>
      </c>
      <c r="F112" s="31">
        <v>0.9</v>
      </c>
      <c r="G112" s="2">
        <v>121128</v>
      </c>
      <c r="H112" s="32" t="str">
        <f t="shared" si="7"/>
        <v>🎯 Sponsored Placement Target</v>
      </c>
      <c r="I112">
        <f t="shared" si="8"/>
        <v>5.2547499999999996</v>
      </c>
      <c r="J112" t="str">
        <f t="shared" si="9"/>
        <v>🟡 Medium Risk</v>
      </c>
    </row>
    <row r="113" spans="1:10" x14ac:dyDescent="0.15">
      <c r="A113" s="30" t="s">
        <v>70</v>
      </c>
      <c r="B113" s="2">
        <v>11</v>
      </c>
      <c r="C113" t="str">
        <f t="shared" si="5"/>
        <v>Needs Courier Optimization</v>
      </c>
      <c r="D113" s="5">
        <v>1.5800000000000002E-2</v>
      </c>
      <c r="E113" t="str">
        <f t="shared" si="6"/>
        <v>✅ Stable</v>
      </c>
      <c r="F113" s="31">
        <v>0.87</v>
      </c>
      <c r="G113" s="2">
        <v>17712</v>
      </c>
      <c r="H113" s="32" t="str">
        <f t="shared" si="7"/>
        <v/>
      </c>
      <c r="I113">
        <f t="shared" si="8"/>
        <v>5.2626999999999997</v>
      </c>
      <c r="J113" t="str">
        <f t="shared" si="9"/>
        <v>🟡 Medium Risk</v>
      </c>
    </row>
    <row r="114" spans="1:10" x14ac:dyDescent="0.15">
      <c r="A114" s="30" t="s">
        <v>139</v>
      </c>
      <c r="B114" s="2">
        <v>11</v>
      </c>
      <c r="C114" t="str">
        <f t="shared" si="5"/>
        <v>Needs Courier Optimization</v>
      </c>
      <c r="D114" s="5">
        <v>2.3199999999999998E-2</v>
      </c>
      <c r="E114" t="str">
        <f t="shared" si="6"/>
        <v>✅ Stable</v>
      </c>
      <c r="F114" s="31">
        <v>0.56000000000000005</v>
      </c>
      <c r="G114" s="2">
        <v>20880</v>
      </c>
      <c r="H114" s="32" t="str">
        <f t="shared" si="7"/>
        <v/>
      </c>
      <c r="I114">
        <f t="shared" si="8"/>
        <v>5.3667999999999996</v>
      </c>
      <c r="J114" t="str">
        <f t="shared" si="9"/>
        <v>🟡 Medium Risk</v>
      </c>
    </row>
    <row r="115" spans="1:10" x14ac:dyDescent="0.15">
      <c r="A115" s="30" t="s">
        <v>110</v>
      </c>
      <c r="B115" s="2">
        <v>11</v>
      </c>
      <c r="C115" t="str">
        <f t="shared" si="5"/>
        <v>Needs Courier Optimization</v>
      </c>
      <c r="D115" s="5">
        <v>2.81E-2</v>
      </c>
      <c r="E115" t="str">
        <f t="shared" si="6"/>
        <v>✅ Stable</v>
      </c>
      <c r="F115" s="31">
        <v>0.55000000000000004</v>
      </c>
      <c r="G115" s="2">
        <v>72576</v>
      </c>
      <c r="H115" s="32" t="str">
        <f t="shared" si="7"/>
        <v/>
      </c>
      <c r="I115">
        <f t="shared" si="8"/>
        <v>5.3771500000000003</v>
      </c>
      <c r="J115" t="str">
        <f t="shared" si="9"/>
        <v>🟡 Medium Risk</v>
      </c>
    </row>
    <row r="116" spans="1:10" x14ac:dyDescent="0.15">
      <c r="A116" s="30" t="s">
        <v>155</v>
      </c>
      <c r="B116" s="2">
        <v>11</v>
      </c>
      <c r="C116" t="str">
        <f t="shared" si="5"/>
        <v>Needs Courier Optimization</v>
      </c>
      <c r="D116" s="5">
        <v>9.7999999999999997E-3</v>
      </c>
      <c r="E116" t="str">
        <f t="shared" si="6"/>
        <v>✅ Stable</v>
      </c>
      <c r="F116" s="31">
        <v>0.28000000000000003</v>
      </c>
      <c r="G116" s="2">
        <v>27984</v>
      </c>
      <c r="H116" s="32" t="str">
        <f t="shared" si="7"/>
        <v/>
      </c>
      <c r="I116">
        <f t="shared" si="8"/>
        <v>5.4307000000000007</v>
      </c>
      <c r="J116" t="str">
        <f t="shared" si="9"/>
        <v>🟡 Medium Risk</v>
      </c>
    </row>
    <row r="117" spans="1:10" x14ac:dyDescent="0.15">
      <c r="A117" s="30" t="s">
        <v>138</v>
      </c>
      <c r="B117" s="2">
        <v>11</v>
      </c>
      <c r="C117" t="str">
        <f t="shared" si="5"/>
        <v>Needs Courier Optimization</v>
      </c>
      <c r="D117" s="5">
        <v>1.8700000000000001E-2</v>
      </c>
      <c r="E117" t="str">
        <f t="shared" si="6"/>
        <v>✅ Stable</v>
      </c>
      <c r="F117" s="31">
        <v>0.31</v>
      </c>
      <c r="G117" s="2">
        <v>8256</v>
      </c>
      <c r="H117" s="32" t="str">
        <f t="shared" si="7"/>
        <v/>
      </c>
      <c r="I117">
        <f t="shared" si="8"/>
        <v>5.4350500000000004</v>
      </c>
      <c r="J117" t="str">
        <f t="shared" si="9"/>
        <v>🟡 Medium Risk</v>
      </c>
    </row>
    <row r="118" spans="1:10" x14ac:dyDescent="0.15">
      <c r="A118" s="30" t="s">
        <v>43</v>
      </c>
      <c r="B118" s="2">
        <v>11</v>
      </c>
      <c r="C118" t="str">
        <f t="shared" si="5"/>
        <v>Needs Courier Optimization</v>
      </c>
      <c r="D118" s="5">
        <v>1.17E-2</v>
      </c>
      <c r="E118" t="str">
        <f t="shared" si="6"/>
        <v>✅ Stable</v>
      </c>
      <c r="F118" s="31">
        <v>0.21</v>
      </c>
      <c r="G118" s="2">
        <v>28080</v>
      </c>
      <c r="H118" s="32" t="str">
        <f t="shared" si="7"/>
        <v/>
      </c>
      <c r="I118">
        <f t="shared" si="8"/>
        <v>5.4545500000000002</v>
      </c>
      <c r="J118" t="str">
        <f t="shared" si="9"/>
        <v>🟡 Medium Risk</v>
      </c>
    </row>
    <row r="119" spans="1:10" x14ac:dyDescent="0.15">
      <c r="A119" s="30" t="s">
        <v>40</v>
      </c>
      <c r="B119" s="2">
        <v>11</v>
      </c>
      <c r="C119" t="str">
        <f t="shared" si="5"/>
        <v>Needs Courier Optimization</v>
      </c>
      <c r="D119" s="5">
        <v>2.98E-2</v>
      </c>
      <c r="E119" t="str">
        <f t="shared" si="6"/>
        <v>✅ Stable</v>
      </c>
      <c r="F119" s="31">
        <v>0.01</v>
      </c>
      <c r="G119" s="2">
        <v>116280</v>
      </c>
      <c r="H119" s="32" t="str">
        <f t="shared" si="7"/>
        <v/>
      </c>
      <c r="I119">
        <f t="shared" si="8"/>
        <v>5.5416999999999996</v>
      </c>
      <c r="J119" t="str">
        <f t="shared" si="9"/>
        <v>🟡 Medium Risk</v>
      </c>
    </row>
    <row r="120" spans="1:10" x14ac:dyDescent="0.15">
      <c r="A120" s="30" t="s">
        <v>73</v>
      </c>
      <c r="B120" s="2">
        <v>12</v>
      </c>
      <c r="C120" t="str">
        <f t="shared" si="5"/>
        <v>Needs Courier Optimization</v>
      </c>
      <c r="D120" s="5">
        <v>1.8700000000000001E-2</v>
      </c>
      <c r="E120" t="str">
        <f t="shared" si="6"/>
        <v>✅ Stable</v>
      </c>
      <c r="F120" s="31">
        <v>0.37</v>
      </c>
      <c r="G120" s="2">
        <v>21708</v>
      </c>
      <c r="H120" s="32" t="str">
        <f t="shared" si="7"/>
        <v/>
      </c>
      <c r="I120">
        <f t="shared" si="8"/>
        <v>5.9170500000000006</v>
      </c>
      <c r="J120" t="str">
        <f t="shared" si="9"/>
        <v>🟡 Medium Risk</v>
      </c>
    </row>
    <row r="121" spans="1:10" x14ac:dyDescent="0.15">
      <c r="A121" s="30" t="s">
        <v>125</v>
      </c>
      <c r="B121" s="2">
        <v>12</v>
      </c>
      <c r="C121" t="str">
        <f t="shared" si="5"/>
        <v>Needs Courier Optimization</v>
      </c>
      <c r="D121" s="5">
        <v>2.1899999999999999E-2</v>
      </c>
      <c r="E121" t="str">
        <f t="shared" si="6"/>
        <v>✅ Stable</v>
      </c>
      <c r="F121" s="31">
        <v>0.33</v>
      </c>
      <c r="G121" s="2">
        <v>32940</v>
      </c>
      <c r="H121" s="32" t="str">
        <f t="shared" si="7"/>
        <v/>
      </c>
      <c r="I121">
        <f t="shared" si="8"/>
        <v>5.9338499999999996</v>
      </c>
      <c r="J121" t="str">
        <f t="shared" si="9"/>
        <v>🟡 Medium Risk</v>
      </c>
    </row>
    <row r="122" spans="1:10" x14ac:dyDescent="0.15">
      <c r="A122" s="30" t="s">
        <v>153</v>
      </c>
      <c r="B122" s="2">
        <v>12</v>
      </c>
      <c r="C122" t="str">
        <f t="shared" si="5"/>
        <v>Needs Courier Optimization</v>
      </c>
      <c r="D122" s="5">
        <v>3.0800000000000001E-2</v>
      </c>
      <c r="E122" t="str">
        <f t="shared" si="6"/>
        <v>⚠️ Audit Recommended</v>
      </c>
      <c r="F122" s="31">
        <v>0.09</v>
      </c>
      <c r="G122" s="2">
        <v>67944</v>
      </c>
      <c r="H122" s="32" t="str">
        <f t="shared" si="7"/>
        <v/>
      </c>
      <c r="I122">
        <f t="shared" si="8"/>
        <v>6.0191999999999997</v>
      </c>
      <c r="J122" t="str">
        <f t="shared" si="9"/>
        <v>🟡 Medium Risk</v>
      </c>
    </row>
    <row r="123" spans="1:10" x14ac:dyDescent="0.15">
      <c r="A123" s="30" t="s">
        <v>82</v>
      </c>
      <c r="B123" s="2">
        <v>13</v>
      </c>
      <c r="C123" t="str">
        <f t="shared" si="5"/>
        <v>Needs Courier Optimization</v>
      </c>
      <c r="D123" s="5">
        <v>1.1900000000000001E-2</v>
      </c>
      <c r="E123" t="str">
        <f t="shared" si="6"/>
        <v>✅ Stable</v>
      </c>
      <c r="F123" s="31">
        <v>1</v>
      </c>
      <c r="G123" s="2">
        <v>52212</v>
      </c>
      <c r="H123" s="32" t="str">
        <f t="shared" si="7"/>
        <v/>
      </c>
      <c r="I123">
        <f t="shared" si="8"/>
        <v>6.2178500000000003</v>
      </c>
      <c r="J123" t="str">
        <f t="shared" si="9"/>
        <v>🟡 Medium Risk</v>
      </c>
    </row>
    <row r="124" spans="1:10" x14ac:dyDescent="0.15">
      <c r="A124" s="30" t="s">
        <v>18</v>
      </c>
      <c r="B124" s="2">
        <v>13</v>
      </c>
      <c r="C124" t="str">
        <f t="shared" si="5"/>
        <v>Needs Courier Optimization</v>
      </c>
      <c r="D124" s="5">
        <v>1.4E-2</v>
      </c>
      <c r="E124" t="str">
        <f t="shared" si="6"/>
        <v>✅ Stable</v>
      </c>
      <c r="F124" s="31">
        <v>0.71</v>
      </c>
      <c r="G124" s="2">
        <v>55752</v>
      </c>
      <c r="H124" s="32" t="str">
        <f t="shared" si="7"/>
        <v/>
      </c>
      <c r="I124">
        <f t="shared" si="8"/>
        <v>6.3079999999999998</v>
      </c>
      <c r="J124" t="str">
        <f t="shared" si="9"/>
        <v>🟡 Medium Risk</v>
      </c>
    </row>
    <row r="125" spans="1:10" x14ac:dyDescent="0.15">
      <c r="A125" s="30" t="s">
        <v>87</v>
      </c>
      <c r="B125" s="2">
        <v>13</v>
      </c>
      <c r="C125" t="str">
        <f t="shared" si="5"/>
        <v>Needs Courier Optimization</v>
      </c>
      <c r="D125" s="5">
        <v>2.3599999999999999E-2</v>
      </c>
      <c r="E125" t="str">
        <f t="shared" si="6"/>
        <v>✅ Stable</v>
      </c>
      <c r="F125" s="31">
        <v>0.67</v>
      </c>
      <c r="G125" s="2">
        <v>11664</v>
      </c>
      <c r="H125" s="32" t="str">
        <f t="shared" si="7"/>
        <v/>
      </c>
      <c r="I125">
        <f t="shared" si="8"/>
        <v>6.3344000000000005</v>
      </c>
      <c r="J125" t="str">
        <f t="shared" si="9"/>
        <v>🟡 Medium Risk</v>
      </c>
    </row>
    <row r="126" spans="1:10" x14ac:dyDescent="0.15">
      <c r="A126" s="30" t="s">
        <v>182</v>
      </c>
      <c r="B126" s="2">
        <v>13</v>
      </c>
      <c r="C126" t="str">
        <f t="shared" si="5"/>
        <v>Needs Courier Optimization</v>
      </c>
      <c r="D126" s="5">
        <v>2.4400000000000002E-2</v>
      </c>
      <c r="E126" t="str">
        <f t="shared" si="6"/>
        <v>✅ Stable</v>
      </c>
      <c r="F126" s="31">
        <v>0.55000000000000004</v>
      </c>
      <c r="G126" s="2">
        <v>216372</v>
      </c>
      <c r="H126" s="32" t="str">
        <f t="shared" si="7"/>
        <v/>
      </c>
      <c r="I126">
        <f t="shared" si="8"/>
        <v>6.3715999999999999</v>
      </c>
      <c r="J126" t="str">
        <f t="shared" si="9"/>
        <v>🟡 Medium Risk</v>
      </c>
    </row>
    <row r="127" spans="1:10" x14ac:dyDescent="0.15">
      <c r="A127" s="30" t="s">
        <v>148</v>
      </c>
      <c r="B127" s="2">
        <v>13</v>
      </c>
      <c r="C127" t="str">
        <f t="shared" si="5"/>
        <v>Needs Courier Optimization</v>
      </c>
      <c r="D127" s="5">
        <v>1.43E-2</v>
      </c>
      <c r="E127" t="str">
        <f t="shared" si="6"/>
        <v>✅ Stable</v>
      </c>
      <c r="F127" s="31">
        <v>0.3</v>
      </c>
      <c r="G127" s="2">
        <v>25872</v>
      </c>
      <c r="H127" s="32" t="str">
        <f t="shared" si="7"/>
        <v/>
      </c>
      <c r="I127">
        <f t="shared" si="8"/>
        <v>6.4314499999999999</v>
      </c>
      <c r="J127" t="str">
        <f t="shared" si="9"/>
        <v>🟡 Medium Risk</v>
      </c>
    </row>
    <row r="128" spans="1:10" x14ac:dyDescent="0.15">
      <c r="A128" s="30" t="s">
        <v>121</v>
      </c>
      <c r="B128" s="2">
        <v>13</v>
      </c>
      <c r="C128" t="str">
        <f t="shared" si="5"/>
        <v>Needs Courier Optimization</v>
      </c>
      <c r="D128" s="5">
        <v>2.3099999999999999E-2</v>
      </c>
      <c r="E128" t="str">
        <f t="shared" si="6"/>
        <v>✅ Stable</v>
      </c>
      <c r="F128" s="31">
        <v>0.23</v>
      </c>
      <c r="G128" s="2">
        <v>33960</v>
      </c>
      <c r="H128" s="32" t="str">
        <f t="shared" si="7"/>
        <v/>
      </c>
      <c r="I128">
        <f t="shared" si="8"/>
        <v>6.4656500000000001</v>
      </c>
      <c r="J128" t="str">
        <f t="shared" si="9"/>
        <v>🟡 Medium Risk</v>
      </c>
    </row>
    <row r="129" spans="1:10" x14ac:dyDescent="0.15">
      <c r="A129" s="30" t="s">
        <v>76</v>
      </c>
      <c r="B129" s="2">
        <v>13</v>
      </c>
      <c r="C129" t="str">
        <f t="shared" si="5"/>
        <v>Needs Courier Optimization</v>
      </c>
      <c r="D129" s="5">
        <v>2.4199999999999999E-2</v>
      </c>
      <c r="E129" t="str">
        <f t="shared" si="6"/>
        <v>✅ Stable</v>
      </c>
      <c r="F129" s="31">
        <v>0.1</v>
      </c>
      <c r="G129" s="2">
        <v>58608</v>
      </c>
      <c r="H129" s="32" t="str">
        <f t="shared" si="7"/>
        <v/>
      </c>
      <c r="I129">
        <f t="shared" si="8"/>
        <v>6.5062999999999995</v>
      </c>
      <c r="J129" t="str">
        <f t="shared" si="9"/>
        <v>🟡 Medium Risk</v>
      </c>
    </row>
    <row r="130" spans="1:10" x14ac:dyDescent="0.15">
      <c r="A130" s="30" t="s">
        <v>171</v>
      </c>
      <c r="B130" s="2">
        <v>14</v>
      </c>
      <c r="C130" t="str">
        <f t="shared" ref="C130:C193" si="10">IF(B130&gt;10, "Needs Courier Optimization", "OK")</f>
        <v>Needs Courier Optimization</v>
      </c>
      <c r="D130" s="5">
        <v>2.8899999999999999E-2</v>
      </c>
      <c r="E130" t="str">
        <f t="shared" ref="E130:E193" si="11">IF(D130*100&gt;3, "⚠️ Audit Recommended", "✅ Stable")</f>
        <v>✅ Stable</v>
      </c>
      <c r="F130" s="31">
        <v>0.84</v>
      </c>
      <c r="G130" s="2">
        <v>6840</v>
      </c>
      <c r="H130" s="32" t="str">
        <f t="shared" ref="H130:H193" si="12">IF(AND(ISNUMBER(F130), F130&gt;=0.8, G130&gt;85000), "🎯 Sponsored Placement Target", "")</f>
        <v/>
      </c>
      <c r="I130">
        <f t="shared" ref="I130:I193" si="13">(D130 * 1.5) + (B130 * 0.5) - (F130 * 0.3)</f>
        <v>6.7913500000000004</v>
      </c>
      <c r="J130" t="str">
        <f t="shared" ref="J130:J193" si="14">IF(I130&lt;=5,"🟢 Low Risk",IF(I130&lt;=10,"🟡 Medium Risk","🔴 High Risk"))</f>
        <v>🟡 Medium Risk</v>
      </c>
    </row>
    <row r="131" spans="1:10" x14ac:dyDescent="0.15">
      <c r="A131" s="30" t="s">
        <v>128</v>
      </c>
      <c r="B131" s="2">
        <v>14</v>
      </c>
      <c r="C131" t="str">
        <f t="shared" si="10"/>
        <v>Needs Courier Optimization</v>
      </c>
      <c r="D131" s="5">
        <v>1.44E-2</v>
      </c>
      <c r="E131" t="str">
        <f t="shared" si="11"/>
        <v>✅ Stable</v>
      </c>
      <c r="F131" s="31">
        <v>0.55000000000000004</v>
      </c>
      <c r="G131" s="2">
        <v>24420</v>
      </c>
      <c r="H131" s="32" t="str">
        <f t="shared" si="12"/>
        <v/>
      </c>
      <c r="I131">
        <f t="shared" si="13"/>
        <v>6.8566000000000003</v>
      </c>
      <c r="J131" t="str">
        <f t="shared" si="14"/>
        <v>🟡 Medium Risk</v>
      </c>
    </row>
    <row r="132" spans="1:10" x14ac:dyDescent="0.15">
      <c r="A132" s="30" t="s">
        <v>106</v>
      </c>
      <c r="B132" s="2">
        <v>14</v>
      </c>
      <c r="C132" t="str">
        <f t="shared" si="10"/>
        <v>Needs Courier Optimization</v>
      </c>
      <c r="D132" s="5">
        <v>1.5900000000000001E-2</v>
      </c>
      <c r="E132" t="str">
        <f t="shared" si="11"/>
        <v>✅ Stable</v>
      </c>
      <c r="F132" s="31">
        <v>0.51</v>
      </c>
      <c r="G132" s="2">
        <v>16224</v>
      </c>
      <c r="H132" s="32" t="str">
        <f t="shared" si="12"/>
        <v/>
      </c>
      <c r="I132">
        <f t="shared" si="13"/>
        <v>6.8708500000000008</v>
      </c>
      <c r="J132" t="str">
        <f t="shared" si="14"/>
        <v>🟡 Medium Risk</v>
      </c>
    </row>
    <row r="133" spans="1:10" x14ac:dyDescent="0.15">
      <c r="A133" s="30" t="s">
        <v>78</v>
      </c>
      <c r="B133" s="2">
        <v>14</v>
      </c>
      <c r="C133" t="str">
        <f t="shared" si="10"/>
        <v>Needs Courier Optimization</v>
      </c>
      <c r="D133" s="5">
        <v>2.5899999999999999E-2</v>
      </c>
      <c r="E133" t="str">
        <f t="shared" si="11"/>
        <v>✅ Stable</v>
      </c>
      <c r="F133" s="31">
        <v>0.48</v>
      </c>
      <c r="G133" s="2">
        <v>37440</v>
      </c>
      <c r="H133" s="32" t="str">
        <f t="shared" si="12"/>
        <v/>
      </c>
      <c r="I133">
        <f t="shared" si="13"/>
        <v>6.8948499999999999</v>
      </c>
      <c r="J133" t="str">
        <f t="shared" si="14"/>
        <v>🟡 Medium Risk</v>
      </c>
    </row>
    <row r="134" spans="1:10" x14ac:dyDescent="0.15">
      <c r="A134" s="30" t="s">
        <v>207</v>
      </c>
      <c r="B134" s="2">
        <v>14</v>
      </c>
      <c r="C134" t="str">
        <f t="shared" si="10"/>
        <v>Needs Courier Optimization</v>
      </c>
      <c r="D134" s="5">
        <v>1.6299999999999999E-2</v>
      </c>
      <c r="E134" t="str">
        <f t="shared" si="11"/>
        <v>✅ Stable</v>
      </c>
      <c r="F134" s="31">
        <v>0.42</v>
      </c>
      <c r="G134" s="2">
        <v>14112</v>
      </c>
      <c r="H134" s="32" t="str">
        <f t="shared" si="12"/>
        <v/>
      </c>
      <c r="I134">
        <f t="shared" si="13"/>
        <v>6.8984499999999995</v>
      </c>
      <c r="J134" t="str">
        <f t="shared" si="14"/>
        <v>🟡 Medium Risk</v>
      </c>
    </row>
    <row r="135" spans="1:10" x14ac:dyDescent="0.15">
      <c r="A135" s="30" t="s">
        <v>112</v>
      </c>
      <c r="B135" s="2">
        <v>14</v>
      </c>
      <c r="C135" t="str">
        <f t="shared" si="10"/>
        <v>Needs Courier Optimization</v>
      </c>
      <c r="D135" s="5">
        <v>1.78E-2</v>
      </c>
      <c r="E135" t="str">
        <f t="shared" si="11"/>
        <v>✅ Stable</v>
      </c>
      <c r="F135" s="31">
        <v>0.28999999999999998</v>
      </c>
      <c r="G135" s="2">
        <v>58320</v>
      </c>
      <c r="H135" s="32" t="str">
        <f t="shared" si="12"/>
        <v/>
      </c>
      <c r="I135">
        <f t="shared" si="13"/>
        <v>6.9397000000000002</v>
      </c>
      <c r="J135" t="str">
        <f t="shared" si="14"/>
        <v>🟡 Medium Risk</v>
      </c>
    </row>
    <row r="136" spans="1:10" x14ac:dyDescent="0.15">
      <c r="A136" s="30" t="s">
        <v>200</v>
      </c>
      <c r="B136" s="2">
        <v>14</v>
      </c>
      <c r="C136" t="str">
        <f t="shared" si="10"/>
        <v>Needs Courier Optimization</v>
      </c>
      <c r="D136" s="5">
        <v>1.5100000000000001E-2</v>
      </c>
      <c r="E136" t="str">
        <f t="shared" si="11"/>
        <v>✅ Stable</v>
      </c>
      <c r="F136" s="31">
        <v>0.23</v>
      </c>
      <c r="G136" s="2">
        <v>39060</v>
      </c>
      <c r="H136" s="32" t="str">
        <f t="shared" si="12"/>
        <v/>
      </c>
      <c r="I136">
        <f t="shared" si="13"/>
        <v>6.9536499999999997</v>
      </c>
      <c r="J136" t="str">
        <f t="shared" si="14"/>
        <v>🟡 Medium Risk</v>
      </c>
    </row>
    <row r="137" spans="1:10" x14ac:dyDescent="0.15">
      <c r="A137" s="30" t="s">
        <v>151</v>
      </c>
      <c r="B137" s="2">
        <v>14</v>
      </c>
      <c r="C137" t="str">
        <f t="shared" si="10"/>
        <v>Needs Courier Optimization</v>
      </c>
      <c r="D137" s="5">
        <v>3.4700000000000002E-2</v>
      </c>
      <c r="E137" t="str">
        <f t="shared" si="11"/>
        <v>⚠️ Audit Recommended</v>
      </c>
      <c r="F137" s="31">
        <v>0.27</v>
      </c>
      <c r="G137" s="2">
        <v>224136</v>
      </c>
      <c r="H137" s="32" t="str">
        <f t="shared" si="12"/>
        <v/>
      </c>
      <c r="I137">
        <f t="shared" si="13"/>
        <v>6.97105</v>
      </c>
      <c r="J137" t="str">
        <f t="shared" si="14"/>
        <v>🟡 Medium Risk</v>
      </c>
    </row>
    <row r="138" spans="1:10" x14ac:dyDescent="0.15">
      <c r="A138" s="30" t="s">
        <v>16</v>
      </c>
      <c r="B138" s="2">
        <v>14</v>
      </c>
      <c r="C138" t="str">
        <f t="shared" si="10"/>
        <v>Needs Courier Optimization</v>
      </c>
      <c r="D138" s="5">
        <v>1.67E-2</v>
      </c>
      <c r="E138" t="str">
        <f t="shared" si="11"/>
        <v>✅ Stable</v>
      </c>
      <c r="F138" s="31">
        <v>0.14000000000000001</v>
      </c>
      <c r="G138" s="2">
        <v>130464</v>
      </c>
      <c r="H138" s="32" t="str">
        <f t="shared" si="12"/>
        <v/>
      </c>
      <c r="I138">
        <f t="shared" si="13"/>
        <v>6.9830500000000004</v>
      </c>
      <c r="J138" t="str">
        <f t="shared" si="14"/>
        <v>🟡 Medium Risk</v>
      </c>
    </row>
    <row r="139" spans="1:10" x14ac:dyDescent="0.15">
      <c r="A139" s="30" t="s">
        <v>36</v>
      </c>
      <c r="B139" s="2">
        <v>14</v>
      </c>
      <c r="C139" t="str">
        <f t="shared" si="10"/>
        <v>Needs Courier Optimization</v>
      </c>
      <c r="D139" s="5">
        <v>3.3500000000000002E-2</v>
      </c>
      <c r="E139" t="str">
        <f t="shared" si="11"/>
        <v>⚠️ Audit Recommended</v>
      </c>
      <c r="F139" s="31">
        <v>0.17</v>
      </c>
      <c r="G139" s="2">
        <v>31416</v>
      </c>
      <c r="H139" s="32" t="str">
        <f t="shared" si="12"/>
        <v/>
      </c>
      <c r="I139">
        <f t="shared" si="13"/>
        <v>6.99925</v>
      </c>
      <c r="J139" t="str">
        <f t="shared" si="14"/>
        <v>🟡 Medium Risk</v>
      </c>
    </row>
    <row r="140" spans="1:10" x14ac:dyDescent="0.15">
      <c r="A140" s="30" t="s">
        <v>178</v>
      </c>
      <c r="B140" s="2">
        <v>14</v>
      </c>
      <c r="C140" t="str">
        <f t="shared" si="10"/>
        <v>Needs Courier Optimization</v>
      </c>
      <c r="D140" s="5">
        <v>2.4400000000000002E-2</v>
      </c>
      <c r="E140" t="str">
        <f t="shared" si="11"/>
        <v>✅ Stable</v>
      </c>
      <c r="F140" s="31">
        <v>0.12</v>
      </c>
      <c r="G140" s="2">
        <v>3264</v>
      </c>
      <c r="H140" s="32" t="str">
        <f t="shared" si="12"/>
        <v/>
      </c>
      <c r="I140">
        <f t="shared" si="13"/>
        <v>7.0006000000000004</v>
      </c>
      <c r="J140" t="str">
        <f t="shared" si="14"/>
        <v>🟡 Medium Risk</v>
      </c>
    </row>
    <row r="141" spans="1:10" x14ac:dyDescent="0.15">
      <c r="A141" s="30" t="s">
        <v>93</v>
      </c>
      <c r="B141" s="2">
        <v>15</v>
      </c>
      <c r="C141" t="str">
        <f t="shared" si="10"/>
        <v>Needs Courier Optimization</v>
      </c>
      <c r="D141" s="5">
        <v>1.6400000000000001E-2</v>
      </c>
      <c r="E141" t="str">
        <f t="shared" si="11"/>
        <v>✅ Stable</v>
      </c>
      <c r="F141" s="31">
        <v>0.51</v>
      </c>
      <c r="G141" s="2">
        <v>17172</v>
      </c>
      <c r="H141" s="32" t="str">
        <f t="shared" si="12"/>
        <v/>
      </c>
      <c r="I141">
        <f t="shared" si="13"/>
        <v>7.3716000000000008</v>
      </c>
      <c r="J141" t="str">
        <f t="shared" si="14"/>
        <v>🟡 Medium Risk</v>
      </c>
    </row>
    <row r="142" spans="1:10" x14ac:dyDescent="0.15">
      <c r="A142" s="30" t="s">
        <v>168</v>
      </c>
      <c r="B142" s="2">
        <v>15</v>
      </c>
      <c r="C142" t="str">
        <f t="shared" si="10"/>
        <v>Needs Courier Optimization</v>
      </c>
      <c r="D142" s="5">
        <v>2.86E-2</v>
      </c>
      <c r="E142" t="str">
        <f t="shared" si="11"/>
        <v>✅ Stable</v>
      </c>
      <c r="F142" s="31">
        <v>0.17</v>
      </c>
      <c r="G142" s="2">
        <v>45864</v>
      </c>
      <c r="H142" s="32" t="str">
        <f t="shared" si="12"/>
        <v/>
      </c>
      <c r="I142">
        <f t="shared" si="13"/>
        <v>7.4919000000000002</v>
      </c>
      <c r="J142" t="str">
        <f t="shared" si="14"/>
        <v>🟡 Medium Risk</v>
      </c>
    </row>
    <row r="143" spans="1:10" x14ac:dyDescent="0.15">
      <c r="A143" s="30" t="s">
        <v>176</v>
      </c>
      <c r="B143" s="2">
        <v>15</v>
      </c>
      <c r="C143" t="str">
        <f t="shared" si="10"/>
        <v>Needs Courier Optimization</v>
      </c>
      <c r="D143" s="5">
        <v>2.1700000000000001E-2</v>
      </c>
      <c r="E143" t="str">
        <f t="shared" si="11"/>
        <v>✅ Stable</v>
      </c>
      <c r="F143" s="31">
        <v>0.06</v>
      </c>
      <c r="G143" s="2">
        <v>14364</v>
      </c>
      <c r="H143" s="32" t="str">
        <f t="shared" si="12"/>
        <v/>
      </c>
      <c r="I143">
        <f t="shared" si="13"/>
        <v>7.5145499999999998</v>
      </c>
      <c r="J143" t="str">
        <f t="shared" si="14"/>
        <v>🟡 Medium Risk</v>
      </c>
    </row>
    <row r="144" spans="1:10" x14ac:dyDescent="0.15">
      <c r="A144" s="30" t="s">
        <v>91</v>
      </c>
      <c r="B144" s="2">
        <v>16</v>
      </c>
      <c r="C144" t="str">
        <f t="shared" si="10"/>
        <v>Needs Courier Optimization</v>
      </c>
      <c r="D144" s="5">
        <v>2.23E-2</v>
      </c>
      <c r="E144" t="str">
        <f t="shared" si="11"/>
        <v>✅ Stable</v>
      </c>
      <c r="F144" s="31">
        <v>0.88</v>
      </c>
      <c r="G144" s="2">
        <v>19872</v>
      </c>
      <c r="H144" s="32" t="str">
        <f t="shared" si="12"/>
        <v/>
      </c>
      <c r="I144">
        <f t="shared" si="13"/>
        <v>7.76945</v>
      </c>
      <c r="J144" t="str">
        <f t="shared" si="14"/>
        <v>🟡 Medium Risk</v>
      </c>
    </row>
    <row r="145" spans="1:10" x14ac:dyDescent="0.15">
      <c r="A145" s="30" t="s">
        <v>111</v>
      </c>
      <c r="B145" s="2">
        <v>16</v>
      </c>
      <c r="C145" t="str">
        <f t="shared" si="10"/>
        <v>Needs Courier Optimization</v>
      </c>
      <c r="D145" s="5">
        <v>1.7299999999999999E-2</v>
      </c>
      <c r="E145" t="str">
        <f t="shared" si="11"/>
        <v>✅ Stable</v>
      </c>
      <c r="F145" s="31">
        <v>0.69</v>
      </c>
      <c r="G145" s="2">
        <v>7128</v>
      </c>
      <c r="H145" s="32" t="str">
        <f t="shared" si="12"/>
        <v/>
      </c>
      <c r="I145">
        <f t="shared" si="13"/>
        <v>7.8189500000000001</v>
      </c>
      <c r="J145" t="str">
        <f t="shared" si="14"/>
        <v>🟡 Medium Risk</v>
      </c>
    </row>
    <row r="146" spans="1:10" x14ac:dyDescent="0.15">
      <c r="A146" s="30" t="s">
        <v>79</v>
      </c>
      <c r="B146" s="2">
        <v>16</v>
      </c>
      <c r="C146" t="str">
        <f t="shared" si="10"/>
        <v>Needs Courier Optimization</v>
      </c>
      <c r="D146" s="5">
        <v>1.29E-2</v>
      </c>
      <c r="E146" t="str">
        <f t="shared" si="11"/>
        <v>✅ Stable</v>
      </c>
      <c r="F146" s="31">
        <v>0.36</v>
      </c>
      <c r="G146" s="2">
        <v>39000</v>
      </c>
      <c r="H146" s="32" t="str">
        <f t="shared" si="12"/>
        <v/>
      </c>
      <c r="I146">
        <f t="shared" si="13"/>
        <v>7.9113499999999997</v>
      </c>
      <c r="J146" t="str">
        <f t="shared" si="14"/>
        <v>🟡 Medium Risk</v>
      </c>
    </row>
    <row r="147" spans="1:10" x14ac:dyDescent="0.15">
      <c r="A147" s="30" t="s">
        <v>158</v>
      </c>
      <c r="B147" s="2">
        <v>16</v>
      </c>
      <c r="C147" t="str">
        <f t="shared" si="10"/>
        <v>Needs Courier Optimization</v>
      </c>
      <c r="D147" s="5">
        <v>1.4200000000000001E-2</v>
      </c>
      <c r="E147" t="str">
        <f t="shared" si="11"/>
        <v>✅ Stable</v>
      </c>
      <c r="F147" s="31">
        <v>0.05</v>
      </c>
      <c r="G147" s="2">
        <v>37500</v>
      </c>
      <c r="H147" s="32" t="str">
        <f t="shared" si="12"/>
        <v/>
      </c>
      <c r="I147">
        <f t="shared" si="13"/>
        <v>8.0062999999999995</v>
      </c>
      <c r="J147" t="str">
        <f t="shared" si="14"/>
        <v>🟡 Medium Risk</v>
      </c>
    </row>
    <row r="148" spans="1:10" x14ac:dyDescent="0.15">
      <c r="A148" s="30" t="s">
        <v>199</v>
      </c>
      <c r="B148" s="2">
        <v>16</v>
      </c>
      <c r="C148" t="str">
        <f t="shared" si="10"/>
        <v>Needs Courier Optimization</v>
      </c>
      <c r="D148" s="5">
        <v>1.35E-2</v>
      </c>
      <c r="E148" t="str">
        <f t="shared" si="11"/>
        <v>✅ Stable</v>
      </c>
      <c r="F148" s="31">
        <v>0.03</v>
      </c>
      <c r="G148" s="2">
        <v>57408</v>
      </c>
      <c r="H148" s="32" t="str">
        <f t="shared" si="12"/>
        <v/>
      </c>
      <c r="I148">
        <f t="shared" si="13"/>
        <v>8.0112500000000004</v>
      </c>
      <c r="J148" t="str">
        <f t="shared" si="14"/>
        <v>🟡 Medium Risk</v>
      </c>
    </row>
    <row r="149" spans="1:10" x14ac:dyDescent="0.15">
      <c r="A149" s="30" t="s">
        <v>107</v>
      </c>
      <c r="B149" s="2">
        <v>16</v>
      </c>
      <c r="C149" t="str">
        <f t="shared" si="10"/>
        <v>Needs Courier Optimization</v>
      </c>
      <c r="D149" s="5">
        <v>2.4500000000000001E-2</v>
      </c>
      <c r="E149" t="str">
        <f t="shared" si="11"/>
        <v>✅ Stable</v>
      </c>
      <c r="F149" s="31">
        <v>0.08</v>
      </c>
      <c r="G149" s="2">
        <v>46728</v>
      </c>
      <c r="H149" s="32" t="str">
        <f t="shared" si="12"/>
        <v/>
      </c>
      <c r="I149">
        <f t="shared" si="13"/>
        <v>8.0127500000000005</v>
      </c>
      <c r="J149" t="str">
        <f t="shared" si="14"/>
        <v>🟡 Medium Risk</v>
      </c>
    </row>
    <row r="150" spans="1:10" x14ac:dyDescent="0.15">
      <c r="A150" s="30" t="s">
        <v>109</v>
      </c>
      <c r="B150" s="2">
        <v>17</v>
      </c>
      <c r="C150" t="str">
        <f t="shared" si="10"/>
        <v>Needs Courier Optimization</v>
      </c>
      <c r="D150" s="5">
        <v>1.6299999999999999E-2</v>
      </c>
      <c r="E150" t="str">
        <f t="shared" si="11"/>
        <v>✅ Stable</v>
      </c>
      <c r="F150" s="31">
        <v>1</v>
      </c>
      <c r="G150" s="2">
        <v>31104</v>
      </c>
      <c r="H150" s="32" t="str">
        <f t="shared" si="12"/>
        <v/>
      </c>
      <c r="I150">
        <f t="shared" si="13"/>
        <v>8.2244499999999992</v>
      </c>
      <c r="J150" t="str">
        <f t="shared" si="14"/>
        <v>🟡 Medium Risk</v>
      </c>
    </row>
    <row r="151" spans="1:10" x14ac:dyDescent="0.15">
      <c r="A151" s="30" t="s">
        <v>130</v>
      </c>
      <c r="B151" s="2">
        <v>17</v>
      </c>
      <c r="C151" t="str">
        <f t="shared" si="10"/>
        <v>Needs Courier Optimization</v>
      </c>
      <c r="D151" s="5">
        <v>1.43E-2</v>
      </c>
      <c r="E151" t="str">
        <f t="shared" si="11"/>
        <v>✅ Stable</v>
      </c>
      <c r="F151" s="31">
        <v>0.73</v>
      </c>
      <c r="G151" s="2">
        <v>10140</v>
      </c>
      <c r="H151" s="32" t="str">
        <f t="shared" si="12"/>
        <v/>
      </c>
      <c r="I151">
        <f t="shared" si="13"/>
        <v>8.3024500000000003</v>
      </c>
      <c r="J151" t="str">
        <f t="shared" si="14"/>
        <v>🟡 Medium Risk</v>
      </c>
    </row>
    <row r="152" spans="1:10" x14ac:dyDescent="0.15">
      <c r="A152" s="30" t="s">
        <v>187</v>
      </c>
      <c r="B152" s="2">
        <v>17</v>
      </c>
      <c r="C152" t="str">
        <f t="shared" si="10"/>
        <v>Needs Courier Optimization</v>
      </c>
      <c r="D152" s="5">
        <v>2.3300000000000001E-2</v>
      </c>
      <c r="E152" t="str">
        <f t="shared" si="11"/>
        <v>✅ Stable</v>
      </c>
      <c r="F152" s="31">
        <v>0.67</v>
      </c>
      <c r="G152" s="2">
        <v>16320</v>
      </c>
      <c r="H152" s="32" t="str">
        <f t="shared" si="12"/>
        <v/>
      </c>
      <c r="I152">
        <f t="shared" si="13"/>
        <v>8.3339499999999997</v>
      </c>
      <c r="J152" t="str">
        <f t="shared" si="14"/>
        <v>🟡 Medium Risk</v>
      </c>
    </row>
    <row r="153" spans="1:10" x14ac:dyDescent="0.15">
      <c r="A153" s="30" t="s">
        <v>170</v>
      </c>
      <c r="B153" s="2">
        <v>17</v>
      </c>
      <c r="C153" t="str">
        <f t="shared" si="10"/>
        <v>Needs Courier Optimization</v>
      </c>
      <c r="D153" s="5">
        <v>1.03E-2</v>
      </c>
      <c r="E153" t="str">
        <f t="shared" si="11"/>
        <v>✅ Stable</v>
      </c>
      <c r="F153" s="31">
        <v>0.54</v>
      </c>
      <c r="G153" s="2">
        <v>36864</v>
      </c>
      <c r="H153" s="32" t="str">
        <f t="shared" si="12"/>
        <v/>
      </c>
      <c r="I153">
        <f t="shared" si="13"/>
        <v>8.3534499999999987</v>
      </c>
      <c r="J153" t="str">
        <f t="shared" si="14"/>
        <v>🟡 Medium Risk</v>
      </c>
    </row>
    <row r="154" spans="1:10" x14ac:dyDescent="0.15">
      <c r="A154" s="30" t="s">
        <v>115</v>
      </c>
      <c r="B154" s="2">
        <v>17</v>
      </c>
      <c r="C154" t="str">
        <f t="shared" si="10"/>
        <v>Needs Courier Optimization</v>
      </c>
      <c r="D154" s="5">
        <v>2.3199999999999998E-2</v>
      </c>
      <c r="E154" t="str">
        <f t="shared" si="11"/>
        <v>✅ Stable</v>
      </c>
      <c r="F154" s="31">
        <v>0.56000000000000005</v>
      </c>
      <c r="G154" s="2">
        <v>165396</v>
      </c>
      <c r="H154" s="32" t="str">
        <f t="shared" si="12"/>
        <v/>
      </c>
      <c r="I154">
        <f t="shared" si="13"/>
        <v>8.3668000000000013</v>
      </c>
      <c r="J154" t="str">
        <f t="shared" si="14"/>
        <v>🟡 Medium Risk</v>
      </c>
    </row>
    <row r="155" spans="1:10" x14ac:dyDescent="0.15">
      <c r="A155" s="30" t="s">
        <v>195</v>
      </c>
      <c r="B155" s="2">
        <v>17</v>
      </c>
      <c r="C155" t="str">
        <f t="shared" si="10"/>
        <v>Needs Courier Optimization</v>
      </c>
      <c r="D155" s="5">
        <v>1.43E-2</v>
      </c>
      <c r="E155" t="str">
        <f t="shared" si="11"/>
        <v>✅ Stable</v>
      </c>
      <c r="F155" s="31">
        <v>0.24</v>
      </c>
      <c r="G155" s="2">
        <v>38544</v>
      </c>
      <c r="H155" s="32" t="str">
        <f t="shared" si="12"/>
        <v/>
      </c>
      <c r="I155">
        <f t="shared" si="13"/>
        <v>8.4494500000000006</v>
      </c>
      <c r="J155" t="str">
        <f t="shared" si="14"/>
        <v>🟡 Medium Risk</v>
      </c>
    </row>
    <row r="156" spans="1:10" x14ac:dyDescent="0.15">
      <c r="A156" s="30" t="s">
        <v>27</v>
      </c>
      <c r="B156" s="2">
        <v>17</v>
      </c>
      <c r="C156" t="str">
        <f t="shared" si="10"/>
        <v>Needs Courier Optimization</v>
      </c>
      <c r="D156" s="5">
        <v>2.4799999999999999E-2</v>
      </c>
      <c r="E156" t="str">
        <f t="shared" si="11"/>
        <v>✅ Stable</v>
      </c>
      <c r="F156" s="31">
        <v>0.12</v>
      </c>
      <c r="G156" s="2">
        <v>7584</v>
      </c>
      <c r="H156" s="32" t="str">
        <f t="shared" si="12"/>
        <v/>
      </c>
      <c r="I156">
        <f t="shared" si="13"/>
        <v>8.5012000000000008</v>
      </c>
      <c r="J156" t="str">
        <f t="shared" si="14"/>
        <v>🟡 Medium Risk</v>
      </c>
    </row>
    <row r="157" spans="1:10" x14ac:dyDescent="0.15">
      <c r="A157" s="30" t="s">
        <v>127</v>
      </c>
      <c r="B157" s="2">
        <v>18</v>
      </c>
      <c r="C157" t="str">
        <f t="shared" si="10"/>
        <v>Needs Courier Optimization</v>
      </c>
      <c r="D157" s="5">
        <v>2.3300000000000001E-2</v>
      </c>
      <c r="E157" t="str">
        <f t="shared" si="11"/>
        <v>✅ Stable</v>
      </c>
      <c r="F157" s="31">
        <v>0.84</v>
      </c>
      <c r="G157" s="2">
        <v>173052</v>
      </c>
      <c r="H157" s="32" t="str">
        <f t="shared" si="12"/>
        <v>🎯 Sponsored Placement Target</v>
      </c>
      <c r="I157">
        <f t="shared" si="13"/>
        <v>8.7829499999999996</v>
      </c>
      <c r="J157" t="str">
        <f t="shared" si="14"/>
        <v>🟡 Medium Risk</v>
      </c>
    </row>
    <row r="158" spans="1:10" x14ac:dyDescent="0.15">
      <c r="A158" s="30" t="s">
        <v>25</v>
      </c>
      <c r="B158" s="2">
        <v>18</v>
      </c>
      <c r="C158" t="str">
        <f t="shared" si="10"/>
        <v>Needs Courier Optimization</v>
      </c>
      <c r="D158" s="5">
        <v>1.43E-2</v>
      </c>
      <c r="E158" t="str">
        <f t="shared" si="11"/>
        <v>✅ Stable</v>
      </c>
      <c r="F158" s="31">
        <v>0.56999999999999995</v>
      </c>
      <c r="G158" s="2">
        <v>32280</v>
      </c>
      <c r="H158" s="32" t="str">
        <f t="shared" si="12"/>
        <v/>
      </c>
      <c r="I158">
        <f t="shared" si="13"/>
        <v>8.8504500000000004</v>
      </c>
      <c r="J158" t="str">
        <f t="shared" si="14"/>
        <v>🟡 Medium Risk</v>
      </c>
    </row>
    <row r="159" spans="1:10" x14ac:dyDescent="0.15">
      <c r="A159" s="30" t="s">
        <v>50</v>
      </c>
      <c r="B159" s="2">
        <v>19</v>
      </c>
      <c r="C159" t="str">
        <f t="shared" si="10"/>
        <v>Needs Courier Optimization</v>
      </c>
      <c r="D159" s="5">
        <v>1.9599999999999999E-2</v>
      </c>
      <c r="E159" t="str">
        <f t="shared" si="11"/>
        <v>✅ Stable</v>
      </c>
      <c r="F159" s="31">
        <v>0.66</v>
      </c>
      <c r="G159" s="2">
        <v>33408</v>
      </c>
      <c r="H159" s="32" t="str">
        <f t="shared" si="12"/>
        <v/>
      </c>
      <c r="I159">
        <f t="shared" si="13"/>
        <v>9.3314000000000004</v>
      </c>
      <c r="J159" t="str">
        <f t="shared" si="14"/>
        <v>🟡 Medium Risk</v>
      </c>
    </row>
    <row r="160" spans="1:10" x14ac:dyDescent="0.15">
      <c r="A160" s="30" t="s">
        <v>122</v>
      </c>
      <c r="B160" s="2">
        <v>19</v>
      </c>
      <c r="C160" t="str">
        <f t="shared" si="10"/>
        <v>Needs Courier Optimization</v>
      </c>
      <c r="D160" s="5">
        <v>2.5000000000000001E-2</v>
      </c>
      <c r="E160" t="str">
        <f t="shared" si="11"/>
        <v>✅ Stable</v>
      </c>
      <c r="F160" s="31">
        <v>0.59</v>
      </c>
      <c r="G160" s="2">
        <v>101676</v>
      </c>
      <c r="H160" s="32" t="str">
        <f t="shared" si="12"/>
        <v/>
      </c>
      <c r="I160">
        <f t="shared" si="13"/>
        <v>9.3605</v>
      </c>
      <c r="J160" t="str">
        <f t="shared" si="14"/>
        <v>🟡 Medium Risk</v>
      </c>
    </row>
    <row r="161" spans="1:10" x14ac:dyDescent="0.15">
      <c r="A161" s="30" t="s">
        <v>135</v>
      </c>
      <c r="B161" s="2">
        <v>19</v>
      </c>
      <c r="C161" t="str">
        <f t="shared" si="10"/>
        <v>Needs Courier Optimization</v>
      </c>
      <c r="D161" s="5">
        <v>2.1600000000000001E-2</v>
      </c>
      <c r="E161" t="str">
        <f t="shared" si="11"/>
        <v>✅ Stable</v>
      </c>
      <c r="F161" s="31">
        <v>0.47</v>
      </c>
      <c r="G161" s="2">
        <v>28620</v>
      </c>
      <c r="H161" s="32" t="str">
        <f t="shared" si="12"/>
        <v/>
      </c>
      <c r="I161">
        <f t="shared" si="13"/>
        <v>9.3914000000000009</v>
      </c>
      <c r="J161" t="str">
        <f t="shared" si="14"/>
        <v>🟡 Medium Risk</v>
      </c>
    </row>
    <row r="162" spans="1:10" x14ac:dyDescent="0.15">
      <c r="A162" s="30" t="s">
        <v>53</v>
      </c>
      <c r="B162" s="2">
        <v>20</v>
      </c>
      <c r="C162" t="str">
        <f t="shared" si="10"/>
        <v>Needs Courier Optimization</v>
      </c>
      <c r="D162" s="5">
        <v>2.6800000000000001E-2</v>
      </c>
      <c r="E162" t="str">
        <f t="shared" si="11"/>
        <v>✅ Stable</v>
      </c>
      <c r="F162" s="31">
        <v>0.47</v>
      </c>
      <c r="G162" s="2">
        <v>94392</v>
      </c>
      <c r="H162" s="32" t="str">
        <f t="shared" si="12"/>
        <v/>
      </c>
      <c r="I162">
        <f t="shared" si="13"/>
        <v>9.8992000000000004</v>
      </c>
      <c r="J162" t="str">
        <f t="shared" si="14"/>
        <v>🟡 Medium Risk</v>
      </c>
    </row>
    <row r="163" spans="1:10" x14ac:dyDescent="0.15">
      <c r="A163" s="30" t="s">
        <v>24</v>
      </c>
      <c r="B163" s="2">
        <v>20</v>
      </c>
      <c r="C163" t="str">
        <f t="shared" si="10"/>
        <v>Needs Courier Optimization</v>
      </c>
      <c r="D163" s="5">
        <v>3.3000000000000002E-2</v>
      </c>
      <c r="E163" t="str">
        <f t="shared" si="11"/>
        <v>⚠️ Audit Recommended</v>
      </c>
      <c r="F163" s="31">
        <v>0.46</v>
      </c>
      <c r="G163" s="2">
        <v>183120</v>
      </c>
      <c r="H163" s="32" t="str">
        <f t="shared" si="12"/>
        <v/>
      </c>
      <c r="I163">
        <f t="shared" si="13"/>
        <v>9.9115000000000002</v>
      </c>
      <c r="J163" t="str">
        <f t="shared" si="14"/>
        <v>🟡 Medium Risk</v>
      </c>
    </row>
    <row r="164" spans="1:10" x14ac:dyDescent="0.15">
      <c r="A164" s="30" t="s">
        <v>66</v>
      </c>
      <c r="B164" s="2">
        <v>21</v>
      </c>
      <c r="C164" t="str">
        <f t="shared" si="10"/>
        <v>Needs Courier Optimization</v>
      </c>
      <c r="D164" s="5">
        <v>2.0199999999999999E-2</v>
      </c>
      <c r="E164" t="str">
        <f t="shared" si="11"/>
        <v>✅ Stable</v>
      </c>
      <c r="F164" s="31">
        <v>0.86</v>
      </c>
      <c r="G164" s="2">
        <v>7128</v>
      </c>
      <c r="H164" s="32" t="str">
        <f t="shared" si="12"/>
        <v/>
      </c>
      <c r="I164">
        <f t="shared" si="13"/>
        <v>10.272300000000001</v>
      </c>
      <c r="J164" t="str">
        <f t="shared" si="14"/>
        <v>🔴 High Risk</v>
      </c>
    </row>
    <row r="165" spans="1:10" x14ac:dyDescent="0.15">
      <c r="A165" s="30" t="s">
        <v>198</v>
      </c>
      <c r="B165" s="2">
        <v>21</v>
      </c>
      <c r="C165" t="str">
        <f t="shared" si="10"/>
        <v>Needs Courier Optimization</v>
      </c>
      <c r="D165" s="5">
        <v>2.2800000000000001E-2</v>
      </c>
      <c r="E165" t="str">
        <f t="shared" si="11"/>
        <v>✅ Stable</v>
      </c>
      <c r="F165" s="31">
        <v>0.61</v>
      </c>
      <c r="G165" s="2">
        <v>76752</v>
      </c>
      <c r="H165" s="32" t="str">
        <f t="shared" si="12"/>
        <v/>
      </c>
      <c r="I165">
        <f t="shared" si="13"/>
        <v>10.3512</v>
      </c>
      <c r="J165" t="str">
        <f t="shared" si="14"/>
        <v>🔴 High Risk</v>
      </c>
    </row>
    <row r="166" spans="1:10" x14ac:dyDescent="0.15">
      <c r="A166" s="30" t="s">
        <v>13</v>
      </c>
      <c r="B166" s="2">
        <v>21</v>
      </c>
      <c r="C166" t="str">
        <f t="shared" si="10"/>
        <v>Needs Courier Optimization</v>
      </c>
      <c r="D166" s="5">
        <v>2.92E-2</v>
      </c>
      <c r="E166" t="str">
        <f t="shared" si="11"/>
        <v>✅ Stable</v>
      </c>
      <c r="F166" s="31">
        <v>0.56000000000000005</v>
      </c>
      <c r="G166" s="2">
        <v>264384</v>
      </c>
      <c r="H166" s="32" t="str">
        <f t="shared" si="12"/>
        <v/>
      </c>
      <c r="I166">
        <f t="shared" si="13"/>
        <v>10.3758</v>
      </c>
      <c r="J166" t="str">
        <f t="shared" si="14"/>
        <v>🔴 High Risk</v>
      </c>
    </row>
    <row r="167" spans="1:10" x14ac:dyDescent="0.15">
      <c r="A167" s="30" t="s">
        <v>189</v>
      </c>
      <c r="B167" s="2">
        <v>22</v>
      </c>
      <c r="C167" t="str">
        <f t="shared" si="10"/>
        <v>Needs Courier Optimization</v>
      </c>
      <c r="D167" s="5">
        <v>1.49E-2</v>
      </c>
      <c r="E167" t="str">
        <f t="shared" si="11"/>
        <v>✅ Stable</v>
      </c>
      <c r="F167" s="31">
        <v>0.52</v>
      </c>
      <c r="G167" s="2">
        <v>13776</v>
      </c>
      <c r="H167" s="32" t="str">
        <f t="shared" si="12"/>
        <v/>
      </c>
      <c r="I167">
        <f t="shared" si="13"/>
        <v>10.866349999999999</v>
      </c>
      <c r="J167" t="str">
        <f t="shared" si="14"/>
        <v>🔴 High Risk</v>
      </c>
    </row>
    <row r="168" spans="1:10" x14ac:dyDescent="0.15">
      <c r="A168" s="30" t="s">
        <v>197</v>
      </c>
      <c r="B168" s="2">
        <v>22</v>
      </c>
      <c r="C168" t="str">
        <f t="shared" si="10"/>
        <v>Needs Courier Optimization</v>
      </c>
      <c r="D168" s="5">
        <v>2.47E-2</v>
      </c>
      <c r="E168" t="str">
        <f t="shared" si="11"/>
        <v>✅ Stable</v>
      </c>
      <c r="F168" s="34">
        <v>0.45</v>
      </c>
      <c r="G168" s="8">
        <v>27432</v>
      </c>
      <c r="H168" s="32" t="str">
        <f t="shared" si="12"/>
        <v/>
      </c>
      <c r="I168">
        <f t="shared" si="13"/>
        <v>10.902050000000001</v>
      </c>
      <c r="J168" t="str">
        <f t="shared" si="14"/>
        <v>🔴 High Risk</v>
      </c>
    </row>
    <row r="169" spans="1:10" x14ac:dyDescent="0.15">
      <c r="A169" s="30" t="s">
        <v>179</v>
      </c>
      <c r="B169" s="2">
        <v>22</v>
      </c>
      <c r="C169" t="str">
        <f t="shared" si="10"/>
        <v>Needs Courier Optimization</v>
      </c>
      <c r="D169" s="5">
        <v>1.01E-2</v>
      </c>
      <c r="E169" t="str">
        <f t="shared" si="11"/>
        <v>✅ Stable</v>
      </c>
      <c r="F169" s="31">
        <v>0.36</v>
      </c>
      <c r="G169" s="2">
        <v>7440</v>
      </c>
      <c r="H169" s="32" t="str">
        <f t="shared" si="12"/>
        <v/>
      </c>
      <c r="I169">
        <f t="shared" si="13"/>
        <v>10.90715</v>
      </c>
      <c r="J169" t="str">
        <f t="shared" si="14"/>
        <v>🔴 High Risk</v>
      </c>
    </row>
    <row r="170" spans="1:10" x14ac:dyDescent="0.15">
      <c r="A170" s="33" t="s">
        <v>142</v>
      </c>
      <c r="B170" s="8">
        <v>22</v>
      </c>
      <c r="C170" t="str">
        <f t="shared" si="10"/>
        <v>Needs Courier Optimization</v>
      </c>
      <c r="D170" s="11">
        <v>1.43E-2</v>
      </c>
      <c r="E170" t="str">
        <f t="shared" si="11"/>
        <v>✅ Stable</v>
      </c>
      <c r="F170" s="31">
        <v>0.36</v>
      </c>
      <c r="G170" s="2">
        <v>69960</v>
      </c>
      <c r="H170" s="32" t="str">
        <f t="shared" si="12"/>
        <v/>
      </c>
      <c r="I170">
        <f t="shared" si="13"/>
        <v>10.913449999999999</v>
      </c>
      <c r="J170" t="str">
        <f t="shared" si="14"/>
        <v>🔴 High Risk</v>
      </c>
    </row>
    <row r="171" spans="1:10" x14ac:dyDescent="0.15">
      <c r="A171" s="30" t="s">
        <v>72</v>
      </c>
      <c r="B171" s="2">
        <v>22</v>
      </c>
      <c r="C171" t="str">
        <f t="shared" si="10"/>
        <v>Needs Courier Optimization</v>
      </c>
      <c r="D171" s="5">
        <v>1.6299999999999999E-2</v>
      </c>
      <c r="E171" t="str">
        <f t="shared" si="11"/>
        <v>✅ Stable</v>
      </c>
      <c r="F171" s="31">
        <v>0.28999999999999998</v>
      </c>
      <c r="G171" s="2">
        <v>9408</v>
      </c>
      <c r="H171" s="32" t="str">
        <f t="shared" si="12"/>
        <v/>
      </c>
      <c r="I171">
        <f t="shared" si="13"/>
        <v>10.93745</v>
      </c>
      <c r="J171" t="str">
        <f t="shared" si="14"/>
        <v>🔴 High Risk</v>
      </c>
    </row>
    <row r="172" spans="1:10" x14ac:dyDescent="0.15">
      <c r="A172" s="30" t="s">
        <v>119</v>
      </c>
      <c r="B172" s="2">
        <v>22</v>
      </c>
      <c r="C172" t="str">
        <f t="shared" si="10"/>
        <v>Needs Courier Optimization</v>
      </c>
      <c r="D172" s="5">
        <v>2.23E-2</v>
      </c>
      <c r="E172" t="str">
        <f t="shared" si="11"/>
        <v>✅ Stable</v>
      </c>
      <c r="F172" s="31">
        <v>0.13</v>
      </c>
      <c r="G172" s="2">
        <v>34068</v>
      </c>
      <c r="H172" s="32" t="str">
        <f t="shared" si="12"/>
        <v/>
      </c>
      <c r="I172">
        <f t="shared" si="13"/>
        <v>10.994450000000001</v>
      </c>
      <c r="J172" t="str">
        <f t="shared" si="14"/>
        <v>🔴 High Risk</v>
      </c>
    </row>
    <row r="173" spans="1:10" x14ac:dyDescent="0.15">
      <c r="A173" s="30" t="s">
        <v>186</v>
      </c>
      <c r="B173" s="2">
        <v>23</v>
      </c>
      <c r="C173" t="str">
        <f t="shared" si="10"/>
        <v>Needs Courier Optimization</v>
      </c>
      <c r="D173" s="5">
        <v>1.0500000000000001E-2</v>
      </c>
      <c r="E173" t="str">
        <f t="shared" si="11"/>
        <v>✅ Stable</v>
      </c>
      <c r="F173" s="31">
        <v>0.92</v>
      </c>
      <c r="G173" s="2">
        <v>10248</v>
      </c>
      <c r="H173" s="32" t="str">
        <f t="shared" si="12"/>
        <v/>
      </c>
      <c r="I173">
        <f t="shared" si="13"/>
        <v>11.239750000000001</v>
      </c>
      <c r="J173" t="str">
        <f t="shared" si="14"/>
        <v>🔴 High Risk</v>
      </c>
    </row>
    <row r="174" spans="1:10" x14ac:dyDescent="0.15">
      <c r="A174" s="30" t="s">
        <v>23</v>
      </c>
      <c r="B174" s="2">
        <v>24</v>
      </c>
      <c r="C174" t="str">
        <f t="shared" si="10"/>
        <v>Needs Courier Optimization</v>
      </c>
      <c r="D174" s="5">
        <v>3.2000000000000001E-2</v>
      </c>
      <c r="E174" t="str">
        <f t="shared" si="11"/>
        <v>⚠️ Audit Recommended</v>
      </c>
      <c r="F174" s="31">
        <v>0.28000000000000003</v>
      </c>
      <c r="G174" s="2">
        <v>209040</v>
      </c>
      <c r="H174" s="32" t="str">
        <f t="shared" si="12"/>
        <v/>
      </c>
      <c r="I174">
        <f t="shared" si="13"/>
        <v>11.964</v>
      </c>
      <c r="J174" t="str">
        <f t="shared" si="14"/>
        <v>🔴 High Risk</v>
      </c>
    </row>
    <row r="175" spans="1:10" x14ac:dyDescent="0.15">
      <c r="A175" s="30" t="s">
        <v>169</v>
      </c>
      <c r="B175" s="2">
        <v>25</v>
      </c>
      <c r="C175" t="str">
        <f t="shared" si="10"/>
        <v>Needs Courier Optimization</v>
      </c>
      <c r="D175" s="5">
        <v>2.8799999999999999E-2</v>
      </c>
      <c r="E175" t="str">
        <f t="shared" si="11"/>
        <v>✅ Stable</v>
      </c>
      <c r="F175" s="31">
        <v>0.9</v>
      </c>
      <c r="G175" s="2">
        <v>4032</v>
      </c>
      <c r="H175" s="32" t="str">
        <f t="shared" si="12"/>
        <v/>
      </c>
      <c r="I175">
        <f t="shared" si="13"/>
        <v>12.273200000000001</v>
      </c>
      <c r="J175" t="str">
        <f t="shared" si="14"/>
        <v>🔴 High Risk</v>
      </c>
    </row>
    <row r="176" spans="1:10" x14ac:dyDescent="0.15">
      <c r="A176" s="30" t="s">
        <v>26</v>
      </c>
      <c r="B176" s="2">
        <v>25</v>
      </c>
      <c r="C176" t="str">
        <f t="shared" si="10"/>
        <v>Needs Courier Optimization</v>
      </c>
      <c r="D176" s="5">
        <v>2.3699999999999999E-2</v>
      </c>
      <c r="E176" t="str">
        <f t="shared" si="11"/>
        <v>✅ Stable</v>
      </c>
      <c r="F176" s="31">
        <v>0.8</v>
      </c>
      <c r="G176" s="2">
        <v>123000</v>
      </c>
      <c r="H176" s="32" t="str">
        <f t="shared" si="12"/>
        <v>🎯 Sponsored Placement Target</v>
      </c>
      <c r="I176">
        <f t="shared" si="13"/>
        <v>12.29555</v>
      </c>
      <c r="J176" t="str">
        <f t="shared" si="14"/>
        <v>🔴 High Risk</v>
      </c>
    </row>
    <row r="177" spans="1:10" x14ac:dyDescent="0.15">
      <c r="A177" s="30" t="s">
        <v>38</v>
      </c>
      <c r="B177" s="2">
        <v>25</v>
      </c>
      <c r="C177" t="str">
        <f t="shared" si="10"/>
        <v>Needs Courier Optimization</v>
      </c>
      <c r="D177" s="5">
        <v>2.92E-2</v>
      </c>
      <c r="E177" t="str">
        <f t="shared" si="11"/>
        <v>✅ Stable</v>
      </c>
      <c r="F177" s="31">
        <v>0.49</v>
      </c>
      <c r="G177" s="2">
        <v>170448</v>
      </c>
      <c r="H177" s="32" t="str">
        <f t="shared" si="12"/>
        <v/>
      </c>
      <c r="I177">
        <f t="shared" si="13"/>
        <v>12.396799999999999</v>
      </c>
      <c r="J177" t="str">
        <f t="shared" si="14"/>
        <v>🔴 High Risk</v>
      </c>
    </row>
    <row r="178" spans="1:10" x14ac:dyDescent="0.15">
      <c r="A178" s="30" t="s">
        <v>206</v>
      </c>
      <c r="B178" s="2">
        <v>25</v>
      </c>
      <c r="C178" t="str">
        <f t="shared" si="10"/>
        <v>Needs Courier Optimization</v>
      </c>
      <c r="D178" s="5">
        <v>1.37E-2</v>
      </c>
      <c r="E178" t="str">
        <f t="shared" si="11"/>
        <v>✅ Stable</v>
      </c>
      <c r="F178" s="31">
        <v>7.0000000000000007E-2</v>
      </c>
      <c r="G178" s="2">
        <v>16440</v>
      </c>
      <c r="H178" s="32" t="str">
        <f t="shared" si="12"/>
        <v/>
      </c>
      <c r="I178">
        <f t="shared" si="13"/>
        <v>12.499549999999999</v>
      </c>
      <c r="J178" t="str">
        <f t="shared" si="14"/>
        <v>🔴 High Risk</v>
      </c>
    </row>
    <row r="179" spans="1:10" x14ac:dyDescent="0.15">
      <c r="A179" s="30" t="s">
        <v>183</v>
      </c>
      <c r="B179" s="2">
        <v>26</v>
      </c>
      <c r="C179" t="str">
        <f t="shared" si="10"/>
        <v>Needs Courier Optimization</v>
      </c>
      <c r="D179" s="5">
        <v>1.4E-2</v>
      </c>
      <c r="E179" t="str">
        <f t="shared" si="11"/>
        <v>✅ Stable</v>
      </c>
      <c r="F179" s="31">
        <v>1</v>
      </c>
      <c r="G179" s="2">
        <v>11460</v>
      </c>
      <c r="H179" s="32" t="str">
        <f t="shared" si="12"/>
        <v/>
      </c>
      <c r="I179">
        <f t="shared" si="13"/>
        <v>12.721</v>
      </c>
      <c r="J179" t="str">
        <f t="shared" si="14"/>
        <v>🔴 High Risk</v>
      </c>
    </row>
    <row r="180" spans="1:10" x14ac:dyDescent="0.15">
      <c r="A180" s="30" t="s">
        <v>95</v>
      </c>
      <c r="B180" s="2">
        <v>26</v>
      </c>
      <c r="C180" t="str">
        <f t="shared" si="10"/>
        <v>Needs Courier Optimization</v>
      </c>
      <c r="D180" s="5">
        <v>1.6299999999999999E-2</v>
      </c>
      <c r="E180" t="str">
        <f t="shared" si="11"/>
        <v>✅ Stable</v>
      </c>
      <c r="F180" s="31">
        <v>0.87</v>
      </c>
      <c r="G180" s="2">
        <v>44352</v>
      </c>
      <c r="H180" s="32" t="str">
        <f t="shared" si="12"/>
        <v/>
      </c>
      <c r="I180">
        <f t="shared" si="13"/>
        <v>12.763450000000001</v>
      </c>
      <c r="J180" t="str">
        <f t="shared" si="14"/>
        <v>🔴 High Risk</v>
      </c>
    </row>
    <row r="181" spans="1:10" x14ac:dyDescent="0.15">
      <c r="A181" s="30" t="s">
        <v>203</v>
      </c>
      <c r="B181" s="2">
        <v>26</v>
      </c>
      <c r="C181" t="str">
        <f t="shared" si="10"/>
        <v>Needs Courier Optimization</v>
      </c>
      <c r="D181" s="5">
        <v>1.4500000000000001E-2</v>
      </c>
      <c r="E181" t="str">
        <f t="shared" si="11"/>
        <v>✅ Stable</v>
      </c>
      <c r="F181" s="31">
        <v>0.85</v>
      </c>
      <c r="G181" s="2">
        <v>6240</v>
      </c>
      <c r="H181" s="32" t="str">
        <f t="shared" si="12"/>
        <v/>
      </c>
      <c r="I181">
        <f t="shared" si="13"/>
        <v>12.76675</v>
      </c>
      <c r="J181" t="str">
        <f t="shared" si="14"/>
        <v>🔴 High Risk</v>
      </c>
    </row>
    <row r="182" spans="1:10" x14ac:dyDescent="0.15">
      <c r="A182" s="30" t="s">
        <v>75</v>
      </c>
      <c r="B182" s="2">
        <v>27</v>
      </c>
      <c r="C182" t="str">
        <f t="shared" si="10"/>
        <v>Needs Courier Optimization</v>
      </c>
      <c r="D182" s="5">
        <v>2.29E-2</v>
      </c>
      <c r="E182" t="str">
        <f t="shared" si="11"/>
        <v>✅ Stable</v>
      </c>
      <c r="F182" s="31">
        <v>1</v>
      </c>
      <c r="G182" s="2">
        <v>65832</v>
      </c>
      <c r="H182" s="32" t="str">
        <f t="shared" si="12"/>
        <v/>
      </c>
      <c r="I182">
        <f t="shared" si="13"/>
        <v>13.234349999999999</v>
      </c>
      <c r="J182" t="str">
        <f t="shared" si="14"/>
        <v>🔴 High Risk</v>
      </c>
    </row>
    <row r="183" spans="1:10" x14ac:dyDescent="0.15">
      <c r="A183" s="30" t="s">
        <v>17</v>
      </c>
      <c r="B183" s="2">
        <v>28</v>
      </c>
      <c r="C183" t="str">
        <f t="shared" si="10"/>
        <v>Needs Courier Optimization</v>
      </c>
      <c r="D183" s="5">
        <v>1.4800000000000001E-2</v>
      </c>
      <c r="E183" t="str">
        <f t="shared" si="11"/>
        <v>✅ Stable</v>
      </c>
      <c r="F183" s="31">
        <v>0.77</v>
      </c>
      <c r="G183" s="2">
        <v>51840</v>
      </c>
      <c r="H183" s="32" t="str">
        <f t="shared" si="12"/>
        <v/>
      </c>
      <c r="I183">
        <f t="shared" si="13"/>
        <v>13.7912</v>
      </c>
      <c r="J183" t="str">
        <f t="shared" si="14"/>
        <v>🔴 High Risk</v>
      </c>
    </row>
    <row r="184" spans="1:10" x14ac:dyDescent="0.15">
      <c r="A184" s="30" t="s">
        <v>88</v>
      </c>
      <c r="B184" s="2">
        <v>28</v>
      </c>
      <c r="C184" t="str">
        <f t="shared" si="10"/>
        <v>Needs Courier Optimization</v>
      </c>
      <c r="D184" s="5">
        <v>2.06E-2</v>
      </c>
      <c r="E184" t="str">
        <f t="shared" si="11"/>
        <v>✅ Stable</v>
      </c>
      <c r="F184" s="31">
        <v>0.37</v>
      </c>
      <c r="G184" s="2">
        <v>221760</v>
      </c>
      <c r="H184" s="32" t="str">
        <f t="shared" si="12"/>
        <v/>
      </c>
      <c r="I184">
        <f t="shared" si="13"/>
        <v>13.9199</v>
      </c>
      <c r="J184" t="str">
        <f t="shared" si="14"/>
        <v>🔴 High Risk</v>
      </c>
    </row>
    <row r="185" spans="1:10" x14ac:dyDescent="0.15">
      <c r="A185" s="30" t="s">
        <v>137</v>
      </c>
      <c r="B185" s="2">
        <v>29</v>
      </c>
      <c r="C185" t="str">
        <f t="shared" si="10"/>
        <v>Needs Courier Optimization</v>
      </c>
      <c r="D185" s="5">
        <v>1.7399999999999999E-2</v>
      </c>
      <c r="E185" t="str">
        <f t="shared" si="11"/>
        <v>✅ Stable</v>
      </c>
      <c r="F185" s="31">
        <v>0.06</v>
      </c>
      <c r="G185" s="2">
        <v>28080</v>
      </c>
      <c r="H185" s="32" t="str">
        <f t="shared" si="12"/>
        <v/>
      </c>
      <c r="I185">
        <f t="shared" si="13"/>
        <v>14.508099999999999</v>
      </c>
      <c r="J185" t="str">
        <f t="shared" si="14"/>
        <v>🔴 High Risk</v>
      </c>
    </row>
    <row r="186" spans="1:10" x14ac:dyDescent="0.15">
      <c r="A186" s="30" t="s">
        <v>192</v>
      </c>
      <c r="B186" s="2">
        <v>30</v>
      </c>
      <c r="C186" t="str">
        <f t="shared" si="10"/>
        <v>Needs Courier Optimization</v>
      </c>
      <c r="D186" s="5">
        <v>1.7500000000000002E-2</v>
      </c>
      <c r="E186" t="str">
        <f t="shared" si="11"/>
        <v>✅ Stable</v>
      </c>
      <c r="F186" s="31">
        <v>0.33</v>
      </c>
      <c r="G186" s="2">
        <v>8148</v>
      </c>
      <c r="H186" s="32" t="str">
        <f t="shared" si="12"/>
        <v/>
      </c>
      <c r="I186">
        <f t="shared" si="13"/>
        <v>14.927249999999999</v>
      </c>
      <c r="J186" t="str">
        <f t="shared" si="14"/>
        <v>🔴 High Risk</v>
      </c>
    </row>
    <row r="187" spans="1:10" x14ac:dyDescent="0.15">
      <c r="A187" s="30" t="s">
        <v>108</v>
      </c>
      <c r="B187" s="2">
        <v>32</v>
      </c>
      <c r="C187" t="str">
        <f t="shared" si="10"/>
        <v>Needs Courier Optimization</v>
      </c>
      <c r="D187" s="5">
        <v>1.6899999999999998E-2</v>
      </c>
      <c r="E187" t="str">
        <f t="shared" si="11"/>
        <v>✅ Stable</v>
      </c>
      <c r="F187" s="31">
        <v>0.82</v>
      </c>
      <c r="G187" s="2">
        <v>17280</v>
      </c>
      <c r="H187" s="32" t="str">
        <f t="shared" si="12"/>
        <v/>
      </c>
      <c r="I187">
        <f t="shared" si="13"/>
        <v>15.779349999999999</v>
      </c>
      <c r="J187" t="str">
        <f t="shared" si="14"/>
        <v>🔴 High Risk</v>
      </c>
    </row>
    <row r="188" spans="1:10" x14ac:dyDescent="0.15">
      <c r="A188" s="30" t="s">
        <v>167</v>
      </c>
      <c r="B188" s="2">
        <v>32</v>
      </c>
      <c r="C188" t="str">
        <f t="shared" si="10"/>
        <v>Needs Courier Optimization</v>
      </c>
      <c r="D188" s="5">
        <v>2.9899999999999999E-2</v>
      </c>
      <c r="E188" t="str">
        <f t="shared" si="11"/>
        <v>✅ Stable</v>
      </c>
      <c r="F188" s="31">
        <v>0.13</v>
      </c>
      <c r="G188" s="2">
        <v>38880</v>
      </c>
      <c r="H188" s="32" t="str">
        <f t="shared" si="12"/>
        <v/>
      </c>
      <c r="I188">
        <f t="shared" si="13"/>
        <v>16.005849999999999</v>
      </c>
      <c r="J188" t="str">
        <f t="shared" si="14"/>
        <v>🔴 High Risk</v>
      </c>
    </row>
    <row r="189" spans="1:10" x14ac:dyDescent="0.15">
      <c r="A189" s="30" t="s">
        <v>21</v>
      </c>
      <c r="B189" s="2">
        <v>34</v>
      </c>
      <c r="C189" t="str">
        <f t="shared" si="10"/>
        <v>Needs Courier Optimization</v>
      </c>
      <c r="D189" s="5">
        <v>3.1600000000000003E-2</v>
      </c>
      <c r="E189" t="str">
        <f t="shared" si="11"/>
        <v>⚠️ Audit Recommended</v>
      </c>
      <c r="F189" s="31">
        <v>0.59</v>
      </c>
      <c r="G189" s="2">
        <v>209760</v>
      </c>
      <c r="H189" s="32" t="str">
        <f t="shared" si="12"/>
        <v/>
      </c>
      <c r="I189">
        <f t="shared" si="13"/>
        <v>16.8704</v>
      </c>
      <c r="J189" t="str">
        <f t="shared" si="14"/>
        <v>🔴 High Risk</v>
      </c>
    </row>
    <row r="190" spans="1:10" x14ac:dyDescent="0.15">
      <c r="A190" s="30" t="s">
        <v>157</v>
      </c>
      <c r="B190" s="2">
        <v>34</v>
      </c>
      <c r="C190" t="str">
        <f t="shared" si="10"/>
        <v>Needs Courier Optimization</v>
      </c>
      <c r="D190" s="5">
        <v>1.78E-2</v>
      </c>
      <c r="E190" t="str">
        <f t="shared" si="11"/>
        <v>✅ Stable</v>
      </c>
      <c r="F190" s="31">
        <v>0.03</v>
      </c>
      <c r="G190" s="2">
        <v>20448</v>
      </c>
      <c r="H190" s="32" t="str">
        <f t="shared" si="12"/>
        <v/>
      </c>
      <c r="I190">
        <f t="shared" si="13"/>
        <v>17.017700000000001</v>
      </c>
      <c r="J190" t="str">
        <f t="shared" si="14"/>
        <v>🔴 High Risk</v>
      </c>
    </row>
    <row r="191" spans="1:10" x14ac:dyDescent="0.15">
      <c r="A191" s="30" t="s">
        <v>140</v>
      </c>
      <c r="B191" s="2">
        <v>36</v>
      </c>
      <c r="C191" t="str">
        <f t="shared" si="10"/>
        <v>Needs Courier Optimization</v>
      </c>
      <c r="D191" s="5">
        <v>1.61E-2</v>
      </c>
      <c r="E191" t="str">
        <f t="shared" si="11"/>
        <v>✅ Stable</v>
      </c>
      <c r="F191" s="31">
        <v>0.57999999999999996</v>
      </c>
      <c r="G191" s="2">
        <v>27840</v>
      </c>
      <c r="H191" s="32" t="str">
        <f t="shared" si="12"/>
        <v/>
      </c>
      <c r="I191">
        <f t="shared" si="13"/>
        <v>17.850149999999999</v>
      </c>
      <c r="J191" t="str">
        <f t="shared" si="14"/>
        <v>🔴 High Risk</v>
      </c>
    </row>
    <row r="192" spans="1:10" x14ac:dyDescent="0.15">
      <c r="A192" s="30" t="s">
        <v>98</v>
      </c>
      <c r="B192" s="2">
        <v>37</v>
      </c>
      <c r="C192" t="str">
        <f t="shared" si="10"/>
        <v>Needs Courier Optimization</v>
      </c>
      <c r="D192" s="5">
        <v>2.6200000000000001E-2</v>
      </c>
      <c r="E192" t="str">
        <f t="shared" si="11"/>
        <v>✅ Stable</v>
      </c>
      <c r="F192" s="31">
        <v>0.93</v>
      </c>
      <c r="G192" s="2">
        <v>215280</v>
      </c>
      <c r="H192" s="32" t="str">
        <f t="shared" si="12"/>
        <v>🎯 Sponsored Placement Target</v>
      </c>
      <c r="I192">
        <f t="shared" si="13"/>
        <v>18.260300000000001</v>
      </c>
      <c r="J192" t="str">
        <f t="shared" si="14"/>
        <v>🔴 High Risk</v>
      </c>
    </row>
    <row r="193" spans="1:10" x14ac:dyDescent="0.15">
      <c r="A193" s="30" t="s">
        <v>19</v>
      </c>
      <c r="B193" s="2">
        <v>37</v>
      </c>
      <c r="C193" t="str">
        <f t="shared" si="10"/>
        <v>Needs Courier Optimization</v>
      </c>
      <c r="D193" s="5">
        <v>1.43E-2</v>
      </c>
      <c r="E193" t="str">
        <f t="shared" si="11"/>
        <v>✅ Stable</v>
      </c>
      <c r="F193" s="31">
        <v>0.64</v>
      </c>
      <c r="G193" s="2">
        <v>43524</v>
      </c>
      <c r="H193" s="32" t="str">
        <f t="shared" si="12"/>
        <v/>
      </c>
      <c r="I193">
        <f t="shared" si="13"/>
        <v>18.329450000000001</v>
      </c>
      <c r="J193" t="str">
        <f t="shared" si="14"/>
        <v>🔴 High Risk</v>
      </c>
    </row>
    <row r="194" spans="1:10" x14ac:dyDescent="0.15">
      <c r="A194" s="30" t="s">
        <v>52</v>
      </c>
      <c r="B194" s="2">
        <v>39</v>
      </c>
      <c r="C194" t="str">
        <f t="shared" ref="C194:C201" si="15">IF(B194&gt;10, "Needs Courier Optimization", "OK")</f>
        <v>Needs Courier Optimization</v>
      </c>
      <c r="D194" s="5">
        <v>0.02</v>
      </c>
      <c r="E194" t="str">
        <f t="shared" ref="E194:E201" si="16">IF(D194*100&gt;3, "⚠️ Audit Recommended", "✅ Stable")</f>
        <v>✅ Stable</v>
      </c>
      <c r="F194" s="31">
        <v>0.99</v>
      </c>
      <c r="G194" s="2">
        <v>96696</v>
      </c>
      <c r="H194" s="32" t="str">
        <f t="shared" ref="H194:H201" si="17">IF(AND(ISNUMBER(F194), F194&gt;=0.8, G194&gt;85000), "🎯 Sponsored Placement Target", "")</f>
        <v>🎯 Sponsored Placement Target</v>
      </c>
      <c r="I194">
        <f t="shared" ref="I194:I201" si="18">(D194 * 1.5) + (B194 * 0.5) - (F194 * 0.3)</f>
        <v>19.233000000000001</v>
      </c>
      <c r="J194" t="str">
        <f t="shared" ref="J194:J201" si="19">IF(I194&lt;=5,"🟢 Low Risk",IF(I194&lt;=10,"🟡 Medium Risk","🔴 High Risk"))</f>
        <v>🔴 High Risk</v>
      </c>
    </row>
    <row r="195" spans="1:10" x14ac:dyDescent="0.15">
      <c r="A195" s="30" t="s">
        <v>64</v>
      </c>
      <c r="B195" s="2">
        <v>40</v>
      </c>
      <c r="C195" t="str">
        <f t="shared" si="15"/>
        <v>Needs Courier Optimization</v>
      </c>
      <c r="D195" s="5">
        <v>2.6100000000000002E-2</v>
      </c>
      <c r="E195" t="str">
        <f t="shared" si="16"/>
        <v>✅ Stable</v>
      </c>
      <c r="F195" s="31">
        <v>0.79</v>
      </c>
      <c r="G195" s="2">
        <v>77112</v>
      </c>
      <c r="H195" s="32" t="str">
        <f t="shared" si="17"/>
        <v/>
      </c>
      <c r="I195">
        <f t="shared" si="18"/>
        <v>19.802150000000001</v>
      </c>
      <c r="J195" t="str">
        <f t="shared" si="19"/>
        <v>🔴 High Risk</v>
      </c>
    </row>
    <row r="196" spans="1:10" x14ac:dyDescent="0.15">
      <c r="A196" s="30" t="s">
        <v>59</v>
      </c>
      <c r="B196" s="2">
        <v>41</v>
      </c>
      <c r="C196" t="str">
        <f t="shared" si="15"/>
        <v>Needs Courier Optimization</v>
      </c>
      <c r="D196" s="5">
        <v>1.6299999999999999E-2</v>
      </c>
      <c r="E196" t="str">
        <f t="shared" si="16"/>
        <v>✅ Stable</v>
      </c>
      <c r="F196" s="31">
        <v>0.39</v>
      </c>
      <c r="G196" s="2">
        <v>84000</v>
      </c>
      <c r="H196" s="32" t="str">
        <f t="shared" si="17"/>
        <v/>
      </c>
      <c r="I196">
        <f t="shared" si="18"/>
        <v>20.407450000000001</v>
      </c>
      <c r="J196" t="str">
        <f t="shared" si="19"/>
        <v>🔴 High Risk</v>
      </c>
    </row>
    <row r="197" spans="1:10" x14ac:dyDescent="0.15">
      <c r="A197" s="30" t="s">
        <v>141</v>
      </c>
      <c r="B197" s="2">
        <v>44</v>
      </c>
      <c r="C197" t="str">
        <f t="shared" si="15"/>
        <v>Needs Courier Optimization</v>
      </c>
      <c r="D197" s="5">
        <v>1.4500000000000001E-2</v>
      </c>
      <c r="E197" t="str">
        <f t="shared" si="16"/>
        <v>✅ Stable</v>
      </c>
      <c r="F197" s="31">
        <v>0.67</v>
      </c>
      <c r="G197" s="2">
        <v>27648</v>
      </c>
      <c r="H197" s="32" t="str">
        <f t="shared" si="17"/>
        <v/>
      </c>
      <c r="I197">
        <f t="shared" si="18"/>
        <v>21.82075</v>
      </c>
      <c r="J197" t="str">
        <f t="shared" si="19"/>
        <v>🔴 High Risk</v>
      </c>
    </row>
    <row r="198" spans="1:10" x14ac:dyDescent="0.15">
      <c r="A198" s="33" t="s">
        <v>12</v>
      </c>
      <c r="B198" s="8">
        <v>45</v>
      </c>
      <c r="C198" t="str">
        <f t="shared" si="15"/>
        <v>Needs Courier Optimization</v>
      </c>
      <c r="D198" s="11">
        <v>2.9700000000000001E-2</v>
      </c>
      <c r="E198" t="str">
        <f t="shared" si="16"/>
        <v>✅ Stable</v>
      </c>
      <c r="F198" s="34">
        <v>0.23</v>
      </c>
      <c r="G198" s="8">
        <v>775008</v>
      </c>
      <c r="H198" s="32" t="str">
        <f t="shared" si="17"/>
        <v/>
      </c>
      <c r="I198">
        <f t="shared" si="18"/>
        <v>22.475550000000002</v>
      </c>
      <c r="J198" t="str">
        <f t="shared" si="19"/>
        <v>🔴 High Risk</v>
      </c>
    </row>
    <row r="199" spans="1:10" x14ac:dyDescent="0.15">
      <c r="A199" s="30" t="s">
        <v>42</v>
      </c>
      <c r="B199" s="2">
        <v>50</v>
      </c>
      <c r="C199" t="str">
        <f t="shared" si="15"/>
        <v>Needs Courier Optimization</v>
      </c>
      <c r="D199" s="5">
        <v>3.0300000000000001E-2</v>
      </c>
      <c r="E199" t="str">
        <f t="shared" si="16"/>
        <v>⚠️ Audit Recommended</v>
      </c>
      <c r="F199" s="31">
        <v>0.2</v>
      </c>
      <c r="G199" s="2">
        <v>120684</v>
      </c>
      <c r="H199" s="32" t="str">
        <f t="shared" si="17"/>
        <v/>
      </c>
      <c r="I199">
        <f t="shared" si="18"/>
        <v>24.98545</v>
      </c>
      <c r="J199" t="str">
        <f t="shared" si="19"/>
        <v>🔴 High Risk</v>
      </c>
    </row>
    <row r="200" spans="1:10" x14ac:dyDescent="0.15">
      <c r="A200" s="30" t="s">
        <v>34</v>
      </c>
      <c r="B200" s="2">
        <v>55</v>
      </c>
      <c r="C200" t="str">
        <f t="shared" si="15"/>
        <v>Needs Courier Optimization</v>
      </c>
      <c r="D200" s="5">
        <v>3.2599999999999997E-2</v>
      </c>
      <c r="E200" t="str">
        <f t="shared" si="16"/>
        <v>⚠️ Audit Recommended</v>
      </c>
      <c r="F200" s="31">
        <v>0.59</v>
      </c>
      <c r="G200" s="2">
        <v>134400</v>
      </c>
      <c r="H200" s="32" t="str">
        <f t="shared" si="17"/>
        <v/>
      </c>
      <c r="I200">
        <f t="shared" si="18"/>
        <v>27.3719</v>
      </c>
      <c r="J200" t="str">
        <f t="shared" si="19"/>
        <v>🔴 High Risk</v>
      </c>
    </row>
    <row r="201" spans="1:10" x14ac:dyDescent="0.15">
      <c r="A201" s="30" t="s">
        <v>41</v>
      </c>
      <c r="B201" s="2">
        <v>94</v>
      </c>
      <c r="C201" t="str">
        <f t="shared" si="15"/>
        <v>Needs Courier Optimization</v>
      </c>
      <c r="D201" s="5">
        <v>1.12E-2</v>
      </c>
      <c r="E201" t="str">
        <f t="shared" si="16"/>
        <v>✅ Stable</v>
      </c>
      <c r="F201" s="31">
        <v>0.06</v>
      </c>
      <c r="G201" s="2">
        <v>120960</v>
      </c>
      <c r="H201" s="32" t="str">
        <f t="shared" si="17"/>
        <v/>
      </c>
      <c r="I201">
        <f t="shared" si="18"/>
        <v>46.998800000000003</v>
      </c>
      <c r="J201" t="str">
        <f t="shared" si="19"/>
        <v>🔴 High Risk</v>
      </c>
    </row>
  </sheetData>
  <conditionalFormatting sqref="I1:I201 J1">
    <cfRule type="colorScale" priority="1">
      <colorScale>
        <cfvo type="min"/>
        <cfvo type="percentile" val="50"/>
        <cfvo type="max"/>
        <color rgb="FF63BE7B"/>
        <color rgb="FFFCFCFF"/>
        <color rgb="FFF8696B"/>
      </colorScale>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Data_Analysis</vt:lpstr>
      <vt:lpstr>3A-Top 10_Brands_by_Quant_Score</vt:lpstr>
      <vt:lpstr>3A_Qualitative_Analysis</vt:lpstr>
      <vt:lpstr>3A-Top 10_Brands_by_Qual_Score</vt:lpstr>
      <vt:lpstr>3A_Qual_Quant Analysis</vt:lpstr>
      <vt:lpstr>3A_Pivot Table for qual quant</vt:lpstr>
      <vt:lpstr>3B</vt:lpstr>
      <vt:lpstr>3C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Mansi Santosh Jagdale</cp:lastModifiedBy>
  <dcterms:created xsi:type="dcterms:W3CDTF">2025-05-05T00:15:36Z</dcterms:created>
  <dcterms:modified xsi:type="dcterms:W3CDTF">2025-05-12T14:43:17Z</dcterms:modified>
</cp:coreProperties>
</file>