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akumar40_cougarnet_uh_edu/Documents/Computer Networking/"/>
    </mc:Choice>
  </mc:AlternateContent>
  <xr:revisionPtr revIDLastSave="1497" documentId="8_{CA8D8E63-09C0-1940-92C3-8CD3BDD6256A}" xr6:coauthVersionLast="47" xr6:coauthVersionMax="47" xr10:uidLastSave="{8006D830-60DB-854E-B31F-26D1CE46FB42}"/>
  <bookViews>
    <workbookView xWindow="0" yWindow="740" windowWidth="30240" windowHeight="18900" activeTab="5" xr2:uid="{320A3487-FD9D-244C-A818-8D695D162B82}"/>
  </bookViews>
  <sheets>
    <sheet name="Single" sheetId="1" r:id="rId1"/>
    <sheet name="Two in same region" sheetId="2" r:id="rId2"/>
    <sheet name="All four" sheetId="3" r:id="rId3"/>
    <sheet name="t2micro" sheetId="4" r:id="rId4"/>
    <sheet name="t2xlarge" sheetId="5" r:id="rId5"/>
    <sheet name="netperf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3" i="5" l="1"/>
  <c r="W53" i="5"/>
  <c r="T53" i="5"/>
  <c r="U53" i="5"/>
  <c r="V52" i="5"/>
  <c r="W52" i="5" s="1"/>
  <c r="T52" i="5"/>
  <c r="U52" i="5"/>
  <c r="V22" i="5"/>
  <c r="W22" i="5"/>
  <c r="T22" i="5"/>
  <c r="U22" i="5" s="1"/>
  <c r="AD22" i="5" s="1"/>
  <c r="V21" i="5"/>
  <c r="W21" i="5"/>
  <c r="T21" i="5"/>
  <c r="U21" i="5" s="1"/>
  <c r="AD21" i="5" s="1"/>
  <c r="AF21" i="5" s="1"/>
  <c r="AC21" i="5"/>
  <c r="AG9" i="4"/>
  <c r="AG10" i="4"/>
  <c r="AG11" i="4"/>
  <c r="AG12" i="4"/>
  <c r="AG13" i="4"/>
  <c r="AG8" i="4"/>
  <c r="AF9" i="4"/>
  <c r="AF10" i="4"/>
  <c r="AF11" i="4"/>
  <c r="AF12" i="4"/>
  <c r="AF13" i="4"/>
  <c r="AF8" i="4"/>
  <c r="AE9" i="4"/>
  <c r="AE10" i="4"/>
  <c r="AE11" i="4"/>
  <c r="AE12" i="4"/>
  <c r="AE13" i="4"/>
  <c r="AE8" i="4"/>
  <c r="AD9" i="4"/>
  <c r="AD10" i="4"/>
  <c r="AD11" i="4"/>
  <c r="AD12" i="4"/>
  <c r="AD13" i="4"/>
  <c r="AD8" i="4"/>
  <c r="AC9" i="4"/>
  <c r="AC10" i="4"/>
  <c r="AC11" i="4"/>
  <c r="AC12" i="4"/>
  <c r="AC13" i="4"/>
  <c r="AC8" i="4"/>
  <c r="AB9" i="4"/>
  <c r="AB10" i="4"/>
  <c r="AB11" i="4"/>
  <c r="AB12" i="4"/>
  <c r="AB13" i="4"/>
  <c r="AB8" i="4"/>
  <c r="AC9" i="5"/>
  <c r="AC10" i="5"/>
  <c r="AC11" i="5"/>
  <c r="AC12" i="5"/>
  <c r="AC13" i="5"/>
  <c r="AC14" i="5"/>
  <c r="AC15" i="5"/>
  <c r="AC16" i="5"/>
  <c r="AC17" i="5"/>
  <c r="AC18" i="5"/>
  <c r="AC19" i="5"/>
  <c r="AC20" i="5"/>
  <c r="AC8" i="5"/>
  <c r="V51" i="5"/>
  <c r="W51" i="5" s="1"/>
  <c r="T51" i="5"/>
  <c r="U51" i="5" s="1"/>
  <c r="AE20" i="5" s="1"/>
  <c r="V20" i="5"/>
  <c r="W20" i="5" s="1"/>
  <c r="T20" i="5"/>
  <c r="U20" i="5" s="1"/>
  <c r="AD20" i="5" s="1"/>
  <c r="V19" i="5"/>
  <c r="W19" i="5" s="1"/>
  <c r="T19" i="5"/>
  <c r="U19" i="5"/>
  <c r="AD19" i="5" s="1"/>
  <c r="AF19" i="5" s="1"/>
  <c r="G7" i="6"/>
  <c r="G6" i="6"/>
  <c r="G5" i="6"/>
  <c r="G4" i="6"/>
  <c r="C7" i="6"/>
  <c r="C6" i="6"/>
  <c r="C5" i="6"/>
  <c r="C4" i="6"/>
  <c r="V25" i="4"/>
  <c r="W25" i="4" s="1"/>
  <c r="T25" i="4"/>
  <c r="U25" i="4" s="1"/>
  <c r="W9" i="4"/>
  <c r="W13" i="4"/>
  <c r="W14" i="4"/>
  <c r="V8" i="4"/>
  <c r="W8" i="4" s="1"/>
  <c r="T8" i="4"/>
  <c r="U8" i="4" s="1"/>
  <c r="V40" i="5"/>
  <c r="W40" i="5" s="1"/>
  <c r="V41" i="5"/>
  <c r="W41" i="5" s="1"/>
  <c r="V42" i="5"/>
  <c r="W42" i="5" s="1"/>
  <c r="V43" i="5"/>
  <c r="W43" i="5" s="1"/>
  <c r="V44" i="5"/>
  <c r="W44" i="5" s="1"/>
  <c r="V45" i="5"/>
  <c r="W45" i="5" s="1"/>
  <c r="V46" i="5"/>
  <c r="W46" i="5" s="1"/>
  <c r="V47" i="5"/>
  <c r="W47" i="5" s="1"/>
  <c r="V48" i="5"/>
  <c r="W48" i="5" s="1"/>
  <c r="V49" i="5"/>
  <c r="W49" i="5" s="1"/>
  <c r="V50" i="5"/>
  <c r="W50" i="5" s="1"/>
  <c r="T40" i="5"/>
  <c r="U40" i="5" s="1"/>
  <c r="AE9" i="5" s="1"/>
  <c r="T41" i="5"/>
  <c r="U41" i="5" s="1"/>
  <c r="AE10" i="5" s="1"/>
  <c r="T42" i="5"/>
  <c r="U42" i="5" s="1"/>
  <c r="AE11" i="5" s="1"/>
  <c r="T43" i="5"/>
  <c r="U43" i="5" s="1"/>
  <c r="AE12" i="5" s="1"/>
  <c r="T44" i="5"/>
  <c r="U44" i="5" s="1"/>
  <c r="AE13" i="5" s="1"/>
  <c r="T45" i="5"/>
  <c r="U45" i="5" s="1"/>
  <c r="AE14" i="5" s="1"/>
  <c r="T46" i="5"/>
  <c r="U46" i="5" s="1"/>
  <c r="AE15" i="5" s="1"/>
  <c r="T47" i="5"/>
  <c r="U47" i="5" s="1"/>
  <c r="AE16" i="5" s="1"/>
  <c r="T48" i="5"/>
  <c r="U48" i="5" s="1"/>
  <c r="AE17" i="5" s="1"/>
  <c r="T49" i="5"/>
  <c r="U49" i="5" s="1"/>
  <c r="AE18" i="5" s="1"/>
  <c r="T50" i="5"/>
  <c r="U50" i="5" s="1"/>
  <c r="AE19" i="5" s="1"/>
  <c r="V39" i="5"/>
  <c r="W39" i="5" s="1"/>
  <c r="T39" i="5"/>
  <c r="U39" i="5" s="1"/>
  <c r="AE8" i="5" s="1"/>
  <c r="T9" i="5"/>
  <c r="T10" i="5"/>
  <c r="U10" i="5" s="1"/>
  <c r="AD10" i="5" s="1"/>
  <c r="T11" i="5"/>
  <c r="U11" i="5" s="1"/>
  <c r="AD11" i="5" s="1"/>
  <c r="T12" i="5"/>
  <c r="U12" i="5" s="1"/>
  <c r="AD12" i="5" s="1"/>
  <c r="T13" i="5"/>
  <c r="U13" i="5" s="1"/>
  <c r="AD13" i="5" s="1"/>
  <c r="AF13" i="5" s="1"/>
  <c r="T14" i="5"/>
  <c r="U14" i="5" s="1"/>
  <c r="AD14" i="5" s="1"/>
  <c r="AF14" i="5" s="1"/>
  <c r="T15" i="5"/>
  <c r="U15" i="5" s="1"/>
  <c r="AD15" i="5" s="1"/>
  <c r="AF15" i="5" s="1"/>
  <c r="T16" i="5"/>
  <c r="U16" i="5" s="1"/>
  <c r="AD16" i="5" s="1"/>
  <c r="AF16" i="5" s="1"/>
  <c r="T17" i="5"/>
  <c r="T18" i="5"/>
  <c r="U18" i="5" s="1"/>
  <c r="AD18" i="5" s="1"/>
  <c r="AF18" i="5" s="1"/>
  <c r="W13" i="5"/>
  <c r="V9" i="5"/>
  <c r="W9" i="5" s="1"/>
  <c r="V10" i="5"/>
  <c r="W10" i="5" s="1"/>
  <c r="V11" i="5"/>
  <c r="W11" i="5" s="1"/>
  <c r="V12" i="5"/>
  <c r="W12" i="5" s="1"/>
  <c r="V13" i="5"/>
  <c r="V14" i="5"/>
  <c r="W14" i="5" s="1"/>
  <c r="V15" i="5"/>
  <c r="W15" i="5" s="1"/>
  <c r="V16" i="5"/>
  <c r="W16" i="5" s="1"/>
  <c r="V17" i="5"/>
  <c r="W17" i="5" s="1"/>
  <c r="V18" i="5"/>
  <c r="W18" i="5" s="1"/>
  <c r="U9" i="5"/>
  <c r="AD9" i="5" s="1"/>
  <c r="AF9" i="5" s="1"/>
  <c r="U17" i="5"/>
  <c r="AD17" i="5" s="1"/>
  <c r="AF17" i="5" s="1"/>
  <c r="V8" i="5"/>
  <c r="W8" i="5" s="1"/>
  <c r="T8" i="5"/>
  <c r="U8" i="5" s="1"/>
  <c r="AD8" i="5" s="1"/>
  <c r="AF8" i="5" s="1"/>
  <c r="V10" i="4"/>
  <c r="W10" i="4" s="1"/>
  <c r="V11" i="4"/>
  <c r="W11" i="4" s="1"/>
  <c r="V12" i="4"/>
  <c r="W12" i="4" s="1"/>
  <c r="V13" i="4"/>
  <c r="V14" i="4"/>
  <c r="V9" i="4"/>
  <c r="T10" i="4"/>
  <c r="U10" i="4" s="1"/>
  <c r="T11" i="4"/>
  <c r="U11" i="4" s="1"/>
  <c r="T12" i="4"/>
  <c r="U12" i="4" s="1"/>
  <c r="T13" i="4"/>
  <c r="U13" i="4" s="1"/>
  <c r="T14" i="4"/>
  <c r="U14" i="4" s="1"/>
  <c r="T9" i="4"/>
  <c r="U9" i="4" s="1"/>
  <c r="V27" i="4"/>
  <c r="W27" i="4" s="1"/>
  <c r="V28" i="4"/>
  <c r="W28" i="4" s="1"/>
  <c r="V29" i="4"/>
  <c r="W29" i="4" s="1"/>
  <c r="V30" i="4"/>
  <c r="W30" i="4" s="1"/>
  <c r="V26" i="4"/>
  <c r="W26" i="4" s="1"/>
  <c r="T27" i="4"/>
  <c r="U27" i="4" s="1"/>
  <c r="T28" i="4"/>
  <c r="U28" i="4" s="1"/>
  <c r="T29" i="4"/>
  <c r="U29" i="4" s="1"/>
  <c r="T30" i="4"/>
  <c r="U30" i="4" s="1"/>
  <c r="T26" i="4"/>
  <c r="U26" i="4" s="1"/>
  <c r="AF20" i="5" l="1"/>
  <c r="AF12" i="5"/>
  <c r="AF11" i="5"/>
  <c r="AF10" i="5"/>
  <c r="AG18" i="5"/>
  <c r="AH18" i="5"/>
  <c r="AG17" i="5"/>
  <c r="AH17" i="5"/>
  <c r="AH15" i="5"/>
  <c r="AG15" i="5"/>
  <c r="AH13" i="5"/>
  <c r="AG13" i="5"/>
  <c r="AG11" i="5"/>
  <c r="AH11" i="5"/>
  <c r="AH8" i="5"/>
  <c r="AG8" i="5"/>
  <c r="AG10" i="5"/>
  <c r="AH10" i="5"/>
  <c r="AG20" i="5"/>
  <c r="AH20" i="5"/>
  <c r="AG9" i="5"/>
  <c r="AH9" i="5"/>
  <c r="AG16" i="5"/>
  <c r="AH16" i="5"/>
  <c r="AG19" i="5"/>
  <c r="AH19" i="5"/>
  <c r="AH14" i="5"/>
  <c r="AG14" i="5"/>
  <c r="AG12" i="5"/>
  <c r="AH12" i="5"/>
</calcChain>
</file>

<file path=xl/sharedStrings.xml><?xml version="1.0" encoding="utf-8"?>
<sst xmlns="http://schemas.openxmlformats.org/spreadsheetml/2006/main" count="170" uniqueCount="34">
  <si>
    <t>t2.micro single (Ohio-Second)</t>
  </si>
  <si>
    <t>N</t>
  </si>
  <si>
    <t>t</t>
  </si>
  <si>
    <t>Gflops</t>
  </si>
  <si>
    <t>t2.xlarge single (Ohio-First)</t>
  </si>
  <si>
    <t>t2.micro two in same region (Ohio-First &amp; Ohio-Second)</t>
  </si>
  <si>
    <t>master</t>
  </si>
  <si>
    <t>t2.micro four in two regions (Ohio &amp; Tokyo)</t>
  </si>
  <si>
    <t>master = tokyo-first</t>
  </si>
  <si>
    <t>A</t>
  </si>
  <si>
    <t>B</t>
  </si>
  <si>
    <t>C</t>
  </si>
  <si>
    <t>D</t>
  </si>
  <si>
    <t>t2.xlarge four in two regions (Ohio &amp; Tokyo)</t>
  </si>
  <si>
    <t>t2.xlarge two in same region (Ohio-First &amp; Ohio-Second)</t>
  </si>
  <si>
    <t>t2.micro Single</t>
  </si>
  <si>
    <t>t2.xlarge Single</t>
  </si>
  <si>
    <t>Combined</t>
  </si>
  <si>
    <t>Total Time</t>
  </si>
  <si>
    <t>Total Gflops</t>
  </si>
  <si>
    <t>Avg Gflops</t>
  </si>
  <si>
    <t>Avg Time</t>
  </si>
  <si>
    <t>Within the same region</t>
  </si>
  <si>
    <t>Minimum Latency (ms)</t>
  </si>
  <si>
    <t>Mean Latency (ms)</t>
  </si>
  <si>
    <t>Maximum Latency (ms)</t>
  </si>
  <si>
    <t>Stddev Latency (ms)</t>
  </si>
  <si>
    <t>Across regions</t>
  </si>
  <si>
    <t>Single</t>
  </si>
  <si>
    <t>Two (same region)</t>
  </si>
  <si>
    <t>Four (two regions)</t>
  </si>
  <si>
    <t>Two - Single</t>
  </si>
  <si>
    <t>Four - Single</t>
  </si>
  <si>
    <t>Four -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</si>
</sst>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rgb="FF000000"/>
      <name val="-webkit-standard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0" fillId="0" borderId="0" xfId="0" applyNumberFormat="1"/>
    <xf numFmtId="164" fontId="2" fillId="5" borderId="1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3" fontId="2" fillId="2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2" fillId="2" borderId="13" xfId="0" applyFont="1" applyFill="1" applyBorder="1" applyAlignment="1">
      <alignment horizontal="center"/>
    </xf>
    <xf numFmtId="0" fontId="3" fillId="0" borderId="5" xfId="0" applyFont="1" applyBorder="1"/>
    <xf numFmtId="0" fontId="2" fillId="2" borderId="14" xfId="0" applyFont="1" applyFill="1" applyBorder="1" applyAlignment="1">
      <alignment horizontal="center"/>
    </xf>
    <xf numFmtId="0" fontId="3" fillId="0" borderId="3" xfId="0" applyFont="1" applyBorder="1"/>
    <xf numFmtId="0" fontId="3" fillId="0" borderId="6" xfId="0" applyFont="1" applyBorder="1"/>
    <xf numFmtId="0" fontId="1" fillId="3" borderId="14" xfId="0" applyFont="1" applyFill="1" applyBorder="1" applyAlignment="1">
      <alignment horizontal="center"/>
    </xf>
    <xf numFmtId="0" fontId="0" fillId="0" borderId="15" xfId="0" applyBorder="1"/>
    <xf numFmtId="0" fontId="6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18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/>
    </xf>
    <xf numFmtId="3" fontId="7" fillId="9" borderId="21" xfId="0" applyNumberFormat="1" applyFont="1" applyFill="1" applyBorder="1" applyAlignment="1">
      <alignment horizontal="center"/>
    </xf>
    <xf numFmtId="3" fontId="7" fillId="9" borderId="22" xfId="0" applyNumberFormat="1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24" xfId="0" applyFont="1" applyFill="1" applyBorder="1" applyAlignment="1">
      <alignment horizontal="center"/>
    </xf>
    <xf numFmtId="0" fontId="7" fillId="9" borderId="25" xfId="0" applyFont="1" applyFill="1" applyBorder="1" applyAlignment="1">
      <alignment horizontal="center"/>
    </xf>
    <xf numFmtId="0" fontId="7" fillId="9" borderId="26" xfId="0" applyFont="1" applyFill="1" applyBorder="1" applyAlignment="1">
      <alignment horizontal="center"/>
    </xf>
    <xf numFmtId="0" fontId="7" fillId="9" borderId="27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28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2" fillId="10" borderId="29" xfId="0" applyFont="1" applyFill="1" applyBorder="1" applyAlignment="1">
      <alignment horizontal="center"/>
    </xf>
    <xf numFmtId="0" fontId="2" fillId="10" borderId="30" xfId="0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horizontal="center"/>
    </xf>
    <xf numFmtId="3" fontId="4" fillId="6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6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t2.xlarge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Single!$B$19:$B$27</c:f>
              <c:numCache>
                <c:formatCode>#,##0</c:formatCode>
                <c:ptCount val="9"/>
                <c:pt idx="0">
                  <c:v>8000</c:v>
                </c:pt>
                <c:pt idx="1">
                  <c:v>10000</c:v>
                </c:pt>
                <c:pt idx="2">
                  <c:v>12000</c:v>
                </c:pt>
                <c:pt idx="3">
                  <c:v>15000</c:v>
                </c:pt>
                <c:pt idx="4">
                  <c:v>18000</c:v>
                </c:pt>
                <c:pt idx="5">
                  <c:v>20000</c:v>
                </c:pt>
                <c:pt idx="6">
                  <c:v>24000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Single!$D$19:$D$27</c:f>
              <c:numCache>
                <c:formatCode>0.000</c:formatCode>
                <c:ptCount val="9"/>
                <c:pt idx="0">
                  <c:v>33</c:v>
                </c:pt>
                <c:pt idx="1">
                  <c:v>33.863</c:v>
                </c:pt>
                <c:pt idx="2">
                  <c:v>34.399000000000001</c:v>
                </c:pt>
                <c:pt idx="3">
                  <c:v>34.814</c:v>
                </c:pt>
                <c:pt idx="4">
                  <c:v>35.14</c:v>
                </c:pt>
                <c:pt idx="5">
                  <c:v>35.326999999999998</c:v>
                </c:pt>
                <c:pt idx="6">
                  <c:v>35.536000000000001</c:v>
                </c:pt>
                <c:pt idx="7">
                  <c:v>35.293999999999997</c:v>
                </c:pt>
                <c:pt idx="8">
                  <c:v>36.029000000000003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F-AD4D-9BF3-D3C46C79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9487"/>
        <c:axId val="59022063"/>
      </c:scatterChart>
      <c:valAx>
        <c:axId val="5876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2063"/>
        <c:crosses val="autoZero"/>
        <c:crossBetween val="midCat"/>
      </c:valAx>
      <c:valAx>
        <c:axId val="5902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t2.micro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Single!$B$4:$B$9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9000</c:v>
                </c:pt>
                <c:pt idx="5">
                  <c:v>9500</c:v>
                </c:pt>
              </c:numCache>
            </c:numRef>
          </c:xVal>
          <c:yVal>
            <c:numRef>
              <c:f>Single!$D$4:$D$9</c:f>
              <c:numCache>
                <c:formatCode>General</c:formatCode>
                <c:ptCount val="6"/>
                <c:pt idx="0">
                  <c:v>18.966999999999999</c:v>
                </c:pt>
                <c:pt idx="1">
                  <c:v>26.373000000000001</c:v>
                </c:pt>
                <c:pt idx="2">
                  <c:v>30.492999999999999</c:v>
                </c:pt>
                <c:pt idx="3">
                  <c:v>33.540999999999997</c:v>
                </c:pt>
                <c:pt idx="4">
                  <c:v>34.042999999999999</c:v>
                </c:pt>
                <c:pt idx="5">
                  <c:v>34.112000000000002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5-2540-BC98-9FE30CD5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89951"/>
        <c:axId val="416541087"/>
      </c:scatterChart>
      <c:valAx>
        <c:axId val="41548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41087"/>
        <c:crosses val="autoZero"/>
        <c:crossBetween val="midCat"/>
      </c:valAx>
      <c:valAx>
        <c:axId val="4165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17</xdr:row>
      <xdr:rowOff>12700</xdr:rowOff>
    </xdr:from>
    <xdr:to>
      <xdr:col>10</xdr:col>
      <xdr:colOff>387350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E4679-E54E-61C3-C2B4-C289815AC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</xdr:row>
      <xdr:rowOff>0</xdr:rowOff>
    </xdr:from>
    <xdr:to>
      <xdr:col>10</xdr:col>
      <xdr:colOff>387350</xdr:colOff>
      <xdr:row>12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D3EA4-A731-1584-615A-01D68C120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2493-D5E7-2343-AF93-3B5BECDDACFF}">
  <dimension ref="B1:E31"/>
  <sheetViews>
    <sheetView workbookViewId="0">
      <selection activeCell="B16" sqref="B16:E27"/>
    </sheetView>
  </sheetViews>
  <sheetFormatPr baseColWidth="10" defaultColWidth="11" defaultRowHeight="16"/>
  <cols>
    <col min="2" max="2" width="11.83203125" bestFit="1" customWidth="1"/>
    <col min="3" max="3" width="15" customWidth="1"/>
    <col min="4" max="4" width="12.5" customWidth="1"/>
    <col min="5" max="5" width="14.33203125" customWidth="1"/>
  </cols>
  <sheetData>
    <row r="1" spans="2:5" ht="31">
      <c r="B1" s="54" t="s">
        <v>0</v>
      </c>
      <c r="C1" s="54"/>
      <c r="D1" s="54"/>
      <c r="E1" s="54"/>
    </row>
    <row r="3" spans="2:5" ht="26">
      <c r="B3" s="5" t="s">
        <v>1</v>
      </c>
      <c r="C3" s="5" t="s">
        <v>2</v>
      </c>
      <c r="D3" s="5" t="s">
        <v>3</v>
      </c>
    </row>
    <row r="4" spans="2:5" ht="21">
      <c r="B4" s="6">
        <v>1000</v>
      </c>
      <c r="C4" s="6">
        <v>0.04</v>
      </c>
      <c r="D4" s="6">
        <v>18.966999999999999</v>
      </c>
    </row>
    <row r="5" spans="2:5" ht="21">
      <c r="B5" s="6">
        <v>2000</v>
      </c>
      <c r="C5" s="6">
        <v>0.2</v>
      </c>
      <c r="D5" s="6">
        <v>26.373000000000001</v>
      </c>
    </row>
    <row r="6" spans="2:5" ht="21">
      <c r="B6" s="6">
        <v>4000</v>
      </c>
      <c r="C6" s="6">
        <v>1.4</v>
      </c>
      <c r="D6" s="6">
        <v>30.492999999999999</v>
      </c>
    </row>
    <row r="7" spans="2:5" ht="21">
      <c r="B7" s="6">
        <v>8000</v>
      </c>
      <c r="C7" s="6">
        <v>10.18</v>
      </c>
      <c r="D7" s="6">
        <v>33.540999999999997</v>
      </c>
    </row>
    <row r="8" spans="2:5" ht="21">
      <c r="B8" s="6">
        <v>9000</v>
      </c>
      <c r="C8" s="6">
        <v>14.28</v>
      </c>
      <c r="D8" s="6">
        <v>34.042999999999999</v>
      </c>
    </row>
    <row r="9" spans="2:5" ht="21">
      <c r="B9" s="6">
        <v>9500</v>
      </c>
      <c r="C9" s="6">
        <v>16.760000000000002</v>
      </c>
      <c r="D9" s="6">
        <v>34.112000000000002</v>
      </c>
    </row>
    <row r="12" spans="2:5" ht="21">
      <c r="B12" s="2"/>
      <c r="C12" s="2"/>
      <c r="D12" s="2"/>
    </row>
    <row r="13" spans="2:5" ht="21">
      <c r="B13" s="1"/>
      <c r="C13" s="1"/>
      <c r="D13" s="1"/>
    </row>
    <row r="14" spans="2:5" ht="21">
      <c r="B14" s="1"/>
      <c r="C14" s="1"/>
      <c r="D14" s="1"/>
    </row>
    <row r="15" spans="2:5" ht="21">
      <c r="B15" s="1"/>
      <c r="C15" s="1"/>
      <c r="D15" s="1"/>
    </row>
    <row r="16" spans="2:5" ht="31">
      <c r="B16" s="54" t="s">
        <v>4</v>
      </c>
      <c r="C16" s="54"/>
      <c r="D16" s="54"/>
      <c r="E16" s="54"/>
    </row>
    <row r="18" spans="2:4" ht="26">
      <c r="B18" s="5" t="s">
        <v>1</v>
      </c>
      <c r="C18" s="5" t="s">
        <v>2</v>
      </c>
      <c r="D18" s="5" t="s">
        <v>3</v>
      </c>
    </row>
    <row r="19" spans="2:4" ht="21">
      <c r="B19" s="7">
        <v>8000</v>
      </c>
      <c r="C19" s="6">
        <v>10.35</v>
      </c>
      <c r="D19" s="9">
        <v>33</v>
      </c>
    </row>
    <row r="20" spans="2:4" ht="21">
      <c r="B20" s="7">
        <v>10000</v>
      </c>
      <c r="C20" s="6">
        <v>19.690000000000001</v>
      </c>
      <c r="D20" s="9">
        <v>33.863</v>
      </c>
    </row>
    <row r="21" spans="2:4" ht="21">
      <c r="B21" s="7">
        <v>12000</v>
      </c>
      <c r="C21" s="6">
        <v>33.5</v>
      </c>
      <c r="D21" s="9">
        <v>34.399000000000001</v>
      </c>
    </row>
    <row r="22" spans="2:4" ht="21">
      <c r="B22" s="7">
        <v>15000</v>
      </c>
      <c r="C22" s="6">
        <v>64.64</v>
      </c>
      <c r="D22" s="9">
        <v>34.814</v>
      </c>
    </row>
    <row r="23" spans="2:4" ht="21">
      <c r="B23" s="7">
        <v>18000</v>
      </c>
      <c r="C23" s="6">
        <v>110.66</v>
      </c>
      <c r="D23" s="9">
        <v>35.14</v>
      </c>
    </row>
    <row r="24" spans="2:4" ht="21">
      <c r="B24" s="7">
        <v>20000</v>
      </c>
      <c r="C24" s="6">
        <v>150.99</v>
      </c>
      <c r="D24" s="9">
        <v>35.326999999999998</v>
      </c>
    </row>
    <row r="25" spans="2:4" ht="21">
      <c r="B25" s="7">
        <v>24000</v>
      </c>
      <c r="C25" s="6">
        <v>259.37</v>
      </c>
      <c r="D25" s="9">
        <v>35.536000000000001</v>
      </c>
    </row>
    <row r="26" spans="2:4" ht="21">
      <c r="B26" s="7">
        <v>32000</v>
      </c>
      <c r="C26" s="6">
        <v>619</v>
      </c>
      <c r="D26" s="9">
        <v>35.293999999999997</v>
      </c>
    </row>
    <row r="27" spans="2:4" ht="21">
      <c r="B27" s="7">
        <v>36000</v>
      </c>
      <c r="C27" s="6">
        <v>863.35</v>
      </c>
      <c r="D27" s="9">
        <v>36.029000000000003</v>
      </c>
    </row>
    <row r="28" spans="2:4">
      <c r="B28" s="8"/>
    </row>
    <row r="29" spans="2:4">
      <c r="B29" s="8"/>
    </row>
    <row r="30" spans="2:4">
      <c r="B30" s="8"/>
    </row>
    <row r="31" spans="2:4">
      <c r="B31" s="8"/>
    </row>
  </sheetData>
  <mergeCells count="2">
    <mergeCell ref="B1:E1"/>
    <mergeCell ref="B16:E16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DE09-92E8-4E45-890E-A406AAF3CB22}">
  <dimension ref="B1:K31"/>
  <sheetViews>
    <sheetView workbookViewId="0">
      <selection activeCell="J19" sqref="J19"/>
    </sheetView>
  </sheetViews>
  <sheetFormatPr baseColWidth="10" defaultColWidth="11" defaultRowHeight="16"/>
  <cols>
    <col min="3" max="4" width="10.83203125" customWidth="1"/>
    <col min="5" max="5" width="15.83203125" customWidth="1"/>
    <col min="7" max="8" width="10.83203125" customWidth="1"/>
    <col min="9" max="9" width="15.83203125" customWidth="1"/>
  </cols>
  <sheetData>
    <row r="1" spans="2:11" ht="17" thickBot="1"/>
    <row r="2" spans="2:11" ht="31">
      <c r="B2" s="58" t="s">
        <v>5</v>
      </c>
      <c r="C2" s="59"/>
      <c r="D2" s="59"/>
      <c r="E2" s="59"/>
      <c r="F2" s="59"/>
      <c r="G2" s="59"/>
      <c r="H2" s="59"/>
      <c r="I2" s="59"/>
      <c r="J2" s="59"/>
      <c r="K2" s="60"/>
    </row>
    <row r="3" spans="2:11">
      <c r="B3" s="11"/>
      <c r="K3" s="12"/>
    </row>
    <row r="4" spans="2:11">
      <c r="B4" s="11"/>
      <c r="K4" s="12"/>
    </row>
    <row r="5" spans="2:11" ht="26">
      <c r="B5" s="11"/>
      <c r="C5" s="61" t="s">
        <v>9</v>
      </c>
      <c r="D5" s="62"/>
      <c r="E5" s="63"/>
      <c r="G5" s="61" t="s">
        <v>10</v>
      </c>
      <c r="H5" s="62"/>
      <c r="I5" s="63"/>
      <c r="J5" t="s">
        <v>6</v>
      </c>
      <c r="K5" s="12"/>
    </row>
    <row r="6" spans="2:11" ht="26">
      <c r="B6" s="11"/>
      <c r="C6" s="4" t="s">
        <v>1</v>
      </c>
      <c r="D6" s="4" t="s">
        <v>2</v>
      </c>
      <c r="E6" s="4" t="s">
        <v>3</v>
      </c>
      <c r="G6" s="4" t="s">
        <v>1</v>
      </c>
      <c r="H6" s="4" t="s">
        <v>2</v>
      </c>
      <c r="I6" s="4" t="s">
        <v>3</v>
      </c>
      <c r="K6" s="12"/>
    </row>
    <row r="7" spans="2:11" ht="21">
      <c r="B7" s="11"/>
      <c r="C7" s="3">
        <v>1000</v>
      </c>
      <c r="D7" s="3">
        <v>0.03</v>
      </c>
      <c r="E7" s="3">
        <v>19.388000000000002</v>
      </c>
      <c r="G7" s="3">
        <v>1000</v>
      </c>
      <c r="H7" s="3">
        <v>0.03</v>
      </c>
      <c r="I7" s="3">
        <v>19.521000000000001</v>
      </c>
      <c r="K7" s="12"/>
    </row>
    <row r="8" spans="2:11" ht="21">
      <c r="B8" s="11"/>
      <c r="C8" s="3">
        <v>2000</v>
      </c>
      <c r="D8" s="3">
        <v>0.21</v>
      </c>
      <c r="E8" s="3">
        <v>25.725000000000001</v>
      </c>
      <c r="G8" s="3">
        <v>2000</v>
      </c>
      <c r="H8" s="3">
        <v>0.2</v>
      </c>
      <c r="I8" s="3">
        <v>26.335000000000001</v>
      </c>
      <c r="K8" s="12"/>
    </row>
    <row r="9" spans="2:11" ht="21">
      <c r="B9" s="11"/>
      <c r="C9" s="3">
        <v>4000</v>
      </c>
      <c r="D9" s="3">
        <v>1.39</v>
      </c>
      <c r="E9" s="3">
        <v>30.725000000000001</v>
      </c>
      <c r="G9" s="3">
        <v>4000</v>
      </c>
      <c r="H9" s="3">
        <v>1.38</v>
      </c>
      <c r="I9" s="3">
        <v>30.835000000000001</v>
      </c>
      <c r="K9" s="12"/>
    </row>
    <row r="10" spans="2:11" ht="21">
      <c r="B10" s="11"/>
      <c r="C10" s="3">
        <v>8000</v>
      </c>
      <c r="D10" s="3">
        <v>10.15</v>
      </c>
      <c r="E10" s="3">
        <v>33.622999999999998</v>
      </c>
      <c r="G10" s="3">
        <v>8000</v>
      </c>
      <c r="H10" s="3">
        <v>10.26</v>
      </c>
      <c r="I10" s="3">
        <v>33.271999999999998</v>
      </c>
      <c r="K10" s="12"/>
    </row>
    <row r="11" spans="2:11" ht="21">
      <c r="B11" s="11"/>
      <c r="C11" s="3">
        <v>9000</v>
      </c>
      <c r="D11" s="3">
        <v>14.3</v>
      </c>
      <c r="E11" s="3">
        <v>33.984999999999999</v>
      </c>
      <c r="G11" s="3">
        <v>9000</v>
      </c>
      <c r="H11" s="3">
        <v>14.35</v>
      </c>
      <c r="I11" s="3">
        <v>33.878999999999998</v>
      </c>
      <c r="K11" s="12"/>
    </row>
    <row r="12" spans="2:11" ht="21">
      <c r="B12" s="11"/>
      <c r="C12" s="3">
        <v>9500</v>
      </c>
      <c r="D12" s="3">
        <v>16.940000000000001</v>
      </c>
      <c r="E12" s="3">
        <v>33.756</v>
      </c>
      <c r="G12" s="3">
        <v>9500</v>
      </c>
      <c r="H12" s="3">
        <v>16.829999999999998</v>
      </c>
      <c r="I12" s="3">
        <v>33.972000000000001</v>
      </c>
      <c r="K12" s="12"/>
    </row>
    <row r="13" spans="2:11">
      <c r="B13" s="11"/>
      <c r="K13" s="12"/>
    </row>
    <row r="14" spans="2:11" ht="17" thickBot="1">
      <c r="B14" s="13"/>
      <c r="C14" s="14"/>
      <c r="D14" s="14"/>
      <c r="E14" s="14"/>
      <c r="F14" s="14"/>
      <c r="G14" s="14"/>
      <c r="H14" s="14"/>
      <c r="I14" s="14"/>
      <c r="J14" s="14"/>
      <c r="K14" s="15"/>
    </row>
    <row r="16" spans="2:11" ht="17" thickBot="1"/>
    <row r="17" spans="2:11">
      <c r="B17" s="10"/>
      <c r="C17" s="16"/>
      <c r="D17" s="16"/>
      <c r="E17" s="16"/>
      <c r="F17" s="16"/>
      <c r="G17" s="16"/>
      <c r="H17" s="16"/>
      <c r="I17" s="16"/>
      <c r="J17" s="16"/>
      <c r="K17" s="17"/>
    </row>
    <row r="18" spans="2:11" ht="31">
      <c r="B18" s="56" t="s">
        <v>14</v>
      </c>
      <c r="C18" s="54"/>
      <c r="D18" s="54"/>
      <c r="E18" s="54"/>
      <c r="F18" s="54"/>
      <c r="G18" s="54"/>
      <c r="H18" s="54"/>
      <c r="I18" s="54"/>
      <c r="J18" s="54"/>
      <c r="K18" s="57"/>
    </row>
    <row r="19" spans="2:11">
      <c r="B19" s="11"/>
      <c r="K19" s="12"/>
    </row>
    <row r="20" spans="2:11">
      <c r="B20" s="11"/>
      <c r="K20" s="12"/>
    </row>
    <row r="21" spans="2:11" ht="26">
      <c r="B21" s="11"/>
      <c r="C21" s="55" t="s">
        <v>9</v>
      </c>
      <c r="D21" s="55"/>
      <c r="E21" s="55"/>
      <c r="G21" s="55" t="s">
        <v>10</v>
      </c>
      <c r="H21" s="55"/>
      <c r="I21" s="55"/>
      <c r="K21" s="12"/>
    </row>
    <row r="22" spans="2:11" ht="26">
      <c r="B22" s="11"/>
      <c r="C22" s="4" t="s">
        <v>1</v>
      </c>
      <c r="D22" s="4" t="s">
        <v>2</v>
      </c>
      <c r="E22" s="4" t="s">
        <v>3</v>
      </c>
      <c r="G22" s="4" t="s">
        <v>1</v>
      </c>
      <c r="H22" s="4" t="s">
        <v>2</v>
      </c>
      <c r="I22" s="4" t="s">
        <v>3</v>
      </c>
      <c r="K22" s="12"/>
    </row>
    <row r="23" spans="2:11" ht="21">
      <c r="B23" s="11"/>
      <c r="C23" s="18">
        <v>8000</v>
      </c>
      <c r="D23" s="3">
        <v>10.29</v>
      </c>
      <c r="E23" s="3">
        <v>33.173000000000002</v>
      </c>
      <c r="G23" s="18">
        <v>8000</v>
      </c>
      <c r="H23" s="3">
        <v>10.36</v>
      </c>
      <c r="I23" s="3">
        <v>32.970999999999997</v>
      </c>
      <c r="K23" s="12"/>
    </row>
    <row r="24" spans="2:11" ht="21">
      <c r="B24" s="11"/>
      <c r="C24" s="18">
        <v>10000</v>
      </c>
      <c r="D24" s="3">
        <v>19.87</v>
      </c>
      <c r="E24" s="3">
        <v>33.552999999999997</v>
      </c>
      <c r="G24" s="18">
        <v>10000</v>
      </c>
      <c r="H24" s="3">
        <v>19.739999999999998</v>
      </c>
      <c r="I24" s="3">
        <v>33.779000000000003</v>
      </c>
      <c r="K24" s="12"/>
    </row>
    <row r="25" spans="2:11" ht="21">
      <c r="B25" s="11"/>
      <c r="C25" s="18">
        <v>12000</v>
      </c>
      <c r="D25" s="3">
        <v>33.520000000000003</v>
      </c>
      <c r="E25" s="3">
        <v>34.369</v>
      </c>
      <c r="G25" s="18">
        <v>12000</v>
      </c>
      <c r="H25" s="3">
        <v>33.71</v>
      </c>
      <c r="I25" s="3">
        <v>34.179000000000002</v>
      </c>
      <c r="K25" s="12"/>
    </row>
    <row r="26" spans="2:11" ht="21">
      <c r="B26" s="11"/>
      <c r="C26" s="18">
        <v>15000</v>
      </c>
      <c r="D26" s="3">
        <v>64.510000000000005</v>
      </c>
      <c r="E26" s="3">
        <v>34.881999999999998</v>
      </c>
      <c r="G26" s="18">
        <v>15000</v>
      </c>
      <c r="H26" s="3">
        <v>65.12</v>
      </c>
      <c r="I26" s="3">
        <v>34.557000000000002</v>
      </c>
      <c r="K26" s="12"/>
    </row>
    <row r="27" spans="2:11" ht="21">
      <c r="B27" s="11"/>
      <c r="C27" s="18">
        <v>18000</v>
      </c>
      <c r="D27" s="3">
        <v>109.21</v>
      </c>
      <c r="E27" s="3">
        <v>35.606000000000002</v>
      </c>
      <c r="G27" s="18">
        <v>18000</v>
      </c>
      <c r="H27" s="3">
        <v>110.52</v>
      </c>
      <c r="I27" s="3">
        <v>35.182000000000002</v>
      </c>
      <c r="K27" s="12"/>
    </row>
    <row r="28" spans="2:11" ht="21">
      <c r="B28" s="11"/>
      <c r="C28" s="18">
        <v>20000</v>
      </c>
      <c r="D28" s="3">
        <v>151.51</v>
      </c>
      <c r="E28" s="3">
        <v>35.204999999999998</v>
      </c>
      <c r="G28" s="18">
        <v>20000</v>
      </c>
      <c r="H28" s="3">
        <v>151.1</v>
      </c>
      <c r="I28" s="3">
        <v>35.301000000000002</v>
      </c>
      <c r="K28" s="12"/>
    </row>
    <row r="29" spans="2:11" ht="21">
      <c r="B29" s="11"/>
      <c r="C29" s="18">
        <v>24000</v>
      </c>
      <c r="D29" s="3">
        <v>257.64999999999998</v>
      </c>
      <c r="E29" s="3">
        <v>35.773000000000003</v>
      </c>
      <c r="G29" s="18">
        <v>24000</v>
      </c>
      <c r="H29" s="3">
        <v>260.11</v>
      </c>
      <c r="I29" s="3">
        <v>35.435000000000002</v>
      </c>
      <c r="K29" s="12"/>
    </row>
    <row r="30" spans="2:11" ht="21">
      <c r="B30" s="11"/>
      <c r="C30" s="18">
        <v>32000</v>
      </c>
      <c r="D30" s="3"/>
      <c r="E30" s="3"/>
      <c r="G30" s="18">
        <v>32000</v>
      </c>
      <c r="H30" s="3"/>
      <c r="I30" s="3"/>
      <c r="K30" s="12"/>
    </row>
    <row r="31" spans="2:11" ht="17" thickBot="1">
      <c r="B31" s="13"/>
      <c r="C31" s="14"/>
      <c r="D31" s="14"/>
      <c r="E31" s="14"/>
      <c r="F31" s="14"/>
      <c r="G31" s="14"/>
      <c r="H31" s="14"/>
      <c r="I31" s="14"/>
      <c r="J31" s="14"/>
      <c r="K31" s="15"/>
    </row>
  </sheetData>
  <mergeCells count="6">
    <mergeCell ref="C21:E21"/>
    <mergeCell ref="G21:I21"/>
    <mergeCell ref="B18:K18"/>
    <mergeCell ref="B2:K2"/>
    <mergeCell ref="C5:E5"/>
    <mergeCell ref="G5:I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2BB5-B660-AA46-AAA3-5F0807B117CA}">
  <dimension ref="B1:T30"/>
  <sheetViews>
    <sheetView zoomScale="93" workbookViewId="0">
      <selection activeCell="J33" sqref="J33"/>
    </sheetView>
  </sheetViews>
  <sheetFormatPr baseColWidth="10" defaultColWidth="11" defaultRowHeight="16"/>
  <sheetData>
    <row r="1" spans="2:20" ht="31">
      <c r="B1" s="10"/>
      <c r="C1" s="59" t="s">
        <v>7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17"/>
      <c r="T1" s="17" t="s">
        <v>8</v>
      </c>
    </row>
    <row r="2" spans="2:20">
      <c r="B2" s="11"/>
      <c r="R2" s="12"/>
    </row>
    <row r="3" spans="2:20">
      <c r="B3" s="11"/>
      <c r="R3" s="12"/>
    </row>
    <row r="4" spans="2:20" ht="26">
      <c r="B4" s="11"/>
      <c r="C4" s="55" t="s">
        <v>9</v>
      </c>
      <c r="D4" s="55"/>
      <c r="E4" s="55"/>
      <c r="G4" s="55" t="s">
        <v>10</v>
      </c>
      <c r="H4" s="55"/>
      <c r="I4" s="55"/>
      <c r="K4" s="55" t="s">
        <v>11</v>
      </c>
      <c r="L4" s="55"/>
      <c r="M4" s="55"/>
      <c r="O4" s="55" t="s">
        <v>12</v>
      </c>
      <c r="P4" s="55"/>
      <c r="Q4" s="55"/>
      <c r="R4" s="12"/>
    </row>
    <row r="5" spans="2:20" ht="26">
      <c r="B5" s="11"/>
      <c r="C5" s="4" t="s">
        <v>1</v>
      </c>
      <c r="D5" s="4" t="s">
        <v>2</v>
      </c>
      <c r="E5" s="4" t="s">
        <v>3</v>
      </c>
      <c r="G5" s="4" t="s">
        <v>1</v>
      </c>
      <c r="H5" s="4" t="s">
        <v>2</v>
      </c>
      <c r="I5" s="4" t="s">
        <v>3</v>
      </c>
      <c r="K5" s="4" t="s">
        <v>1</v>
      </c>
      <c r="L5" s="4" t="s">
        <v>2</v>
      </c>
      <c r="M5" s="4" t="s">
        <v>3</v>
      </c>
      <c r="O5" s="4" t="s">
        <v>1</v>
      </c>
      <c r="P5" s="4" t="s">
        <v>2</v>
      </c>
      <c r="Q5" s="4" t="s">
        <v>3</v>
      </c>
      <c r="R5" s="12"/>
    </row>
    <row r="6" spans="2:20" ht="21">
      <c r="B6" s="11"/>
      <c r="C6" s="3">
        <v>1000</v>
      </c>
      <c r="D6" s="3">
        <v>0.03</v>
      </c>
      <c r="E6" s="3">
        <v>19.207999999999998</v>
      </c>
      <c r="G6" s="3">
        <v>1000</v>
      </c>
      <c r="H6" s="3">
        <v>0.03</v>
      </c>
      <c r="I6" s="3">
        <v>19.725999999999999</v>
      </c>
      <c r="K6" s="3">
        <v>1000</v>
      </c>
      <c r="L6" s="3">
        <v>0.03</v>
      </c>
      <c r="M6" s="3">
        <v>19.777000000000001</v>
      </c>
      <c r="O6" s="3">
        <v>1000</v>
      </c>
      <c r="P6" s="3">
        <v>0.03</v>
      </c>
      <c r="Q6" s="3">
        <v>19.707000000000001</v>
      </c>
      <c r="R6" s="12"/>
    </row>
    <row r="7" spans="2:20" ht="21">
      <c r="B7" s="11"/>
      <c r="C7" s="3">
        <v>2000</v>
      </c>
      <c r="D7" s="3">
        <v>0.22</v>
      </c>
      <c r="E7" s="3">
        <v>24.120999999999999</v>
      </c>
      <c r="G7" s="3">
        <v>2000</v>
      </c>
      <c r="H7" s="3">
        <v>0.21</v>
      </c>
      <c r="I7" s="3">
        <v>25.95</v>
      </c>
      <c r="K7" s="3">
        <v>2000</v>
      </c>
      <c r="L7" s="3">
        <v>0.2</v>
      </c>
      <c r="M7" s="3">
        <v>26.526</v>
      </c>
      <c r="O7" s="3">
        <v>2000</v>
      </c>
      <c r="P7" s="3">
        <v>0.21</v>
      </c>
      <c r="Q7" s="3">
        <v>25.907</v>
      </c>
      <c r="R7" s="12"/>
    </row>
    <row r="8" spans="2:20" ht="21">
      <c r="B8" s="11"/>
      <c r="C8" s="3">
        <v>4000</v>
      </c>
      <c r="D8" s="3">
        <v>1.41</v>
      </c>
      <c r="E8" s="3">
        <v>30.257000000000001</v>
      </c>
      <c r="G8" s="3">
        <v>4000</v>
      </c>
      <c r="H8" s="3">
        <v>1.39</v>
      </c>
      <c r="I8" s="3">
        <v>30.8</v>
      </c>
      <c r="K8" s="3">
        <v>4000</v>
      </c>
      <c r="L8" s="3">
        <v>1.38</v>
      </c>
      <c r="M8" s="3">
        <v>30.847999999999999</v>
      </c>
      <c r="O8" s="3">
        <v>4000</v>
      </c>
      <c r="P8" s="3">
        <v>1.4</v>
      </c>
      <c r="Q8" s="3">
        <v>30.568000000000001</v>
      </c>
      <c r="R8" s="12"/>
    </row>
    <row r="9" spans="2:20" ht="21">
      <c r="B9" s="11"/>
      <c r="C9" s="3">
        <v>8000</v>
      </c>
      <c r="D9" s="3">
        <v>10.18</v>
      </c>
      <c r="E9" s="3">
        <v>33.527999999999999</v>
      </c>
      <c r="G9" s="3">
        <v>8000</v>
      </c>
      <c r="H9" s="3">
        <v>10.130000000000001</v>
      </c>
      <c r="I9" s="3">
        <v>33.692</v>
      </c>
      <c r="K9" s="3">
        <v>8000</v>
      </c>
      <c r="L9" s="3">
        <v>10.18</v>
      </c>
      <c r="M9" s="3">
        <v>33.524000000000001</v>
      </c>
      <c r="O9" s="3">
        <v>8000</v>
      </c>
      <c r="P9" s="3">
        <v>10.24</v>
      </c>
      <c r="Q9" s="3">
        <v>33.356999999999999</v>
      </c>
      <c r="R9" s="12"/>
    </row>
    <row r="10" spans="2:20" ht="21">
      <c r="B10" s="11"/>
      <c r="C10" s="3">
        <v>9000</v>
      </c>
      <c r="D10" s="3">
        <v>14.26</v>
      </c>
      <c r="E10" s="3">
        <v>34.82</v>
      </c>
      <c r="G10" s="3">
        <v>9000</v>
      </c>
      <c r="H10" s="3">
        <v>14.58</v>
      </c>
      <c r="I10" s="3">
        <v>33.53</v>
      </c>
      <c r="K10" s="3">
        <v>9000</v>
      </c>
      <c r="L10" s="3">
        <v>14.27</v>
      </c>
      <c r="M10" s="3">
        <v>34.067</v>
      </c>
      <c r="O10" s="3">
        <v>9000</v>
      </c>
      <c r="P10" s="3">
        <v>14.39</v>
      </c>
      <c r="Q10" s="3">
        <v>33.792000000000002</v>
      </c>
      <c r="R10" s="12"/>
    </row>
    <row r="11" spans="2:20" ht="17" thickBot="1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</row>
    <row r="16" spans="2:20" ht="17" thickBot="1"/>
    <row r="17" spans="2:18" ht="31">
      <c r="B17" s="10"/>
      <c r="C17" s="59" t="s">
        <v>13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17"/>
    </row>
    <row r="18" spans="2:18">
      <c r="B18" s="11"/>
      <c r="R18" s="12"/>
    </row>
    <row r="19" spans="2:18">
      <c r="B19" s="11"/>
      <c r="R19" s="12"/>
    </row>
    <row r="20" spans="2:18" ht="26">
      <c r="B20" s="11"/>
      <c r="C20" s="55" t="s">
        <v>9</v>
      </c>
      <c r="D20" s="55"/>
      <c r="E20" s="55"/>
      <c r="G20" s="55" t="s">
        <v>10</v>
      </c>
      <c r="H20" s="55"/>
      <c r="I20" s="55"/>
      <c r="K20" s="55" t="s">
        <v>11</v>
      </c>
      <c r="L20" s="55"/>
      <c r="M20" s="55"/>
      <c r="O20" s="55" t="s">
        <v>12</v>
      </c>
      <c r="P20" s="55"/>
      <c r="Q20" s="55"/>
      <c r="R20" s="12"/>
    </row>
    <row r="21" spans="2:18" ht="26">
      <c r="B21" s="11"/>
      <c r="C21" s="4" t="s">
        <v>1</v>
      </c>
      <c r="D21" s="4" t="s">
        <v>2</v>
      </c>
      <c r="E21" s="4" t="s">
        <v>3</v>
      </c>
      <c r="G21" s="4" t="s">
        <v>1</v>
      </c>
      <c r="H21" s="4" t="s">
        <v>2</v>
      </c>
      <c r="I21" s="4" t="s">
        <v>3</v>
      </c>
      <c r="K21" s="4" t="s">
        <v>1</v>
      </c>
      <c r="L21" s="4" t="s">
        <v>2</v>
      </c>
      <c r="M21" s="4" t="s">
        <v>3</v>
      </c>
      <c r="O21" s="4" t="s">
        <v>1</v>
      </c>
      <c r="P21" s="4" t="s">
        <v>2</v>
      </c>
      <c r="Q21" s="4" t="s">
        <v>3</v>
      </c>
      <c r="R21" s="12"/>
    </row>
    <row r="22" spans="2:18" ht="21">
      <c r="B22" s="11"/>
      <c r="C22" s="3">
        <v>8000</v>
      </c>
      <c r="D22" s="3">
        <v>10.3</v>
      </c>
      <c r="E22" s="3">
        <v>33.152000000000001</v>
      </c>
      <c r="G22" s="3">
        <v>8000</v>
      </c>
      <c r="H22" s="3">
        <v>10.42</v>
      </c>
      <c r="I22" s="3">
        <v>32.764000000000003</v>
      </c>
      <c r="K22" s="3">
        <v>8000</v>
      </c>
      <c r="L22" s="3">
        <v>10.37</v>
      </c>
      <c r="M22" s="3">
        <v>32.926000000000002</v>
      </c>
      <c r="O22" s="3">
        <v>8000</v>
      </c>
      <c r="P22" s="3">
        <v>10.52</v>
      </c>
      <c r="Q22" s="3">
        <v>32.460999999999999</v>
      </c>
      <c r="R22" s="12"/>
    </row>
    <row r="23" spans="2:18" ht="21">
      <c r="B23" s="11"/>
      <c r="C23" s="3">
        <v>10000</v>
      </c>
      <c r="D23" s="3">
        <v>19.670000000000002</v>
      </c>
      <c r="E23" s="3">
        <v>33.893999999999998</v>
      </c>
      <c r="G23" s="3">
        <v>10000</v>
      </c>
      <c r="H23" s="3">
        <v>19.93</v>
      </c>
      <c r="I23" s="3">
        <v>33.463000000000001</v>
      </c>
      <c r="K23" s="3">
        <v>10000</v>
      </c>
      <c r="L23" s="3">
        <v>19.920000000000002</v>
      </c>
      <c r="M23" s="3">
        <v>33.475999999999999</v>
      </c>
      <c r="O23" s="3">
        <v>10000</v>
      </c>
      <c r="P23" s="3">
        <v>20.170000000000002</v>
      </c>
      <c r="Q23" s="3">
        <v>30.062000000000001</v>
      </c>
      <c r="R23" s="12"/>
    </row>
    <row r="24" spans="2:18" ht="21">
      <c r="B24" s="11"/>
      <c r="C24" s="3">
        <v>12000</v>
      </c>
      <c r="D24" s="3">
        <v>33.380000000000003</v>
      </c>
      <c r="E24" s="3">
        <v>34.518999999999998</v>
      </c>
      <c r="G24" s="3">
        <v>12000</v>
      </c>
      <c r="H24" s="3">
        <v>33.869999999999997</v>
      </c>
      <c r="I24" s="3">
        <v>34.014000000000003</v>
      </c>
      <c r="K24" s="3">
        <v>12000</v>
      </c>
      <c r="L24" s="3">
        <v>33.770000000000003</v>
      </c>
      <c r="M24" s="3">
        <v>34.124000000000002</v>
      </c>
      <c r="O24" s="3">
        <v>12000</v>
      </c>
      <c r="P24" s="3">
        <v>34.11</v>
      </c>
      <c r="Q24" s="3">
        <v>33.777999999999999</v>
      </c>
      <c r="R24" s="12"/>
    </row>
    <row r="25" spans="2:18" ht="21">
      <c r="B25" s="11"/>
      <c r="C25" s="3">
        <v>15000</v>
      </c>
      <c r="D25" s="3">
        <v>64.63</v>
      </c>
      <c r="E25" s="3">
        <v>34.82</v>
      </c>
      <c r="G25" s="3">
        <v>15000</v>
      </c>
      <c r="H25" s="3">
        <v>65.08</v>
      </c>
      <c r="I25" s="3">
        <v>34.58</v>
      </c>
      <c r="K25" s="3">
        <v>15000</v>
      </c>
      <c r="L25" s="3">
        <v>65.13</v>
      </c>
      <c r="M25" s="3">
        <v>34.552</v>
      </c>
      <c r="O25" s="3">
        <v>15000</v>
      </c>
      <c r="P25" s="3">
        <v>65.599999999999994</v>
      </c>
      <c r="Q25" s="3">
        <v>34.305</v>
      </c>
      <c r="R25" s="12"/>
    </row>
    <row r="26" spans="2:18" ht="21">
      <c r="B26" s="11"/>
      <c r="C26" s="3">
        <v>18000</v>
      </c>
      <c r="D26" s="3">
        <v>110.44</v>
      </c>
      <c r="E26" s="3">
        <v>35.21</v>
      </c>
      <c r="G26" s="3">
        <v>18000</v>
      </c>
      <c r="H26" s="3">
        <v>112.3</v>
      </c>
      <c r="I26" s="3">
        <v>34.625999999999998</v>
      </c>
      <c r="K26" s="3">
        <v>18000</v>
      </c>
      <c r="L26" s="3">
        <v>111.41</v>
      </c>
      <c r="M26" s="3">
        <v>34.902999999999999</v>
      </c>
      <c r="O26" s="3">
        <v>18000</v>
      </c>
      <c r="P26" s="3">
        <v>112.22</v>
      </c>
      <c r="Q26" s="3">
        <v>34.651000000000003</v>
      </c>
      <c r="R26" s="12"/>
    </row>
    <row r="27" spans="2:18" ht="21">
      <c r="B27" s="11"/>
      <c r="C27" s="3">
        <v>20000</v>
      </c>
      <c r="D27" s="3">
        <v>150.72999999999999</v>
      </c>
      <c r="E27" s="3">
        <v>35.387</v>
      </c>
      <c r="G27" s="3">
        <v>20000</v>
      </c>
      <c r="H27" s="3">
        <v>152.13999999999999</v>
      </c>
      <c r="I27" s="3">
        <v>35.058</v>
      </c>
      <c r="K27" s="3">
        <v>20000</v>
      </c>
      <c r="L27" s="3">
        <v>153.61000000000001</v>
      </c>
      <c r="M27" s="3">
        <v>34.725000000000001</v>
      </c>
      <c r="O27" s="3">
        <v>20000</v>
      </c>
      <c r="P27" s="3">
        <v>152.87</v>
      </c>
      <c r="Q27" s="3">
        <v>34.892000000000003</v>
      </c>
      <c r="R27" s="12"/>
    </row>
    <row r="28" spans="2:18" ht="21">
      <c r="B28" s="11"/>
      <c r="C28" s="3">
        <v>24000</v>
      </c>
      <c r="D28" s="3">
        <v>258.73</v>
      </c>
      <c r="E28" s="3">
        <v>35.622999999999998</v>
      </c>
      <c r="G28" s="3">
        <v>24000</v>
      </c>
      <c r="H28" s="3">
        <v>260.57</v>
      </c>
      <c r="I28" s="3">
        <v>35.372999999999998</v>
      </c>
      <c r="K28" s="3">
        <v>24000</v>
      </c>
      <c r="L28" s="3">
        <v>262.95</v>
      </c>
      <c r="M28" s="3">
        <v>35.052</v>
      </c>
      <c r="O28" s="3">
        <v>24000</v>
      </c>
      <c r="P28" s="3">
        <v>262.54000000000002</v>
      </c>
      <c r="Q28" s="3">
        <v>35.106999999999999</v>
      </c>
      <c r="R28" s="12"/>
    </row>
    <row r="29" spans="2:18" ht="21">
      <c r="B29" s="11"/>
      <c r="C29" s="19">
        <v>32000</v>
      </c>
      <c r="D29" s="19">
        <v>597.25</v>
      </c>
      <c r="E29" s="19">
        <v>36.579000000000001</v>
      </c>
      <c r="G29" s="19">
        <v>32000</v>
      </c>
      <c r="H29" s="19">
        <v>601.22</v>
      </c>
      <c r="I29" s="19">
        <v>36.338000000000001</v>
      </c>
      <c r="K29" s="19">
        <v>32000</v>
      </c>
      <c r="L29" s="19">
        <v>620.11</v>
      </c>
      <c r="M29" s="19">
        <v>35.229999999999997</v>
      </c>
      <c r="O29" s="19">
        <v>32000</v>
      </c>
      <c r="P29" s="19">
        <v>618.46</v>
      </c>
      <c r="Q29" s="19">
        <v>35.325000000000003</v>
      </c>
      <c r="R29" s="12"/>
    </row>
    <row r="30" spans="2:18" ht="17" thickBot="1"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5"/>
    </row>
  </sheetData>
  <mergeCells count="10">
    <mergeCell ref="C17:Q17"/>
    <mergeCell ref="C20:E20"/>
    <mergeCell ref="G20:I20"/>
    <mergeCell ref="K20:M20"/>
    <mergeCell ref="O20:Q20"/>
    <mergeCell ref="C4:E4"/>
    <mergeCell ref="G4:I4"/>
    <mergeCell ref="K4:M4"/>
    <mergeCell ref="O4:Q4"/>
    <mergeCell ref="C1:Q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754B-C495-704D-8A72-CFB3742B7194}">
  <dimension ref="A1:AG31"/>
  <sheetViews>
    <sheetView topLeftCell="S1" zoomScale="75" workbookViewId="0">
      <selection activeCell="AD16" sqref="AD16"/>
    </sheetView>
  </sheetViews>
  <sheetFormatPr baseColWidth="10" defaultRowHeight="16"/>
  <cols>
    <col min="20" max="21" width="17.33203125" customWidth="1"/>
    <col min="22" max="23" width="17.83203125" customWidth="1"/>
    <col min="28" max="33" width="25.83203125" customWidth="1"/>
    <col min="38" max="39" width="17.33203125" customWidth="1"/>
    <col min="40" max="40" width="18" customWidth="1"/>
    <col min="41" max="42" width="17.83203125" customWidth="1"/>
  </cols>
  <sheetData>
    <row r="1" spans="1:33" ht="17" thickBot="1"/>
    <row r="2" spans="1:33" ht="21" customHeight="1">
      <c r="B2" s="10"/>
      <c r="C2" s="16"/>
      <c r="D2" s="16"/>
      <c r="E2" s="16"/>
      <c r="F2" s="17"/>
      <c r="J2" s="10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7"/>
    </row>
    <row r="3" spans="1:33" ht="31" customHeight="1">
      <c r="B3" s="11"/>
      <c r="C3" s="64" t="s">
        <v>15</v>
      </c>
      <c r="D3" s="64"/>
      <c r="E3" s="64"/>
      <c r="F3" s="27"/>
      <c r="G3" s="21"/>
      <c r="H3" s="21"/>
      <c r="I3" s="21"/>
      <c r="J3" s="24"/>
      <c r="K3" s="64" t="s">
        <v>5</v>
      </c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12"/>
    </row>
    <row r="4" spans="1:33" ht="21" customHeight="1">
      <c r="B4" s="11"/>
      <c r="F4" s="12"/>
      <c r="J4" s="11"/>
      <c r="X4" s="12"/>
    </row>
    <row r="5" spans="1:33" ht="21" customHeight="1">
      <c r="B5" s="11"/>
      <c r="F5" s="12"/>
      <c r="J5" s="11"/>
      <c r="X5" s="12"/>
    </row>
    <row r="6" spans="1:33" ht="27" thickBot="1">
      <c r="B6" s="11"/>
      <c r="F6" s="12"/>
      <c r="G6" s="22"/>
      <c r="J6" s="11"/>
      <c r="K6" s="55" t="s">
        <v>9</v>
      </c>
      <c r="L6" s="55"/>
      <c r="M6" s="55"/>
      <c r="O6" s="55" t="s">
        <v>10</v>
      </c>
      <c r="P6" s="55"/>
      <c r="Q6" s="55"/>
      <c r="S6" s="55" t="s">
        <v>17</v>
      </c>
      <c r="T6" s="55"/>
      <c r="U6" s="55"/>
      <c r="V6" s="55"/>
      <c r="W6" s="55"/>
      <c r="X6" s="12"/>
    </row>
    <row r="7" spans="1:33" ht="27" thickBot="1">
      <c r="B7" s="11"/>
      <c r="C7" s="5" t="s">
        <v>1</v>
      </c>
      <c r="D7" s="5" t="s">
        <v>2</v>
      </c>
      <c r="E7" s="5" t="s">
        <v>3</v>
      </c>
      <c r="F7" s="12"/>
      <c r="G7" s="20"/>
      <c r="J7" s="11"/>
      <c r="K7" s="4" t="s">
        <v>1</v>
      </c>
      <c r="L7" s="4" t="s">
        <v>2</v>
      </c>
      <c r="M7" s="4" t="s">
        <v>3</v>
      </c>
      <c r="O7" s="4" t="s">
        <v>1</v>
      </c>
      <c r="P7" s="4" t="s">
        <v>2</v>
      </c>
      <c r="Q7" s="4" t="s">
        <v>3</v>
      </c>
      <c r="S7" s="28" t="s">
        <v>1</v>
      </c>
      <c r="T7" s="28" t="s">
        <v>18</v>
      </c>
      <c r="U7" s="28" t="s">
        <v>21</v>
      </c>
      <c r="V7" s="28" t="s">
        <v>19</v>
      </c>
      <c r="W7" s="28" t="s">
        <v>20</v>
      </c>
      <c r="X7" s="12"/>
      <c r="AA7" s="46" t="s">
        <v>1</v>
      </c>
      <c r="AB7" s="44" t="s">
        <v>28</v>
      </c>
      <c r="AC7" s="44" t="s">
        <v>29</v>
      </c>
      <c r="AD7" s="44" t="s">
        <v>30</v>
      </c>
      <c r="AE7" s="44" t="s">
        <v>31</v>
      </c>
      <c r="AF7" s="44" t="s">
        <v>32</v>
      </c>
      <c r="AG7" s="45" t="s">
        <v>33</v>
      </c>
    </row>
    <row r="8" spans="1:33" ht="21" customHeight="1">
      <c r="B8" s="11"/>
      <c r="C8" s="6">
        <v>500</v>
      </c>
      <c r="D8" s="6">
        <v>0.01</v>
      </c>
      <c r="E8" s="6">
        <v>10.795999999999999</v>
      </c>
      <c r="F8" s="12"/>
      <c r="G8" s="2"/>
      <c r="J8" s="11"/>
      <c r="K8" s="3">
        <v>500</v>
      </c>
      <c r="L8" s="3">
        <v>0.01</v>
      </c>
      <c r="M8" s="3">
        <v>10.794</v>
      </c>
      <c r="N8" s="1"/>
      <c r="O8" s="3">
        <v>500</v>
      </c>
      <c r="P8" s="3">
        <v>0.01</v>
      </c>
      <c r="Q8" s="3">
        <v>11.132</v>
      </c>
      <c r="S8" s="3">
        <v>500</v>
      </c>
      <c r="T8" s="3">
        <f>L8+P8</f>
        <v>0.02</v>
      </c>
      <c r="U8" s="3">
        <f>T8/2</f>
        <v>0.01</v>
      </c>
      <c r="V8" s="3">
        <f>M8+Q8</f>
        <v>21.926000000000002</v>
      </c>
      <c r="W8" s="3">
        <f>V8/2</f>
        <v>10.963000000000001</v>
      </c>
      <c r="X8" s="12"/>
      <c r="AA8" s="39">
        <v>500</v>
      </c>
      <c r="AB8" s="41">
        <f>D8</f>
        <v>0.01</v>
      </c>
      <c r="AC8" s="42">
        <f>U8</f>
        <v>0.01</v>
      </c>
      <c r="AD8" s="42">
        <f>U25</f>
        <v>0.01</v>
      </c>
      <c r="AE8" s="42">
        <f>AC8-AB8</f>
        <v>0</v>
      </c>
      <c r="AF8" s="42">
        <f>AD8-AB8</f>
        <v>0</v>
      </c>
      <c r="AG8" s="43">
        <f>AD8-AC8</f>
        <v>0</v>
      </c>
    </row>
    <row r="9" spans="1:33" ht="21" customHeight="1">
      <c r="B9" s="11"/>
      <c r="C9" s="6">
        <v>1000</v>
      </c>
      <c r="D9" s="6">
        <v>0.04</v>
      </c>
      <c r="E9" s="6">
        <v>18.966999999999999</v>
      </c>
      <c r="F9" s="12"/>
      <c r="G9" s="2"/>
      <c r="J9" s="11"/>
      <c r="K9" s="3">
        <v>1000</v>
      </c>
      <c r="L9" s="3">
        <v>0.03</v>
      </c>
      <c r="M9" s="3">
        <v>19.388000000000002</v>
      </c>
      <c r="O9" s="3">
        <v>1000</v>
      </c>
      <c r="P9" s="3">
        <v>0.03</v>
      </c>
      <c r="Q9" s="3">
        <v>19.521000000000001</v>
      </c>
      <c r="S9" s="23">
        <v>1000</v>
      </c>
      <c r="T9" s="23">
        <f t="shared" ref="T9:T14" si="0">L9+P9</f>
        <v>0.06</v>
      </c>
      <c r="U9" s="3">
        <f t="shared" ref="U9:U14" si="1">T9/2</f>
        <v>0.03</v>
      </c>
      <c r="V9" s="23">
        <f t="shared" ref="V9:V14" si="2">M9+Q9</f>
        <v>38.909000000000006</v>
      </c>
      <c r="W9" s="3">
        <f t="shared" ref="W9:W14" si="3">V9/2</f>
        <v>19.454500000000003</v>
      </c>
      <c r="X9" s="12"/>
      <c r="AA9" s="39">
        <v>1000</v>
      </c>
      <c r="AB9" s="41">
        <f t="shared" ref="AB9:AB13" si="4">D9</f>
        <v>0.04</v>
      </c>
      <c r="AC9" s="42">
        <f t="shared" ref="AC9:AC13" si="5">U9</f>
        <v>0.03</v>
      </c>
      <c r="AD9" s="42">
        <f t="shared" ref="AD9:AD13" si="6">U26</f>
        <v>0.03</v>
      </c>
      <c r="AE9" s="42">
        <f t="shared" ref="AE9:AE13" si="7">AC9-AB9</f>
        <v>-1.0000000000000002E-2</v>
      </c>
      <c r="AF9" s="42">
        <f t="shared" ref="AF9:AF13" si="8">AD9-AB9</f>
        <v>-1.0000000000000002E-2</v>
      </c>
      <c r="AG9" s="43">
        <f t="shared" ref="AG9:AG13" si="9">AD9-AC9</f>
        <v>0</v>
      </c>
    </row>
    <row r="10" spans="1:33" ht="21" customHeight="1">
      <c r="B10" s="11"/>
      <c r="C10" s="6">
        <v>2000</v>
      </c>
      <c r="D10" s="6">
        <v>0.2</v>
      </c>
      <c r="E10" s="6">
        <v>26.373000000000001</v>
      </c>
      <c r="F10" s="12"/>
      <c r="G10" s="2"/>
      <c r="J10" s="11"/>
      <c r="K10" s="3">
        <v>2000</v>
      </c>
      <c r="L10" s="3">
        <v>0.21</v>
      </c>
      <c r="M10" s="3">
        <v>25.725000000000001</v>
      </c>
      <c r="O10" s="3">
        <v>2000</v>
      </c>
      <c r="P10" s="3">
        <v>0.2</v>
      </c>
      <c r="Q10" s="3">
        <v>26.335000000000001</v>
      </c>
      <c r="S10" s="3">
        <v>2000</v>
      </c>
      <c r="T10" s="3">
        <f t="shared" si="0"/>
        <v>0.41000000000000003</v>
      </c>
      <c r="U10" s="3">
        <f t="shared" si="1"/>
        <v>0.20500000000000002</v>
      </c>
      <c r="V10" s="3">
        <f t="shared" si="2"/>
        <v>52.06</v>
      </c>
      <c r="W10" s="3">
        <f t="shared" si="3"/>
        <v>26.03</v>
      </c>
      <c r="X10" s="12"/>
      <c r="AA10" s="39">
        <v>2000</v>
      </c>
      <c r="AB10" s="41">
        <f t="shared" si="4"/>
        <v>0.2</v>
      </c>
      <c r="AC10" s="42">
        <f t="shared" si="5"/>
        <v>0.20500000000000002</v>
      </c>
      <c r="AD10" s="42">
        <f t="shared" si="6"/>
        <v>0.21</v>
      </c>
      <c r="AE10" s="42">
        <f t="shared" si="7"/>
        <v>5.0000000000000044E-3</v>
      </c>
      <c r="AF10" s="42">
        <f t="shared" si="8"/>
        <v>9.9999999999999811E-3</v>
      </c>
      <c r="AG10" s="43">
        <f t="shared" si="9"/>
        <v>4.9999999999999767E-3</v>
      </c>
    </row>
    <row r="11" spans="1:33" ht="21" customHeight="1">
      <c r="B11" s="11"/>
      <c r="C11" s="6">
        <v>4000</v>
      </c>
      <c r="D11" s="6">
        <v>1.4</v>
      </c>
      <c r="E11" s="6">
        <v>30.492999999999999</v>
      </c>
      <c r="F11" s="12"/>
      <c r="G11" s="2"/>
      <c r="J11" s="11"/>
      <c r="K11" s="3">
        <v>4000</v>
      </c>
      <c r="L11" s="3">
        <v>1.39</v>
      </c>
      <c r="M11" s="3">
        <v>30.725000000000001</v>
      </c>
      <c r="O11" s="3">
        <v>4000</v>
      </c>
      <c r="P11" s="3">
        <v>1.38</v>
      </c>
      <c r="Q11" s="3">
        <v>30.835000000000001</v>
      </c>
      <c r="S11" s="3">
        <v>4000</v>
      </c>
      <c r="T11" s="3">
        <f t="shared" si="0"/>
        <v>2.7699999999999996</v>
      </c>
      <c r="U11" s="3">
        <f t="shared" si="1"/>
        <v>1.3849999999999998</v>
      </c>
      <c r="V11" s="3">
        <f t="shared" si="2"/>
        <v>61.56</v>
      </c>
      <c r="W11" s="3">
        <f t="shared" si="3"/>
        <v>30.78</v>
      </c>
      <c r="X11" s="12"/>
      <c r="AA11" s="39">
        <v>4000</v>
      </c>
      <c r="AB11" s="41">
        <f t="shared" si="4"/>
        <v>1.4</v>
      </c>
      <c r="AC11" s="42">
        <f t="shared" si="5"/>
        <v>1.3849999999999998</v>
      </c>
      <c r="AD11" s="42">
        <f t="shared" si="6"/>
        <v>1.395</v>
      </c>
      <c r="AE11" s="42">
        <f t="shared" si="7"/>
        <v>-1.5000000000000124E-2</v>
      </c>
      <c r="AF11" s="42">
        <f t="shared" si="8"/>
        <v>-4.9999999999998934E-3</v>
      </c>
      <c r="AG11" s="43">
        <f t="shared" si="9"/>
        <v>1.0000000000000231E-2</v>
      </c>
    </row>
    <row r="12" spans="1:33" ht="21" customHeight="1">
      <c r="B12" s="11"/>
      <c r="C12" s="6">
        <v>8000</v>
      </c>
      <c r="D12" s="6">
        <v>10.18</v>
      </c>
      <c r="E12" s="6">
        <v>33.540999999999997</v>
      </c>
      <c r="F12" s="12"/>
      <c r="G12" s="2"/>
      <c r="J12" s="11"/>
      <c r="K12" s="3">
        <v>8000</v>
      </c>
      <c r="L12" s="3">
        <v>10.15</v>
      </c>
      <c r="M12" s="3">
        <v>33.622999999999998</v>
      </c>
      <c r="O12" s="3">
        <v>8000</v>
      </c>
      <c r="P12" s="3">
        <v>10.26</v>
      </c>
      <c r="Q12" s="3">
        <v>33.271999999999998</v>
      </c>
      <c r="S12" s="3">
        <v>8000</v>
      </c>
      <c r="T12" s="3">
        <f t="shared" si="0"/>
        <v>20.41</v>
      </c>
      <c r="U12" s="3">
        <f t="shared" si="1"/>
        <v>10.205</v>
      </c>
      <c r="V12" s="3">
        <f t="shared" si="2"/>
        <v>66.894999999999996</v>
      </c>
      <c r="W12" s="3">
        <f t="shared" si="3"/>
        <v>33.447499999999998</v>
      </c>
      <c r="X12" s="12"/>
      <c r="AA12" s="39">
        <v>8000</v>
      </c>
      <c r="AB12" s="41">
        <f t="shared" si="4"/>
        <v>10.18</v>
      </c>
      <c r="AC12" s="42">
        <f t="shared" si="5"/>
        <v>10.205</v>
      </c>
      <c r="AD12" s="42">
        <f t="shared" si="6"/>
        <v>10.182500000000001</v>
      </c>
      <c r="AE12" s="42">
        <f t="shared" si="7"/>
        <v>2.5000000000000355E-2</v>
      </c>
      <c r="AF12" s="42">
        <f t="shared" si="8"/>
        <v>2.500000000001279E-3</v>
      </c>
      <c r="AG12" s="43">
        <f t="shared" si="9"/>
        <v>-2.2499999999999076E-2</v>
      </c>
    </row>
    <row r="13" spans="1:33" ht="21" customHeight="1" thickBot="1">
      <c r="B13" s="11"/>
      <c r="C13" s="6">
        <v>9000</v>
      </c>
      <c r="D13" s="6">
        <v>14.28</v>
      </c>
      <c r="E13" s="6">
        <v>34.042999999999999</v>
      </c>
      <c r="F13" s="12"/>
      <c r="G13" s="2"/>
      <c r="J13" s="11"/>
      <c r="K13" s="3">
        <v>9000</v>
      </c>
      <c r="L13" s="3">
        <v>14.3</v>
      </c>
      <c r="M13" s="3">
        <v>33.984999999999999</v>
      </c>
      <c r="O13" s="3">
        <v>9000</v>
      </c>
      <c r="P13" s="3">
        <v>14.35</v>
      </c>
      <c r="Q13" s="3">
        <v>33.878999999999998</v>
      </c>
      <c r="S13" s="3">
        <v>9000</v>
      </c>
      <c r="T13" s="3">
        <f t="shared" si="0"/>
        <v>28.65</v>
      </c>
      <c r="U13" s="3">
        <f t="shared" si="1"/>
        <v>14.324999999999999</v>
      </c>
      <c r="V13" s="3">
        <f t="shared" si="2"/>
        <v>67.864000000000004</v>
      </c>
      <c r="W13" s="3">
        <f t="shared" si="3"/>
        <v>33.932000000000002</v>
      </c>
      <c r="X13" s="12"/>
      <c r="AA13" s="40">
        <v>9000</v>
      </c>
      <c r="AB13" s="38">
        <f t="shared" si="4"/>
        <v>14.28</v>
      </c>
      <c r="AC13" s="35">
        <f t="shared" si="5"/>
        <v>14.324999999999999</v>
      </c>
      <c r="AD13" s="35">
        <f t="shared" si="6"/>
        <v>14.375</v>
      </c>
      <c r="AE13" s="50">
        <f t="shared" si="7"/>
        <v>4.4999999999999929E-2</v>
      </c>
      <c r="AF13" s="50">
        <f t="shared" si="8"/>
        <v>9.5000000000000639E-2</v>
      </c>
      <c r="AG13" s="51">
        <f t="shared" si="9"/>
        <v>5.0000000000000711E-2</v>
      </c>
    </row>
    <row r="14" spans="1:33" ht="21" customHeight="1">
      <c r="B14" s="11"/>
      <c r="C14" s="6">
        <v>9500</v>
      </c>
      <c r="D14" s="6">
        <v>16.760000000000002</v>
      </c>
      <c r="E14" s="6">
        <v>34.112000000000002</v>
      </c>
      <c r="F14" s="12"/>
      <c r="I14" s="12"/>
      <c r="K14" s="3">
        <v>9500</v>
      </c>
      <c r="L14" s="3">
        <v>16.940000000000001</v>
      </c>
      <c r="M14" s="3">
        <v>33.756</v>
      </c>
      <c r="O14" s="3">
        <v>9500</v>
      </c>
      <c r="P14" s="3">
        <v>16.829999999999998</v>
      </c>
      <c r="Q14" s="3">
        <v>33.972000000000001</v>
      </c>
      <c r="S14" s="3">
        <v>9500</v>
      </c>
      <c r="T14" s="3">
        <f t="shared" si="0"/>
        <v>33.769999999999996</v>
      </c>
      <c r="U14" s="3">
        <f t="shared" si="1"/>
        <v>16.884999999999998</v>
      </c>
      <c r="V14" s="3">
        <f t="shared" si="2"/>
        <v>67.728000000000009</v>
      </c>
      <c r="W14" s="3">
        <f t="shared" si="3"/>
        <v>33.864000000000004</v>
      </c>
      <c r="X14" s="12"/>
      <c r="AA14" s="49"/>
      <c r="AB14" s="2"/>
      <c r="AC14" s="2"/>
      <c r="AD14" s="2"/>
      <c r="AE14" s="2"/>
      <c r="AF14" s="2"/>
      <c r="AG14" s="2"/>
    </row>
    <row r="15" spans="1:33" ht="21" customHeight="1" thickBot="1">
      <c r="A15" s="12"/>
      <c r="B15" s="13"/>
      <c r="C15" s="14"/>
      <c r="D15" s="14"/>
      <c r="E15" s="14"/>
      <c r="F15" s="14"/>
      <c r="G15" s="11"/>
      <c r="I15" s="12"/>
      <c r="J15" s="1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5"/>
    </row>
    <row r="19" spans="1:25" ht="17" thickBot="1"/>
    <row r="20" spans="1:25" ht="21" customHeight="1">
      <c r="B20" s="10"/>
      <c r="C20" s="2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7"/>
    </row>
    <row r="21" spans="1:25" ht="30" customHeight="1">
      <c r="B21" s="11"/>
      <c r="C21" s="64" t="s">
        <v>7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12"/>
    </row>
    <row r="22" spans="1:25" ht="21" customHeight="1">
      <c r="B22" s="11"/>
      <c r="X22" s="12"/>
    </row>
    <row r="23" spans="1:25" ht="26">
      <c r="B23" s="11"/>
      <c r="C23" s="55" t="s">
        <v>9</v>
      </c>
      <c r="D23" s="55"/>
      <c r="E23" s="55"/>
      <c r="G23" s="55" t="s">
        <v>10</v>
      </c>
      <c r="H23" s="55"/>
      <c r="I23" s="55"/>
      <c r="K23" s="55" t="s">
        <v>11</v>
      </c>
      <c r="L23" s="55"/>
      <c r="M23" s="55"/>
      <c r="O23" s="55" t="s">
        <v>12</v>
      </c>
      <c r="P23" s="55"/>
      <c r="Q23" s="55"/>
      <c r="S23" s="55" t="s">
        <v>17</v>
      </c>
      <c r="T23" s="55"/>
      <c r="U23" s="55"/>
      <c r="V23" s="55"/>
      <c r="W23" s="55"/>
      <c r="X23" s="12"/>
    </row>
    <row r="24" spans="1:25" ht="26">
      <c r="B24" s="11"/>
      <c r="C24" s="4" t="s">
        <v>1</v>
      </c>
      <c r="D24" s="4" t="s">
        <v>2</v>
      </c>
      <c r="E24" s="4" t="s">
        <v>3</v>
      </c>
      <c r="G24" s="4" t="s">
        <v>1</v>
      </c>
      <c r="H24" s="4" t="s">
        <v>2</v>
      </c>
      <c r="I24" s="4" t="s">
        <v>3</v>
      </c>
      <c r="K24" s="4" t="s">
        <v>1</v>
      </c>
      <c r="L24" s="4" t="s">
        <v>2</v>
      </c>
      <c r="M24" s="4" t="s">
        <v>3</v>
      </c>
      <c r="O24" s="4" t="s">
        <v>1</v>
      </c>
      <c r="P24" s="4" t="s">
        <v>2</v>
      </c>
      <c r="Q24" s="4" t="s">
        <v>3</v>
      </c>
      <c r="S24" s="4" t="s">
        <v>1</v>
      </c>
      <c r="T24" s="4" t="s">
        <v>18</v>
      </c>
      <c r="U24" s="4" t="s">
        <v>21</v>
      </c>
      <c r="V24" s="4" t="s">
        <v>19</v>
      </c>
      <c r="W24" s="4" t="s">
        <v>20</v>
      </c>
      <c r="X24" s="12"/>
    </row>
    <row r="25" spans="1:25" ht="21" customHeight="1">
      <c r="B25" s="11"/>
      <c r="C25" s="3">
        <v>500</v>
      </c>
      <c r="D25" s="3">
        <v>0.01</v>
      </c>
      <c r="E25" s="3">
        <v>9.8315000000000001</v>
      </c>
      <c r="G25" s="3">
        <v>500</v>
      </c>
      <c r="H25" s="3">
        <v>0.01</v>
      </c>
      <c r="I25" s="3">
        <v>10.003</v>
      </c>
      <c r="K25" s="3">
        <v>500</v>
      </c>
      <c r="L25" s="3">
        <v>0.01</v>
      </c>
      <c r="M25" s="3">
        <v>9.5568000000000008</v>
      </c>
      <c r="O25" s="3">
        <v>500</v>
      </c>
      <c r="P25" s="3">
        <v>0.01</v>
      </c>
      <c r="Q25" s="3">
        <v>9.7698</v>
      </c>
      <c r="S25" s="3">
        <v>500</v>
      </c>
      <c r="T25" s="3">
        <f t="shared" ref="T25:T30" si="10">D25+H25+L25+P25</f>
        <v>0.04</v>
      </c>
      <c r="U25" s="3">
        <f>T25/4</f>
        <v>0.01</v>
      </c>
      <c r="V25" s="3">
        <f t="shared" ref="V25:V30" si="11">E25+I25+M25+Q25</f>
        <v>39.161100000000005</v>
      </c>
      <c r="W25" s="3">
        <f>V25/4</f>
        <v>9.7902750000000012</v>
      </c>
      <c r="X25" s="12"/>
    </row>
    <row r="26" spans="1:25" ht="21" customHeight="1">
      <c r="B26" s="11"/>
      <c r="C26" s="3">
        <v>1000</v>
      </c>
      <c r="D26" s="3">
        <v>0.03</v>
      </c>
      <c r="E26" s="3">
        <v>19.207999999999998</v>
      </c>
      <c r="G26" s="3">
        <v>1000</v>
      </c>
      <c r="H26" s="3">
        <v>0.03</v>
      </c>
      <c r="I26" s="3">
        <v>19.725999999999999</v>
      </c>
      <c r="K26" s="3">
        <v>1000</v>
      </c>
      <c r="L26" s="3">
        <v>0.03</v>
      </c>
      <c r="M26" s="3">
        <v>19.777000000000001</v>
      </c>
      <c r="O26" s="3">
        <v>1000</v>
      </c>
      <c r="P26" s="3">
        <v>0.03</v>
      </c>
      <c r="Q26" s="3">
        <v>19.707000000000001</v>
      </c>
      <c r="S26" s="3">
        <v>1000</v>
      </c>
      <c r="T26" s="3">
        <f t="shared" si="10"/>
        <v>0.12</v>
      </c>
      <c r="U26" s="3">
        <f t="shared" ref="U26:U30" si="12">T26/4</f>
        <v>0.03</v>
      </c>
      <c r="V26" s="3">
        <f t="shared" si="11"/>
        <v>78.418000000000006</v>
      </c>
      <c r="W26" s="3">
        <f t="shared" ref="W26:W30" si="13">V26/4</f>
        <v>19.604500000000002</v>
      </c>
      <c r="X26" s="12"/>
    </row>
    <row r="27" spans="1:25" ht="21" customHeight="1">
      <c r="B27" s="11"/>
      <c r="C27" s="3">
        <v>2000</v>
      </c>
      <c r="D27" s="3">
        <v>0.22</v>
      </c>
      <c r="E27" s="3">
        <v>24.120999999999999</v>
      </c>
      <c r="G27" s="3">
        <v>2000</v>
      </c>
      <c r="H27" s="3">
        <v>0.21</v>
      </c>
      <c r="I27" s="3">
        <v>25.95</v>
      </c>
      <c r="K27" s="3">
        <v>2000</v>
      </c>
      <c r="L27" s="3">
        <v>0.2</v>
      </c>
      <c r="M27" s="3">
        <v>26.526</v>
      </c>
      <c r="O27" s="3">
        <v>2000</v>
      </c>
      <c r="P27" s="3">
        <v>0.21</v>
      </c>
      <c r="Q27" s="3">
        <v>25.907</v>
      </c>
      <c r="S27" s="3">
        <v>2000</v>
      </c>
      <c r="T27" s="3">
        <f t="shared" si="10"/>
        <v>0.84</v>
      </c>
      <c r="U27" s="3">
        <f t="shared" si="12"/>
        <v>0.21</v>
      </c>
      <c r="V27" s="3">
        <f t="shared" si="11"/>
        <v>102.50399999999999</v>
      </c>
      <c r="W27" s="3">
        <f t="shared" si="13"/>
        <v>25.625999999999998</v>
      </c>
      <c r="X27" s="12"/>
    </row>
    <row r="28" spans="1:25" ht="21" customHeight="1">
      <c r="B28" s="11"/>
      <c r="C28" s="3">
        <v>4000</v>
      </c>
      <c r="D28" s="3">
        <v>1.41</v>
      </c>
      <c r="E28" s="3">
        <v>30.257000000000001</v>
      </c>
      <c r="G28" s="3">
        <v>4000</v>
      </c>
      <c r="H28" s="3">
        <v>1.39</v>
      </c>
      <c r="I28" s="3">
        <v>30.8</v>
      </c>
      <c r="K28" s="3">
        <v>4000</v>
      </c>
      <c r="L28" s="3">
        <v>1.38</v>
      </c>
      <c r="M28" s="3">
        <v>30.847999999999999</v>
      </c>
      <c r="O28" s="3">
        <v>4000</v>
      </c>
      <c r="P28" s="3">
        <v>1.4</v>
      </c>
      <c r="Q28" s="3">
        <v>30.568000000000001</v>
      </c>
      <c r="S28" s="3">
        <v>4000</v>
      </c>
      <c r="T28" s="3">
        <f t="shared" si="10"/>
        <v>5.58</v>
      </c>
      <c r="U28" s="3">
        <f t="shared" si="12"/>
        <v>1.395</v>
      </c>
      <c r="V28" s="3">
        <f t="shared" si="11"/>
        <v>122.473</v>
      </c>
      <c r="W28" s="3">
        <f t="shared" si="13"/>
        <v>30.61825</v>
      </c>
      <c r="X28" s="12"/>
    </row>
    <row r="29" spans="1:25" ht="21" customHeight="1">
      <c r="B29" s="11"/>
      <c r="C29" s="3">
        <v>8000</v>
      </c>
      <c r="D29" s="3">
        <v>10.18</v>
      </c>
      <c r="E29" s="3">
        <v>33.527999999999999</v>
      </c>
      <c r="G29" s="3">
        <v>8000</v>
      </c>
      <c r="H29" s="3">
        <v>10.130000000000001</v>
      </c>
      <c r="I29" s="3">
        <v>33.692</v>
      </c>
      <c r="K29" s="3">
        <v>8000</v>
      </c>
      <c r="L29" s="3">
        <v>10.18</v>
      </c>
      <c r="M29" s="3">
        <v>33.524000000000001</v>
      </c>
      <c r="O29" s="3">
        <v>8000</v>
      </c>
      <c r="P29" s="3">
        <v>10.24</v>
      </c>
      <c r="Q29" s="3">
        <v>33.356999999999999</v>
      </c>
      <c r="S29" s="3">
        <v>8000</v>
      </c>
      <c r="T29" s="3">
        <f t="shared" si="10"/>
        <v>40.730000000000004</v>
      </c>
      <c r="U29" s="3">
        <f t="shared" si="12"/>
        <v>10.182500000000001</v>
      </c>
      <c r="V29" s="3">
        <f t="shared" si="11"/>
        <v>134.101</v>
      </c>
      <c r="W29" s="3">
        <f t="shared" si="13"/>
        <v>33.52525</v>
      </c>
      <c r="X29" s="12"/>
    </row>
    <row r="30" spans="1:25" ht="21" customHeight="1">
      <c r="B30" s="11"/>
      <c r="C30" s="3">
        <v>9000</v>
      </c>
      <c r="D30" s="3">
        <v>14.26</v>
      </c>
      <c r="E30" s="3">
        <v>34.82</v>
      </c>
      <c r="G30" s="3">
        <v>9000</v>
      </c>
      <c r="H30" s="3">
        <v>14.58</v>
      </c>
      <c r="I30" s="3">
        <v>33.53</v>
      </c>
      <c r="K30" s="3">
        <v>9000</v>
      </c>
      <c r="L30" s="3">
        <v>14.27</v>
      </c>
      <c r="M30" s="3">
        <v>34.067</v>
      </c>
      <c r="O30" s="3">
        <v>9000</v>
      </c>
      <c r="P30" s="3">
        <v>14.39</v>
      </c>
      <c r="Q30" s="3">
        <v>33.792000000000002</v>
      </c>
      <c r="S30" s="3">
        <v>9000</v>
      </c>
      <c r="T30" s="3">
        <f t="shared" si="10"/>
        <v>57.5</v>
      </c>
      <c r="U30" s="3">
        <f t="shared" si="12"/>
        <v>14.375</v>
      </c>
      <c r="V30" s="3">
        <f t="shared" si="11"/>
        <v>136.209</v>
      </c>
      <c r="W30" s="3">
        <f t="shared" si="13"/>
        <v>34.052250000000001</v>
      </c>
      <c r="X30" s="12"/>
    </row>
    <row r="31" spans="1:25" ht="21" customHeight="1" thickBot="1">
      <c r="A31" s="12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1"/>
    </row>
  </sheetData>
  <mergeCells count="11">
    <mergeCell ref="K3:W3"/>
    <mergeCell ref="S23:W23"/>
    <mergeCell ref="S6:W6"/>
    <mergeCell ref="O6:Q6"/>
    <mergeCell ref="C21:W21"/>
    <mergeCell ref="C23:E23"/>
    <mergeCell ref="G23:I23"/>
    <mergeCell ref="K23:M23"/>
    <mergeCell ref="O23:Q23"/>
    <mergeCell ref="K6:M6"/>
    <mergeCell ref="C3:E3"/>
  </mergeCells>
  <pageMargins left="0.7" right="0.7" top="0.75" bottom="0.75" header="0.3" footer="0.3"/>
  <pageSetup orientation="portrait" horizontalDpi="0" verticalDpi="0"/>
  <ignoredErrors>
    <ignoredError sqref="V8:V14 V25:V3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A897-6CEC-BB4D-A52D-3A7A92B35F59}">
  <dimension ref="A2:AH54"/>
  <sheetViews>
    <sheetView topLeftCell="A15" zoomScale="81" workbookViewId="0">
      <selection activeCell="S30" sqref="S30"/>
    </sheetView>
  </sheetViews>
  <sheetFormatPr baseColWidth="10" defaultRowHeight="16"/>
  <cols>
    <col min="5" max="5" width="13.1640625" bestFit="1" customWidth="1"/>
    <col min="20" max="21" width="17.33203125" customWidth="1"/>
    <col min="22" max="23" width="17.83203125" customWidth="1"/>
    <col min="29" max="29" width="15.83203125" customWidth="1"/>
    <col min="30" max="34" width="25.83203125" customWidth="1"/>
  </cols>
  <sheetData>
    <row r="2" spans="2:34" ht="17" thickBot="1"/>
    <row r="3" spans="2:34" ht="21" customHeight="1">
      <c r="B3" s="10"/>
      <c r="C3" s="16"/>
      <c r="D3" s="16"/>
      <c r="E3" s="16"/>
      <c r="F3" s="17"/>
      <c r="J3" s="10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7"/>
    </row>
    <row r="4" spans="2:34" ht="31">
      <c r="B4" s="24"/>
      <c r="C4" s="64" t="s">
        <v>16</v>
      </c>
      <c r="D4" s="64"/>
      <c r="E4" s="64"/>
      <c r="F4" s="27"/>
      <c r="H4" s="21"/>
      <c r="I4" s="21"/>
      <c r="J4" s="24"/>
      <c r="K4" s="64" t="s">
        <v>14</v>
      </c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12"/>
    </row>
    <row r="5" spans="2:34" ht="21" customHeight="1">
      <c r="B5" s="11"/>
      <c r="F5" s="12"/>
      <c r="J5" s="11"/>
      <c r="X5" s="12"/>
    </row>
    <row r="6" spans="2:34" ht="27" thickBot="1">
      <c r="B6" s="11"/>
      <c r="F6" s="12"/>
      <c r="J6" s="11"/>
      <c r="K6" s="55" t="s">
        <v>9</v>
      </c>
      <c r="L6" s="55"/>
      <c r="M6" s="55"/>
      <c r="O6" s="55" t="s">
        <v>10</v>
      </c>
      <c r="P6" s="55"/>
      <c r="Q6" s="55"/>
      <c r="S6" s="55" t="s">
        <v>17</v>
      </c>
      <c r="T6" s="55"/>
      <c r="U6" s="55"/>
      <c r="V6" s="55"/>
      <c r="W6" s="55"/>
      <c r="X6" s="12"/>
    </row>
    <row r="7" spans="2:34" ht="27" thickBot="1">
      <c r="B7" s="11"/>
      <c r="C7" s="5" t="s">
        <v>1</v>
      </c>
      <c r="D7" s="5" t="s">
        <v>2</v>
      </c>
      <c r="E7" s="5" t="s">
        <v>3</v>
      </c>
      <c r="F7" s="12"/>
      <c r="J7" s="11"/>
      <c r="K7" s="4" t="s">
        <v>1</v>
      </c>
      <c r="L7" s="4" t="s">
        <v>2</v>
      </c>
      <c r="M7" s="4" t="s">
        <v>3</v>
      </c>
      <c r="O7" s="4" t="s">
        <v>1</v>
      </c>
      <c r="P7" s="4" t="s">
        <v>2</v>
      </c>
      <c r="Q7" s="4" t="s">
        <v>3</v>
      </c>
      <c r="S7" s="28" t="s">
        <v>1</v>
      </c>
      <c r="T7" s="28" t="s">
        <v>18</v>
      </c>
      <c r="U7" s="28" t="s">
        <v>21</v>
      </c>
      <c r="V7" s="28" t="s">
        <v>19</v>
      </c>
      <c r="W7" s="28" t="s">
        <v>20</v>
      </c>
      <c r="X7" s="12"/>
      <c r="AB7" s="46" t="s">
        <v>1</v>
      </c>
      <c r="AC7" s="44" t="s">
        <v>28</v>
      </c>
      <c r="AD7" s="44" t="s">
        <v>29</v>
      </c>
      <c r="AE7" s="44" t="s">
        <v>30</v>
      </c>
      <c r="AF7" s="44" t="s">
        <v>31</v>
      </c>
      <c r="AG7" s="44" t="s">
        <v>32</v>
      </c>
      <c r="AH7" s="45" t="s">
        <v>33</v>
      </c>
    </row>
    <row r="8" spans="2:34" ht="21" customHeight="1">
      <c r="B8" s="11"/>
      <c r="C8" s="7">
        <v>500</v>
      </c>
      <c r="D8" s="6">
        <v>0.01</v>
      </c>
      <c r="E8" s="9">
        <v>9.4207999999999998</v>
      </c>
      <c r="F8" s="12"/>
      <c r="J8" s="11"/>
      <c r="K8" s="18">
        <v>500</v>
      </c>
      <c r="L8" s="3">
        <v>0.01</v>
      </c>
      <c r="M8" s="3">
        <v>10.561999999999999</v>
      </c>
      <c r="O8" s="18">
        <v>500</v>
      </c>
      <c r="P8" s="3">
        <v>0.01</v>
      </c>
      <c r="Q8" s="3">
        <v>10.157</v>
      </c>
      <c r="S8" s="18">
        <v>500</v>
      </c>
      <c r="T8" s="3">
        <f>L8+P8</f>
        <v>0.02</v>
      </c>
      <c r="U8" s="3">
        <f>T8/2</f>
        <v>0.01</v>
      </c>
      <c r="V8" s="3">
        <f>M8+Q8</f>
        <v>20.719000000000001</v>
      </c>
      <c r="W8" s="3">
        <f>V8/2</f>
        <v>10.359500000000001</v>
      </c>
      <c r="X8" s="12"/>
      <c r="AB8" s="39">
        <v>500</v>
      </c>
      <c r="AC8" s="41">
        <f>D8</f>
        <v>0.01</v>
      </c>
      <c r="AD8" s="42">
        <f>U8</f>
        <v>0.01</v>
      </c>
      <c r="AE8" s="42">
        <f t="shared" ref="AE8:AE20" si="0">U39</f>
        <v>0.01</v>
      </c>
      <c r="AF8" s="42">
        <f>AD8-AC8</f>
        <v>0</v>
      </c>
      <c r="AG8" s="42">
        <f>AE8-AC8</f>
        <v>0</v>
      </c>
      <c r="AH8" s="43">
        <f>AE8-AD8</f>
        <v>0</v>
      </c>
    </row>
    <row r="9" spans="2:34" ht="21" customHeight="1">
      <c r="B9" s="11"/>
      <c r="C9" s="7">
        <v>1000</v>
      </c>
      <c r="D9" s="6">
        <v>0.03</v>
      </c>
      <c r="E9" s="9">
        <v>19.16</v>
      </c>
      <c r="F9" s="12"/>
      <c r="J9" s="11"/>
      <c r="K9" s="18">
        <v>1000</v>
      </c>
      <c r="L9" s="3">
        <v>0.04</v>
      </c>
      <c r="M9" s="3">
        <v>17.422000000000001</v>
      </c>
      <c r="O9" s="18">
        <v>1000</v>
      </c>
      <c r="P9" s="3">
        <v>0.03</v>
      </c>
      <c r="Q9" s="3">
        <v>19.486999999999998</v>
      </c>
      <c r="S9" s="18">
        <v>1000</v>
      </c>
      <c r="T9" s="3">
        <f t="shared" ref="T9:T22" si="1">L9+P9</f>
        <v>7.0000000000000007E-2</v>
      </c>
      <c r="U9" s="3">
        <f t="shared" ref="U9:U22" si="2">T9/2</f>
        <v>3.5000000000000003E-2</v>
      </c>
      <c r="V9" s="3">
        <f t="shared" ref="V9:V22" si="3">M9+Q9</f>
        <v>36.908999999999999</v>
      </c>
      <c r="W9" s="3">
        <f t="shared" ref="W9:W22" si="4">V9/2</f>
        <v>18.454499999999999</v>
      </c>
      <c r="X9" s="12"/>
      <c r="AB9" s="39">
        <v>1000</v>
      </c>
      <c r="AC9" s="37">
        <f t="shared" ref="AC9:AC21" si="5">D9</f>
        <v>0.03</v>
      </c>
      <c r="AD9" s="33">
        <f t="shared" ref="AD9:AD22" si="6">U9</f>
        <v>3.5000000000000003E-2</v>
      </c>
      <c r="AE9" s="33">
        <f t="shared" si="0"/>
        <v>3.7499999999999999E-2</v>
      </c>
      <c r="AF9" s="33">
        <f t="shared" ref="AF9:AF21" si="7">AD9-AC9</f>
        <v>5.0000000000000044E-3</v>
      </c>
      <c r="AG9" s="33">
        <f t="shared" ref="AG9:AG20" si="8">AE9-AC9</f>
        <v>7.4999999999999997E-3</v>
      </c>
      <c r="AH9" s="34">
        <f t="shared" ref="AH9:AH20" si="9">AE9-AD9</f>
        <v>2.4999999999999953E-3</v>
      </c>
    </row>
    <row r="10" spans="2:34" ht="21" customHeight="1">
      <c r="B10" s="11"/>
      <c r="C10" s="7">
        <v>2000</v>
      </c>
      <c r="D10" s="6">
        <v>0.21</v>
      </c>
      <c r="E10" s="9">
        <v>25.745000000000001</v>
      </c>
      <c r="F10" s="12"/>
      <c r="J10" s="11"/>
      <c r="K10" s="18">
        <v>2000</v>
      </c>
      <c r="L10" s="3">
        <v>0.21</v>
      </c>
      <c r="M10" s="3">
        <v>25.285</v>
      </c>
      <c r="O10" s="18">
        <v>2000</v>
      </c>
      <c r="P10" s="3">
        <v>0.2</v>
      </c>
      <c r="Q10" s="3">
        <v>26.363</v>
      </c>
      <c r="S10" s="18">
        <v>2000</v>
      </c>
      <c r="T10" s="3">
        <f t="shared" si="1"/>
        <v>0.41000000000000003</v>
      </c>
      <c r="U10" s="3">
        <f t="shared" si="2"/>
        <v>0.20500000000000002</v>
      </c>
      <c r="V10" s="3">
        <f t="shared" si="3"/>
        <v>51.647999999999996</v>
      </c>
      <c r="W10" s="3">
        <f t="shared" si="4"/>
        <v>25.823999999999998</v>
      </c>
      <c r="X10" s="12"/>
      <c r="AB10" s="39">
        <v>2000</v>
      </c>
      <c r="AC10" s="37">
        <f t="shared" si="5"/>
        <v>0.21</v>
      </c>
      <c r="AD10" s="33">
        <f t="shared" si="6"/>
        <v>0.20500000000000002</v>
      </c>
      <c r="AE10" s="33">
        <f t="shared" si="0"/>
        <v>0.20250000000000001</v>
      </c>
      <c r="AF10" s="33">
        <f t="shared" si="7"/>
        <v>-4.9999999999999767E-3</v>
      </c>
      <c r="AG10" s="33">
        <f t="shared" si="8"/>
        <v>-7.4999999999999789E-3</v>
      </c>
      <c r="AH10" s="34">
        <f t="shared" si="9"/>
        <v>-2.5000000000000022E-3</v>
      </c>
    </row>
    <row r="11" spans="2:34" ht="21" customHeight="1">
      <c r="B11" s="11"/>
      <c r="C11" s="7">
        <v>4000</v>
      </c>
      <c r="D11" s="6">
        <v>1.42</v>
      </c>
      <c r="E11" s="9">
        <v>29.994</v>
      </c>
      <c r="F11" s="12"/>
      <c r="J11" s="11"/>
      <c r="K11" s="18">
        <v>4000</v>
      </c>
      <c r="L11" s="3">
        <v>1.44</v>
      </c>
      <c r="M11" s="3">
        <v>29.856999999999999</v>
      </c>
      <c r="O11" s="18">
        <v>4000</v>
      </c>
      <c r="P11" s="3">
        <v>1.43</v>
      </c>
      <c r="Q11" s="3">
        <v>29.856999999999999</v>
      </c>
      <c r="S11" s="18">
        <v>4000</v>
      </c>
      <c r="T11" s="3">
        <f t="shared" si="1"/>
        <v>2.87</v>
      </c>
      <c r="U11" s="3">
        <f t="shared" si="2"/>
        <v>1.4350000000000001</v>
      </c>
      <c r="V11" s="3">
        <f t="shared" si="3"/>
        <v>59.713999999999999</v>
      </c>
      <c r="W11" s="3">
        <f t="shared" si="4"/>
        <v>29.856999999999999</v>
      </c>
      <c r="X11" s="12"/>
      <c r="AB11" s="39">
        <v>4000</v>
      </c>
      <c r="AC11" s="37">
        <f t="shared" si="5"/>
        <v>1.42</v>
      </c>
      <c r="AD11" s="33">
        <f t="shared" si="6"/>
        <v>1.4350000000000001</v>
      </c>
      <c r="AE11" s="33">
        <f t="shared" si="0"/>
        <v>1.42</v>
      </c>
      <c r="AF11" s="33">
        <f t="shared" si="7"/>
        <v>1.5000000000000124E-2</v>
      </c>
      <c r="AG11" s="33">
        <f t="shared" si="8"/>
        <v>0</v>
      </c>
      <c r="AH11" s="34">
        <f t="shared" si="9"/>
        <v>-1.5000000000000124E-2</v>
      </c>
    </row>
    <row r="12" spans="2:34" ht="21" customHeight="1">
      <c r="B12" s="11"/>
      <c r="C12" s="7">
        <v>8000</v>
      </c>
      <c r="D12" s="6">
        <v>10.35</v>
      </c>
      <c r="E12" s="9">
        <v>33</v>
      </c>
      <c r="F12" s="12"/>
      <c r="J12" s="11"/>
      <c r="K12" s="18">
        <v>8000</v>
      </c>
      <c r="L12" s="3">
        <v>10.29</v>
      </c>
      <c r="M12" s="3">
        <v>33.173000000000002</v>
      </c>
      <c r="O12" s="18">
        <v>8000</v>
      </c>
      <c r="P12" s="3">
        <v>10.36</v>
      </c>
      <c r="Q12" s="3">
        <v>32.970999999999997</v>
      </c>
      <c r="S12" s="23">
        <v>8000</v>
      </c>
      <c r="T12" s="3">
        <f t="shared" si="1"/>
        <v>20.65</v>
      </c>
      <c r="U12" s="3">
        <f t="shared" si="2"/>
        <v>10.324999999999999</v>
      </c>
      <c r="V12" s="3">
        <f t="shared" si="3"/>
        <v>66.144000000000005</v>
      </c>
      <c r="W12" s="3">
        <f t="shared" si="4"/>
        <v>33.072000000000003</v>
      </c>
      <c r="X12" s="12"/>
      <c r="AB12" s="39">
        <v>8000</v>
      </c>
      <c r="AC12" s="37">
        <f t="shared" si="5"/>
        <v>10.35</v>
      </c>
      <c r="AD12" s="33">
        <f t="shared" si="6"/>
        <v>10.324999999999999</v>
      </c>
      <c r="AE12" s="33">
        <f t="shared" si="0"/>
        <v>10.4025</v>
      </c>
      <c r="AF12" s="33">
        <f t="shared" si="7"/>
        <v>-2.5000000000000355E-2</v>
      </c>
      <c r="AG12" s="33">
        <f t="shared" si="8"/>
        <v>5.2500000000000213E-2</v>
      </c>
      <c r="AH12" s="34">
        <f t="shared" si="9"/>
        <v>7.7500000000000568E-2</v>
      </c>
    </row>
    <row r="13" spans="2:34" ht="21" customHeight="1">
      <c r="B13" s="11"/>
      <c r="C13" s="7">
        <v>10000</v>
      </c>
      <c r="D13" s="6">
        <v>19.690000000000001</v>
      </c>
      <c r="E13" s="9">
        <v>33.863</v>
      </c>
      <c r="F13" s="12"/>
      <c r="J13" s="11"/>
      <c r="K13" s="18">
        <v>10000</v>
      </c>
      <c r="L13" s="3">
        <v>19.87</v>
      </c>
      <c r="M13" s="3">
        <v>33.552999999999997</v>
      </c>
      <c r="O13" s="18">
        <v>10000</v>
      </c>
      <c r="P13" s="3">
        <v>19.739999999999998</v>
      </c>
      <c r="Q13" s="3">
        <v>33.779000000000003</v>
      </c>
      <c r="S13" s="3">
        <v>10000</v>
      </c>
      <c r="T13" s="3">
        <f t="shared" si="1"/>
        <v>39.61</v>
      </c>
      <c r="U13" s="3">
        <f t="shared" si="2"/>
        <v>19.805</v>
      </c>
      <c r="V13" s="3">
        <f t="shared" si="3"/>
        <v>67.331999999999994</v>
      </c>
      <c r="W13" s="3">
        <f t="shared" si="4"/>
        <v>33.665999999999997</v>
      </c>
      <c r="X13" s="12"/>
      <c r="AB13" s="39">
        <v>10000</v>
      </c>
      <c r="AC13" s="37">
        <f t="shared" si="5"/>
        <v>19.690000000000001</v>
      </c>
      <c r="AD13" s="33">
        <f t="shared" si="6"/>
        <v>19.805</v>
      </c>
      <c r="AE13" s="33">
        <f t="shared" si="0"/>
        <v>19.922499999999999</v>
      </c>
      <c r="AF13" s="33">
        <f t="shared" si="7"/>
        <v>0.11499999999999844</v>
      </c>
      <c r="AG13" s="33">
        <f t="shared" si="8"/>
        <v>0.23249999999999815</v>
      </c>
      <c r="AH13" s="34">
        <f t="shared" si="9"/>
        <v>0.11749999999999972</v>
      </c>
    </row>
    <row r="14" spans="2:34" ht="21" customHeight="1">
      <c r="B14" s="11"/>
      <c r="C14" s="7">
        <v>12000</v>
      </c>
      <c r="D14" s="6">
        <v>33.5</v>
      </c>
      <c r="E14" s="9">
        <v>34.399000000000001</v>
      </c>
      <c r="F14" s="12"/>
      <c r="J14" s="11"/>
      <c r="K14" s="18">
        <v>12000</v>
      </c>
      <c r="L14" s="3">
        <v>33.520000000000003</v>
      </c>
      <c r="M14" s="3">
        <v>34.369</v>
      </c>
      <c r="O14" s="18">
        <v>12000</v>
      </c>
      <c r="P14" s="3">
        <v>33.71</v>
      </c>
      <c r="Q14" s="3">
        <v>34.179000000000002</v>
      </c>
      <c r="S14" s="25">
        <v>12000</v>
      </c>
      <c r="T14" s="3">
        <f t="shared" si="1"/>
        <v>67.23</v>
      </c>
      <c r="U14" s="3">
        <f t="shared" si="2"/>
        <v>33.615000000000002</v>
      </c>
      <c r="V14" s="3">
        <f t="shared" si="3"/>
        <v>68.548000000000002</v>
      </c>
      <c r="W14" s="3">
        <f t="shared" si="4"/>
        <v>34.274000000000001</v>
      </c>
      <c r="X14" s="12"/>
      <c r="AB14" s="39">
        <v>12000</v>
      </c>
      <c r="AC14" s="37">
        <f t="shared" si="5"/>
        <v>33.5</v>
      </c>
      <c r="AD14" s="33">
        <f t="shared" si="6"/>
        <v>33.615000000000002</v>
      </c>
      <c r="AE14" s="33">
        <f t="shared" si="0"/>
        <v>33.782499999999999</v>
      </c>
      <c r="AF14" s="33">
        <f t="shared" si="7"/>
        <v>0.11500000000000199</v>
      </c>
      <c r="AG14" s="33">
        <f t="shared" si="8"/>
        <v>0.28249999999999886</v>
      </c>
      <c r="AH14" s="34">
        <f t="shared" si="9"/>
        <v>0.16749999999999687</v>
      </c>
    </row>
    <row r="15" spans="2:34" ht="21" customHeight="1">
      <c r="B15" s="11"/>
      <c r="C15" s="7">
        <v>15000</v>
      </c>
      <c r="D15" s="6">
        <v>64.64</v>
      </c>
      <c r="E15" s="9">
        <v>34.814</v>
      </c>
      <c r="F15" s="12"/>
      <c r="J15" s="11"/>
      <c r="K15" s="18">
        <v>15000</v>
      </c>
      <c r="L15" s="3">
        <v>64.510000000000005</v>
      </c>
      <c r="M15" s="3">
        <v>34.881999999999998</v>
      </c>
      <c r="O15" s="18">
        <v>15000</v>
      </c>
      <c r="P15" s="3">
        <v>65.12</v>
      </c>
      <c r="Q15" s="3">
        <v>34.557000000000002</v>
      </c>
      <c r="S15" s="3">
        <v>15000</v>
      </c>
      <c r="T15" s="3">
        <f t="shared" si="1"/>
        <v>129.63</v>
      </c>
      <c r="U15" s="3">
        <f t="shared" si="2"/>
        <v>64.814999999999998</v>
      </c>
      <c r="V15" s="3">
        <f t="shared" si="3"/>
        <v>69.438999999999993</v>
      </c>
      <c r="W15" s="3">
        <f t="shared" si="4"/>
        <v>34.719499999999996</v>
      </c>
      <c r="X15" s="12"/>
      <c r="AB15" s="39">
        <v>15000</v>
      </c>
      <c r="AC15" s="37">
        <f t="shared" si="5"/>
        <v>64.64</v>
      </c>
      <c r="AD15" s="33">
        <f t="shared" si="6"/>
        <v>64.814999999999998</v>
      </c>
      <c r="AE15" s="33">
        <f t="shared" si="0"/>
        <v>65.109999999999985</v>
      </c>
      <c r="AF15" s="33">
        <f t="shared" si="7"/>
        <v>0.17499999999999716</v>
      </c>
      <c r="AG15" s="33">
        <f t="shared" si="8"/>
        <v>0.46999999999998465</v>
      </c>
      <c r="AH15" s="34">
        <f t="shared" si="9"/>
        <v>0.29499999999998749</v>
      </c>
    </row>
    <row r="16" spans="2:34" ht="21" customHeight="1">
      <c r="B16" s="11"/>
      <c r="C16" s="7">
        <v>18000</v>
      </c>
      <c r="D16" s="6">
        <v>110.66</v>
      </c>
      <c r="E16" s="9">
        <v>35.14</v>
      </c>
      <c r="F16" s="12"/>
      <c r="I16" s="12"/>
      <c r="K16" s="18">
        <v>18000</v>
      </c>
      <c r="L16" s="3">
        <v>109.21</v>
      </c>
      <c r="M16" s="3">
        <v>35.606000000000002</v>
      </c>
      <c r="O16" s="18">
        <v>18000</v>
      </c>
      <c r="P16" s="3">
        <v>110.52</v>
      </c>
      <c r="Q16" s="3">
        <v>35.182000000000002</v>
      </c>
      <c r="S16" s="23">
        <v>18000</v>
      </c>
      <c r="T16" s="3">
        <f t="shared" si="1"/>
        <v>219.73</v>
      </c>
      <c r="U16" s="3">
        <f t="shared" si="2"/>
        <v>109.86499999999999</v>
      </c>
      <c r="V16" s="3">
        <f t="shared" si="3"/>
        <v>70.788000000000011</v>
      </c>
      <c r="W16" s="3">
        <f t="shared" si="4"/>
        <v>35.394000000000005</v>
      </c>
      <c r="X16" s="12"/>
      <c r="AB16" s="39">
        <v>18000</v>
      </c>
      <c r="AC16" s="37">
        <f t="shared" si="5"/>
        <v>110.66</v>
      </c>
      <c r="AD16" s="33">
        <f t="shared" si="6"/>
        <v>109.86499999999999</v>
      </c>
      <c r="AE16" s="33">
        <f t="shared" si="0"/>
        <v>111.5925</v>
      </c>
      <c r="AF16" s="33">
        <f t="shared" si="7"/>
        <v>-0.79500000000000171</v>
      </c>
      <c r="AG16" s="33">
        <f t="shared" si="8"/>
        <v>0.93250000000000455</v>
      </c>
      <c r="AH16" s="34">
        <f t="shared" si="9"/>
        <v>1.7275000000000063</v>
      </c>
    </row>
    <row r="17" spans="1:34" ht="21" customHeight="1">
      <c r="B17" s="11"/>
      <c r="C17" s="7">
        <v>20000</v>
      </c>
      <c r="D17" s="6">
        <v>150.99</v>
      </c>
      <c r="E17" s="9">
        <v>35.326999999999998</v>
      </c>
      <c r="F17" s="12"/>
      <c r="I17" s="12"/>
      <c r="K17" s="18">
        <v>20000</v>
      </c>
      <c r="L17" s="3">
        <v>151.51</v>
      </c>
      <c r="M17" s="3">
        <v>35.204999999999998</v>
      </c>
      <c r="O17" s="18">
        <v>20000</v>
      </c>
      <c r="P17" s="3">
        <v>151.1</v>
      </c>
      <c r="Q17" s="3">
        <v>35.301000000000002</v>
      </c>
      <c r="S17" s="3">
        <v>20000</v>
      </c>
      <c r="T17" s="3">
        <f t="shared" si="1"/>
        <v>302.61</v>
      </c>
      <c r="U17" s="3">
        <f t="shared" si="2"/>
        <v>151.30500000000001</v>
      </c>
      <c r="V17" s="3">
        <f t="shared" si="3"/>
        <v>70.506</v>
      </c>
      <c r="W17" s="3">
        <f t="shared" si="4"/>
        <v>35.253</v>
      </c>
      <c r="X17" s="29"/>
      <c r="AB17" s="39">
        <v>20000</v>
      </c>
      <c r="AC17" s="37">
        <f t="shared" si="5"/>
        <v>150.99</v>
      </c>
      <c r="AD17" s="33">
        <f t="shared" si="6"/>
        <v>151.30500000000001</v>
      </c>
      <c r="AE17" s="33">
        <f t="shared" si="0"/>
        <v>152.33750000000001</v>
      </c>
      <c r="AF17" s="33">
        <f t="shared" si="7"/>
        <v>0.31499999999999773</v>
      </c>
      <c r="AG17" s="33">
        <f t="shared" si="8"/>
        <v>1.3474999999999966</v>
      </c>
      <c r="AH17" s="34">
        <f t="shared" si="9"/>
        <v>1.0324999999999989</v>
      </c>
    </row>
    <row r="18" spans="1:34" ht="21" customHeight="1">
      <c r="A18" s="12"/>
      <c r="C18" s="7">
        <v>24000</v>
      </c>
      <c r="D18" s="6">
        <v>259.37</v>
      </c>
      <c r="E18" s="9">
        <v>35.536000000000001</v>
      </c>
      <c r="F18" s="12"/>
      <c r="I18" s="12"/>
      <c r="J18" s="11"/>
      <c r="K18" s="18">
        <v>24000</v>
      </c>
      <c r="L18" s="3">
        <v>257.64999999999998</v>
      </c>
      <c r="M18" s="3">
        <v>35.773000000000003</v>
      </c>
      <c r="O18" s="18">
        <v>24000</v>
      </c>
      <c r="P18" s="3">
        <v>260.11</v>
      </c>
      <c r="Q18" s="3">
        <v>35.435000000000002</v>
      </c>
      <c r="S18" s="3">
        <v>24000</v>
      </c>
      <c r="T18" s="3">
        <f t="shared" si="1"/>
        <v>517.76</v>
      </c>
      <c r="U18" s="3">
        <f t="shared" si="2"/>
        <v>258.88</v>
      </c>
      <c r="V18" s="3">
        <f t="shared" si="3"/>
        <v>71.207999999999998</v>
      </c>
      <c r="W18" s="3">
        <f t="shared" si="4"/>
        <v>35.603999999999999</v>
      </c>
      <c r="X18" s="12"/>
      <c r="AB18" s="39">
        <v>24000</v>
      </c>
      <c r="AC18" s="37">
        <f t="shared" si="5"/>
        <v>259.37</v>
      </c>
      <c r="AD18" s="33">
        <f t="shared" si="6"/>
        <v>258.88</v>
      </c>
      <c r="AE18" s="33">
        <f t="shared" si="0"/>
        <v>261.19749999999999</v>
      </c>
      <c r="AF18" s="33">
        <f t="shared" si="7"/>
        <v>-0.49000000000000909</v>
      </c>
      <c r="AG18" s="33">
        <f t="shared" si="8"/>
        <v>1.8274999999999864</v>
      </c>
      <c r="AH18" s="34">
        <f t="shared" si="9"/>
        <v>2.3174999999999955</v>
      </c>
    </row>
    <row r="19" spans="1:34" ht="21" customHeight="1">
      <c r="A19" s="12"/>
      <c r="C19" s="7">
        <v>32000</v>
      </c>
      <c r="D19" s="6">
        <v>619</v>
      </c>
      <c r="E19" s="9">
        <v>35.293999999999997</v>
      </c>
      <c r="F19" s="12"/>
      <c r="I19" s="12"/>
      <c r="J19" s="11"/>
      <c r="K19" s="18">
        <v>32000</v>
      </c>
      <c r="L19" s="3">
        <v>615.20000000000005</v>
      </c>
      <c r="M19" s="3">
        <v>35.512</v>
      </c>
      <c r="O19" s="18">
        <v>32000</v>
      </c>
      <c r="P19" s="3">
        <v>617.48</v>
      </c>
      <c r="Q19" s="3">
        <v>35.381</v>
      </c>
      <c r="S19" s="18">
        <v>32000</v>
      </c>
      <c r="T19" s="3">
        <f t="shared" si="1"/>
        <v>1232.68</v>
      </c>
      <c r="U19" s="3">
        <f t="shared" si="2"/>
        <v>616.34</v>
      </c>
      <c r="V19" s="3">
        <f t="shared" si="3"/>
        <v>70.893000000000001</v>
      </c>
      <c r="W19" s="3">
        <f t="shared" si="4"/>
        <v>35.4465</v>
      </c>
      <c r="X19" s="12"/>
      <c r="AB19" s="39">
        <v>32000</v>
      </c>
      <c r="AC19" s="37">
        <f t="shared" si="5"/>
        <v>619</v>
      </c>
      <c r="AD19" s="33">
        <f t="shared" si="6"/>
        <v>616.34</v>
      </c>
      <c r="AE19" s="33">
        <f t="shared" si="0"/>
        <v>609.26</v>
      </c>
      <c r="AF19" s="33">
        <f t="shared" si="7"/>
        <v>-2.6599999999999682</v>
      </c>
      <c r="AG19" s="33">
        <f t="shared" si="8"/>
        <v>-9.7400000000000091</v>
      </c>
      <c r="AH19" s="34">
        <f t="shared" si="9"/>
        <v>-7.0800000000000409</v>
      </c>
    </row>
    <row r="20" spans="1:34" ht="21" customHeight="1" thickBot="1">
      <c r="A20" s="12"/>
      <c r="C20" s="7">
        <v>36000</v>
      </c>
      <c r="D20" s="6">
        <v>863.35</v>
      </c>
      <c r="E20" s="9">
        <v>36.029000000000003</v>
      </c>
      <c r="F20" s="12"/>
      <c r="I20" s="12"/>
      <c r="K20" s="18">
        <v>36000</v>
      </c>
      <c r="L20" s="3">
        <v>859.94</v>
      </c>
      <c r="M20" s="3">
        <v>36.171999999999997</v>
      </c>
      <c r="O20" s="18">
        <v>36000</v>
      </c>
      <c r="P20" s="3">
        <v>860.78</v>
      </c>
      <c r="Q20" s="3">
        <v>36.137</v>
      </c>
      <c r="S20" s="52">
        <v>36000</v>
      </c>
      <c r="T20" s="25">
        <f t="shared" si="1"/>
        <v>1720.72</v>
      </c>
      <c r="U20" s="25">
        <f t="shared" si="2"/>
        <v>860.36</v>
      </c>
      <c r="V20" s="25">
        <f t="shared" si="3"/>
        <v>72.308999999999997</v>
      </c>
      <c r="W20" s="25">
        <f t="shared" si="4"/>
        <v>36.154499999999999</v>
      </c>
      <c r="X20" s="12"/>
      <c r="AB20" s="40">
        <v>36000</v>
      </c>
      <c r="AC20" s="38">
        <f t="shared" si="5"/>
        <v>863.35</v>
      </c>
      <c r="AD20" s="35">
        <f t="shared" si="6"/>
        <v>860.36</v>
      </c>
      <c r="AE20" s="35">
        <f t="shared" si="0"/>
        <v>858.03</v>
      </c>
      <c r="AF20" s="35">
        <f t="shared" si="7"/>
        <v>-2.9900000000000091</v>
      </c>
      <c r="AG20" s="35">
        <f t="shared" si="8"/>
        <v>-5.32000000000005</v>
      </c>
      <c r="AH20" s="36">
        <f t="shared" si="9"/>
        <v>-2.3300000000000409</v>
      </c>
    </row>
    <row r="21" spans="1:34" ht="21" customHeight="1">
      <c r="A21" s="12"/>
      <c r="B21" s="11"/>
      <c r="C21" s="7">
        <v>40000</v>
      </c>
      <c r="D21" s="6">
        <v>1179.6400000000001</v>
      </c>
      <c r="E21" s="9">
        <v>36.170999999999999</v>
      </c>
      <c r="F21" s="12"/>
      <c r="I21" s="12"/>
      <c r="K21" s="18">
        <v>40000</v>
      </c>
      <c r="L21" s="3">
        <v>1183.43</v>
      </c>
      <c r="M21" s="3">
        <v>36.055</v>
      </c>
      <c r="O21" s="18">
        <v>40000</v>
      </c>
      <c r="P21" s="3">
        <v>1182.42</v>
      </c>
      <c r="Q21" s="3">
        <v>36.085999999999999</v>
      </c>
      <c r="S21" s="18">
        <v>40000</v>
      </c>
      <c r="T21" s="3">
        <f t="shared" si="1"/>
        <v>2365.8500000000004</v>
      </c>
      <c r="U21" s="3">
        <f t="shared" si="2"/>
        <v>1182.9250000000002</v>
      </c>
      <c r="V21" s="3">
        <f t="shared" si="3"/>
        <v>72.140999999999991</v>
      </c>
      <c r="W21" s="3">
        <f t="shared" si="4"/>
        <v>36.070499999999996</v>
      </c>
      <c r="X21" s="12"/>
      <c r="AC21" s="47">
        <f t="shared" si="5"/>
        <v>1179.6400000000001</v>
      </c>
      <c r="AD21" s="48">
        <f t="shared" si="6"/>
        <v>1182.9250000000002</v>
      </c>
      <c r="AF21" s="48">
        <f t="shared" si="7"/>
        <v>3.2850000000000819</v>
      </c>
    </row>
    <row r="22" spans="1:34" ht="21">
      <c r="A22" s="12"/>
      <c r="C22" s="7">
        <v>45000</v>
      </c>
      <c r="D22" s="6">
        <v>1675.27</v>
      </c>
      <c r="E22" s="9">
        <v>36.265000000000001</v>
      </c>
      <c r="F22" s="12"/>
      <c r="I22" s="12"/>
      <c r="K22" s="18">
        <v>45000</v>
      </c>
      <c r="L22" s="3">
        <v>1676.54</v>
      </c>
      <c r="M22" s="3">
        <v>36.237000000000002</v>
      </c>
      <c r="O22" s="18">
        <v>45000</v>
      </c>
      <c r="P22" s="3">
        <v>1689.12</v>
      </c>
      <c r="Q22" s="3">
        <v>35.966999999999999</v>
      </c>
      <c r="S22" s="18">
        <v>45000</v>
      </c>
      <c r="T22" s="3">
        <f t="shared" si="1"/>
        <v>3365.66</v>
      </c>
      <c r="U22" s="3">
        <f t="shared" si="2"/>
        <v>1682.83</v>
      </c>
      <c r="V22" s="3">
        <f t="shared" si="3"/>
        <v>72.204000000000008</v>
      </c>
      <c r="W22" s="3">
        <f t="shared" si="4"/>
        <v>36.102000000000004</v>
      </c>
      <c r="X22" s="12"/>
      <c r="AD22" s="48">
        <f t="shared" si="6"/>
        <v>1682.83</v>
      </c>
    </row>
    <row r="23" spans="1:34" ht="21" customHeight="1" thickBot="1">
      <c r="A23" s="12"/>
      <c r="B23" s="13"/>
      <c r="C23" s="14"/>
      <c r="D23" s="14"/>
      <c r="E23" s="14"/>
      <c r="F23" s="15"/>
      <c r="I23" s="12"/>
      <c r="J23" s="13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5"/>
    </row>
    <row r="32" spans="1:34" ht="17" thickBot="1"/>
    <row r="33" spans="1:24">
      <c r="B33" s="10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7"/>
    </row>
    <row r="34" spans="1:24" ht="31">
      <c r="B34" s="11"/>
      <c r="C34" s="64" t="s">
        <v>13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12"/>
    </row>
    <row r="35" spans="1:24">
      <c r="B35" s="11"/>
      <c r="X35" s="12"/>
    </row>
    <row r="36" spans="1:24">
      <c r="B36" s="11"/>
      <c r="X36" s="12"/>
    </row>
    <row r="37" spans="1:24" ht="26">
      <c r="B37" s="11"/>
      <c r="C37" s="55" t="s">
        <v>9</v>
      </c>
      <c r="D37" s="55"/>
      <c r="E37" s="55"/>
      <c r="G37" s="55" t="s">
        <v>10</v>
      </c>
      <c r="H37" s="55"/>
      <c r="I37" s="55"/>
      <c r="K37" s="55" t="s">
        <v>11</v>
      </c>
      <c r="L37" s="55"/>
      <c r="M37" s="55"/>
      <c r="O37" s="55" t="s">
        <v>12</v>
      </c>
      <c r="P37" s="55"/>
      <c r="Q37" s="55"/>
      <c r="S37" s="55" t="s">
        <v>17</v>
      </c>
      <c r="T37" s="55"/>
      <c r="U37" s="55"/>
      <c r="V37" s="55"/>
      <c r="W37" s="55"/>
      <c r="X37" s="12"/>
    </row>
    <row r="38" spans="1:24" ht="26">
      <c r="B38" s="11"/>
      <c r="C38" s="4" t="s">
        <v>1</v>
      </c>
      <c r="D38" s="4" t="s">
        <v>2</v>
      </c>
      <c r="E38" s="4" t="s">
        <v>3</v>
      </c>
      <c r="G38" s="4" t="s">
        <v>1</v>
      </c>
      <c r="H38" s="4" t="s">
        <v>2</v>
      </c>
      <c r="I38" s="4" t="s">
        <v>3</v>
      </c>
      <c r="K38" s="4" t="s">
        <v>1</v>
      </c>
      <c r="L38" s="4" t="s">
        <v>2</v>
      </c>
      <c r="M38" s="4" t="s">
        <v>3</v>
      </c>
      <c r="O38" s="4" t="s">
        <v>1</v>
      </c>
      <c r="P38" s="4" t="s">
        <v>2</v>
      </c>
      <c r="Q38" s="4" t="s">
        <v>3</v>
      </c>
      <c r="S38" s="4" t="s">
        <v>1</v>
      </c>
      <c r="T38" s="4" t="s">
        <v>18</v>
      </c>
      <c r="U38" s="4" t="s">
        <v>21</v>
      </c>
      <c r="V38" s="4" t="s">
        <v>19</v>
      </c>
      <c r="W38" s="4" t="s">
        <v>20</v>
      </c>
      <c r="X38" s="12"/>
    </row>
    <row r="39" spans="1:24" ht="21">
      <c r="B39" s="11"/>
      <c r="C39" s="18">
        <v>500</v>
      </c>
      <c r="D39" s="3">
        <v>0.01</v>
      </c>
      <c r="E39" s="3">
        <v>10.567</v>
      </c>
      <c r="G39" s="18">
        <v>500</v>
      </c>
      <c r="H39" s="3">
        <v>0.01</v>
      </c>
      <c r="I39" s="3">
        <v>10.111000000000001</v>
      </c>
      <c r="K39" s="18">
        <v>500</v>
      </c>
      <c r="L39" s="3">
        <v>0.01</v>
      </c>
      <c r="M39" s="3">
        <v>10.829000000000001</v>
      </c>
      <c r="O39" s="18">
        <v>500</v>
      </c>
      <c r="P39" s="3">
        <v>0.01</v>
      </c>
      <c r="Q39" s="3">
        <v>10.465999999999999</v>
      </c>
      <c r="S39" s="18">
        <v>500</v>
      </c>
      <c r="T39" s="3">
        <f>D39+H39+L39+P39</f>
        <v>0.04</v>
      </c>
      <c r="U39" s="3">
        <f>T39/4</f>
        <v>0.01</v>
      </c>
      <c r="V39" s="3">
        <f>E39+I39+M39+Q39</f>
        <v>41.972999999999999</v>
      </c>
      <c r="W39" s="3">
        <f>V39/4</f>
        <v>10.49325</v>
      </c>
      <c r="X39" s="12"/>
    </row>
    <row r="40" spans="1:24" ht="21">
      <c r="B40" s="11"/>
      <c r="C40" s="18">
        <v>1000</v>
      </c>
      <c r="D40" s="3">
        <v>0.04</v>
      </c>
      <c r="E40" s="3">
        <v>18.344999999999999</v>
      </c>
      <c r="G40" s="18">
        <v>1000</v>
      </c>
      <c r="H40" s="3">
        <v>0.04</v>
      </c>
      <c r="I40" s="3">
        <v>19.02</v>
      </c>
      <c r="K40" s="18">
        <v>1000</v>
      </c>
      <c r="L40" s="3">
        <v>0.03</v>
      </c>
      <c r="M40" s="3">
        <v>19.256</v>
      </c>
      <c r="O40" s="18">
        <v>1000</v>
      </c>
      <c r="P40" s="3">
        <v>0.04</v>
      </c>
      <c r="Q40" s="3">
        <v>18.710999999999999</v>
      </c>
      <c r="S40" s="18">
        <v>1000</v>
      </c>
      <c r="T40" s="3">
        <f t="shared" ref="T40:T53" si="10">D40+H40+L40+P40</f>
        <v>0.15</v>
      </c>
      <c r="U40" s="3">
        <f t="shared" ref="U40:U53" si="11">T40/4</f>
        <v>3.7499999999999999E-2</v>
      </c>
      <c r="V40" s="3">
        <f t="shared" ref="V40:V53" si="12">E40+I40+M40+Q40</f>
        <v>75.331999999999994</v>
      </c>
      <c r="W40" s="3">
        <f t="shared" ref="W40:W53" si="13">V40/4</f>
        <v>18.832999999999998</v>
      </c>
      <c r="X40" s="12"/>
    </row>
    <row r="41" spans="1:24" ht="21">
      <c r="B41" s="11"/>
      <c r="C41" s="18">
        <v>2000</v>
      </c>
      <c r="D41" s="3">
        <v>0.21</v>
      </c>
      <c r="E41" s="3">
        <v>25.062999999999999</v>
      </c>
      <c r="G41" s="18">
        <v>2000</v>
      </c>
      <c r="H41" s="3">
        <v>0.2</v>
      </c>
      <c r="I41" s="3">
        <v>26.361000000000001</v>
      </c>
      <c r="K41" s="18">
        <v>2000</v>
      </c>
      <c r="L41" s="3">
        <v>0.2</v>
      </c>
      <c r="M41" s="3">
        <v>26.332999999999998</v>
      </c>
      <c r="O41" s="18">
        <v>2000</v>
      </c>
      <c r="P41" s="3">
        <v>0.2</v>
      </c>
      <c r="Q41" s="3">
        <v>26.600999999999999</v>
      </c>
      <c r="S41" s="18">
        <v>2000</v>
      </c>
      <c r="T41" s="3">
        <f t="shared" si="10"/>
        <v>0.81</v>
      </c>
      <c r="U41" s="3">
        <f t="shared" si="11"/>
        <v>0.20250000000000001</v>
      </c>
      <c r="V41" s="3">
        <f t="shared" si="12"/>
        <v>104.358</v>
      </c>
      <c r="W41" s="3">
        <f t="shared" si="13"/>
        <v>26.089500000000001</v>
      </c>
      <c r="X41" s="12"/>
    </row>
    <row r="42" spans="1:24" ht="21" customHeight="1">
      <c r="B42" s="11"/>
      <c r="C42" s="18">
        <v>4000</v>
      </c>
      <c r="D42" s="3">
        <v>1.44</v>
      </c>
      <c r="E42" s="3">
        <v>29.684999999999999</v>
      </c>
      <c r="G42" s="18">
        <v>4000</v>
      </c>
      <c r="H42" s="3">
        <v>1.42</v>
      </c>
      <c r="I42" s="3">
        <v>30.048999999999999</v>
      </c>
      <c r="K42" s="18">
        <v>4000</v>
      </c>
      <c r="L42" s="3">
        <v>1.4</v>
      </c>
      <c r="M42" s="3">
        <v>30.577999999999999</v>
      </c>
      <c r="O42" s="18">
        <v>4000</v>
      </c>
      <c r="P42" s="3">
        <v>1.42</v>
      </c>
      <c r="Q42" s="3">
        <v>30.016999999999999</v>
      </c>
      <c r="S42" s="18">
        <v>4000</v>
      </c>
      <c r="T42" s="3">
        <f t="shared" si="10"/>
        <v>5.68</v>
      </c>
      <c r="U42" s="3">
        <f t="shared" si="11"/>
        <v>1.42</v>
      </c>
      <c r="V42" s="3">
        <f t="shared" si="12"/>
        <v>120.32899999999999</v>
      </c>
      <c r="W42" s="3">
        <f t="shared" si="13"/>
        <v>30.082249999999998</v>
      </c>
      <c r="X42" s="12"/>
    </row>
    <row r="43" spans="1:24" ht="21">
      <c r="B43" s="11"/>
      <c r="C43" s="18">
        <v>8000</v>
      </c>
      <c r="D43" s="3">
        <v>10.3</v>
      </c>
      <c r="E43" s="3">
        <v>33.152000000000001</v>
      </c>
      <c r="G43" s="18">
        <v>8000</v>
      </c>
      <c r="H43" s="3">
        <v>10.42</v>
      </c>
      <c r="I43" s="3">
        <v>32.764000000000003</v>
      </c>
      <c r="K43" s="18">
        <v>8000</v>
      </c>
      <c r="L43" s="3">
        <v>10.37</v>
      </c>
      <c r="M43" s="3">
        <v>32.926000000000002</v>
      </c>
      <c r="O43" s="18">
        <v>8000</v>
      </c>
      <c r="P43" s="3">
        <v>10.52</v>
      </c>
      <c r="Q43" s="3">
        <v>32.460999999999999</v>
      </c>
      <c r="S43" s="18">
        <v>8000</v>
      </c>
      <c r="T43" s="3">
        <f t="shared" si="10"/>
        <v>41.61</v>
      </c>
      <c r="U43" s="3">
        <f t="shared" si="11"/>
        <v>10.4025</v>
      </c>
      <c r="V43" s="3">
        <f t="shared" si="12"/>
        <v>131.303</v>
      </c>
      <c r="W43" s="3">
        <f t="shared" si="13"/>
        <v>32.825749999999999</v>
      </c>
      <c r="X43" s="12"/>
    </row>
    <row r="44" spans="1:24" ht="21">
      <c r="B44" s="11"/>
      <c r="C44" s="18">
        <v>10000</v>
      </c>
      <c r="D44" s="3">
        <v>19.670000000000002</v>
      </c>
      <c r="E44" s="3">
        <v>33.893999999999998</v>
      </c>
      <c r="G44" s="18">
        <v>10000</v>
      </c>
      <c r="H44" s="3">
        <v>19.93</v>
      </c>
      <c r="I44" s="3">
        <v>33.463000000000001</v>
      </c>
      <c r="K44" s="18">
        <v>10000</v>
      </c>
      <c r="L44" s="3">
        <v>19.920000000000002</v>
      </c>
      <c r="M44" s="3">
        <v>33.475999999999999</v>
      </c>
      <c r="O44" s="18">
        <v>10000</v>
      </c>
      <c r="P44" s="3">
        <v>20.170000000000002</v>
      </c>
      <c r="Q44" s="3">
        <v>30.062000000000001</v>
      </c>
      <c r="S44" s="18">
        <v>10000</v>
      </c>
      <c r="T44" s="3">
        <f t="shared" si="10"/>
        <v>79.69</v>
      </c>
      <c r="U44" s="3">
        <f t="shared" si="11"/>
        <v>19.922499999999999</v>
      </c>
      <c r="V44" s="3">
        <f t="shared" si="12"/>
        <v>130.89500000000001</v>
      </c>
      <c r="W44" s="3">
        <f t="shared" si="13"/>
        <v>32.723750000000003</v>
      </c>
      <c r="X44" s="12"/>
    </row>
    <row r="45" spans="1:24" ht="21">
      <c r="B45" s="11"/>
      <c r="C45" s="18">
        <v>12000</v>
      </c>
      <c r="D45" s="3">
        <v>33.380000000000003</v>
      </c>
      <c r="E45" s="3">
        <v>34.518999999999998</v>
      </c>
      <c r="G45" s="18">
        <v>12000</v>
      </c>
      <c r="H45" s="3">
        <v>33.869999999999997</v>
      </c>
      <c r="I45" s="3">
        <v>34.014000000000003</v>
      </c>
      <c r="K45" s="18">
        <v>12000</v>
      </c>
      <c r="L45" s="3">
        <v>33.770000000000003</v>
      </c>
      <c r="M45" s="3">
        <v>34.124000000000002</v>
      </c>
      <c r="O45" s="18">
        <v>12000</v>
      </c>
      <c r="P45" s="3">
        <v>34.11</v>
      </c>
      <c r="Q45" s="3">
        <v>33.777999999999999</v>
      </c>
      <c r="S45" s="18">
        <v>12000</v>
      </c>
      <c r="T45" s="3">
        <f t="shared" si="10"/>
        <v>135.13</v>
      </c>
      <c r="U45" s="3">
        <f t="shared" si="11"/>
        <v>33.782499999999999</v>
      </c>
      <c r="V45" s="3">
        <f t="shared" si="12"/>
        <v>136.435</v>
      </c>
      <c r="W45" s="3">
        <f t="shared" si="13"/>
        <v>34.108750000000001</v>
      </c>
      <c r="X45" s="12"/>
    </row>
    <row r="46" spans="1:24" ht="21">
      <c r="B46" s="11"/>
      <c r="C46" s="18">
        <v>15000</v>
      </c>
      <c r="D46" s="3">
        <v>64.63</v>
      </c>
      <c r="E46" s="3">
        <v>34.82</v>
      </c>
      <c r="G46" s="18">
        <v>15000</v>
      </c>
      <c r="H46" s="3">
        <v>65.08</v>
      </c>
      <c r="I46" s="3">
        <v>34.58</v>
      </c>
      <c r="K46" s="18">
        <v>15000</v>
      </c>
      <c r="L46" s="3">
        <v>65.13</v>
      </c>
      <c r="M46" s="3">
        <v>34.552</v>
      </c>
      <c r="O46" s="18">
        <v>15000</v>
      </c>
      <c r="P46" s="3">
        <v>65.599999999999994</v>
      </c>
      <c r="Q46" s="3">
        <v>34.305</v>
      </c>
      <c r="S46" s="18">
        <v>15000</v>
      </c>
      <c r="T46" s="3">
        <f t="shared" si="10"/>
        <v>260.43999999999994</v>
      </c>
      <c r="U46" s="3">
        <f t="shared" si="11"/>
        <v>65.109999999999985</v>
      </c>
      <c r="V46" s="3">
        <f t="shared" si="12"/>
        <v>138.25700000000001</v>
      </c>
      <c r="W46" s="3">
        <f t="shared" si="13"/>
        <v>34.564250000000001</v>
      </c>
      <c r="X46" s="12"/>
    </row>
    <row r="47" spans="1:24" ht="21">
      <c r="B47" s="11"/>
      <c r="C47" s="18">
        <v>18000</v>
      </c>
      <c r="D47" s="3">
        <v>110.44</v>
      </c>
      <c r="E47" s="3">
        <v>35.21</v>
      </c>
      <c r="G47" s="18">
        <v>18000</v>
      </c>
      <c r="H47" s="3">
        <v>112.3</v>
      </c>
      <c r="I47" s="3">
        <v>34.625999999999998</v>
      </c>
      <c r="K47" s="18">
        <v>18000</v>
      </c>
      <c r="L47" s="3">
        <v>111.41</v>
      </c>
      <c r="M47" s="3">
        <v>34.902999999999999</v>
      </c>
      <c r="O47" s="18">
        <v>18000</v>
      </c>
      <c r="P47" s="3">
        <v>112.22</v>
      </c>
      <c r="Q47" s="3">
        <v>34.651000000000003</v>
      </c>
      <c r="S47" s="18">
        <v>18000</v>
      </c>
      <c r="T47" s="3">
        <f t="shared" si="10"/>
        <v>446.37</v>
      </c>
      <c r="U47" s="3">
        <f t="shared" si="11"/>
        <v>111.5925</v>
      </c>
      <c r="V47" s="3">
        <f t="shared" si="12"/>
        <v>139.39000000000001</v>
      </c>
      <c r="W47" s="3">
        <f t="shared" si="13"/>
        <v>34.847500000000004</v>
      </c>
      <c r="X47" s="12"/>
    </row>
    <row r="48" spans="1:24" ht="21">
      <c r="A48" s="12"/>
      <c r="C48" s="18">
        <v>20000</v>
      </c>
      <c r="D48" s="3">
        <v>150.72999999999999</v>
      </c>
      <c r="E48" s="3">
        <v>35.387</v>
      </c>
      <c r="G48" s="18">
        <v>20000</v>
      </c>
      <c r="H48" s="3">
        <v>152.13999999999999</v>
      </c>
      <c r="I48" s="3">
        <v>35.058</v>
      </c>
      <c r="K48" s="18">
        <v>20000</v>
      </c>
      <c r="L48" s="3">
        <v>153.61000000000001</v>
      </c>
      <c r="M48" s="3">
        <v>34.725000000000001</v>
      </c>
      <c r="O48" s="18">
        <v>20000</v>
      </c>
      <c r="P48" s="3">
        <v>152.87</v>
      </c>
      <c r="Q48" s="3">
        <v>34.892000000000003</v>
      </c>
      <c r="S48" s="18">
        <v>20000</v>
      </c>
      <c r="T48" s="3">
        <f t="shared" si="10"/>
        <v>609.35</v>
      </c>
      <c r="U48" s="3">
        <f t="shared" si="11"/>
        <v>152.33750000000001</v>
      </c>
      <c r="V48" s="3">
        <f t="shared" si="12"/>
        <v>140.06199999999998</v>
      </c>
      <c r="W48" s="3">
        <f t="shared" si="13"/>
        <v>35.015499999999996</v>
      </c>
      <c r="X48" s="12"/>
    </row>
    <row r="49" spans="1:25" ht="21">
      <c r="A49" s="12"/>
      <c r="C49" s="18">
        <v>24000</v>
      </c>
      <c r="D49" s="3">
        <v>258.73</v>
      </c>
      <c r="E49" s="3">
        <v>35.622999999999998</v>
      </c>
      <c r="G49" s="18">
        <v>24000</v>
      </c>
      <c r="H49" s="3">
        <v>260.57</v>
      </c>
      <c r="I49" s="3">
        <v>35.372999999999998</v>
      </c>
      <c r="K49" s="18">
        <v>24000</v>
      </c>
      <c r="L49" s="3">
        <v>262.95</v>
      </c>
      <c r="M49" s="3">
        <v>35.052</v>
      </c>
      <c r="O49" s="18">
        <v>24000</v>
      </c>
      <c r="P49" s="3">
        <v>262.54000000000002</v>
      </c>
      <c r="Q49" s="3">
        <v>35.106999999999999</v>
      </c>
      <c r="S49" s="18">
        <v>24000</v>
      </c>
      <c r="T49" s="3">
        <f t="shared" si="10"/>
        <v>1044.79</v>
      </c>
      <c r="U49" s="3">
        <f t="shared" si="11"/>
        <v>261.19749999999999</v>
      </c>
      <c r="V49" s="3">
        <f t="shared" si="12"/>
        <v>141.155</v>
      </c>
      <c r="W49" s="3">
        <f t="shared" si="13"/>
        <v>35.28875</v>
      </c>
      <c r="X49" s="12"/>
    </row>
    <row r="50" spans="1:25" ht="21">
      <c r="A50" s="12"/>
      <c r="C50" s="53">
        <v>32000</v>
      </c>
      <c r="D50" s="19">
        <v>597.25</v>
      </c>
      <c r="E50" s="19">
        <v>36.579000000000001</v>
      </c>
      <c r="G50" s="53">
        <v>32000</v>
      </c>
      <c r="H50" s="19">
        <v>601.22</v>
      </c>
      <c r="I50" s="19">
        <v>36.338000000000001</v>
      </c>
      <c r="K50" s="53">
        <v>32000</v>
      </c>
      <c r="L50" s="19">
        <v>620.11</v>
      </c>
      <c r="M50" s="19">
        <v>35.229999999999997</v>
      </c>
      <c r="O50" s="53">
        <v>32000</v>
      </c>
      <c r="P50" s="19">
        <v>618.46</v>
      </c>
      <c r="Q50" s="19">
        <v>35.325000000000003</v>
      </c>
      <c r="S50" s="53">
        <v>32000</v>
      </c>
      <c r="T50" s="25">
        <f t="shared" si="10"/>
        <v>2437.04</v>
      </c>
      <c r="U50" s="25">
        <f t="shared" si="11"/>
        <v>609.26</v>
      </c>
      <c r="V50" s="25">
        <f t="shared" si="12"/>
        <v>143.47199999999998</v>
      </c>
      <c r="W50" s="25">
        <f t="shared" si="13"/>
        <v>35.867999999999995</v>
      </c>
      <c r="X50" s="12"/>
    </row>
    <row r="51" spans="1:25" ht="21">
      <c r="A51" s="12"/>
      <c r="C51" s="53">
        <v>36000</v>
      </c>
      <c r="D51" s="19">
        <v>845.26</v>
      </c>
      <c r="E51" s="19">
        <v>36.801000000000002</v>
      </c>
      <c r="G51" s="53">
        <v>36000</v>
      </c>
      <c r="H51" s="19">
        <v>861.45</v>
      </c>
      <c r="I51" s="19">
        <v>36.109000000000002</v>
      </c>
      <c r="K51" s="53">
        <v>36000</v>
      </c>
      <c r="L51" s="19">
        <v>861.39</v>
      </c>
      <c r="M51" s="19">
        <v>36.112000000000002</v>
      </c>
      <c r="O51" s="53">
        <v>36000</v>
      </c>
      <c r="P51" s="19">
        <v>864.02</v>
      </c>
      <c r="Q51" s="19">
        <v>36.000999999999998</v>
      </c>
      <c r="S51" s="53">
        <v>36000</v>
      </c>
      <c r="T51" s="25">
        <f t="shared" si="10"/>
        <v>3432.12</v>
      </c>
      <c r="U51" s="25">
        <f t="shared" si="11"/>
        <v>858.03</v>
      </c>
      <c r="V51" s="25">
        <f t="shared" si="12"/>
        <v>145.023</v>
      </c>
      <c r="W51" s="25">
        <f t="shared" si="13"/>
        <v>36.255749999999999</v>
      </c>
      <c r="X51" s="12"/>
      <c r="Y51" s="11"/>
    </row>
    <row r="52" spans="1:25" ht="21">
      <c r="A52" s="12"/>
      <c r="B52" s="11"/>
      <c r="C52" s="53">
        <v>40000</v>
      </c>
      <c r="D52" s="19">
        <v>1184.1300000000001</v>
      </c>
      <c r="E52" s="19">
        <v>36.033999999999999</v>
      </c>
      <c r="G52" s="53">
        <v>40000</v>
      </c>
      <c r="H52" s="19">
        <v>1185.1099999999999</v>
      </c>
      <c r="I52" s="19">
        <v>36.003999999999998</v>
      </c>
      <c r="K52" s="53">
        <v>40000</v>
      </c>
      <c r="L52" s="19">
        <v>1182.1400000000001</v>
      </c>
      <c r="M52" s="19">
        <v>36.094999999999999</v>
      </c>
      <c r="O52" s="53">
        <v>40000</v>
      </c>
      <c r="P52" s="19">
        <v>1185.3499999999999</v>
      </c>
      <c r="Q52" s="19">
        <v>35.997</v>
      </c>
      <c r="S52" s="53">
        <v>40000</v>
      </c>
      <c r="T52" s="3">
        <f t="shared" si="10"/>
        <v>4736.7299999999996</v>
      </c>
      <c r="U52" s="3">
        <f t="shared" si="11"/>
        <v>1184.1824999999999</v>
      </c>
      <c r="V52" s="3">
        <f t="shared" si="12"/>
        <v>144.13</v>
      </c>
      <c r="W52" s="3">
        <f t="shared" si="13"/>
        <v>36.032499999999999</v>
      </c>
      <c r="Y52" s="11"/>
    </row>
    <row r="53" spans="1:25" ht="21">
      <c r="A53" s="12"/>
      <c r="C53" s="53">
        <v>45000</v>
      </c>
      <c r="D53" s="19">
        <v>1635.93</v>
      </c>
      <c r="E53" s="19">
        <v>37.137</v>
      </c>
      <c r="G53" s="53">
        <v>45000</v>
      </c>
      <c r="H53" s="19">
        <v>1650.09</v>
      </c>
      <c r="I53" s="19">
        <v>36.817999999999998</v>
      </c>
      <c r="K53" s="53">
        <v>45000</v>
      </c>
      <c r="L53" s="19">
        <v>1687.32</v>
      </c>
      <c r="M53" s="19">
        <v>36.006</v>
      </c>
      <c r="O53" s="53">
        <v>45000</v>
      </c>
      <c r="P53" s="19">
        <v>1688.24</v>
      </c>
      <c r="Q53" s="19">
        <v>35.985999999999997</v>
      </c>
      <c r="S53" s="53">
        <v>45000</v>
      </c>
      <c r="T53" s="3">
        <f t="shared" si="10"/>
        <v>6661.58</v>
      </c>
      <c r="U53" s="3">
        <f t="shared" si="11"/>
        <v>1665.395</v>
      </c>
      <c r="V53" s="3">
        <f t="shared" si="12"/>
        <v>145.947</v>
      </c>
      <c r="W53" s="3">
        <f t="shared" si="13"/>
        <v>36.486750000000001</v>
      </c>
      <c r="X53" s="12"/>
    </row>
    <row r="54" spans="1:25" ht="17" thickBot="1">
      <c r="A54" s="12"/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5"/>
    </row>
  </sheetData>
  <mergeCells count="11">
    <mergeCell ref="C4:E4"/>
    <mergeCell ref="K4:W4"/>
    <mergeCell ref="S37:W37"/>
    <mergeCell ref="C34:W34"/>
    <mergeCell ref="S6:W6"/>
    <mergeCell ref="K6:M6"/>
    <mergeCell ref="O6:Q6"/>
    <mergeCell ref="C37:E37"/>
    <mergeCell ref="G37:I37"/>
    <mergeCell ref="K37:M37"/>
    <mergeCell ref="O37:Q37"/>
  </mergeCells>
  <pageMargins left="0.7" right="0.7" top="0.75" bottom="0.75" header="0.3" footer="0.3"/>
  <pageSetup orientation="portrait" horizontalDpi="0" verticalDpi="0"/>
  <ignoredErrors>
    <ignoredError sqref="V8:V22 V39:V5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96A1-5F60-0F40-9FFD-96367961AE97}">
  <dimension ref="B3:G7"/>
  <sheetViews>
    <sheetView tabSelected="1" zoomScale="170" workbookViewId="0">
      <selection activeCell="G13" sqref="G13"/>
    </sheetView>
  </sheetViews>
  <sheetFormatPr baseColWidth="10" defaultRowHeight="16"/>
  <cols>
    <col min="2" max="2" width="28.83203125" customWidth="1"/>
    <col min="6" max="6" width="28.83203125" customWidth="1"/>
  </cols>
  <sheetData>
    <row r="3" spans="2:7" ht="26">
      <c r="B3" s="65" t="s">
        <v>22</v>
      </c>
      <c r="C3" s="65"/>
      <c r="F3" s="65" t="s">
        <v>27</v>
      </c>
      <c r="G3" s="65"/>
    </row>
    <row r="4" spans="2:7" ht="21">
      <c r="B4" s="30" t="s">
        <v>23</v>
      </c>
      <c r="C4" s="66">
        <f>237/1000</f>
        <v>0.23699999999999999</v>
      </c>
      <c r="F4" s="32" t="s">
        <v>23</v>
      </c>
      <c r="G4" s="68">
        <f>156739/1000</f>
        <v>156.739</v>
      </c>
    </row>
    <row r="5" spans="2:7" ht="21">
      <c r="B5" s="31" t="s">
        <v>24</v>
      </c>
      <c r="C5" s="67">
        <f>316.63/1000</f>
        <v>0.31663000000000002</v>
      </c>
      <c r="F5" s="31" t="s">
        <v>24</v>
      </c>
      <c r="G5" s="67">
        <f>157269.37/1000</f>
        <v>157.26937000000001</v>
      </c>
    </row>
    <row r="6" spans="2:7" ht="21">
      <c r="B6" s="31" t="s">
        <v>25</v>
      </c>
      <c r="C6" s="67">
        <f>7432/1000</f>
        <v>7.4320000000000004</v>
      </c>
      <c r="F6" s="31" t="s">
        <v>25</v>
      </c>
      <c r="G6" s="67">
        <f>313577/1000</f>
        <v>313.577</v>
      </c>
    </row>
    <row r="7" spans="2:7" ht="21">
      <c r="B7" s="31" t="s">
        <v>26</v>
      </c>
      <c r="C7" s="67">
        <f>112.77/1000</f>
        <v>0.11277</v>
      </c>
      <c r="F7" s="31" t="s">
        <v>26</v>
      </c>
      <c r="G7" s="67">
        <f>6265.16/1000</f>
        <v>6.2651599999999998</v>
      </c>
    </row>
  </sheetData>
  <mergeCells count="2">
    <mergeCell ref="B3:C3"/>
    <mergeCell ref="F3:G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</vt:lpstr>
      <vt:lpstr>Two in same region</vt:lpstr>
      <vt:lpstr>All four</vt:lpstr>
      <vt:lpstr>t2micro</vt:lpstr>
      <vt:lpstr>t2xlarge</vt:lpstr>
      <vt:lpstr>netperf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Ashutosh Kumar</dc:creator>
  <cp:keywords/>
  <dc:description/>
  <cp:lastModifiedBy>Kumar, Ashutosh</cp:lastModifiedBy>
  <cp:revision/>
  <dcterms:created xsi:type="dcterms:W3CDTF">2023-11-21T20:56:11Z</dcterms:created>
  <dcterms:modified xsi:type="dcterms:W3CDTF">2023-11-28T01:12:35Z</dcterms:modified>
  <cp:category/>
  <cp:contentStatus/>
</cp:coreProperties>
</file>