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Ex5.xml" ContentType="application/vnd.ms-office.chartex+xml"/>
  <Override PartName="/xl/charts/style9.xml" ContentType="application/vnd.ms-office.chartstyle+xml"/>
  <Override PartName="/xl/charts/colors9.xml" ContentType="application/vnd.ms-office.chartcolorstyle+xml"/>
  <Override PartName="/xl/charts/chartEx6.xml" ContentType="application/vnd.ms-office.chartex+xml"/>
  <Override PartName="/xl/charts/style10.xml" ContentType="application/vnd.ms-office.chartstyle+xml"/>
  <Override PartName="/xl/charts/colors10.xml" ContentType="application/vnd.ms-office.chartcolorstyle+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Ex7.xml" ContentType="application/vnd.ms-office.chartex+xml"/>
  <Override PartName="/xl/charts/style14.xml" ContentType="application/vnd.ms-office.chartstyle+xml"/>
  <Override PartName="/xl/charts/colors14.xml" ContentType="application/vnd.ms-office.chartcolorstyle+xml"/>
  <Override PartName="/xl/charts/chartEx8.xml" ContentType="application/vnd.ms-office.chartex+xml"/>
  <Override PartName="/xl/charts/style15.xml" ContentType="application/vnd.ms-office.chartstyle+xml"/>
  <Override PartName="/xl/charts/colors15.xml" ContentType="application/vnd.ms-office.chartcolorstyle+xml"/>
  <Override PartName="/xl/charts/chartEx9.xml" ContentType="application/vnd.ms-office.chartex+xml"/>
  <Override PartName="/xl/charts/style16.xml" ContentType="application/vnd.ms-office.chartstyle+xml"/>
  <Override PartName="/xl/charts/colors16.xml" ContentType="application/vnd.ms-office.chartcolorstyle+xml"/>
  <Override PartName="/xl/charts/chartEx10.xml" ContentType="application/vnd.ms-office.chartex+xml"/>
  <Override PartName="/xl/charts/style17.xml" ContentType="application/vnd.ms-office.chartstyle+xml"/>
  <Override PartName="/xl/charts/colors17.xml" ContentType="application/vnd.ms-office.chartcolorstyle+xml"/>
  <Override PartName="/xl/charts/chartEx11.xml" ContentType="application/vnd.ms-office.chartex+xml"/>
  <Override PartName="/xl/charts/style18.xml" ContentType="application/vnd.ms-office.chartstyle+xml"/>
  <Override PartName="/xl/charts/colors18.xml" ContentType="application/vnd.ms-office.chartcolorstyle+xml"/>
  <Override PartName="/xl/charts/chartEx12.xml" ContentType="application/vnd.ms-office.chartex+xml"/>
  <Override PartName="/xl/charts/style19.xml" ContentType="application/vnd.ms-office.chartstyle+xml"/>
  <Override PartName="/xl/charts/colors19.xml" ContentType="application/vnd.ms-office.chartcolorstyle+xml"/>
  <Override PartName="/xl/charts/chart8.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ml.chartshapes+xml"/>
  <Override PartName="/xl/charts/chart9.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9.xml" ContentType="application/vnd.openxmlformats-officedocument.drawingml.chartshapes+xml"/>
  <Override PartName="/xl/charts/chart10.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Ex13.xml" ContentType="application/vnd.ms-office.chartex+xml"/>
  <Override PartName="/xl/charts/style23.xml" ContentType="application/vnd.ms-office.chartstyle+xml"/>
  <Override PartName="/xl/charts/colors23.xml" ContentType="application/vnd.ms-office.chartcolorstyle+xml"/>
  <Override PartName="/xl/charts/chartEx14.xml" ContentType="application/vnd.ms-office.chartex+xml"/>
  <Override PartName="/xl/charts/style24.xml" ContentType="application/vnd.ms-office.chartstyle+xml"/>
  <Override PartName="/xl/charts/colors24.xml" ContentType="application/vnd.ms-office.chartcolorstyle+xml"/>
  <Override PartName="/xl/charts/chartEx15.xml" ContentType="application/vnd.ms-office.chartex+xml"/>
  <Override PartName="/xl/charts/style25.xml" ContentType="application/vnd.ms-office.chartstyle+xml"/>
  <Override PartName="/xl/charts/colors25.xml" ContentType="application/vnd.ms-office.chartcolorstyle+xml"/>
  <Override PartName="/xl/charts/chart11.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2.xml" ContentType="application/vnd.openxmlformats-officedocument.drawingml.chartshape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3.xml" ContentType="application/vnd.openxmlformats-officedocument.drawing+xml"/>
  <Override PartName="/xl/charts/chart12.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4.xml" ContentType="application/vnd.openxmlformats-officedocument.drawingml.chartshapes+xml"/>
  <Override PartName="/xl/charts/chart13.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5.xml" ContentType="application/vnd.openxmlformats-officedocument.drawingml.chartshapes+xml"/>
  <Override PartName="/xl/charts/chart14.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6.xml" ContentType="application/vnd.openxmlformats-officedocument.drawingml.chartshapes+xml"/>
  <Override PartName="/xl/charts/chart15.xml" ContentType="application/vnd.openxmlformats-officedocument.drawingml.chart+xml"/>
  <Override PartName="/xl/charts/style30.xml" ContentType="application/vnd.ms-office.chartstyle+xml"/>
  <Override PartName="/xl/charts/colors30.xml" ContentType="application/vnd.ms-office.chartcolorstyle+xml"/>
  <Override PartName="/xl/charts/chart16.xml" ContentType="application/vnd.openxmlformats-officedocument.drawingml.chart+xml"/>
  <Override PartName="/xl/charts/style31.xml" ContentType="application/vnd.ms-office.chartstyle+xml"/>
  <Override PartName="/xl/charts/colors31.xml" ContentType="application/vnd.ms-office.chartcolorstyle+xml"/>
  <Override PartName="/xl/charts/chart17.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7.xml" ContentType="application/vnd.openxmlformats-officedocument.drawing+xml"/>
  <Override PartName="/xl/charts/chart18.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18.xml" ContentType="application/vnd.openxmlformats-officedocument.drawingml.chartshapes+xml"/>
  <Override PartName="/xl/charts/chart19.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9.xml" ContentType="application/vnd.openxmlformats-officedocument.drawingml.chartshapes+xml"/>
  <Override PartName="/xl/charts/chart20.xml" ContentType="application/vnd.openxmlformats-officedocument.drawingml.chart+xml"/>
  <Override PartName="/xl/charts/style35.xml" ContentType="application/vnd.ms-office.chartstyle+xml"/>
  <Override PartName="/xl/charts/colors35.xml" ContentType="application/vnd.ms-office.chartcolorstyle+xml"/>
  <Override PartName="/xl/tables/table8.xml" ContentType="application/vnd.openxmlformats-officedocument.spreadsheetml.table+xml"/>
  <Override PartName="/xl/drawings/drawing20.xml" ContentType="application/vnd.openxmlformats-officedocument.drawing+xml"/>
  <Override PartName="/xl/charts/chart21.xml" ContentType="application/vnd.openxmlformats-officedocument.drawingml.chart+xml"/>
  <Override PartName="/xl/charts/style36.xml" ContentType="application/vnd.ms-office.chartstyle+xml"/>
  <Override PartName="/xl/charts/colors36.xml" ContentType="application/vnd.ms-office.chartcolorstyle+xml"/>
  <Override PartName="/xl/charts/chart22.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21.xml" ContentType="application/vnd.openxmlformats-officedocument.drawing+xml"/>
  <Override PartName="/xl/charts/chart23.xml" ContentType="application/vnd.openxmlformats-officedocument.drawingml.chart+xml"/>
  <Override PartName="/xl/charts/style38.xml" ContentType="application/vnd.ms-office.chartstyle+xml"/>
  <Override PartName="/xl/charts/colors38.xml" ContentType="application/vnd.ms-office.chartcolorstyle+xml"/>
  <Override PartName="/xl/charts/chart24.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22.xml" ContentType="application/vnd.openxmlformats-officedocument.drawing+xml"/>
  <Override PartName="/xl/charts/chart25.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23.xml" ContentType="application/vnd.openxmlformats-officedocument.drawingml.chartshapes+xml"/>
  <Override PartName="/xl/charts/chart26.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2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tgash\Desktop\"/>
    </mc:Choice>
  </mc:AlternateContent>
  <xr:revisionPtr revIDLastSave="0" documentId="13_ncr:1_{88828DCC-46EF-4367-A980-8F660A273A61}" xr6:coauthVersionLast="47" xr6:coauthVersionMax="47" xr10:uidLastSave="{00000000-0000-0000-0000-000000000000}"/>
  <bookViews>
    <workbookView xWindow="-108" yWindow="-108" windowWidth="23256" windowHeight="12456" firstSheet="18" activeTab="22" xr2:uid="{37E58CAA-F22F-4414-A623-9DBBA329C1E4}"/>
  </bookViews>
  <sheets>
    <sheet name="Main Data" sheetId="1" r:id="rId1"/>
    <sheet name="Urban" sheetId="7" r:id="rId2"/>
    <sheet name="Rural" sheetId="5" r:id="rId3"/>
    <sheet name="RuralAndUrban" sheetId="6" r:id="rId4"/>
    <sheet name="Notes" sheetId="31" r:id="rId5"/>
    <sheet name="EDA and Analysis1" sheetId="2" r:id="rId6"/>
    <sheet name="Communication of Analysis 1" sheetId="26" r:id="rId7"/>
    <sheet name="EDA and Analysis2" sheetId="8" r:id="rId8"/>
    <sheet name="Communication of Analysis 2" sheetId="27" r:id="rId9"/>
    <sheet name="EDA and Analysis3" sheetId="11" r:id="rId10"/>
    <sheet name="Analysis 3" sheetId="25" r:id="rId11"/>
    <sheet name="Communication of Analysis 3" sheetId="28" r:id="rId12"/>
    <sheet name="EDA 4" sheetId="18" r:id="rId13"/>
    <sheet name="Analysis 4" sheetId="23" r:id="rId14"/>
    <sheet name="Communication of Analysis 4" sheetId="30" r:id="rId15"/>
    <sheet name="Sheet1" sheetId="21" r:id="rId16"/>
    <sheet name="Sheet2" sheetId="22" r:id="rId17"/>
    <sheet name="2021-2022 Crude Oil" sheetId="12" r:id="rId18"/>
    <sheet name="2022-23 Crude Oil" sheetId="15" r:id="rId19"/>
    <sheet name="EDA 5" sheetId="13" r:id="rId20"/>
    <sheet name="EDA 5 Part2" sheetId="17" r:id="rId21"/>
    <sheet name="Analysis 5" sheetId="24" r:id="rId22"/>
    <sheet name="Communication of Analysis 5" sheetId="29" r:id="rId23"/>
  </sheets>
  <definedNames>
    <definedName name="_xlchart.v1.0" hidden="1">'EDA and Analysis3'!$AH$3:$AS$3</definedName>
    <definedName name="_xlchart.v1.1" hidden="1">'EDA and Analysis3'!$AH$5:$AS$5</definedName>
    <definedName name="_xlchart.v1.10" hidden="1">'EDA and Analysis3'!$AH$3:$AS$3</definedName>
    <definedName name="_xlchart.v1.11" hidden="1">'EDA and Analysis3'!$AH$43:$AS$43</definedName>
    <definedName name="_xlchart.v1.12" hidden="1">'EDA and Analysis3'!$AH$26:$AS$26</definedName>
    <definedName name="_xlchart.v1.13" hidden="1">'EDA and Analysis3'!$AH$3:$AS$3</definedName>
    <definedName name="_xlchart.v1.14" hidden="1">'EDA and Analysis3'!$AH$3:$AS$3</definedName>
    <definedName name="_xlchart.v1.15" hidden="1">'EDA and Analysis3'!$AH$8:$AS$8</definedName>
    <definedName name="_xlchart.v1.16" hidden="1">'EDA and Analysis3'!$AH$3:$AS$3</definedName>
    <definedName name="_xlchart.v1.17" hidden="1">'EDA and Analysis3'!$AH$43:$AS$43</definedName>
    <definedName name="_xlchart.v1.18" hidden="1">'EDA and Analysis3'!$AH$3:$AS$3</definedName>
    <definedName name="_xlchart.v1.19" hidden="1">'EDA and Analysis3'!$AH$5:$AS$5</definedName>
    <definedName name="_xlchart.v1.2" hidden="1">'EDA and Analysis3'!$AH$26:$AS$26</definedName>
    <definedName name="_xlchart.v1.20" hidden="1">'EDA and Analysis3'!$AH$22:$AS$22</definedName>
    <definedName name="_xlchart.v1.21" hidden="1">'EDA and Analysis3'!$AH$3:$AS$3</definedName>
    <definedName name="_xlchart.v1.22" hidden="1">'EDA and Analysis3'!$AH$39:$AS$39</definedName>
    <definedName name="_xlchart.v1.23" hidden="1">'EDA and Analysis3'!$AH$3:$AS$3</definedName>
    <definedName name="_xlchart.v1.24" hidden="1">'EDA and Analysis3'!$AH$3:$AS$3</definedName>
    <definedName name="_xlchart.v1.25" hidden="1">'EDA and Analysis3'!$AH$8:$AS$8</definedName>
    <definedName name="_xlchart.v1.26" hidden="1">'EDA and Analysis3'!$AH$3:$AS$3</definedName>
    <definedName name="_xlchart.v1.27" hidden="1">'EDA and Analysis3'!$AH$5:$AS$5</definedName>
    <definedName name="_xlchart.v1.28" hidden="1">'EDA and Analysis3'!$AH$3:$AS$3</definedName>
    <definedName name="_xlchart.v1.29" hidden="1">'EDA and Analysis3'!$AH$8:$AS$8</definedName>
    <definedName name="_xlchart.v1.3" hidden="1">'EDA and Analysis3'!$AH$3:$AS$3</definedName>
    <definedName name="_xlchart.v1.30" hidden="1">'EDA and Analysis3'!$AH$39:$AS$39</definedName>
    <definedName name="_xlchart.v1.31" hidden="1">'EDA and Analysis3'!$AH$3:$AS$3</definedName>
    <definedName name="_xlchart.v1.4" hidden="1">'EDA and Analysis3'!$AH$39:$AS$39</definedName>
    <definedName name="_xlchart.v1.5" hidden="1">'EDA and Analysis3'!$AH$3:$AS$3</definedName>
    <definedName name="_xlchart.v1.6" hidden="1">'EDA and Analysis3'!$AH$3:$AS$3</definedName>
    <definedName name="_xlchart.v1.7" hidden="1">'EDA and Analysis3'!$AH$8:$AS$8</definedName>
    <definedName name="_xlchart.v1.8" hidden="1">'EDA and Analysis3'!$AH$22:$AS$22</definedName>
    <definedName name="_xlchart.v1.9" hidden="1">'EDA and Analysis3'!$AH$3:$AS$3</definedName>
  </definedNames>
  <calcPr calcId="191029"/>
  <pivotCaches>
    <pivotCache cacheId="0" r:id="rId2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8" l="1"/>
  <c r="F7" i="17"/>
  <c r="F2" i="17"/>
  <c r="F2" i="8"/>
  <c r="J3" i="2"/>
  <c r="AO21" i="11"/>
  <c r="AK48" i="18"/>
  <c r="AL48" i="18"/>
  <c r="AM48" i="18"/>
  <c r="AN48" i="18"/>
  <c r="AO48" i="18"/>
  <c r="AK47" i="18"/>
  <c r="AL47" i="18"/>
  <c r="AM47" i="18"/>
  <c r="AN47" i="18"/>
  <c r="AO47" i="18"/>
  <c r="AK46" i="18"/>
  <c r="AL46" i="18"/>
  <c r="AM46" i="18"/>
  <c r="AN46" i="18"/>
  <c r="AO46" i="18"/>
  <c r="AK45" i="18"/>
  <c r="AL45" i="18"/>
  <c r="AM45" i="18"/>
  <c r="AN45" i="18"/>
  <c r="AO45" i="18"/>
  <c r="AK44" i="18"/>
  <c r="AL44" i="18"/>
  <c r="AM44" i="18"/>
  <c r="AN44" i="18"/>
  <c r="AO44" i="18"/>
  <c r="AK43" i="18"/>
  <c r="AL43" i="18"/>
  <c r="AM43" i="18"/>
  <c r="AN43" i="18"/>
  <c r="AO43" i="18"/>
  <c r="AK42" i="18"/>
  <c r="AL42" i="18"/>
  <c r="AM42" i="18"/>
  <c r="AN42" i="18"/>
  <c r="AO42" i="18"/>
  <c r="AK41" i="18"/>
  <c r="AL41" i="18"/>
  <c r="AM41" i="18"/>
  <c r="AN41" i="18"/>
  <c r="AO41" i="18"/>
  <c r="AK40" i="18"/>
  <c r="AL40" i="18"/>
  <c r="AM40" i="18"/>
  <c r="AN40" i="18"/>
  <c r="AO40" i="18"/>
  <c r="AK39" i="18"/>
  <c r="AL39" i="18"/>
  <c r="AM39" i="18"/>
  <c r="AN39" i="18"/>
  <c r="AO39" i="18"/>
  <c r="AK38" i="18"/>
  <c r="AL38" i="18"/>
  <c r="AM38" i="18"/>
  <c r="AN38" i="18"/>
  <c r="AO38" i="18"/>
  <c r="AK37" i="18"/>
  <c r="AL37" i="18"/>
  <c r="AM37" i="18"/>
  <c r="AN37" i="18"/>
  <c r="AO37" i="18"/>
  <c r="AJ48" i="18"/>
  <c r="AJ47" i="18"/>
  <c r="AJ46" i="18"/>
  <c r="AJ45" i="18"/>
  <c r="AJ44" i="18"/>
  <c r="AJ43" i="18"/>
  <c r="AJ42" i="18"/>
  <c r="AJ41" i="18"/>
  <c r="AJ40" i="18"/>
  <c r="AJ39" i="18"/>
  <c r="AJ38" i="18"/>
  <c r="AJ37" i="18"/>
  <c r="AK32" i="18"/>
  <c r="AL32" i="18"/>
  <c r="AM32" i="18"/>
  <c r="AN32" i="18"/>
  <c r="AO32" i="18"/>
  <c r="AK31" i="18"/>
  <c r="AL31" i="18"/>
  <c r="AM31" i="18"/>
  <c r="AN31" i="18"/>
  <c r="AO31" i="18"/>
  <c r="AK30" i="18"/>
  <c r="AL30" i="18"/>
  <c r="AM30" i="18"/>
  <c r="AN30" i="18"/>
  <c r="AO30" i="18"/>
  <c r="AK29" i="18"/>
  <c r="AL29" i="18"/>
  <c r="AM29" i="18"/>
  <c r="AN29" i="18"/>
  <c r="AO29" i="18"/>
  <c r="AK28" i="18"/>
  <c r="AL28" i="18"/>
  <c r="AM28" i="18"/>
  <c r="AN28" i="18"/>
  <c r="AO28" i="18"/>
  <c r="AK27" i="18"/>
  <c r="AL27" i="18"/>
  <c r="AM27" i="18"/>
  <c r="AN27" i="18"/>
  <c r="AO27" i="18"/>
  <c r="AK26" i="18"/>
  <c r="AL26" i="18"/>
  <c r="AM26" i="18"/>
  <c r="AN26" i="18"/>
  <c r="AO26" i="18"/>
  <c r="AK25" i="18"/>
  <c r="AL25" i="18"/>
  <c r="AM25" i="18"/>
  <c r="AN25" i="18"/>
  <c r="AO25" i="18"/>
  <c r="AK24" i="18"/>
  <c r="AL24" i="18"/>
  <c r="AM24" i="18"/>
  <c r="AN24" i="18"/>
  <c r="AO24" i="18"/>
  <c r="AK23" i="18"/>
  <c r="AL23" i="18"/>
  <c r="AM23" i="18"/>
  <c r="AN23" i="18"/>
  <c r="AO23" i="18"/>
  <c r="AK22" i="18"/>
  <c r="AL22" i="18"/>
  <c r="AM22" i="18"/>
  <c r="AN22" i="18"/>
  <c r="AO22" i="18"/>
  <c r="AK21" i="18"/>
  <c r="AL21" i="18"/>
  <c r="AM21" i="18"/>
  <c r="AN21" i="18"/>
  <c r="AO21" i="18"/>
  <c r="AJ32" i="18"/>
  <c r="AJ31" i="18"/>
  <c r="AJ30" i="18"/>
  <c r="AJ29" i="18"/>
  <c r="AJ28" i="18"/>
  <c r="AJ27" i="18"/>
  <c r="AJ26" i="18"/>
  <c r="AJ25" i="18"/>
  <c r="AJ24" i="18"/>
  <c r="AJ23" i="18"/>
  <c r="AJ22" i="18"/>
  <c r="AJ21" i="18"/>
  <c r="AL16" i="18"/>
  <c r="AM16" i="18"/>
  <c r="AN16" i="18"/>
  <c r="AO16" i="18"/>
  <c r="AL15" i="18"/>
  <c r="AM15" i="18"/>
  <c r="AN15" i="18"/>
  <c r="AO15" i="18"/>
  <c r="AJ16" i="18"/>
  <c r="AJ15" i="18"/>
  <c r="AL14" i="18"/>
  <c r="AM14" i="18"/>
  <c r="AN14" i="18"/>
  <c r="AO14" i="18"/>
  <c r="AL13" i="18"/>
  <c r="AM13" i="18"/>
  <c r="AN13" i="18"/>
  <c r="AO13" i="18"/>
  <c r="AL12" i="18"/>
  <c r="AM12" i="18"/>
  <c r="AN12" i="18"/>
  <c r="AO12" i="18"/>
  <c r="AJ14" i="18"/>
  <c r="AJ13" i="18"/>
  <c r="AJ12" i="18"/>
  <c r="AL11" i="18"/>
  <c r="AM11" i="18"/>
  <c r="AN11" i="18"/>
  <c r="AO11" i="18"/>
  <c r="AL10" i="18"/>
  <c r="AM10" i="18"/>
  <c r="AN10" i="18"/>
  <c r="AO10" i="18"/>
  <c r="AL9" i="18"/>
  <c r="AM9" i="18"/>
  <c r="AN9" i="18"/>
  <c r="AO9" i="18"/>
  <c r="AJ11" i="18"/>
  <c r="AJ10" i="18"/>
  <c r="AJ9" i="18"/>
  <c r="AL8" i="18"/>
  <c r="AM8" i="18"/>
  <c r="AN8" i="18"/>
  <c r="AO8" i="18"/>
  <c r="AJ8" i="18"/>
  <c r="AL7" i="18"/>
  <c r="AM7" i="18"/>
  <c r="AN7" i="18"/>
  <c r="AO7" i="18"/>
  <c r="AJ7" i="18"/>
  <c r="AL6" i="18"/>
  <c r="AM6" i="18"/>
  <c r="AN6" i="18"/>
  <c r="AO6" i="18"/>
  <c r="AJ6" i="18"/>
  <c r="AL5" i="18"/>
  <c r="AM5" i="18"/>
  <c r="AN5" i="18"/>
  <c r="AO5" i="18"/>
  <c r="AJ5" i="18"/>
  <c r="AB32" i="18"/>
  <c r="AC32" i="18"/>
  <c r="AD32" i="18"/>
  <c r="AE32" i="18"/>
  <c r="AF32" i="18"/>
  <c r="AA32" i="18"/>
  <c r="AB31" i="18"/>
  <c r="AC31" i="18"/>
  <c r="AD31" i="18"/>
  <c r="AE31" i="18"/>
  <c r="AF31" i="18"/>
  <c r="AA31" i="18"/>
  <c r="AB30" i="18"/>
  <c r="AC30" i="18"/>
  <c r="AD30" i="18"/>
  <c r="AE30" i="18"/>
  <c r="AF30" i="18"/>
  <c r="AA30" i="18"/>
  <c r="AB29" i="18"/>
  <c r="AC29" i="18"/>
  <c r="AD29" i="18"/>
  <c r="AE29" i="18"/>
  <c r="AF29" i="18"/>
  <c r="AA29" i="18"/>
  <c r="AB28" i="18"/>
  <c r="AC28" i="18"/>
  <c r="AD28" i="18"/>
  <c r="AE28" i="18"/>
  <c r="AF28" i="18"/>
  <c r="AA28" i="18"/>
  <c r="AB27" i="18"/>
  <c r="AC27" i="18"/>
  <c r="AD27" i="18"/>
  <c r="AE27" i="18"/>
  <c r="AF27" i="18"/>
  <c r="AA27" i="18"/>
  <c r="AB21" i="18"/>
  <c r="AC21" i="18"/>
  <c r="AD21" i="18"/>
  <c r="AE21" i="18"/>
  <c r="AF21" i="18"/>
  <c r="AA21" i="18"/>
  <c r="AB20" i="18"/>
  <c r="AC20" i="18"/>
  <c r="AD20" i="18"/>
  <c r="AE20" i="18"/>
  <c r="AF20" i="18"/>
  <c r="AA20" i="18"/>
  <c r="AA19" i="18"/>
  <c r="AB19" i="18"/>
  <c r="AC19" i="18"/>
  <c r="AD19" i="18"/>
  <c r="AE19" i="18"/>
  <c r="AF19" i="18"/>
  <c r="AB18" i="18"/>
  <c r="AC18" i="18"/>
  <c r="AD18" i="18"/>
  <c r="AE18" i="18"/>
  <c r="AF18" i="18"/>
  <c r="AA18" i="18"/>
  <c r="AB17" i="18"/>
  <c r="AC17" i="18"/>
  <c r="AD17" i="18"/>
  <c r="AE17" i="18"/>
  <c r="AF17" i="18"/>
  <c r="AA17" i="18"/>
  <c r="AB16" i="18"/>
  <c r="AC16" i="18"/>
  <c r="AD16" i="18"/>
  <c r="AE16" i="18"/>
  <c r="AF16" i="18"/>
  <c r="AA16" i="18"/>
  <c r="BD8" i="17"/>
  <c r="BD7" i="17"/>
  <c r="BD26" i="17"/>
  <c r="BD13" i="17"/>
  <c r="BD10" i="17"/>
  <c r="BD9" i="17"/>
  <c r="BD6" i="17"/>
  <c r="BD5" i="17"/>
  <c r="AC10" i="18"/>
  <c r="AD10" i="18"/>
  <c r="AE10" i="18"/>
  <c r="AF10" i="18"/>
  <c r="AA10" i="18"/>
  <c r="AC9" i="18"/>
  <c r="AD9" i="18"/>
  <c r="AE9" i="18"/>
  <c r="AF9" i="18"/>
  <c r="AA9" i="18"/>
  <c r="AC8" i="18"/>
  <c r="AD8" i="18"/>
  <c r="AE8" i="18"/>
  <c r="AF8" i="18"/>
  <c r="AA8" i="18"/>
  <c r="AC7" i="18"/>
  <c r="AD7" i="18"/>
  <c r="AE7" i="18"/>
  <c r="AF7" i="18"/>
  <c r="AA7" i="18"/>
  <c r="AC6" i="18"/>
  <c r="AD6" i="18"/>
  <c r="AE6" i="18"/>
  <c r="AF6" i="18"/>
  <c r="AA6" i="18"/>
  <c r="AF5" i="18"/>
  <c r="AE5" i="18"/>
  <c r="AD5" i="18"/>
  <c r="AC5" i="18"/>
  <c r="AA5" i="18"/>
  <c r="S7" i="18"/>
  <c r="U7" i="18"/>
  <c r="V7" i="18"/>
  <c r="W7" i="18"/>
  <c r="X7" i="18"/>
  <c r="S8" i="18"/>
  <c r="U8" i="18"/>
  <c r="V8" i="18"/>
  <c r="W8" i="18"/>
  <c r="X8" i="18"/>
  <c r="S9" i="18"/>
  <c r="U9" i="18"/>
  <c r="V9" i="18"/>
  <c r="W9" i="18"/>
  <c r="X9" i="18"/>
  <c r="S10" i="18"/>
  <c r="U10" i="18"/>
  <c r="V10" i="18"/>
  <c r="W10" i="18"/>
  <c r="X10" i="18"/>
  <c r="S11" i="18"/>
  <c r="U11" i="18"/>
  <c r="V11" i="18"/>
  <c r="W11" i="18"/>
  <c r="X11" i="18"/>
  <c r="S12" i="18"/>
  <c r="U12" i="18"/>
  <c r="V12" i="18"/>
  <c r="W12" i="18"/>
  <c r="X12" i="18"/>
  <c r="S13" i="18"/>
  <c r="U13" i="18"/>
  <c r="V13" i="18"/>
  <c r="W13" i="18"/>
  <c r="X13" i="18"/>
  <c r="S14" i="18"/>
  <c r="U14" i="18"/>
  <c r="V14" i="18"/>
  <c r="W14" i="18"/>
  <c r="X14" i="18"/>
  <c r="S15" i="18"/>
  <c r="U15" i="18"/>
  <c r="V15" i="18"/>
  <c r="W15" i="18"/>
  <c r="X15" i="18"/>
  <c r="S16" i="18"/>
  <c r="U16" i="18"/>
  <c r="V16" i="18"/>
  <c r="W16" i="18"/>
  <c r="X16" i="18"/>
  <c r="S17" i="18"/>
  <c r="U17" i="18"/>
  <c r="V17" i="18"/>
  <c r="W17" i="18"/>
  <c r="X17" i="18"/>
  <c r="S18" i="18"/>
  <c r="U18" i="18"/>
  <c r="V18" i="18"/>
  <c r="W18" i="18"/>
  <c r="X18" i="18"/>
  <c r="S19" i="18"/>
  <c r="U19" i="18"/>
  <c r="V19" i="18"/>
  <c r="W19" i="18"/>
  <c r="X19" i="18"/>
  <c r="S20" i="18"/>
  <c r="U20" i="18"/>
  <c r="V20" i="18"/>
  <c r="W20" i="18"/>
  <c r="X20" i="18"/>
  <c r="S21" i="18"/>
  <c r="U21" i="18"/>
  <c r="V21" i="18"/>
  <c r="W21" i="18"/>
  <c r="X21" i="18"/>
  <c r="S22" i="18"/>
  <c r="U22" i="18"/>
  <c r="V22" i="18"/>
  <c r="W22" i="18"/>
  <c r="X22" i="18"/>
  <c r="S23" i="18"/>
  <c r="U23" i="18"/>
  <c r="V23" i="18"/>
  <c r="W23" i="18"/>
  <c r="X23" i="18"/>
  <c r="S24" i="18"/>
  <c r="U24" i="18"/>
  <c r="V24" i="18"/>
  <c r="W24" i="18"/>
  <c r="X24" i="18"/>
  <c r="S25" i="18"/>
  <c r="U25" i="18"/>
  <c r="V25" i="18"/>
  <c r="W25" i="18"/>
  <c r="X25" i="18"/>
  <c r="S26" i="18"/>
  <c r="U26" i="18"/>
  <c r="V26" i="18"/>
  <c r="W26" i="18"/>
  <c r="X26" i="18"/>
  <c r="S27" i="18"/>
  <c r="U27" i="18"/>
  <c r="V27" i="18"/>
  <c r="W27" i="18"/>
  <c r="X27" i="18"/>
  <c r="S28" i="18"/>
  <c r="U28" i="18"/>
  <c r="V28" i="18"/>
  <c r="W28" i="18"/>
  <c r="X28" i="18"/>
  <c r="S29" i="18"/>
  <c r="U29" i="18"/>
  <c r="V29" i="18"/>
  <c r="W29" i="18"/>
  <c r="X29" i="18"/>
  <c r="S30" i="18"/>
  <c r="U30" i="18"/>
  <c r="V30" i="18"/>
  <c r="W30" i="18"/>
  <c r="X30" i="18"/>
  <c r="S31" i="18"/>
  <c r="U31" i="18"/>
  <c r="V31" i="18"/>
  <c r="W31" i="18"/>
  <c r="X31" i="18"/>
  <c r="S32" i="18"/>
  <c r="U32" i="18"/>
  <c r="V32" i="18"/>
  <c r="W32" i="18"/>
  <c r="X32" i="18"/>
  <c r="S33" i="18"/>
  <c r="U33" i="18"/>
  <c r="V33" i="18"/>
  <c r="W33" i="18"/>
  <c r="X33" i="18"/>
  <c r="S34" i="18"/>
  <c r="U34" i="18"/>
  <c r="V34" i="18"/>
  <c r="W34" i="18"/>
  <c r="X34" i="18"/>
  <c r="S35" i="18"/>
  <c r="U35" i="18"/>
  <c r="V35" i="18"/>
  <c r="W35" i="18"/>
  <c r="X35" i="18"/>
  <c r="S36" i="18"/>
  <c r="U36" i="18"/>
  <c r="V36" i="18"/>
  <c r="W36" i="18"/>
  <c r="X36" i="18"/>
  <c r="S37" i="18"/>
  <c r="U37" i="18"/>
  <c r="V37" i="18"/>
  <c r="W37" i="18"/>
  <c r="X37" i="18"/>
  <c r="S38" i="18"/>
  <c r="U38" i="18"/>
  <c r="V38" i="18"/>
  <c r="W38" i="18"/>
  <c r="X38" i="18"/>
  <c r="S39" i="18"/>
  <c r="U39" i="18"/>
  <c r="V39" i="18"/>
  <c r="W39" i="18"/>
  <c r="X39" i="18"/>
  <c r="S40" i="18"/>
  <c r="U40" i="18"/>
  <c r="V40" i="18"/>
  <c r="W40" i="18"/>
  <c r="X40" i="18"/>
  <c r="S41" i="18"/>
  <c r="U41" i="18"/>
  <c r="V41" i="18"/>
  <c r="W41" i="18"/>
  <c r="X41" i="18"/>
  <c r="S42" i="18"/>
  <c r="U42" i="18"/>
  <c r="V42" i="18"/>
  <c r="W42" i="18"/>
  <c r="X42" i="18"/>
  <c r="S43" i="18"/>
  <c r="U43" i="18"/>
  <c r="V43" i="18"/>
  <c r="W43" i="18"/>
  <c r="X43" i="18"/>
  <c r="S44" i="18"/>
  <c r="U44" i="18"/>
  <c r="V44" i="18"/>
  <c r="W44" i="18"/>
  <c r="X44" i="18"/>
  <c r="S45" i="18"/>
  <c r="U45" i="18"/>
  <c r="V45" i="18"/>
  <c r="W45" i="18"/>
  <c r="X45" i="18"/>
  <c r="S46" i="18"/>
  <c r="U46" i="18"/>
  <c r="V46" i="18"/>
  <c r="W46" i="18"/>
  <c r="X46" i="18"/>
  <c r="S47" i="18"/>
  <c r="U47" i="18"/>
  <c r="V47" i="18"/>
  <c r="W47" i="18"/>
  <c r="X47" i="18"/>
  <c r="S48" i="18"/>
  <c r="U48" i="18"/>
  <c r="V48" i="18"/>
  <c r="W48" i="18"/>
  <c r="X48" i="18"/>
  <c r="S49" i="18"/>
  <c r="U49" i="18"/>
  <c r="V49" i="18"/>
  <c r="W49" i="18"/>
  <c r="X49" i="18"/>
  <c r="S50" i="18"/>
  <c r="U50" i="18"/>
  <c r="V50" i="18"/>
  <c r="W50" i="18"/>
  <c r="X50" i="18"/>
  <c r="S51" i="18"/>
  <c r="U51" i="18"/>
  <c r="V51" i="18"/>
  <c r="W51" i="18"/>
  <c r="X51" i="18"/>
  <c r="S52" i="18"/>
  <c r="U52" i="18"/>
  <c r="V52" i="18"/>
  <c r="W52" i="18"/>
  <c r="X52" i="18"/>
  <c r="S53" i="18"/>
  <c r="U53" i="18"/>
  <c r="V53" i="18"/>
  <c r="W53" i="18"/>
  <c r="X53" i="18"/>
  <c r="S54" i="18"/>
  <c r="U54" i="18"/>
  <c r="V54" i="18"/>
  <c r="W54" i="18"/>
  <c r="X54" i="18"/>
  <c r="S55" i="18"/>
  <c r="U55" i="18"/>
  <c r="V55" i="18"/>
  <c r="W55" i="18"/>
  <c r="X55" i="18"/>
  <c r="S56" i="18"/>
  <c r="U56" i="18"/>
  <c r="V56" i="18"/>
  <c r="W56" i="18"/>
  <c r="X56" i="18"/>
  <c r="S57" i="18"/>
  <c r="U57" i="18"/>
  <c r="V57" i="18"/>
  <c r="W57" i="18"/>
  <c r="X57" i="18"/>
  <c r="S58" i="18"/>
  <c r="U58" i="18"/>
  <c r="V58" i="18"/>
  <c r="W58" i="18"/>
  <c r="X58" i="18"/>
  <c r="S59" i="18"/>
  <c r="U59" i="18"/>
  <c r="V59" i="18"/>
  <c r="W59" i="18"/>
  <c r="X59" i="18"/>
  <c r="S60" i="18"/>
  <c r="U60" i="18"/>
  <c r="V60" i="18"/>
  <c r="W60" i="18"/>
  <c r="X60" i="18"/>
  <c r="S61" i="18"/>
  <c r="U61" i="18"/>
  <c r="V61" i="18"/>
  <c r="W61" i="18"/>
  <c r="X61" i="18"/>
  <c r="S62" i="18"/>
  <c r="U62" i="18"/>
  <c r="V62" i="18"/>
  <c r="W62" i="18"/>
  <c r="X62" i="18"/>
  <c r="S63" i="18"/>
  <c r="U63" i="18"/>
  <c r="V63" i="18"/>
  <c r="W63" i="18"/>
  <c r="X63" i="18"/>
  <c r="S64" i="18"/>
  <c r="U64" i="18"/>
  <c r="V64" i="18"/>
  <c r="W64" i="18"/>
  <c r="X64" i="18"/>
  <c r="S65" i="18"/>
  <c r="U65" i="18"/>
  <c r="V65" i="18"/>
  <c r="W65" i="18"/>
  <c r="X65" i="18"/>
  <c r="S66" i="18"/>
  <c r="U66" i="18"/>
  <c r="V66" i="18"/>
  <c r="W66" i="18"/>
  <c r="X66" i="18"/>
  <c r="S67" i="18"/>
  <c r="U67" i="18"/>
  <c r="V67" i="18"/>
  <c r="W67" i="18"/>
  <c r="X67" i="18"/>
  <c r="S68" i="18"/>
  <c r="U68" i="18"/>
  <c r="V68" i="18"/>
  <c r="W68" i="18"/>
  <c r="X68" i="18"/>
  <c r="S69" i="18"/>
  <c r="U69" i="18"/>
  <c r="V69" i="18"/>
  <c r="W69" i="18"/>
  <c r="X69" i="18"/>
  <c r="S70" i="18"/>
  <c r="U70" i="18"/>
  <c r="V70" i="18"/>
  <c r="W70" i="18"/>
  <c r="X70" i="18"/>
  <c r="S71" i="18"/>
  <c r="U71" i="18"/>
  <c r="V71" i="18"/>
  <c r="W71" i="18"/>
  <c r="X71" i="18"/>
  <c r="S72" i="18"/>
  <c r="U72" i="18"/>
  <c r="V72" i="18"/>
  <c r="W72" i="18"/>
  <c r="X72" i="18"/>
  <c r="S73" i="18"/>
  <c r="U73" i="18"/>
  <c r="V73" i="18"/>
  <c r="W73" i="18"/>
  <c r="X73" i="18"/>
  <c r="S74" i="18"/>
  <c r="U74" i="18"/>
  <c r="V74" i="18"/>
  <c r="W74" i="18"/>
  <c r="X74" i="18"/>
  <c r="S75" i="18"/>
  <c r="U75" i="18"/>
  <c r="V75" i="18"/>
  <c r="W75" i="18"/>
  <c r="X75" i="18"/>
  <c r="S76" i="18"/>
  <c r="U76" i="18"/>
  <c r="V76" i="18"/>
  <c r="W76" i="18"/>
  <c r="X76" i="18"/>
  <c r="S77" i="18"/>
  <c r="U77" i="18"/>
  <c r="V77" i="18"/>
  <c r="W77" i="18"/>
  <c r="X77" i="18"/>
  <c r="S78" i="18"/>
  <c r="U78" i="18"/>
  <c r="V78" i="18"/>
  <c r="W78" i="18"/>
  <c r="X78" i="18"/>
  <c r="S85" i="18"/>
  <c r="U85" i="18"/>
  <c r="V85" i="18"/>
  <c r="W85" i="18"/>
  <c r="X85" i="18"/>
  <c r="S86" i="18"/>
  <c r="U86" i="18"/>
  <c r="V86" i="18"/>
  <c r="W86" i="18"/>
  <c r="X86" i="18"/>
  <c r="S87" i="18"/>
  <c r="U87" i="18"/>
  <c r="V87" i="18"/>
  <c r="W87" i="18"/>
  <c r="X87" i="18"/>
  <c r="S88" i="18"/>
  <c r="U88" i="18"/>
  <c r="V88" i="18"/>
  <c r="W88" i="18"/>
  <c r="X88" i="18"/>
  <c r="S89" i="18"/>
  <c r="U89" i="18"/>
  <c r="V89" i="18"/>
  <c r="W89" i="18"/>
  <c r="X89" i="18"/>
  <c r="S90" i="18"/>
  <c r="U90" i="18"/>
  <c r="V90" i="18"/>
  <c r="W90" i="18"/>
  <c r="X90" i="18"/>
  <c r="S91" i="18"/>
  <c r="U91" i="18"/>
  <c r="V91" i="18"/>
  <c r="W91" i="18"/>
  <c r="X91" i="18"/>
  <c r="S92" i="18"/>
  <c r="U92" i="18"/>
  <c r="V92" i="18"/>
  <c r="W92" i="18"/>
  <c r="X92" i="18"/>
  <c r="S93" i="18"/>
  <c r="U93" i="18"/>
  <c r="V93" i="18"/>
  <c r="W93" i="18"/>
  <c r="X93" i="18"/>
  <c r="S94" i="18"/>
  <c r="U94" i="18"/>
  <c r="V94" i="18"/>
  <c r="W94" i="18"/>
  <c r="X94" i="18"/>
  <c r="S95" i="18"/>
  <c r="U95" i="18"/>
  <c r="V95" i="18"/>
  <c r="W95" i="18"/>
  <c r="X95" i="18"/>
  <c r="S96" i="18"/>
  <c r="U96" i="18"/>
  <c r="V96" i="18"/>
  <c r="W96" i="18"/>
  <c r="X96" i="18"/>
  <c r="S97" i="18"/>
  <c r="U97" i="18"/>
  <c r="V97" i="18"/>
  <c r="W97" i="18"/>
  <c r="X97" i="18"/>
  <c r="S98" i="18"/>
  <c r="U98" i="18"/>
  <c r="V98" i="18"/>
  <c r="W98" i="18"/>
  <c r="X98" i="18"/>
  <c r="S99" i="18"/>
  <c r="U99" i="18"/>
  <c r="V99" i="18"/>
  <c r="W99" i="18"/>
  <c r="X99" i="18"/>
  <c r="S100" i="18"/>
  <c r="U100" i="18"/>
  <c r="V100" i="18"/>
  <c r="W100" i="18"/>
  <c r="X100" i="18"/>
  <c r="S101" i="18"/>
  <c r="U101" i="18"/>
  <c r="V101" i="18"/>
  <c r="W101" i="18"/>
  <c r="X101" i="18"/>
  <c r="S102" i="18"/>
  <c r="U102" i="18"/>
  <c r="V102" i="18"/>
  <c r="W102" i="18"/>
  <c r="X102" i="18"/>
  <c r="S103" i="18"/>
  <c r="U103" i="18"/>
  <c r="V103" i="18"/>
  <c r="W103" i="18"/>
  <c r="X103" i="18"/>
  <c r="S104" i="18"/>
  <c r="U104" i="18"/>
  <c r="V104" i="18"/>
  <c r="W104" i="18"/>
  <c r="X104" i="18"/>
  <c r="S105" i="18"/>
  <c r="U105" i="18"/>
  <c r="V105" i="18"/>
  <c r="W105" i="18"/>
  <c r="X105" i="18"/>
  <c r="S106" i="18"/>
  <c r="U106" i="18"/>
  <c r="V106" i="18"/>
  <c r="W106" i="18"/>
  <c r="X106" i="18"/>
  <c r="S107" i="18"/>
  <c r="U107" i="18"/>
  <c r="V107" i="18"/>
  <c r="W107" i="18"/>
  <c r="X107" i="18"/>
  <c r="S108" i="18"/>
  <c r="U108" i="18"/>
  <c r="V108" i="18"/>
  <c r="W108" i="18"/>
  <c r="X108" i="18"/>
  <c r="S109" i="18"/>
  <c r="U109" i="18"/>
  <c r="V109" i="18"/>
  <c r="W109" i="18"/>
  <c r="X109" i="18"/>
  <c r="S110" i="18"/>
  <c r="U110" i="18"/>
  <c r="V110" i="18"/>
  <c r="W110" i="18"/>
  <c r="X110" i="18"/>
  <c r="S111" i="18"/>
  <c r="U111" i="18"/>
  <c r="V111" i="18"/>
  <c r="W111" i="18"/>
  <c r="X111" i="18"/>
  <c r="S112" i="18"/>
  <c r="U112" i="18"/>
  <c r="V112" i="18"/>
  <c r="W112" i="18"/>
  <c r="X112" i="18"/>
  <c r="S113" i="18"/>
  <c r="U113" i="18"/>
  <c r="V113" i="18"/>
  <c r="W113" i="18"/>
  <c r="X113" i="18"/>
  <c r="S114" i="18"/>
  <c r="U114" i="18"/>
  <c r="V114" i="18"/>
  <c r="W114" i="18"/>
  <c r="X114" i="18"/>
  <c r="S115" i="18"/>
  <c r="U115" i="18"/>
  <c r="V115" i="18"/>
  <c r="W115" i="18"/>
  <c r="X115" i="18"/>
  <c r="S116" i="18"/>
  <c r="U116" i="18"/>
  <c r="V116" i="18"/>
  <c r="W116" i="18"/>
  <c r="X116" i="18"/>
  <c r="S117" i="18"/>
  <c r="U117" i="18"/>
  <c r="V117" i="18"/>
  <c r="W117" i="18"/>
  <c r="X117" i="18"/>
  <c r="S118" i="18"/>
  <c r="U118" i="18"/>
  <c r="V118" i="18"/>
  <c r="W118" i="18"/>
  <c r="X118" i="18"/>
  <c r="S119" i="18"/>
  <c r="U119" i="18"/>
  <c r="V119" i="18"/>
  <c r="W119" i="18"/>
  <c r="X119" i="18"/>
  <c r="S120" i="18"/>
  <c r="U120" i="18"/>
  <c r="V120" i="18"/>
  <c r="W120" i="18"/>
  <c r="X120" i="18"/>
  <c r="S121" i="18"/>
  <c r="U121" i="18"/>
  <c r="V121" i="18"/>
  <c r="W121" i="18"/>
  <c r="X121" i="18"/>
  <c r="S122" i="18"/>
  <c r="U122" i="18"/>
  <c r="V122" i="18"/>
  <c r="W122" i="18"/>
  <c r="X122" i="18"/>
  <c r="S123" i="18"/>
  <c r="U123" i="18"/>
  <c r="V123" i="18"/>
  <c r="W123" i="18"/>
  <c r="X123" i="18"/>
  <c r="S124" i="18"/>
  <c r="U124" i="18"/>
  <c r="V124" i="18"/>
  <c r="W124" i="18"/>
  <c r="X124" i="18"/>
  <c r="S125" i="18"/>
  <c r="U125" i="18"/>
  <c r="V125" i="18"/>
  <c r="W125" i="18"/>
  <c r="X125" i="18"/>
  <c r="S126" i="18"/>
  <c r="U126" i="18"/>
  <c r="V126" i="18"/>
  <c r="W126" i="18"/>
  <c r="X126" i="18"/>
  <c r="S127" i="18"/>
  <c r="U127" i="18"/>
  <c r="V127" i="18"/>
  <c r="W127" i="18"/>
  <c r="X127" i="18"/>
  <c r="S128" i="18"/>
  <c r="U128" i="18"/>
  <c r="V128" i="18"/>
  <c r="W128" i="18"/>
  <c r="X128" i="18"/>
  <c r="S129" i="18"/>
  <c r="U129" i="18"/>
  <c r="V129" i="18"/>
  <c r="W129" i="18"/>
  <c r="X129" i="18"/>
  <c r="S130" i="18"/>
  <c r="U130" i="18"/>
  <c r="V130" i="18"/>
  <c r="W130" i="18"/>
  <c r="X130" i="18"/>
  <c r="S131" i="18"/>
  <c r="U131" i="18"/>
  <c r="V131" i="18"/>
  <c r="W131" i="18"/>
  <c r="X131" i="18"/>
  <c r="S132" i="18"/>
  <c r="U132" i="18"/>
  <c r="V132" i="18"/>
  <c r="W132" i="18"/>
  <c r="X132" i="18"/>
  <c r="S133" i="18"/>
  <c r="U133" i="18"/>
  <c r="V133" i="18"/>
  <c r="W133" i="18"/>
  <c r="X133" i="18"/>
  <c r="S134" i="18"/>
  <c r="U134" i="18"/>
  <c r="V134" i="18"/>
  <c r="W134" i="18"/>
  <c r="X134" i="18"/>
  <c r="S135" i="18"/>
  <c r="U135" i="18"/>
  <c r="V135" i="18"/>
  <c r="W135" i="18"/>
  <c r="X135" i="18"/>
  <c r="S136" i="18"/>
  <c r="U136" i="18"/>
  <c r="V136" i="18"/>
  <c r="W136" i="18"/>
  <c r="X136" i="18"/>
  <c r="S137" i="18"/>
  <c r="U137" i="18"/>
  <c r="V137" i="18"/>
  <c r="W137" i="18"/>
  <c r="X137" i="18"/>
  <c r="S138" i="18"/>
  <c r="U138" i="18"/>
  <c r="V138" i="18"/>
  <c r="W138" i="18"/>
  <c r="X138" i="18"/>
  <c r="S139" i="18"/>
  <c r="U139" i="18"/>
  <c r="V139" i="18"/>
  <c r="W139" i="18"/>
  <c r="X139" i="18"/>
  <c r="S140" i="18"/>
  <c r="U140" i="18"/>
  <c r="V140" i="18"/>
  <c r="W140" i="18"/>
  <c r="X140" i="18"/>
  <c r="S141" i="18"/>
  <c r="U141" i="18"/>
  <c r="V141" i="18"/>
  <c r="W141" i="18"/>
  <c r="X141" i="18"/>
  <c r="S142" i="18"/>
  <c r="U142" i="18"/>
  <c r="V142" i="18"/>
  <c r="W142" i="18"/>
  <c r="X142" i="18"/>
  <c r="S143" i="18"/>
  <c r="U143" i="18"/>
  <c r="V143" i="18"/>
  <c r="W143" i="18"/>
  <c r="X143" i="18"/>
  <c r="S144" i="18"/>
  <c r="U144" i="18"/>
  <c r="V144" i="18"/>
  <c r="W144" i="18"/>
  <c r="X144" i="18"/>
  <c r="S145" i="18"/>
  <c r="U145" i="18"/>
  <c r="V145" i="18"/>
  <c r="W145" i="18"/>
  <c r="X145" i="18"/>
  <c r="S146" i="18"/>
  <c r="U146" i="18"/>
  <c r="V146" i="18"/>
  <c r="W146" i="18"/>
  <c r="X146" i="18"/>
  <c r="S147" i="18"/>
  <c r="U147" i="18"/>
  <c r="V147" i="18"/>
  <c r="W147" i="18"/>
  <c r="X147" i="18"/>
  <c r="S148" i="18"/>
  <c r="U148" i="18"/>
  <c r="V148" i="18"/>
  <c r="W148" i="18"/>
  <c r="X148" i="18"/>
  <c r="S149" i="18"/>
  <c r="U149" i="18"/>
  <c r="V149" i="18"/>
  <c r="W149" i="18"/>
  <c r="X149" i="18"/>
  <c r="S150" i="18"/>
  <c r="U150" i="18"/>
  <c r="V150" i="18"/>
  <c r="W150" i="18"/>
  <c r="X150" i="18"/>
  <c r="S151" i="18"/>
  <c r="U151" i="18"/>
  <c r="V151" i="18"/>
  <c r="W151" i="18"/>
  <c r="X151" i="18"/>
  <c r="S152" i="18"/>
  <c r="U152" i="18"/>
  <c r="V152" i="18"/>
  <c r="W152" i="18"/>
  <c r="X152" i="18"/>
  <c r="S153" i="18"/>
  <c r="U153" i="18"/>
  <c r="V153" i="18"/>
  <c r="W153" i="18"/>
  <c r="X153" i="18"/>
  <c r="S154" i="18"/>
  <c r="U154" i="18"/>
  <c r="V154" i="18"/>
  <c r="W154" i="18"/>
  <c r="X154" i="18"/>
  <c r="S155" i="18"/>
  <c r="U155" i="18"/>
  <c r="V155" i="18"/>
  <c r="W155" i="18"/>
  <c r="X155" i="18"/>
  <c r="S156" i="18"/>
  <c r="U156" i="18"/>
  <c r="V156" i="18"/>
  <c r="W156" i="18"/>
  <c r="X156" i="18"/>
  <c r="S157" i="18"/>
  <c r="U157" i="18"/>
  <c r="V157" i="18"/>
  <c r="W157" i="18"/>
  <c r="X157" i="18"/>
  <c r="S164" i="18"/>
  <c r="U164" i="18"/>
  <c r="V164" i="18"/>
  <c r="W164" i="18"/>
  <c r="X164" i="18"/>
  <c r="S165" i="18"/>
  <c r="U165" i="18"/>
  <c r="V165" i="18"/>
  <c r="W165" i="18"/>
  <c r="X165" i="18"/>
  <c r="S166" i="18"/>
  <c r="U166" i="18"/>
  <c r="V166" i="18"/>
  <c r="W166" i="18"/>
  <c r="X166" i="18"/>
  <c r="S167" i="18"/>
  <c r="U167" i="18"/>
  <c r="V167" i="18"/>
  <c r="W167" i="18"/>
  <c r="X167" i="18"/>
  <c r="S168" i="18"/>
  <c r="U168" i="18"/>
  <c r="V168" i="18"/>
  <c r="W168" i="18"/>
  <c r="X168" i="18"/>
  <c r="S169" i="18"/>
  <c r="U169" i="18"/>
  <c r="V169" i="18"/>
  <c r="W169" i="18"/>
  <c r="X169" i="18"/>
  <c r="S170" i="18"/>
  <c r="U170" i="18"/>
  <c r="V170" i="18"/>
  <c r="W170" i="18"/>
  <c r="X170" i="18"/>
  <c r="S171" i="18"/>
  <c r="U171" i="18"/>
  <c r="V171" i="18"/>
  <c r="W171" i="18"/>
  <c r="X171" i="18"/>
  <c r="S172" i="18"/>
  <c r="U172" i="18"/>
  <c r="V172" i="18"/>
  <c r="W172" i="18"/>
  <c r="X172" i="18"/>
  <c r="S173" i="18"/>
  <c r="U173" i="18"/>
  <c r="V173" i="18"/>
  <c r="W173" i="18"/>
  <c r="X173" i="18"/>
  <c r="S174" i="18"/>
  <c r="U174" i="18"/>
  <c r="V174" i="18"/>
  <c r="W174" i="18"/>
  <c r="X174" i="18"/>
  <c r="S175" i="18"/>
  <c r="U175" i="18"/>
  <c r="V175" i="18"/>
  <c r="W175" i="18"/>
  <c r="X175" i="18"/>
  <c r="S176" i="18"/>
  <c r="U176" i="18"/>
  <c r="V176" i="18"/>
  <c r="W176" i="18"/>
  <c r="X176" i="18"/>
  <c r="S177" i="18"/>
  <c r="U177" i="18"/>
  <c r="V177" i="18"/>
  <c r="W177" i="18"/>
  <c r="X177" i="18"/>
  <c r="S178" i="18"/>
  <c r="U178" i="18"/>
  <c r="V178" i="18"/>
  <c r="W178" i="18"/>
  <c r="X178" i="18"/>
  <c r="S179" i="18"/>
  <c r="U179" i="18"/>
  <c r="V179" i="18"/>
  <c r="W179" i="18"/>
  <c r="X179" i="18"/>
  <c r="S180" i="18"/>
  <c r="U180" i="18"/>
  <c r="V180" i="18"/>
  <c r="W180" i="18"/>
  <c r="X180" i="18"/>
  <c r="S181" i="18"/>
  <c r="U181" i="18"/>
  <c r="V181" i="18"/>
  <c r="W181" i="18"/>
  <c r="X181" i="18"/>
  <c r="S182" i="18"/>
  <c r="U182" i="18"/>
  <c r="V182" i="18"/>
  <c r="W182" i="18"/>
  <c r="X182" i="18"/>
  <c r="S183" i="18"/>
  <c r="U183" i="18"/>
  <c r="V183" i="18"/>
  <c r="W183" i="18"/>
  <c r="X183" i="18"/>
  <c r="S184" i="18"/>
  <c r="U184" i="18"/>
  <c r="V184" i="18"/>
  <c r="W184" i="18"/>
  <c r="X184" i="18"/>
  <c r="S185" i="18"/>
  <c r="U185" i="18"/>
  <c r="V185" i="18"/>
  <c r="W185" i="18"/>
  <c r="X185" i="18"/>
  <c r="S186" i="18"/>
  <c r="U186" i="18"/>
  <c r="V186" i="18"/>
  <c r="W186" i="18"/>
  <c r="X186" i="18"/>
  <c r="S187" i="18"/>
  <c r="U187" i="18"/>
  <c r="V187" i="18"/>
  <c r="W187" i="18"/>
  <c r="X187" i="18"/>
  <c r="S188" i="18"/>
  <c r="U188" i="18"/>
  <c r="V188" i="18"/>
  <c r="W188" i="18"/>
  <c r="X188" i="18"/>
  <c r="S189" i="18"/>
  <c r="U189" i="18"/>
  <c r="V189" i="18"/>
  <c r="W189" i="18"/>
  <c r="X189" i="18"/>
  <c r="S190" i="18"/>
  <c r="U190" i="18"/>
  <c r="V190" i="18"/>
  <c r="W190" i="18"/>
  <c r="X190" i="18"/>
  <c r="S191" i="18"/>
  <c r="U191" i="18"/>
  <c r="V191" i="18"/>
  <c r="W191" i="18"/>
  <c r="X191" i="18"/>
  <c r="S192" i="18"/>
  <c r="U192" i="18"/>
  <c r="V192" i="18"/>
  <c r="W192" i="18"/>
  <c r="X192" i="18"/>
  <c r="S193" i="18"/>
  <c r="U193" i="18"/>
  <c r="V193" i="18"/>
  <c r="W193" i="18"/>
  <c r="X193" i="18"/>
  <c r="S194" i="18"/>
  <c r="U194" i="18"/>
  <c r="V194" i="18"/>
  <c r="W194" i="18"/>
  <c r="X194" i="18"/>
  <c r="S195" i="18"/>
  <c r="U195" i="18"/>
  <c r="V195" i="18"/>
  <c r="W195" i="18"/>
  <c r="X195" i="18"/>
  <c r="S196" i="18"/>
  <c r="U196" i="18"/>
  <c r="V196" i="18"/>
  <c r="W196" i="18"/>
  <c r="X196" i="18"/>
  <c r="S197" i="18"/>
  <c r="U197" i="18"/>
  <c r="V197" i="18"/>
  <c r="W197" i="18"/>
  <c r="X197" i="18"/>
  <c r="S198" i="18"/>
  <c r="U198" i="18"/>
  <c r="V198" i="18"/>
  <c r="W198" i="18"/>
  <c r="X198" i="18"/>
  <c r="S199" i="18"/>
  <c r="U199" i="18"/>
  <c r="V199" i="18"/>
  <c r="W199" i="18"/>
  <c r="X199" i="18"/>
  <c r="S200" i="18"/>
  <c r="U200" i="18"/>
  <c r="V200" i="18"/>
  <c r="W200" i="18"/>
  <c r="X200" i="18"/>
  <c r="S201" i="18"/>
  <c r="U201" i="18"/>
  <c r="V201" i="18"/>
  <c r="W201" i="18"/>
  <c r="X201" i="18"/>
  <c r="S202" i="18"/>
  <c r="U202" i="18"/>
  <c r="V202" i="18"/>
  <c r="W202" i="18"/>
  <c r="X202" i="18"/>
  <c r="S203" i="18"/>
  <c r="U203" i="18"/>
  <c r="V203" i="18"/>
  <c r="W203" i="18"/>
  <c r="X203" i="18"/>
  <c r="S204" i="18"/>
  <c r="U204" i="18"/>
  <c r="V204" i="18"/>
  <c r="W204" i="18"/>
  <c r="X204" i="18"/>
  <c r="S205" i="18"/>
  <c r="U205" i="18"/>
  <c r="V205" i="18"/>
  <c r="W205" i="18"/>
  <c r="X205" i="18"/>
  <c r="S206" i="18"/>
  <c r="U206" i="18"/>
  <c r="V206" i="18"/>
  <c r="W206" i="18"/>
  <c r="X206" i="18"/>
  <c r="S207" i="18"/>
  <c r="U207" i="18"/>
  <c r="V207" i="18"/>
  <c r="W207" i="18"/>
  <c r="X207" i="18"/>
  <c r="S208" i="18"/>
  <c r="U208" i="18"/>
  <c r="V208" i="18"/>
  <c r="W208" i="18"/>
  <c r="X208" i="18"/>
  <c r="S209" i="18"/>
  <c r="U209" i="18"/>
  <c r="V209" i="18"/>
  <c r="W209" i="18"/>
  <c r="X209" i="18"/>
  <c r="S210" i="18"/>
  <c r="U210" i="18"/>
  <c r="V210" i="18"/>
  <c r="W210" i="18"/>
  <c r="X210" i="18"/>
  <c r="S211" i="18"/>
  <c r="U211" i="18"/>
  <c r="V211" i="18"/>
  <c r="W211" i="18"/>
  <c r="X211" i="18"/>
  <c r="S212" i="18"/>
  <c r="U212" i="18"/>
  <c r="V212" i="18"/>
  <c r="W212" i="18"/>
  <c r="X212" i="18"/>
  <c r="S213" i="18"/>
  <c r="U213" i="18"/>
  <c r="V213" i="18"/>
  <c r="W213" i="18"/>
  <c r="X213" i="18"/>
  <c r="S214" i="18"/>
  <c r="U214" i="18"/>
  <c r="V214" i="18"/>
  <c r="W214" i="18"/>
  <c r="X214" i="18"/>
  <c r="S215" i="18"/>
  <c r="U215" i="18"/>
  <c r="V215" i="18"/>
  <c r="W215" i="18"/>
  <c r="X215" i="18"/>
  <c r="S216" i="18"/>
  <c r="U216" i="18"/>
  <c r="V216" i="18"/>
  <c r="W216" i="18"/>
  <c r="X216" i="18"/>
  <c r="S217" i="18"/>
  <c r="U217" i="18"/>
  <c r="V217" i="18"/>
  <c r="W217" i="18"/>
  <c r="X217" i="18"/>
  <c r="S218" i="18"/>
  <c r="U218" i="18"/>
  <c r="V218" i="18"/>
  <c r="W218" i="18"/>
  <c r="X218" i="18"/>
  <c r="S219" i="18"/>
  <c r="U219" i="18"/>
  <c r="V219" i="18"/>
  <c r="W219" i="18"/>
  <c r="X219" i="18"/>
  <c r="S220" i="18"/>
  <c r="U220" i="18"/>
  <c r="V220" i="18"/>
  <c r="W220" i="18"/>
  <c r="X220" i="18"/>
  <c r="S221" i="18"/>
  <c r="U221" i="18"/>
  <c r="V221" i="18"/>
  <c r="W221" i="18"/>
  <c r="X221" i="18"/>
  <c r="S222" i="18"/>
  <c r="U222" i="18"/>
  <c r="V222" i="18"/>
  <c r="W222" i="18"/>
  <c r="X222" i="18"/>
  <c r="S223" i="18"/>
  <c r="U223" i="18"/>
  <c r="V223" i="18"/>
  <c r="W223" i="18"/>
  <c r="X223" i="18"/>
  <c r="S224" i="18"/>
  <c r="U224" i="18"/>
  <c r="V224" i="18"/>
  <c r="W224" i="18"/>
  <c r="X224" i="18"/>
  <c r="S225" i="18"/>
  <c r="U225" i="18"/>
  <c r="V225" i="18"/>
  <c r="W225" i="18"/>
  <c r="X225" i="18"/>
  <c r="S226" i="18"/>
  <c r="U226" i="18"/>
  <c r="V226" i="18"/>
  <c r="W226" i="18"/>
  <c r="X226" i="18"/>
  <c r="S227" i="18"/>
  <c r="U227" i="18"/>
  <c r="V227" i="18"/>
  <c r="W227" i="18"/>
  <c r="X227" i="18"/>
  <c r="S228" i="18"/>
  <c r="U228" i="18"/>
  <c r="V228" i="18"/>
  <c r="W228" i="18"/>
  <c r="X228" i="18"/>
  <c r="S229" i="18"/>
  <c r="U229" i="18"/>
  <c r="V229" i="18"/>
  <c r="W229" i="18"/>
  <c r="X229" i="18"/>
  <c r="S230" i="18"/>
  <c r="U230" i="18"/>
  <c r="V230" i="18"/>
  <c r="W230" i="18"/>
  <c r="X230" i="18"/>
  <c r="S231" i="18"/>
  <c r="U231" i="18"/>
  <c r="V231" i="18"/>
  <c r="W231" i="18"/>
  <c r="X231" i="18"/>
  <c r="S232" i="18"/>
  <c r="T232" i="18"/>
  <c r="U232" i="18"/>
  <c r="V232" i="18"/>
  <c r="W232" i="18"/>
  <c r="X232" i="18"/>
  <c r="S233" i="18"/>
  <c r="U233" i="18"/>
  <c r="V233" i="18"/>
  <c r="W233" i="18"/>
  <c r="X233" i="18"/>
  <c r="S234" i="18"/>
  <c r="U234" i="18"/>
  <c r="V234" i="18"/>
  <c r="W234" i="18"/>
  <c r="X234" i="18"/>
  <c r="S235" i="18"/>
  <c r="U235" i="18"/>
  <c r="V235" i="18"/>
  <c r="W235" i="18"/>
  <c r="X235" i="18"/>
  <c r="S236" i="18"/>
  <c r="U236" i="18"/>
  <c r="V236" i="18"/>
  <c r="W236" i="18"/>
  <c r="X236" i="18"/>
  <c r="U6" i="18"/>
  <c r="V6" i="18"/>
  <c r="W6" i="18"/>
  <c r="X6" i="18"/>
  <c r="S6"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5" i="18"/>
  <c r="L163" i="18"/>
  <c r="L164" i="18"/>
  <c r="T164" i="18" s="1"/>
  <c r="L165" i="18"/>
  <c r="L166" i="18"/>
  <c r="T166" i="18" s="1"/>
  <c r="L167" i="18"/>
  <c r="L168" i="18"/>
  <c r="L169" i="18"/>
  <c r="L170" i="18"/>
  <c r="L171" i="18"/>
  <c r="T171" i="18" s="1"/>
  <c r="L172" i="18"/>
  <c r="L173" i="18"/>
  <c r="T173" i="18" s="1"/>
  <c r="L174" i="18"/>
  <c r="L175" i="18"/>
  <c r="L176" i="18"/>
  <c r="T176" i="18" s="1"/>
  <c r="L177" i="18"/>
  <c r="L178" i="18"/>
  <c r="L179" i="18"/>
  <c r="T179" i="18" s="1"/>
  <c r="L180" i="18"/>
  <c r="T180" i="18" s="1"/>
  <c r="L181" i="18"/>
  <c r="L182" i="18"/>
  <c r="T182" i="18" s="1"/>
  <c r="L183" i="18"/>
  <c r="L184" i="18"/>
  <c r="L185" i="18"/>
  <c r="L186" i="18"/>
  <c r="L187" i="18"/>
  <c r="T187" i="18" s="1"/>
  <c r="L188" i="18"/>
  <c r="L189" i="18"/>
  <c r="T189" i="18" s="1"/>
  <c r="L190" i="18"/>
  <c r="L191" i="18"/>
  <c r="L192" i="18"/>
  <c r="T192" i="18" s="1"/>
  <c r="L193" i="18"/>
  <c r="L194" i="18"/>
  <c r="L195" i="18"/>
  <c r="T195" i="18" s="1"/>
  <c r="L196" i="18"/>
  <c r="T196" i="18" s="1"/>
  <c r="L197" i="18"/>
  <c r="L198" i="18"/>
  <c r="T198" i="18" s="1"/>
  <c r="L199" i="18"/>
  <c r="L200" i="18"/>
  <c r="L201" i="18"/>
  <c r="L202" i="18"/>
  <c r="L203" i="18"/>
  <c r="T203" i="18" s="1"/>
  <c r="L204" i="18"/>
  <c r="L205" i="18"/>
  <c r="T205" i="18" s="1"/>
  <c r="L206" i="18"/>
  <c r="L207" i="18"/>
  <c r="L208" i="18"/>
  <c r="T208" i="18" s="1"/>
  <c r="L209" i="18"/>
  <c r="L210" i="18"/>
  <c r="L211" i="18"/>
  <c r="T211" i="18" s="1"/>
  <c r="L212" i="18"/>
  <c r="T212" i="18" s="1"/>
  <c r="L213" i="18"/>
  <c r="L214" i="18"/>
  <c r="T214" i="18" s="1"/>
  <c r="L215" i="18"/>
  <c r="L216" i="18"/>
  <c r="L217" i="18"/>
  <c r="L218" i="18"/>
  <c r="L219" i="18"/>
  <c r="T219" i="18" s="1"/>
  <c r="L220" i="18"/>
  <c r="L221" i="18"/>
  <c r="T221" i="18" s="1"/>
  <c r="L222" i="18"/>
  <c r="L223" i="18"/>
  <c r="L224" i="18"/>
  <c r="T224" i="18" s="1"/>
  <c r="L225" i="18"/>
  <c r="L226" i="18"/>
  <c r="L227" i="18"/>
  <c r="T227" i="18" s="1"/>
  <c r="L228" i="18"/>
  <c r="T228" i="18" s="1"/>
  <c r="L229" i="18"/>
  <c r="L230" i="18"/>
  <c r="T230" i="18" s="1"/>
  <c r="L231" i="18"/>
  <c r="L232" i="18"/>
  <c r="L233" i="18"/>
  <c r="L234" i="18"/>
  <c r="L235" i="18"/>
  <c r="T235" i="18" s="1"/>
  <c r="L236" i="18"/>
  <c r="L85" i="18"/>
  <c r="L86" i="18"/>
  <c r="L87" i="18"/>
  <c r="L88" i="18"/>
  <c r="L89" i="18"/>
  <c r="L90" i="18"/>
  <c r="L91" i="18"/>
  <c r="T91" i="18" s="1"/>
  <c r="L92" i="18"/>
  <c r="T92" i="18" s="1"/>
  <c r="L93" i="18"/>
  <c r="L94" i="18"/>
  <c r="T94" i="18" s="1"/>
  <c r="L95" i="18"/>
  <c r="L96" i="18"/>
  <c r="L97" i="18"/>
  <c r="L98" i="18"/>
  <c r="T98" i="18" s="1"/>
  <c r="L99" i="18"/>
  <c r="T99" i="18" s="1"/>
  <c r="L100" i="18"/>
  <c r="L101" i="18"/>
  <c r="T101" i="18" s="1"/>
  <c r="L102" i="18"/>
  <c r="L103" i="18"/>
  <c r="L104" i="18"/>
  <c r="L105" i="18"/>
  <c r="L106" i="18"/>
  <c r="L107" i="18"/>
  <c r="T107" i="18" s="1"/>
  <c r="L108" i="18"/>
  <c r="T108" i="18" s="1"/>
  <c r="L109" i="18"/>
  <c r="L110" i="18"/>
  <c r="T110" i="18" s="1"/>
  <c r="L111" i="18"/>
  <c r="L112" i="18"/>
  <c r="L113" i="18"/>
  <c r="L114" i="18"/>
  <c r="L115" i="18"/>
  <c r="T115" i="18" s="1"/>
  <c r="L116" i="18"/>
  <c r="L117" i="18"/>
  <c r="T117" i="18" s="1"/>
  <c r="L118" i="18"/>
  <c r="L119" i="18"/>
  <c r="L120" i="18"/>
  <c r="L121" i="18"/>
  <c r="L122" i="18"/>
  <c r="T122" i="18" s="1"/>
  <c r="L123" i="18"/>
  <c r="T123" i="18" s="1"/>
  <c r="L124" i="18"/>
  <c r="T124" i="18" s="1"/>
  <c r="L125" i="18"/>
  <c r="L126" i="18"/>
  <c r="T126" i="18" s="1"/>
  <c r="L127" i="18"/>
  <c r="L128" i="18"/>
  <c r="L129" i="18"/>
  <c r="L130" i="18"/>
  <c r="L131" i="18"/>
  <c r="T131" i="18" s="1"/>
  <c r="L132" i="18"/>
  <c r="L133" i="18"/>
  <c r="T133" i="18" s="1"/>
  <c r="L134" i="18"/>
  <c r="L135" i="18"/>
  <c r="L136" i="18"/>
  <c r="L137" i="18"/>
  <c r="L138" i="18"/>
  <c r="T138" i="18" s="1"/>
  <c r="L139" i="18"/>
  <c r="T139" i="18" s="1"/>
  <c r="L140" i="18"/>
  <c r="T140" i="18" s="1"/>
  <c r="L141" i="18"/>
  <c r="L142" i="18"/>
  <c r="T142" i="18" s="1"/>
  <c r="L143" i="18"/>
  <c r="L144" i="18"/>
  <c r="L145" i="18"/>
  <c r="L146" i="18"/>
  <c r="L147" i="18"/>
  <c r="T147" i="18" s="1"/>
  <c r="L148" i="18"/>
  <c r="L149" i="18"/>
  <c r="T149" i="18" s="1"/>
  <c r="L150" i="18"/>
  <c r="L151" i="18"/>
  <c r="L152" i="18"/>
  <c r="L153" i="18"/>
  <c r="L154" i="18"/>
  <c r="T154" i="18" s="1"/>
  <c r="L155" i="18"/>
  <c r="T155" i="18" s="1"/>
  <c r="L156" i="18"/>
  <c r="T156" i="18" s="1"/>
  <c r="L157" i="18"/>
  <c r="L84" i="18"/>
  <c r="L6" i="18"/>
  <c r="L7" i="18"/>
  <c r="L8" i="18"/>
  <c r="L9" i="18"/>
  <c r="L10" i="18"/>
  <c r="AK5" i="18" s="1"/>
  <c r="L11" i="18"/>
  <c r="L12" i="18"/>
  <c r="L13" i="18"/>
  <c r="L14" i="18"/>
  <c r="L15" i="18"/>
  <c r="L16" i="18"/>
  <c r="AK6" i="18" s="1"/>
  <c r="L17" i="18"/>
  <c r="L18" i="18"/>
  <c r="T18" i="18" s="1"/>
  <c r="L19" i="18"/>
  <c r="L20" i="18"/>
  <c r="L21" i="18"/>
  <c r="L22" i="18"/>
  <c r="AK7" i="18" s="1"/>
  <c r="L23" i="18"/>
  <c r="L24" i="18"/>
  <c r="L25" i="18"/>
  <c r="L26" i="18"/>
  <c r="L27" i="18"/>
  <c r="L28" i="18"/>
  <c r="AB6" i="18" s="1"/>
  <c r="L29" i="18"/>
  <c r="L30" i="18"/>
  <c r="L31" i="18"/>
  <c r="L32" i="18"/>
  <c r="L33" i="18"/>
  <c r="AK9" i="18" s="1"/>
  <c r="L34" i="18"/>
  <c r="T34" i="18" s="1"/>
  <c r="L35" i="18"/>
  <c r="L36" i="18"/>
  <c r="L37" i="18"/>
  <c r="L38" i="18"/>
  <c r="L39" i="18"/>
  <c r="L40" i="18"/>
  <c r="L41" i="18"/>
  <c r="L42" i="18"/>
  <c r="T42" i="18" s="1"/>
  <c r="L43" i="18"/>
  <c r="L44" i="18"/>
  <c r="L45" i="18"/>
  <c r="AK11" i="18" s="1"/>
  <c r="L46" i="18"/>
  <c r="L47" i="18"/>
  <c r="L48" i="18"/>
  <c r="L49" i="18"/>
  <c r="L50" i="18"/>
  <c r="T50" i="18" s="1"/>
  <c r="L51" i="18"/>
  <c r="AB8" i="18" s="1"/>
  <c r="L52" i="18"/>
  <c r="L53" i="18"/>
  <c r="T53" i="18" s="1"/>
  <c r="L54" i="18"/>
  <c r="L55" i="18"/>
  <c r="L56" i="18"/>
  <c r="L57" i="18"/>
  <c r="AK13" i="18" s="1"/>
  <c r="L58" i="18"/>
  <c r="T58" i="18" s="1"/>
  <c r="L59" i="18"/>
  <c r="L60" i="18"/>
  <c r="L61" i="18"/>
  <c r="L62" i="18"/>
  <c r="L63" i="18"/>
  <c r="AB9" i="18" s="1"/>
  <c r="L64" i="18"/>
  <c r="L65" i="18"/>
  <c r="L66" i="18"/>
  <c r="T66" i="18" s="1"/>
  <c r="L67" i="18"/>
  <c r="L68" i="18"/>
  <c r="L69" i="18"/>
  <c r="AK15" i="18" s="1"/>
  <c r="L70" i="18"/>
  <c r="L71" i="18"/>
  <c r="L72" i="18"/>
  <c r="L73" i="18"/>
  <c r="L74" i="18"/>
  <c r="T74" i="18" s="1"/>
  <c r="L75" i="18"/>
  <c r="L76" i="18"/>
  <c r="T76" i="18" s="1"/>
  <c r="L77" i="18"/>
  <c r="L78" i="18"/>
  <c r="L5"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84"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5" i="18"/>
  <c r="E3" i="17"/>
  <c r="E4" i="17"/>
  <c r="E5" i="17"/>
  <c r="E6" i="17"/>
  <c r="H6" i="17" s="1"/>
  <c r="E7" i="17"/>
  <c r="H7" i="17" s="1"/>
  <c r="E8" i="17"/>
  <c r="E9" i="17"/>
  <c r="E10" i="17"/>
  <c r="H10" i="17" s="1"/>
  <c r="E11" i="17"/>
  <c r="H11" i="17" s="1"/>
  <c r="E12" i="17"/>
  <c r="E13" i="17"/>
  <c r="E14" i="17"/>
  <c r="H14" i="17" s="1"/>
  <c r="E15" i="17"/>
  <c r="H15" i="17" s="1"/>
  <c r="E16" i="17"/>
  <c r="H16" i="17" s="1"/>
  <c r="E17" i="17"/>
  <c r="H17" i="17" s="1"/>
  <c r="E18" i="17"/>
  <c r="H18" i="17" s="1"/>
  <c r="E19" i="17"/>
  <c r="E20" i="17"/>
  <c r="E21" i="17"/>
  <c r="E22" i="17"/>
  <c r="E23" i="17"/>
  <c r="E24" i="17"/>
  <c r="E25" i="17"/>
  <c r="E2" i="17"/>
  <c r="H3" i="17" s="1"/>
  <c r="BD27" i="17"/>
  <c r="BD21" i="17"/>
  <c r="BD12" i="17"/>
  <c r="BD11" i="17"/>
  <c r="BD4" i="17"/>
  <c r="BD3" i="17"/>
  <c r="BD2" i="17"/>
  <c r="G3" i="17"/>
  <c r="G4" i="17"/>
  <c r="G5" i="17"/>
  <c r="G6" i="17"/>
  <c r="G7" i="17"/>
  <c r="G8" i="17"/>
  <c r="G9" i="17"/>
  <c r="G10" i="17"/>
  <c r="G11" i="17"/>
  <c r="G12" i="17"/>
  <c r="G13" i="17"/>
  <c r="G14" i="17"/>
  <c r="G15" i="17"/>
  <c r="G16" i="17"/>
  <c r="G17" i="17"/>
  <c r="G18" i="17"/>
  <c r="G19" i="17"/>
  <c r="G20" i="17"/>
  <c r="G21" i="17"/>
  <c r="G22" i="17"/>
  <c r="G23" i="17"/>
  <c r="G24" i="17"/>
  <c r="G25" i="17"/>
  <c r="G2" i="17"/>
  <c r="H4" i="17"/>
  <c r="H5" i="17"/>
  <c r="H8" i="17"/>
  <c r="H9" i="17"/>
  <c r="H12" i="17"/>
  <c r="H13" i="17"/>
  <c r="H20" i="17"/>
  <c r="H21" i="17"/>
  <c r="H22" i="17"/>
  <c r="H23" i="17"/>
  <c r="H24" i="17"/>
  <c r="H25" i="17"/>
  <c r="F3" i="17"/>
  <c r="F4" i="17"/>
  <c r="F5" i="17"/>
  <c r="F6" i="17"/>
  <c r="F8" i="17"/>
  <c r="F9" i="17"/>
  <c r="F10" i="17"/>
  <c r="F11" i="17"/>
  <c r="F12" i="17"/>
  <c r="F13" i="17"/>
  <c r="F14" i="17"/>
  <c r="F15" i="17"/>
  <c r="F16" i="17"/>
  <c r="F17" i="17"/>
  <c r="F18" i="17"/>
  <c r="F19" i="17"/>
  <c r="F20" i="17"/>
  <c r="F21" i="17"/>
  <c r="F22" i="17"/>
  <c r="F23" i="17"/>
  <c r="F24" i="17"/>
  <c r="F25" i="17"/>
  <c r="M35" i="15"/>
  <c r="L35" i="15"/>
  <c r="K35" i="15"/>
  <c r="J35" i="15"/>
  <c r="I35" i="15"/>
  <c r="H35" i="15"/>
  <c r="G35" i="15"/>
  <c r="F35" i="15"/>
  <c r="E35" i="15"/>
  <c r="D35" i="15"/>
  <c r="C35" i="15"/>
  <c r="B35" i="15"/>
  <c r="N34" i="15"/>
  <c r="N33" i="15"/>
  <c r="N32" i="15"/>
  <c r="N31" i="15"/>
  <c r="N30" i="15"/>
  <c r="N29" i="15"/>
  <c r="N35" i="15" s="1"/>
  <c r="N28" i="15"/>
  <c r="N27" i="15"/>
  <c r="N26" i="15"/>
  <c r="N25" i="15"/>
  <c r="N24" i="15"/>
  <c r="N23" i="15"/>
  <c r="H21" i="15"/>
  <c r="H36" i="15" s="1"/>
  <c r="G21" i="15"/>
  <c r="G36" i="15" s="1"/>
  <c r="F21" i="15"/>
  <c r="F36" i="15" s="1"/>
  <c r="E21" i="15"/>
  <c r="E36" i="15" s="1"/>
  <c r="M20" i="15"/>
  <c r="M21" i="15" s="1"/>
  <c r="M36" i="15" s="1"/>
  <c r="L20" i="15"/>
  <c r="L21" i="15" s="1"/>
  <c r="L36" i="15" s="1"/>
  <c r="K20" i="15"/>
  <c r="K21" i="15" s="1"/>
  <c r="K36" i="15" s="1"/>
  <c r="J20" i="15"/>
  <c r="J21" i="15" s="1"/>
  <c r="J36" i="15" s="1"/>
  <c r="I20" i="15"/>
  <c r="I21" i="15" s="1"/>
  <c r="I36" i="15" s="1"/>
  <c r="H20" i="15"/>
  <c r="G20" i="15"/>
  <c r="F20" i="15"/>
  <c r="E20" i="15"/>
  <c r="D20" i="15"/>
  <c r="D21" i="15" s="1"/>
  <c r="D36" i="15" s="1"/>
  <c r="C20" i="15"/>
  <c r="C21" i="15" s="1"/>
  <c r="C36" i="15" s="1"/>
  <c r="B20" i="15"/>
  <c r="B21" i="15" s="1"/>
  <c r="B36" i="15" s="1"/>
  <c r="N19" i="15"/>
  <c r="N18" i="15"/>
  <c r="N17" i="15"/>
  <c r="N16" i="15"/>
  <c r="N15" i="15"/>
  <c r="N14" i="15"/>
  <c r="N13" i="15"/>
  <c r="N12" i="15"/>
  <c r="N11" i="15"/>
  <c r="N10" i="15"/>
  <c r="N9" i="15"/>
  <c r="N20" i="15" s="1"/>
  <c r="N7" i="15"/>
  <c r="N21" i="15" s="1"/>
  <c r="N36" i="15" s="1"/>
  <c r="K36" i="12"/>
  <c r="I36" i="12"/>
  <c r="M35" i="12"/>
  <c r="L35" i="12"/>
  <c r="K35" i="12"/>
  <c r="J35" i="12"/>
  <c r="I35" i="12"/>
  <c r="H35" i="12"/>
  <c r="G35" i="12"/>
  <c r="F35" i="12"/>
  <c r="E35" i="12"/>
  <c r="D35" i="12"/>
  <c r="C35" i="12"/>
  <c r="B35" i="12"/>
  <c r="N34" i="12"/>
  <c r="N33" i="12"/>
  <c r="N32" i="12"/>
  <c r="N31" i="12"/>
  <c r="N30" i="12"/>
  <c r="N29" i="12"/>
  <c r="N28" i="12"/>
  <c r="N27" i="12"/>
  <c r="N26" i="12"/>
  <c r="N25" i="12"/>
  <c r="N24" i="12"/>
  <c r="N23" i="12"/>
  <c r="N35" i="12" s="1"/>
  <c r="K21" i="12"/>
  <c r="J21" i="12"/>
  <c r="J36" i="12" s="1"/>
  <c r="I21" i="12"/>
  <c r="H21" i="12"/>
  <c r="H36" i="12" s="1"/>
  <c r="G21" i="12"/>
  <c r="G36" i="12" s="1"/>
  <c r="C21" i="12"/>
  <c r="C36" i="12" s="1"/>
  <c r="M20" i="12"/>
  <c r="M21" i="12" s="1"/>
  <c r="M36" i="12" s="1"/>
  <c r="L20" i="12"/>
  <c r="L21" i="12" s="1"/>
  <c r="L36" i="12" s="1"/>
  <c r="K20" i="12"/>
  <c r="J20" i="12"/>
  <c r="I20" i="12"/>
  <c r="H20" i="12"/>
  <c r="G20" i="12"/>
  <c r="F20" i="12"/>
  <c r="F21" i="12" s="1"/>
  <c r="F36" i="12" s="1"/>
  <c r="E20" i="12"/>
  <c r="E21" i="12" s="1"/>
  <c r="E36" i="12" s="1"/>
  <c r="D20" i="12"/>
  <c r="D21" i="12" s="1"/>
  <c r="D36" i="12" s="1"/>
  <c r="C20" i="12"/>
  <c r="B20" i="12"/>
  <c r="B21" i="12" s="1"/>
  <c r="B36" i="12" s="1"/>
  <c r="N19" i="12"/>
  <c r="N18" i="12"/>
  <c r="N17" i="12"/>
  <c r="N16" i="12"/>
  <c r="N15" i="12"/>
  <c r="N14" i="12"/>
  <c r="N20" i="12" s="1"/>
  <c r="N13" i="12"/>
  <c r="N12" i="12"/>
  <c r="N11" i="12"/>
  <c r="N10" i="12"/>
  <c r="N9" i="12"/>
  <c r="N7" i="12"/>
  <c r="T71" i="18" l="1"/>
  <c r="T55" i="18"/>
  <c r="T39" i="18"/>
  <c r="T23" i="18"/>
  <c r="T7" i="18"/>
  <c r="T144" i="18"/>
  <c r="T128" i="18"/>
  <c r="T112" i="18"/>
  <c r="T96" i="18"/>
  <c r="T216" i="18"/>
  <c r="T200" i="18"/>
  <c r="T184" i="18"/>
  <c r="T168" i="18"/>
  <c r="AK14" i="18"/>
  <c r="T106" i="18"/>
  <c r="T90" i="18"/>
  <c r="T153" i="18"/>
  <c r="T137" i="18"/>
  <c r="T121" i="18"/>
  <c r="T105" i="18"/>
  <c r="T89" i="18"/>
  <c r="T225" i="18"/>
  <c r="T209" i="18"/>
  <c r="T193" i="18"/>
  <c r="T177" i="18"/>
  <c r="T46" i="18"/>
  <c r="T30" i="18"/>
  <c r="T14" i="18"/>
  <c r="T151" i="18"/>
  <c r="T135" i="18"/>
  <c r="T119" i="18"/>
  <c r="T103" i="18"/>
  <c r="T87" i="18"/>
  <c r="T223" i="18"/>
  <c r="T207" i="18"/>
  <c r="T191" i="18"/>
  <c r="T175" i="18"/>
  <c r="AK12" i="18"/>
  <c r="AB10" i="18"/>
  <c r="AK10" i="18"/>
  <c r="T146" i="18"/>
  <c r="T130" i="18"/>
  <c r="T114" i="18"/>
  <c r="T234" i="18"/>
  <c r="T218" i="18"/>
  <c r="T202" i="18"/>
  <c r="T186" i="18"/>
  <c r="T170" i="18"/>
  <c r="T72" i="18"/>
  <c r="T56" i="18"/>
  <c r="T40" i="18"/>
  <c r="T24" i="18"/>
  <c r="T8" i="18"/>
  <c r="T145" i="18"/>
  <c r="T129" i="18"/>
  <c r="T113" i="18"/>
  <c r="T97" i="18"/>
  <c r="T233" i="18"/>
  <c r="AK8" i="18"/>
  <c r="AK16" i="18"/>
  <c r="T11" i="18"/>
  <c r="T148" i="18"/>
  <c r="T132" i="18"/>
  <c r="T116" i="18"/>
  <c r="T100" i="18"/>
  <c r="T236" i="18"/>
  <c r="T220" i="18"/>
  <c r="T204" i="18"/>
  <c r="T188" i="18"/>
  <c r="T172" i="18"/>
  <c r="T217" i="18"/>
  <c r="T201" i="18"/>
  <c r="T185" i="18"/>
  <c r="T169" i="18"/>
  <c r="T143" i="18"/>
  <c r="T127" i="18"/>
  <c r="T111" i="18"/>
  <c r="T95" i="18"/>
  <c r="T231" i="18"/>
  <c r="T215" i="18"/>
  <c r="T199" i="18"/>
  <c r="T183" i="18"/>
  <c r="T167" i="18"/>
  <c r="T68" i="18"/>
  <c r="T52" i="18"/>
  <c r="T36" i="18"/>
  <c r="T20" i="18"/>
  <c r="T157" i="18"/>
  <c r="T141" i="18"/>
  <c r="T125" i="18"/>
  <c r="T109" i="18"/>
  <c r="T93" i="18"/>
  <c r="T229" i="18"/>
  <c r="T213" i="18"/>
  <c r="T197" i="18"/>
  <c r="T181" i="18"/>
  <c r="T165" i="18"/>
  <c r="T65" i="18"/>
  <c r="T49" i="18"/>
  <c r="T33" i="18"/>
  <c r="T17" i="18"/>
  <c r="T226" i="18"/>
  <c r="T210" i="18"/>
  <c r="T194" i="18"/>
  <c r="T178" i="18"/>
  <c r="AB5" i="18"/>
  <c r="T63" i="18"/>
  <c r="T47" i="18"/>
  <c r="T31" i="18"/>
  <c r="T15" i="18"/>
  <c r="T152" i="18"/>
  <c r="T136" i="18"/>
  <c r="T120" i="18"/>
  <c r="T104" i="18"/>
  <c r="T88" i="18"/>
  <c r="AB7" i="18"/>
  <c r="T77" i="18"/>
  <c r="T61" i="18"/>
  <c r="T29" i="18"/>
  <c r="T13" i="18"/>
  <c r="T150" i="18"/>
  <c r="T134" i="18"/>
  <c r="T118" i="18"/>
  <c r="T102" i="18"/>
  <c r="T86" i="18"/>
  <c r="T222" i="18"/>
  <c r="T206" i="18"/>
  <c r="T190" i="18"/>
  <c r="T174" i="18"/>
  <c r="T85" i="18"/>
  <c r="T69" i="18"/>
  <c r="T37" i="18"/>
  <c r="T21" i="18"/>
  <c r="T67" i="18"/>
  <c r="T51" i="18"/>
  <c r="T35" i="18"/>
  <c r="T19" i="18"/>
  <c r="T78" i="18"/>
  <c r="T62" i="18"/>
  <c r="T45" i="18"/>
  <c r="T60" i="18"/>
  <c r="T44" i="18"/>
  <c r="T28" i="18"/>
  <c r="T12" i="18"/>
  <c r="T26" i="18"/>
  <c r="T75" i="18"/>
  <c r="T59" i="18"/>
  <c r="T43" i="18"/>
  <c r="T27" i="18"/>
  <c r="T10" i="18"/>
  <c r="T73" i="18"/>
  <c r="T57" i="18"/>
  <c r="T41" i="18"/>
  <c r="T25" i="18"/>
  <c r="T9" i="18"/>
  <c r="T70" i="18"/>
  <c r="T54" i="18"/>
  <c r="T38" i="18"/>
  <c r="T22" i="18"/>
  <c r="T6" i="18"/>
  <c r="T64" i="18"/>
  <c r="T48" i="18"/>
  <c r="T32" i="18"/>
  <c r="T16" i="18"/>
  <c r="BD28" i="17"/>
  <c r="BD14" i="17"/>
  <c r="BD15" i="17"/>
  <c r="BD16" i="17"/>
  <c r="BD17" i="17"/>
  <c r="BD18" i="17"/>
  <c r="BD19" i="17"/>
  <c r="BD20" i="17"/>
  <c r="BD22" i="17"/>
  <c r="BD23" i="17"/>
  <c r="BD24" i="17"/>
  <c r="BD25" i="17"/>
  <c r="H19" i="17"/>
  <c r="N21" i="12"/>
  <c r="N36" i="12" s="1"/>
  <c r="AF4" i="13" l="1"/>
  <c r="AG4" i="13"/>
  <c r="AH4" i="13"/>
  <c r="AI4" i="13"/>
  <c r="AJ4" i="13"/>
  <c r="AK4" i="13"/>
  <c r="AL4" i="13"/>
  <c r="AM4" i="13"/>
  <c r="AN4" i="13"/>
  <c r="AO4" i="13"/>
  <c r="AP4" i="13"/>
  <c r="AQ4" i="13"/>
  <c r="AR4" i="13"/>
  <c r="AS4" i="13"/>
  <c r="AT4" i="13"/>
  <c r="AU4" i="13"/>
  <c r="AV4" i="13"/>
  <c r="AW4" i="13"/>
  <c r="AX4" i="13"/>
  <c r="AY4" i="13"/>
  <c r="AZ4" i="13"/>
  <c r="BA4" i="13"/>
  <c r="BB4" i="13"/>
  <c r="BC4" i="13"/>
  <c r="BD4" i="13"/>
  <c r="BE4" i="13"/>
  <c r="BF4" i="13"/>
  <c r="AF5" i="13"/>
  <c r="AG5" i="13"/>
  <c r="AH5" i="13"/>
  <c r="AI5" i="13"/>
  <c r="AJ5" i="13"/>
  <c r="AK5" i="13"/>
  <c r="AL5" i="13"/>
  <c r="AM5" i="13"/>
  <c r="AN5" i="13"/>
  <c r="AO5" i="13"/>
  <c r="AP5" i="13"/>
  <c r="AQ5" i="13"/>
  <c r="AR5" i="13"/>
  <c r="AS5" i="13"/>
  <c r="AT5" i="13"/>
  <c r="AU5" i="13"/>
  <c r="AV5" i="13"/>
  <c r="AW5" i="13"/>
  <c r="AX5" i="13"/>
  <c r="AY5" i="13"/>
  <c r="AZ5" i="13"/>
  <c r="BA5" i="13"/>
  <c r="BB5" i="13"/>
  <c r="BC5" i="13"/>
  <c r="BD5" i="13"/>
  <c r="BE5" i="13"/>
  <c r="BF5" i="13"/>
  <c r="AF6" i="13"/>
  <c r="AG6" i="13"/>
  <c r="AH6" i="13"/>
  <c r="AI6" i="13"/>
  <c r="AJ6" i="13"/>
  <c r="AK6" i="13"/>
  <c r="AL6" i="13"/>
  <c r="AM6" i="13"/>
  <c r="AN6" i="13"/>
  <c r="AO6" i="13"/>
  <c r="AP6" i="13"/>
  <c r="AQ6" i="13"/>
  <c r="AR6" i="13"/>
  <c r="AS6" i="13"/>
  <c r="AT6" i="13"/>
  <c r="AU6" i="13"/>
  <c r="AV6" i="13"/>
  <c r="AW6" i="13"/>
  <c r="AX6" i="13"/>
  <c r="AY6" i="13"/>
  <c r="AZ6" i="13"/>
  <c r="BA6" i="13"/>
  <c r="BB6" i="13"/>
  <c r="BC6" i="13"/>
  <c r="BD6" i="13"/>
  <c r="BE6" i="13"/>
  <c r="BF6" i="13"/>
  <c r="AF7" i="13"/>
  <c r="AG7" i="13"/>
  <c r="AH7" i="13"/>
  <c r="AI7" i="13"/>
  <c r="AJ7" i="13"/>
  <c r="AK7" i="13"/>
  <c r="AL7" i="13"/>
  <c r="AM7" i="13"/>
  <c r="AN7" i="13"/>
  <c r="AO7" i="13"/>
  <c r="AP7" i="13"/>
  <c r="AQ7" i="13"/>
  <c r="AR7" i="13"/>
  <c r="AS7" i="13"/>
  <c r="AT7" i="13"/>
  <c r="AU7" i="13"/>
  <c r="AV7" i="13"/>
  <c r="AW7" i="13"/>
  <c r="AX7" i="13"/>
  <c r="AY7" i="13"/>
  <c r="AZ7" i="13"/>
  <c r="BA7" i="13"/>
  <c r="BB7" i="13"/>
  <c r="BC7" i="13"/>
  <c r="BD7" i="13"/>
  <c r="BE7" i="13"/>
  <c r="BF7" i="13"/>
  <c r="AF8" i="13"/>
  <c r="AG8" i="13"/>
  <c r="AH8" i="13"/>
  <c r="AI8" i="13"/>
  <c r="AJ8" i="13"/>
  <c r="AK8" i="13"/>
  <c r="AL8" i="13"/>
  <c r="AM8" i="13"/>
  <c r="AN8" i="13"/>
  <c r="AO8" i="13"/>
  <c r="AP8" i="13"/>
  <c r="AQ8" i="13"/>
  <c r="AR8" i="13"/>
  <c r="AS8" i="13"/>
  <c r="AT8" i="13"/>
  <c r="AU8" i="13"/>
  <c r="AV8" i="13"/>
  <c r="AW8" i="13"/>
  <c r="AX8" i="13"/>
  <c r="AY8" i="13"/>
  <c r="AZ8" i="13"/>
  <c r="BA8" i="13"/>
  <c r="BB8" i="13"/>
  <c r="BC8" i="13"/>
  <c r="BD8" i="13"/>
  <c r="BE8" i="13"/>
  <c r="BF8" i="13"/>
  <c r="AF9" i="13"/>
  <c r="AG9" i="13"/>
  <c r="AH9" i="13"/>
  <c r="AI9" i="13"/>
  <c r="AJ9" i="13"/>
  <c r="AK9" i="13"/>
  <c r="AL9" i="13"/>
  <c r="AM9" i="13"/>
  <c r="AN9" i="13"/>
  <c r="AO9" i="13"/>
  <c r="AP9" i="13"/>
  <c r="AQ9" i="13"/>
  <c r="AR9" i="13"/>
  <c r="AS9" i="13"/>
  <c r="AT9" i="13"/>
  <c r="AU9" i="13"/>
  <c r="AV9" i="13"/>
  <c r="AW9" i="13"/>
  <c r="AX9" i="13"/>
  <c r="AY9" i="13"/>
  <c r="AZ9" i="13"/>
  <c r="BA9" i="13"/>
  <c r="BB9" i="13"/>
  <c r="BC9" i="13"/>
  <c r="BD9" i="13"/>
  <c r="BE9" i="13"/>
  <c r="BF9" i="13"/>
  <c r="AF10" i="13"/>
  <c r="AG10" i="13"/>
  <c r="AH10" i="13"/>
  <c r="AI10" i="13"/>
  <c r="AJ10" i="13"/>
  <c r="AK10" i="13"/>
  <c r="AL10" i="13"/>
  <c r="AM10" i="13"/>
  <c r="AN10" i="13"/>
  <c r="AO10" i="13"/>
  <c r="AP10" i="13"/>
  <c r="AQ10" i="13"/>
  <c r="AR10" i="13"/>
  <c r="AS10" i="13"/>
  <c r="AT10" i="13"/>
  <c r="AU10" i="13"/>
  <c r="AV10" i="13"/>
  <c r="AW10" i="13"/>
  <c r="AX10" i="13"/>
  <c r="AY10" i="13"/>
  <c r="AZ10" i="13"/>
  <c r="BA10" i="13"/>
  <c r="BB10" i="13"/>
  <c r="BC10" i="13"/>
  <c r="BD10" i="13"/>
  <c r="BE10" i="13"/>
  <c r="BF10" i="13"/>
  <c r="AF11" i="13"/>
  <c r="AG11" i="13"/>
  <c r="AH11" i="13"/>
  <c r="AI11" i="13"/>
  <c r="AJ11" i="13"/>
  <c r="AK11" i="13"/>
  <c r="AL11" i="13"/>
  <c r="AM11" i="13"/>
  <c r="AN11" i="13"/>
  <c r="AO11" i="13"/>
  <c r="AP11" i="13"/>
  <c r="AQ11" i="13"/>
  <c r="AR11" i="13"/>
  <c r="AS11" i="13"/>
  <c r="AT11" i="13"/>
  <c r="AU11" i="13"/>
  <c r="AV11" i="13"/>
  <c r="AW11" i="13"/>
  <c r="AX11" i="13"/>
  <c r="AY11" i="13"/>
  <c r="AZ11" i="13"/>
  <c r="BA11" i="13"/>
  <c r="BB11" i="13"/>
  <c r="BC11" i="13"/>
  <c r="BD11" i="13"/>
  <c r="BE11" i="13"/>
  <c r="BF11" i="13"/>
  <c r="AF12" i="13"/>
  <c r="AG12" i="13"/>
  <c r="AH12" i="13"/>
  <c r="AI12" i="13"/>
  <c r="AJ12" i="13"/>
  <c r="AK12" i="13"/>
  <c r="AL12" i="13"/>
  <c r="AM12" i="13"/>
  <c r="AN12" i="13"/>
  <c r="AO12" i="13"/>
  <c r="AP12" i="13"/>
  <c r="AQ12" i="13"/>
  <c r="AR12" i="13"/>
  <c r="AS12" i="13"/>
  <c r="AT12" i="13"/>
  <c r="AU12" i="13"/>
  <c r="AV12" i="13"/>
  <c r="AW12" i="13"/>
  <c r="AX12" i="13"/>
  <c r="AY12" i="13"/>
  <c r="AZ12" i="13"/>
  <c r="BA12" i="13"/>
  <c r="BB12" i="13"/>
  <c r="BC12" i="13"/>
  <c r="BD12" i="13"/>
  <c r="BE12" i="13"/>
  <c r="BF12" i="13"/>
  <c r="AF13" i="13"/>
  <c r="AG13" i="13"/>
  <c r="AH13" i="13"/>
  <c r="AI13" i="13"/>
  <c r="AJ13" i="13"/>
  <c r="AK13" i="13"/>
  <c r="AL13" i="13"/>
  <c r="AM13" i="13"/>
  <c r="AN13" i="13"/>
  <c r="AO13" i="13"/>
  <c r="AP13" i="13"/>
  <c r="AQ13" i="13"/>
  <c r="AR13" i="13"/>
  <c r="AS13" i="13"/>
  <c r="AT13" i="13"/>
  <c r="AU13" i="13"/>
  <c r="AV13" i="13"/>
  <c r="AW13" i="13"/>
  <c r="AX13" i="13"/>
  <c r="AY13" i="13"/>
  <c r="AZ13" i="13"/>
  <c r="BA13" i="13"/>
  <c r="BB13" i="13"/>
  <c r="BC13" i="13"/>
  <c r="BD13" i="13"/>
  <c r="BE13" i="13"/>
  <c r="BF13" i="13"/>
  <c r="AF14" i="13"/>
  <c r="AG14" i="13"/>
  <c r="AH14" i="13"/>
  <c r="AI14" i="13"/>
  <c r="AJ14" i="13"/>
  <c r="AK14" i="13"/>
  <c r="AL14" i="13"/>
  <c r="AM14" i="13"/>
  <c r="AN14" i="13"/>
  <c r="AO14" i="13"/>
  <c r="AP14" i="13"/>
  <c r="AQ14" i="13"/>
  <c r="AR14" i="13"/>
  <c r="AS14" i="13"/>
  <c r="AT14" i="13"/>
  <c r="AU14" i="13"/>
  <c r="AV14" i="13"/>
  <c r="AW14" i="13"/>
  <c r="AX14" i="13"/>
  <c r="AY14" i="13"/>
  <c r="AZ14" i="13"/>
  <c r="BA14" i="13"/>
  <c r="BB14" i="13"/>
  <c r="BC14" i="13"/>
  <c r="BD14" i="13"/>
  <c r="BE14" i="13"/>
  <c r="BF14" i="13"/>
  <c r="AF15" i="13"/>
  <c r="AG15" i="13"/>
  <c r="AH15" i="13"/>
  <c r="AI15" i="13"/>
  <c r="AJ15" i="13"/>
  <c r="AK15" i="13"/>
  <c r="AL15" i="13"/>
  <c r="AM15" i="13"/>
  <c r="AN15" i="13"/>
  <c r="AO15" i="13"/>
  <c r="AP15" i="13"/>
  <c r="AQ15" i="13"/>
  <c r="AR15" i="13"/>
  <c r="AS15" i="13"/>
  <c r="AT15" i="13"/>
  <c r="AU15" i="13"/>
  <c r="AV15" i="13"/>
  <c r="AW15" i="13"/>
  <c r="AX15" i="13"/>
  <c r="AY15" i="13"/>
  <c r="AZ15" i="13"/>
  <c r="BA15" i="13"/>
  <c r="BB15" i="13"/>
  <c r="BC15" i="13"/>
  <c r="BD15" i="13"/>
  <c r="BE15" i="13"/>
  <c r="BF15" i="13"/>
  <c r="AF16" i="13"/>
  <c r="AG16" i="13"/>
  <c r="AH16" i="13"/>
  <c r="AI16" i="13"/>
  <c r="AJ16" i="13"/>
  <c r="AK16" i="13"/>
  <c r="AL16" i="13"/>
  <c r="AM16" i="13"/>
  <c r="AN16" i="13"/>
  <c r="AO16" i="13"/>
  <c r="AP16" i="13"/>
  <c r="AQ16" i="13"/>
  <c r="AR16" i="13"/>
  <c r="AS16" i="13"/>
  <c r="AT16" i="13"/>
  <c r="AU16" i="13"/>
  <c r="AV16" i="13"/>
  <c r="AW16" i="13"/>
  <c r="AX16" i="13"/>
  <c r="AY16" i="13"/>
  <c r="AZ16" i="13"/>
  <c r="BA16" i="13"/>
  <c r="BB16" i="13"/>
  <c r="BC16" i="13"/>
  <c r="BD16" i="13"/>
  <c r="BE16" i="13"/>
  <c r="BF16" i="13"/>
  <c r="AF17" i="13"/>
  <c r="AG17" i="13"/>
  <c r="AH17" i="13"/>
  <c r="AI17" i="13"/>
  <c r="AJ17" i="13"/>
  <c r="AK17" i="13"/>
  <c r="AL17" i="13"/>
  <c r="AM17" i="13"/>
  <c r="AN17" i="13"/>
  <c r="AO17" i="13"/>
  <c r="AP17" i="13"/>
  <c r="AQ17" i="13"/>
  <c r="AR17" i="13"/>
  <c r="AS17" i="13"/>
  <c r="AT17" i="13"/>
  <c r="AU17" i="13"/>
  <c r="AV17" i="13"/>
  <c r="AW17" i="13"/>
  <c r="AX17" i="13"/>
  <c r="AY17" i="13"/>
  <c r="AZ17" i="13"/>
  <c r="BA17" i="13"/>
  <c r="BB17" i="13"/>
  <c r="BC17" i="13"/>
  <c r="BD17" i="13"/>
  <c r="BE17" i="13"/>
  <c r="BF17" i="13"/>
  <c r="AF18" i="13"/>
  <c r="AG18" i="13"/>
  <c r="AH18" i="13"/>
  <c r="AI18" i="13"/>
  <c r="AJ18" i="13"/>
  <c r="AK18" i="13"/>
  <c r="AL18" i="13"/>
  <c r="AM18" i="13"/>
  <c r="AN18" i="13"/>
  <c r="AO18" i="13"/>
  <c r="AP18" i="13"/>
  <c r="AQ18" i="13"/>
  <c r="AR18" i="13"/>
  <c r="AS18" i="13"/>
  <c r="AT18" i="13"/>
  <c r="AU18" i="13"/>
  <c r="AV18" i="13"/>
  <c r="AW18" i="13"/>
  <c r="AX18" i="13"/>
  <c r="AY18" i="13"/>
  <c r="AZ18" i="13"/>
  <c r="BA18" i="13"/>
  <c r="BB18" i="13"/>
  <c r="BC18" i="13"/>
  <c r="BD18" i="13"/>
  <c r="BE18" i="13"/>
  <c r="BF18" i="13"/>
  <c r="AF19" i="13"/>
  <c r="AG19" i="13"/>
  <c r="AH19" i="13"/>
  <c r="AI19" i="13"/>
  <c r="AJ19" i="13"/>
  <c r="AK19" i="13"/>
  <c r="AL19" i="13"/>
  <c r="AM19" i="13"/>
  <c r="AN19" i="13"/>
  <c r="AO19" i="13"/>
  <c r="AP19" i="13"/>
  <c r="AQ19" i="13"/>
  <c r="AR19" i="13"/>
  <c r="AS19" i="13"/>
  <c r="AT19" i="13"/>
  <c r="AU19" i="13"/>
  <c r="AV19" i="13"/>
  <c r="AW19" i="13"/>
  <c r="AX19" i="13"/>
  <c r="AY19" i="13"/>
  <c r="AZ19" i="13"/>
  <c r="BA19" i="13"/>
  <c r="BB19" i="13"/>
  <c r="BC19" i="13"/>
  <c r="BD19" i="13"/>
  <c r="BE19" i="13"/>
  <c r="BF19" i="13"/>
  <c r="AF20" i="13"/>
  <c r="AG20" i="13"/>
  <c r="AH20" i="13"/>
  <c r="AI20" i="13"/>
  <c r="AJ20" i="13"/>
  <c r="AK20" i="13"/>
  <c r="AL20" i="13"/>
  <c r="AM20" i="13"/>
  <c r="AN20" i="13"/>
  <c r="AO20" i="13"/>
  <c r="AP20" i="13"/>
  <c r="AQ20" i="13"/>
  <c r="AR20" i="13"/>
  <c r="AS20" i="13"/>
  <c r="AT20" i="13"/>
  <c r="AU20" i="13"/>
  <c r="AV20" i="13"/>
  <c r="AW20" i="13"/>
  <c r="AX20" i="13"/>
  <c r="AY20" i="13"/>
  <c r="AZ20" i="13"/>
  <c r="BA20" i="13"/>
  <c r="BB20" i="13"/>
  <c r="BC20" i="13"/>
  <c r="BD20" i="13"/>
  <c r="BE20" i="13"/>
  <c r="BF20" i="13"/>
  <c r="AF21" i="13"/>
  <c r="AG21" i="13"/>
  <c r="AH21" i="13"/>
  <c r="AI21" i="13"/>
  <c r="AJ21" i="13"/>
  <c r="AK21" i="13"/>
  <c r="AL21" i="13"/>
  <c r="AM21" i="13"/>
  <c r="AN21" i="13"/>
  <c r="AO21" i="13"/>
  <c r="AP21" i="13"/>
  <c r="AQ21" i="13"/>
  <c r="AR21" i="13"/>
  <c r="AS21" i="13"/>
  <c r="AT21" i="13"/>
  <c r="AU21" i="13"/>
  <c r="AV21" i="13"/>
  <c r="AW21" i="13"/>
  <c r="AX21" i="13"/>
  <c r="AY21" i="13"/>
  <c r="AZ21" i="13"/>
  <c r="BA21" i="13"/>
  <c r="BB21" i="13"/>
  <c r="BC21" i="13"/>
  <c r="BD21" i="13"/>
  <c r="BE21" i="13"/>
  <c r="BF21" i="13"/>
  <c r="AF22" i="13"/>
  <c r="AG22" i="13"/>
  <c r="AH22" i="13"/>
  <c r="AI22" i="13"/>
  <c r="AJ22" i="13"/>
  <c r="AK22" i="13"/>
  <c r="AL22" i="13"/>
  <c r="AM22" i="13"/>
  <c r="AN22" i="13"/>
  <c r="AO22" i="13"/>
  <c r="AP22" i="13"/>
  <c r="AQ22" i="13"/>
  <c r="AR22" i="13"/>
  <c r="AS22" i="13"/>
  <c r="AT22" i="13"/>
  <c r="AU22" i="13"/>
  <c r="AV22" i="13"/>
  <c r="AW22" i="13"/>
  <c r="AX22" i="13"/>
  <c r="AY22" i="13"/>
  <c r="AZ22" i="13"/>
  <c r="BA22" i="13"/>
  <c r="BB22" i="13"/>
  <c r="BC22" i="13"/>
  <c r="BD22" i="13"/>
  <c r="BE22" i="13"/>
  <c r="BF22" i="13"/>
  <c r="AF23" i="13"/>
  <c r="AG23" i="13"/>
  <c r="AH23" i="13"/>
  <c r="AI23" i="13"/>
  <c r="AJ23" i="13"/>
  <c r="AK23" i="13"/>
  <c r="AL23" i="13"/>
  <c r="AM23" i="13"/>
  <c r="AN23" i="13"/>
  <c r="AO23" i="13"/>
  <c r="AP23" i="13"/>
  <c r="AQ23" i="13"/>
  <c r="AR23" i="13"/>
  <c r="AS23" i="13"/>
  <c r="AT23" i="13"/>
  <c r="AU23" i="13"/>
  <c r="AV23" i="13"/>
  <c r="AW23" i="13"/>
  <c r="AX23" i="13"/>
  <c r="AY23" i="13"/>
  <c r="AZ23" i="13"/>
  <c r="BA23" i="13"/>
  <c r="BB23" i="13"/>
  <c r="BC23" i="13"/>
  <c r="BD23" i="13"/>
  <c r="BE23" i="13"/>
  <c r="BF23" i="13"/>
  <c r="AF24" i="13"/>
  <c r="AG24" i="13"/>
  <c r="AH24" i="13"/>
  <c r="AI24" i="13"/>
  <c r="AJ24" i="13"/>
  <c r="AK24" i="13"/>
  <c r="AL24" i="13"/>
  <c r="AM24" i="13"/>
  <c r="AN24" i="13"/>
  <c r="AO24" i="13"/>
  <c r="AP24" i="13"/>
  <c r="AQ24" i="13"/>
  <c r="AR24" i="13"/>
  <c r="AS24" i="13"/>
  <c r="AT24" i="13"/>
  <c r="AU24" i="13"/>
  <c r="AV24" i="13"/>
  <c r="AW24" i="13"/>
  <c r="AX24" i="13"/>
  <c r="AY24" i="13"/>
  <c r="AZ24" i="13"/>
  <c r="BA24" i="13"/>
  <c r="BB24" i="13"/>
  <c r="BC24" i="13"/>
  <c r="BD24" i="13"/>
  <c r="BE24" i="13"/>
  <c r="BF24" i="13"/>
  <c r="AF25" i="13"/>
  <c r="AG25" i="13"/>
  <c r="AH25" i="13"/>
  <c r="AI25" i="13"/>
  <c r="AJ25" i="13"/>
  <c r="AK25" i="13"/>
  <c r="AL25" i="13"/>
  <c r="AM25" i="13"/>
  <c r="AN25" i="13"/>
  <c r="AO25" i="13"/>
  <c r="AP25" i="13"/>
  <c r="AQ25" i="13"/>
  <c r="AR25" i="13"/>
  <c r="AS25" i="13"/>
  <c r="AT25" i="13"/>
  <c r="AU25" i="13"/>
  <c r="AV25" i="13"/>
  <c r="AW25" i="13"/>
  <c r="AX25" i="13"/>
  <c r="AY25" i="13"/>
  <c r="AZ25" i="13"/>
  <c r="BA25" i="13"/>
  <c r="BB25" i="13"/>
  <c r="BC25" i="13"/>
  <c r="BD25" i="13"/>
  <c r="BE25" i="13"/>
  <c r="BF25" i="13"/>
  <c r="AF26" i="13"/>
  <c r="AG26" i="13"/>
  <c r="AH26" i="13"/>
  <c r="AI26" i="13"/>
  <c r="AJ26" i="13"/>
  <c r="AK26" i="13"/>
  <c r="AL26" i="13"/>
  <c r="AM26" i="13"/>
  <c r="AN26" i="13"/>
  <c r="AO26" i="13"/>
  <c r="AP26" i="13"/>
  <c r="AQ26" i="13"/>
  <c r="AR26" i="13"/>
  <c r="AS26" i="13"/>
  <c r="AT26" i="13"/>
  <c r="AU26" i="13"/>
  <c r="AV26" i="13"/>
  <c r="AW26" i="13"/>
  <c r="AX26" i="13"/>
  <c r="AY26" i="13"/>
  <c r="AZ26" i="13"/>
  <c r="BA26" i="13"/>
  <c r="BB26" i="13"/>
  <c r="BC26" i="13"/>
  <c r="BD26" i="13"/>
  <c r="BE26" i="13"/>
  <c r="BF26" i="13"/>
  <c r="AF27" i="13"/>
  <c r="AG27" i="13"/>
  <c r="AH27" i="13"/>
  <c r="AI27" i="13"/>
  <c r="AJ27" i="13"/>
  <c r="AK27" i="13"/>
  <c r="AL27" i="13"/>
  <c r="AM27" i="13"/>
  <c r="AN27" i="13"/>
  <c r="AO27" i="13"/>
  <c r="AP27" i="13"/>
  <c r="AQ27" i="13"/>
  <c r="AR27" i="13"/>
  <c r="AS27" i="13"/>
  <c r="AT27" i="13"/>
  <c r="AU27" i="13"/>
  <c r="AV27" i="13"/>
  <c r="AW27" i="13"/>
  <c r="AX27" i="13"/>
  <c r="AY27" i="13"/>
  <c r="AZ27" i="13"/>
  <c r="BA27" i="13"/>
  <c r="BB27" i="13"/>
  <c r="BC27" i="13"/>
  <c r="BD27" i="13"/>
  <c r="BE27" i="13"/>
  <c r="BF27" i="13"/>
  <c r="AF28" i="13"/>
  <c r="AG28" i="13"/>
  <c r="AH28" i="13"/>
  <c r="AI28" i="13"/>
  <c r="AJ28" i="13"/>
  <c r="AK28" i="13"/>
  <c r="AL28" i="13"/>
  <c r="AM28" i="13"/>
  <c r="AN28" i="13"/>
  <c r="AO28" i="13"/>
  <c r="AP28" i="13"/>
  <c r="AQ28" i="13"/>
  <c r="AR28" i="13"/>
  <c r="AS28" i="13"/>
  <c r="AT28" i="13"/>
  <c r="AU28" i="13"/>
  <c r="AV28" i="13"/>
  <c r="AW28" i="13"/>
  <c r="AX28" i="13"/>
  <c r="AY28" i="13"/>
  <c r="AZ28" i="13"/>
  <c r="BA28" i="13"/>
  <c r="BB28" i="13"/>
  <c r="BC28" i="13"/>
  <c r="BD28" i="13"/>
  <c r="BE28" i="13"/>
  <c r="BF28" i="13"/>
  <c r="AF29" i="13"/>
  <c r="AG29" i="13"/>
  <c r="AH29" i="13"/>
  <c r="AI29" i="13"/>
  <c r="AJ29" i="13"/>
  <c r="AK29" i="13"/>
  <c r="AL29" i="13"/>
  <c r="AM29" i="13"/>
  <c r="AN29" i="13"/>
  <c r="AO29" i="13"/>
  <c r="AP29" i="13"/>
  <c r="AQ29" i="13"/>
  <c r="AR29" i="13"/>
  <c r="AS29" i="13"/>
  <c r="AT29" i="13"/>
  <c r="AU29" i="13"/>
  <c r="AV29" i="13"/>
  <c r="AW29" i="13"/>
  <c r="AX29" i="13"/>
  <c r="AY29" i="13"/>
  <c r="AZ29" i="13"/>
  <c r="BA29" i="13"/>
  <c r="BB29" i="13"/>
  <c r="BC29" i="13"/>
  <c r="BD29" i="13"/>
  <c r="BE29" i="13"/>
  <c r="BF29" i="13"/>
  <c r="AF30" i="13"/>
  <c r="AG30" i="13"/>
  <c r="AH30" i="13"/>
  <c r="AI30" i="13"/>
  <c r="AJ30" i="13"/>
  <c r="AK30" i="13"/>
  <c r="AL30" i="13"/>
  <c r="AM30" i="13"/>
  <c r="AN30" i="13"/>
  <c r="AO30" i="13"/>
  <c r="AP30" i="13"/>
  <c r="AQ30" i="13"/>
  <c r="AR30" i="13"/>
  <c r="AS30" i="13"/>
  <c r="AT30" i="13"/>
  <c r="AU30" i="13"/>
  <c r="AV30" i="13"/>
  <c r="AW30" i="13"/>
  <c r="AX30" i="13"/>
  <c r="AY30" i="13"/>
  <c r="AZ30" i="13"/>
  <c r="BA30" i="13"/>
  <c r="BB30" i="13"/>
  <c r="BC30" i="13"/>
  <c r="BD30" i="13"/>
  <c r="BE30" i="13"/>
  <c r="BF30" i="13"/>
  <c r="AG3" i="13"/>
  <c r="AH3" i="13"/>
  <c r="AI3" i="13"/>
  <c r="AJ3" i="13"/>
  <c r="AK3" i="13"/>
  <c r="AL3" i="13"/>
  <c r="AM3" i="13"/>
  <c r="AN3" i="13"/>
  <c r="AO3" i="13"/>
  <c r="AP3" i="13"/>
  <c r="AQ3" i="13"/>
  <c r="AR3" i="13"/>
  <c r="AS3" i="13"/>
  <c r="AT3" i="13"/>
  <c r="AU3" i="13"/>
  <c r="AV3" i="13"/>
  <c r="AW3" i="13"/>
  <c r="AX3" i="13"/>
  <c r="AY3" i="13"/>
  <c r="AZ3" i="13"/>
  <c r="BA3" i="13"/>
  <c r="BB3" i="13"/>
  <c r="BC3" i="13"/>
  <c r="BD3" i="13"/>
  <c r="BE3" i="13"/>
  <c r="BF3" i="13"/>
  <c r="AF3" i="13"/>
  <c r="AD21" i="11"/>
  <c r="AD22" i="11"/>
  <c r="AD23" i="11"/>
  <c r="AD24" i="11"/>
  <c r="AD25" i="11"/>
  <c r="AD26" i="11"/>
  <c r="AD27" i="11"/>
  <c r="AD28" i="11"/>
  <c r="AD29" i="11"/>
  <c r="AD30" i="11"/>
  <c r="AD31" i="11"/>
  <c r="AD32" i="11"/>
  <c r="AD33" i="11"/>
  <c r="AD34" i="11"/>
  <c r="AD38" i="11"/>
  <c r="AD39" i="11"/>
  <c r="AD40" i="11"/>
  <c r="AD41" i="11"/>
  <c r="AD42" i="11"/>
  <c r="AD43" i="11"/>
  <c r="AD44" i="11"/>
  <c r="AD45" i="11"/>
  <c r="AD46" i="11"/>
  <c r="AD47" i="11"/>
  <c r="AD48" i="11"/>
  <c r="AD49" i="11"/>
  <c r="AD50" i="11"/>
  <c r="AD51" i="11"/>
  <c r="AD5" i="11"/>
  <c r="AD6" i="11"/>
  <c r="AD7" i="11"/>
  <c r="AD8" i="11"/>
  <c r="AD9" i="11"/>
  <c r="AD10" i="11"/>
  <c r="AD11" i="11"/>
  <c r="AD12" i="11"/>
  <c r="AD13" i="11"/>
  <c r="AD14" i="11"/>
  <c r="AD15" i="11"/>
  <c r="AD16" i="11"/>
  <c r="AD17" i="11"/>
  <c r="AD4" i="11"/>
  <c r="AH42" i="11"/>
  <c r="AI42" i="11"/>
  <c r="AI43" i="11" s="1"/>
  <c r="AJ42" i="11"/>
  <c r="AK42" i="11"/>
  <c r="AL42" i="11"/>
  <c r="AL43" i="11" s="1"/>
  <c r="AM42" i="11"/>
  <c r="AN42" i="11"/>
  <c r="AN43" i="11" s="1"/>
  <c r="AO42" i="11"/>
  <c r="AO43" i="11" s="1"/>
  <c r="AP42" i="11"/>
  <c r="AQ42" i="11"/>
  <c r="AQ43" i="11" s="1"/>
  <c r="AR42" i="11"/>
  <c r="AS42" i="11"/>
  <c r="AS43" i="11" s="1"/>
  <c r="AG42" i="11"/>
  <c r="AH38" i="11"/>
  <c r="AI38" i="11"/>
  <c r="AI39" i="11" s="1"/>
  <c r="AJ38" i="11"/>
  <c r="AJ39" i="11" s="1"/>
  <c r="AK38" i="11"/>
  <c r="AK39" i="11" s="1"/>
  <c r="AL38" i="11"/>
  <c r="AL39" i="11" s="1"/>
  <c r="AM38" i="11"/>
  <c r="AN39" i="11" s="1"/>
  <c r="AN38" i="11"/>
  <c r="AO38" i="11"/>
  <c r="AO39" i="11" s="1"/>
  <c r="AP38" i="11"/>
  <c r="AQ38" i="11"/>
  <c r="AR38" i="11"/>
  <c r="AR39" i="11" s="1"/>
  <c r="AS38" i="11"/>
  <c r="AG38" i="11"/>
  <c r="AH25" i="11"/>
  <c r="AH26" i="11" s="1"/>
  <c r="AI25" i="11"/>
  <c r="AI26" i="11" s="1"/>
  <c r="AJ25" i="11"/>
  <c r="AK25" i="11"/>
  <c r="AK26" i="11" s="1"/>
  <c r="AL25" i="11"/>
  <c r="AM26" i="11" s="1"/>
  <c r="AM25" i="11"/>
  <c r="AN25" i="11"/>
  <c r="AN26" i="11" s="1"/>
  <c r="AO25" i="11"/>
  <c r="AO26" i="11" s="1"/>
  <c r="AP25" i="11"/>
  <c r="AQ26" i="11" s="1"/>
  <c r="AQ25" i="11"/>
  <c r="AR25" i="11"/>
  <c r="AR26" i="11" s="1"/>
  <c r="AS25" i="11"/>
  <c r="AG25" i="11"/>
  <c r="AH21" i="11"/>
  <c r="AH22" i="11" s="1"/>
  <c r="AI21" i="11"/>
  <c r="AJ21" i="11"/>
  <c r="AK21" i="11"/>
  <c r="AL21" i="11"/>
  <c r="AL22" i="11" s="1"/>
  <c r="AM21" i="11"/>
  <c r="AN21" i="11"/>
  <c r="AN22" i="11" s="1"/>
  <c r="AO22" i="11"/>
  <c r="AP21" i="11"/>
  <c r="AQ21" i="11"/>
  <c r="AQ22" i="11" s="1"/>
  <c r="AR21" i="11"/>
  <c r="AR22" i="11" s="1"/>
  <c r="AS21" i="11"/>
  <c r="AS22" i="11" s="1"/>
  <c r="AG21" i="11"/>
  <c r="AH7" i="11"/>
  <c r="AH8" i="11" s="1"/>
  <c r="AI7" i="11"/>
  <c r="AJ7" i="11"/>
  <c r="AK7" i="11"/>
  <c r="AK8" i="11" s="1"/>
  <c r="AL7" i="11"/>
  <c r="AM7" i="11"/>
  <c r="AN7" i="11"/>
  <c r="AN8" i="11" s="1"/>
  <c r="AO7" i="11"/>
  <c r="AO8" i="11" s="1"/>
  <c r="AP7" i="11"/>
  <c r="AQ7" i="11"/>
  <c r="AQ8" i="11" s="1"/>
  <c r="AR7" i="11"/>
  <c r="AR8" i="11" s="1"/>
  <c r="AS7" i="11"/>
  <c r="AS8" i="11" s="1"/>
  <c r="AG7" i="11"/>
  <c r="AH4" i="11"/>
  <c r="AH5" i="11" s="1"/>
  <c r="AI4" i="11"/>
  <c r="AJ4" i="11"/>
  <c r="AJ5" i="11" s="1"/>
  <c r="AK4" i="11"/>
  <c r="AK5" i="11" s="1"/>
  <c r="AL4" i="11"/>
  <c r="AM4" i="11"/>
  <c r="AM5" i="11" s="1"/>
  <c r="AN4" i="11"/>
  <c r="AN5" i="11" s="1"/>
  <c r="AO4" i="11"/>
  <c r="AP4" i="11"/>
  <c r="AQ4" i="11"/>
  <c r="AQ5" i="11" s="1"/>
  <c r="AR4" i="11"/>
  <c r="AR5" i="11" s="1"/>
  <c r="AS4" i="11"/>
  <c r="AG4" i="11"/>
  <c r="R5" i="11"/>
  <c r="S5" i="11"/>
  <c r="T5" i="11"/>
  <c r="U5" i="11"/>
  <c r="V5" i="11"/>
  <c r="W5" i="11"/>
  <c r="X5" i="11"/>
  <c r="Y5" i="11"/>
  <c r="Z5" i="11"/>
  <c r="AA5" i="11"/>
  <c r="AB5" i="11"/>
  <c r="AC5" i="11"/>
  <c r="R6" i="11"/>
  <c r="S6" i="11"/>
  <c r="T6" i="11"/>
  <c r="U6" i="11"/>
  <c r="V6" i="11"/>
  <c r="W6" i="11"/>
  <c r="X6" i="11"/>
  <c r="Y6" i="11"/>
  <c r="Z6" i="11"/>
  <c r="AA6" i="11"/>
  <c r="AB6" i="11"/>
  <c r="AC6" i="11"/>
  <c r="R7" i="11"/>
  <c r="S7" i="11"/>
  <c r="T7" i="11"/>
  <c r="U7" i="11"/>
  <c r="V7" i="11"/>
  <c r="W7" i="11"/>
  <c r="X7" i="11"/>
  <c r="Y7" i="11"/>
  <c r="Z7" i="11"/>
  <c r="AA7" i="11"/>
  <c r="AB7" i="11"/>
  <c r="AC7" i="11"/>
  <c r="R8" i="11"/>
  <c r="S8" i="11"/>
  <c r="T8" i="11"/>
  <c r="U8" i="11"/>
  <c r="V8" i="11"/>
  <c r="W8" i="11"/>
  <c r="X8" i="11"/>
  <c r="Y8" i="11"/>
  <c r="Z8" i="11"/>
  <c r="AA8" i="11"/>
  <c r="AB8" i="11"/>
  <c r="AC8" i="11"/>
  <c r="R9" i="11"/>
  <c r="S9" i="11"/>
  <c r="T9" i="11"/>
  <c r="U9" i="11"/>
  <c r="V9" i="11"/>
  <c r="W9" i="11"/>
  <c r="X9" i="11"/>
  <c r="Y9" i="11"/>
  <c r="Z9" i="11"/>
  <c r="AA9" i="11"/>
  <c r="AB9" i="11"/>
  <c r="AC9" i="11"/>
  <c r="R10" i="11"/>
  <c r="S10" i="11"/>
  <c r="T10" i="11"/>
  <c r="U10" i="11"/>
  <c r="V10" i="11"/>
  <c r="W10" i="11"/>
  <c r="X10" i="11"/>
  <c r="Y10" i="11"/>
  <c r="Z10" i="11"/>
  <c r="AA10" i="11"/>
  <c r="AB10" i="11"/>
  <c r="AC10" i="11"/>
  <c r="R11" i="11"/>
  <c r="S11" i="11"/>
  <c r="T11" i="11"/>
  <c r="U11" i="11"/>
  <c r="V11" i="11"/>
  <c r="W11" i="11"/>
  <c r="X11" i="11"/>
  <c r="Y11" i="11"/>
  <c r="Z11" i="11"/>
  <c r="AA11" i="11"/>
  <c r="AB11" i="11"/>
  <c r="AC11" i="11"/>
  <c r="R12" i="11"/>
  <c r="S12" i="11"/>
  <c r="T12" i="11"/>
  <c r="U12" i="11"/>
  <c r="V12" i="11"/>
  <c r="W12" i="11"/>
  <c r="X12" i="11"/>
  <c r="Y12" i="11"/>
  <c r="Z12" i="11"/>
  <c r="AA12" i="11"/>
  <c r="AB12" i="11"/>
  <c r="AC12" i="11"/>
  <c r="R13" i="11"/>
  <c r="S13" i="11"/>
  <c r="T13" i="11"/>
  <c r="U13" i="11"/>
  <c r="V13" i="11"/>
  <c r="W13" i="11"/>
  <c r="X13" i="11"/>
  <c r="Y13" i="11"/>
  <c r="Z13" i="11"/>
  <c r="AA13" i="11"/>
  <c r="AB13" i="11"/>
  <c r="AC13" i="11"/>
  <c r="R14" i="11"/>
  <c r="S14" i="11"/>
  <c r="T14" i="11"/>
  <c r="U14" i="11"/>
  <c r="V14" i="11"/>
  <c r="W14" i="11"/>
  <c r="X14" i="11"/>
  <c r="Y14" i="11"/>
  <c r="Z14" i="11"/>
  <c r="AA14" i="11"/>
  <c r="AB14" i="11"/>
  <c r="AC14" i="11"/>
  <c r="R15" i="11"/>
  <c r="S15" i="11"/>
  <c r="T15" i="11"/>
  <c r="U15" i="11"/>
  <c r="V15" i="11"/>
  <c r="W15" i="11"/>
  <c r="X15" i="11"/>
  <c r="Y15" i="11"/>
  <c r="Z15" i="11"/>
  <c r="AA15" i="11"/>
  <c r="AB15" i="11"/>
  <c r="AC15" i="11"/>
  <c r="R16" i="11"/>
  <c r="S16" i="11"/>
  <c r="T16" i="11"/>
  <c r="U16" i="11"/>
  <c r="V16" i="11"/>
  <c r="W16" i="11"/>
  <c r="X16" i="11"/>
  <c r="Y16" i="11"/>
  <c r="Z16" i="11"/>
  <c r="AA16" i="11"/>
  <c r="AB16" i="11"/>
  <c r="AC16" i="11"/>
  <c r="R17" i="11"/>
  <c r="S17" i="11"/>
  <c r="T17" i="11"/>
  <c r="U17" i="11"/>
  <c r="V17" i="11"/>
  <c r="W17" i="11"/>
  <c r="X17" i="11"/>
  <c r="Y17" i="11"/>
  <c r="Z17" i="11"/>
  <c r="AA17" i="11"/>
  <c r="AB17" i="11"/>
  <c r="AC17" i="11"/>
  <c r="R21" i="11"/>
  <c r="S21" i="11"/>
  <c r="T21" i="11"/>
  <c r="U21" i="11"/>
  <c r="V21" i="11"/>
  <c r="W21" i="11"/>
  <c r="X21" i="11"/>
  <c r="Y21" i="11"/>
  <c r="Z21" i="11"/>
  <c r="AA21" i="11"/>
  <c r="AB21" i="11"/>
  <c r="AC21" i="11"/>
  <c r="R22" i="11"/>
  <c r="S22" i="11"/>
  <c r="T22" i="11"/>
  <c r="U22" i="11"/>
  <c r="V22" i="11"/>
  <c r="W22" i="11"/>
  <c r="X22" i="11"/>
  <c r="Y22" i="11"/>
  <c r="Z22" i="11"/>
  <c r="AA22" i="11"/>
  <c r="AB22" i="11"/>
  <c r="AC22" i="11"/>
  <c r="R23" i="11"/>
  <c r="S23" i="11"/>
  <c r="T23" i="11"/>
  <c r="U23" i="11"/>
  <c r="V23" i="11"/>
  <c r="W23" i="11"/>
  <c r="X23" i="11"/>
  <c r="Y23" i="11"/>
  <c r="Z23" i="11"/>
  <c r="AA23" i="11"/>
  <c r="AB23" i="11"/>
  <c r="AC23" i="11"/>
  <c r="R24" i="11"/>
  <c r="S24" i="11"/>
  <c r="T24" i="11"/>
  <c r="U24" i="11"/>
  <c r="V24" i="11"/>
  <c r="W24" i="11"/>
  <c r="X24" i="11"/>
  <c r="Y24" i="11"/>
  <c r="Z24" i="11"/>
  <c r="AA24" i="11"/>
  <c r="AB24" i="11"/>
  <c r="AC24" i="11"/>
  <c r="R25" i="11"/>
  <c r="S25" i="11"/>
  <c r="T25" i="11"/>
  <c r="U25" i="11"/>
  <c r="V25" i="11"/>
  <c r="W25" i="11"/>
  <c r="X25" i="11"/>
  <c r="Y25" i="11"/>
  <c r="Z25" i="11"/>
  <c r="AA25" i="11"/>
  <c r="AB25" i="11"/>
  <c r="AC25" i="11"/>
  <c r="R26" i="11"/>
  <c r="S26" i="11"/>
  <c r="T26" i="11"/>
  <c r="U26" i="11"/>
  <c r="V26" i="11"/>
  <c r="W26" i="11"/>
  <c r="X26" i="11"/>
  <c r="Y26" i="11"/>
  <c r="Z26" i="11"/>
  <c r="AA26" i="11"/>
  <c r="AB26" i="11"/>
  <c r="AC26" i="11"/>
  <c r="R27" i="11"/>
  <c r="S27" i="11"/>
  <c r="T27" i="11"/>
  <c r="U27" i="11"/>
  <c r="V27" i="11"/>
  <c r="W27" i="11"/>
  <c r="X27" i="11"/>
  <c r="Y27" i="11"/>
  <c r="Z27" i="11"/>
  <c r="AA27" i="11"/>
  <c r="AB27" i="11"/>
  <c r="AC27" i="11"/>
  <c r="R28" i="11"/>
  <c r="S28" i="11"/>
  <c r="T28" i="11"/>
  <c r="U28" i="11"/>
  <c r="V28" i="11"/>
  <c r="W28" i="11"/>
  <c r="X28" i="11"/>
  <c r="Y28" i="11"/>
  <c r="Z28" i="11"/>
  <c r="AA28" i="11"/>
  <c r="AB28" i="11"/>
  <c r="AC28" i="11"/>
  <c r="R29" i="11"/>
  <c r="S29" i="11"/>
  <c r="T29" i="11"/>
  <c r="U29" i="11"/>
  <c r="V29" i="11"/>
  <c r="W29" i="11"/>
  <c r="X29" i="11"/>
  <c r="Y29" i="11"/>
  <c r="Z29" i="11"/>
  <c r="AA29" i="11"/>
  <c r="AB29" i="11"/>
  <c r="AC29" i="11"/>
  <c r="R30" i="11"/>
  <c r="S30" i="11"/>
  <c r="T30" i="11"/>
  <c r="U30" i="11"/>
  <c r="V30" i="11"/>
  <c r="W30" i="11"/>
  <c r="X30" i="11"/>
  <c r="Y30" i="11"/>
  <c r="Z30" i="11"/>
  <c r="AA30" i="11"/>
  <c r="AB30" i="11"/>
  <c r="AC30" i="11"/>
  <c r="R31" i="11"/>
  <c r="S31" i="11"/>
  <c r="T31" i="11"/>
  <c r="U31" i="11"/>
  <c r="V31" i="11"/>
  <c r="W31" i="11"/>
  <c r="X31" i="11"/>
  <c r="Y31" i="11"/>
  <c r="Z31" i="11"/>
  <c r="AA31" i="11"/>
  <c r="AB31" i="11"/>
  <c r="AC31" i="11"/>
  <c r="R32" i="11"/>
  <c r="S32" i="11"/>
  <c r="T32" i="11"/>
  <c r="U32" i="11"/>
  <c r="V32" i="11"/>
  <c r="W32" i="11"/>
  <c r="X32" i="11"/>
  <c r="Y32" i="11"/>
  <c r="Z32" i="11"/>
  <c r="AA32" i="11"/>
  <c r="AB32" i="11"/>
  <c r="AC32" i="11"/>
  <c r="R33" i="11"/>
  <c r="S33" i="11"/>
  <c r="T33" i="11"/>
  <c r="U33" i="11"/>
  <c r="V33" i="11"/>
  <c r="W33" i="11"/>
  <c r="X33" i="11"/>
  <c r="Y33" i="11"/>
  <c r="Z33" i="11"/>
  <c r="AA33" i="11"/>
  <c r="AB33" i="11"/>
  <c r="AC33" i="11"/>
  <c r="R34" i="11"/>
  <c r="S34" i="11"/>
  <c r="T34" i="11"/>
  <c r="U34" i="11"/>
  <c r="V34" i="11"/>
  <c r="W34" i="11"/>
  <c r="X34" i="11"/>
  <c r="Y34" i="11"/>
  <c r="Z34" i="11"/>
  <c r="AA34" i="11"/>
  <c r="AB34" i="11"/>
  <c r="AC34" i="11"/>
  <c r="R38" i="11"/>
  <c r="S38" i="11"/>
  <c r="T38" i="11"/>
  <c r="U38" i="11"/>
  <c r="V38" i="11"/>
  <c r="W38" i="11"/>
  <c r="X38" i="11"/>
  <c r="Y38" i="11"/>
  <c r="Z38" i="11"/>
  <c r="AA38" i="11"/>
  <c r="AB38" i="11"/>
  <c r="AC38" i="11"/>
  <c r="R39" i="11"/>
  <c r="S39" i="11"/>
  <c r="T39" i="11"/>
  <c r="U39" i="11"/>
  <c r="V39" i="11"/>
  <c r="W39" i="11"/>
  <c r="X39" i="11"/>
  <c r="Y39" i="11"/>
  <c r="Z39" i="11"/>
  <c r="AA39" i="11"/>
  <c r="AB39" i="11"/>
  <c r="AC39" i="11"/>
  <c r="R40" i="11"/>
  <c r="S40" i="11"/>
  <c r="T40" i="11"/>
  <c r="U40" i="11"/>
  <c r="V40" i="11"/>
  <c r="W40" i="11"/>
  <c r="X40" i="11"/>
  <c r="Y40" i="11"/>
  <c r="Z40" i="11"/>
  <c r="AA40" i="11"/>
  <c r="AB40" i="11"/>
  <c r="AC40" i="11"/>
  <c r="R41" i="11"/>
  <c r="S41" i="11"/>
  <c r="T41" i="11"/>
  <c r="U41" i="11"/>
  <c r="V41" i="11"/>
  <c r="W41" i="11"/>
  <c r="X41" i="11"/>
  <c r="Y41" i="11"/>
  <c r="Z41" i="11"/>
  <c r="AA41" i="11"/>
  <c r="AB41" i="11"/>
  <c r="AC41" i="11"/>
  <c r="R42" i="11"/>
  <c r="S42" i="11"/>
  <c r="T42" i="11"/>
  <c r="U42" i="11"/>
  <c r="V42" i="11"/>
  <c r="W42" i="11"/>
  <c r="X42" i="11"/>
  <c r="Y42" i="11"/>
  <c r="Z42" i="11"/>
  <c r="AA42" i="11"/>
  <c r="AB42" i="11"/>
  <c r="AC42" i="11"/>
  <c r="R43" i="11"/>
  <c r="S43" i="11"/>
  <c r="T43" i="11"/>
  <c r="U43" i="11"/>
  <c r="V43" i="11"/>
  <c r="W43" i="11"/>
  <c r="X43" i="11"/>
  <c r="Y43" i="11"/>
  <c r="Z43" i="11"/>
  <c r="AA43" i="11"/>
  <c r="AB43" i="11"/>
  <c r="AC43" i="11"/>
  <c r="R44" i="11"/>
  <c r="S44" i="11"/>
  <c r="T44" i="11"/>
  <c r="U44" i="11"/>
  <c r="V44" i="11"/>
  <c r="W44" i="11"/>
  <c r="X44" i="11"/>
  <c r="Y44" i="11"/>
  <c r="Z44" i="11"/>
  <c r="AA44" i="11"/>
  <c r="AB44" i="11"/>
  <c r="AC44" i="11"/>
  <c r="R45" i="11"/>
  <c r="S45" i="11"/>
  <c r="T45" i="11"/>
  <c r="U45" i="11"/>
  <c r="V45" i="11"/>
  <c r="W45" i="11"/>
  <c r="X45" i="11"/>
  <c r="Y45" i="11"/>
  <c r="Z45" i="11"/>
  <c r="AA45" i="11"/>
  <c r="AB45" i="11"/>
  <c r="AC45" i="11"/>
  <c r="R46" i="11"/>
  <c r="S46" i="11"/>
  <c r="T46" i="11"/>
  <c r="U46" i="11"/>
  <c r="V46" i="11"/>
  <c r="W46" i="11"/>
  <c r="X46" i="11"/>
  <c r="Y46" i="11"/>
  <c r="Z46" i="11"/>
  <c r="AA46" i="11"/>
  <c r="AB46" i="11"/>
  <c r="AC46" i="11"/>
  <c r="R47" i="11"/>
  <c r="S47" i="11"/>
  <c r="T47" i="11"/>
  <c r="U47" i="11"/>
  <c r="V47" i="11"/>
  <c r="W47" i="11"/>
  <c r="X47" i="11"/>
  <c r="Y47" i="11"/>
  <c r="Z47" i="11"/>
  <c r="AA47" i="11"/>
  <c r="AB47" i="11"/>
  <c r="AC47" i="11"/>
  <c r="R48" i="11"/>
  <c r="S48" i="11"/>
  <c r="T48" i="11"/>
  <c r="U48" i="11"/>
  <c r="V48" i="11"/>
  <c r="W48" i="11"/>
  <c r="X48" i="11"/>
  <c r="Y48" i="11"/>
  <c r="Z48" i="11"/>
  <c r="AA48" i="11"/>
  <c r="AB48" i="11"/>
  <c r="AC48" i="11"/>
  <c r="R49" i="11"/>
  <c r="S49" i="11"/>
  <c r="T49" i="11"/>
  <c r="U49" i="11"/>
  <c r="V49" i="11"/>
  <c r="W49" i="11"/>
  <c r="X49" i="11"/>
  <c r="Y49" i="11"/>
  <c r="Z49" i="11"/>
  <c r="AA49" i="11"/>
  <c r="AB49" i="11"/>
  <c r="AC49" i="11"/>
  <c r="R50" i="11"/>
  <c r="S50" i="11"/>
  <c r="T50" i="11"/>
  <c r="U50" i="11"/>
  <c r="V50" i="11"/>
  <c r="W50" i="11"/>
  <c r="X50" i="11"/>
  <c r="Y50" i="11"/>
  <c r="Z50" i="11"/>
  <c r="AA50" i="11"/>
  <c r="AB50" i="11"/>
  <c r="AC50" i="11"/>
  <c r="R51" i="11"/>
  <c r="S51" i="11"/>
  <c r="T51" i="11"/>
  <c r="U51" i="11"/>
  <c r="V51" i="11"/>
  <c r="W51" i="11"/>
  <c r="X51" i="11"/>
  <c r="Y51" i="11"/>
  <c r="Z51" i="11"/>
  <c r="AA51" i="11"/>
  <c r="AB51" i="11"/>
  <c r="AC51" i="11"/>
  <c r="S4" i="11"/>
  <c r="T4" i="11"/>
  <c r="U4" i="11"/>
  <c r="V4" i="11"/>
  <c r="W4" i="11"/>
  <c r="X4" i="11"/>
  <c r="Y4" i="11"/>
  <c r="Z4" i="11"/>
  <c r="AA4" i="11"/>
  <c r="AB4" i="11"/>
  <c r="AC4" i="11"/>
  <c r="R4" i="11"/>
  <c r="E17" i="6"/>
  <c r="E2" i="6"/>
  <c r="E3" i="6"/>
  <c r="E4" i="6"/>
  <c r="E5" i="6"/>
  <c r="E6" i="6"/>
  <c r="E7" i="6"/>
  <c r="E8" i="6"/>
  <c r="E9" i="6"/>
  <c r="E10" i="6"/>
  <c r="E11" i="6"/>
  <c r="E12" i="6"/>
  <c r="E13" i="6"/>
  <c r="E14" i="6"/>
  <c r="E15" i="6"/>
  <c r="E16"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M2" i="2"/>
  <c r="K3" i="2"/>
  <c r="M3" i="2" s="1"/>
  <c r="L4" i="2"/>
  <c r="L5" i="2"/>
  <c r="L6" i="2"/>
  <c r="L7" i="2"/>
  <c r="L3" i="2"/>
  <c r="K4" i="2"/>
  <c r="M4" i="2" s="1"/>
  <c r="K5" i="2"/>
  <c r="M5" i="2" s="1"/>
  <c r="K6" i="2"/>
  <c r="M6" i="2" s="1"/>
  <c r="K7" i="2"/>
  <c r="M7" i="2" s="1"/>
  <c r="J4" i="2"/>
  <c r="J5" i="2"/>
  <c r="J6" i="2"/>
  <c r="J7" i="2"/>
  <c r="AH39" i="11" l="1"/>
  <c r="AS5" i="11"/>
  <c r="AP8" i="11"/>
  <c r="AM22" i="11"/>
  <c r="AJ26" i="11"/>
  <c r="AK22" i="11"/>
  <c r="AR43" i="11"/>
  <c r="AO5" i="11"/>
  <c r="AM8" i="11"/>
  <c r="AJ22" i="11"/>
  <c r="AS39" i="11"/>
  <c r="AP43" i="11"/>
  <c r="AJ8" i="11"/>
  <c r="AQ39" i="11"/>
  <c r="AL5" i="11"/>
  <c r="AI8" i="11"/>
  <c r="AS26" i="11"/>
  <c r="AP39" i="11"/>
  <c r="AM43" i="11"/>
  <c r="AK43" i="11"/>
  <c r="AI5" i="11"/>
  <c r="AJ43" i="11"/>
  <c r="AH43" i="11"/>
  <c r="AP22" i="11"/>
  <c r="AL26" i="11"/>
  <c r="AI22" i="11"/>
  <c r="AP26" i="11"/>
  <c r="AL8" i="11"/>
  <c r="AP5" i="11"/>
  <c r="AM39" i="11"/>
  <c r="G4" i="8"/>
  <c r="F7" i="8"/>
  <c r="F6" i="8"/>
  <c r="F5" i="8"/>
  <c r="F4" i="8"/>
  <c r="G2" i="8"/>
  <c r="G7" i="8"/>
  <c r="G6" i="8"/>
  <c r="G5" i="8"/>
  <c r="G3" i="8"/>
  <c r="G8" i="8"/>
  <c r="F8" i="8"/>
  <c r="H6" i="8" l="1"/>
  <c r="H7" i="8"/>
  <c r="H4" i="8"/>
  <c r="H2" i="8"/>
  <c r="H3" i="8"/>
  <c r="H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2C5181-0617-4FF5-B968-AC541521755E}" keepAlive="1" name="Query - CPI_Crude_Oil_India_2021_2023" description="Connection to the 'CPI_Crude_Oil_India_2021_2023' query in the workbook." type="5" refreshedVersion="8" background="1" saveData="1">
    <dbPr connection="Provider=Microsoft.Mashup.OleDb.1;Data Source=$Workbook$;Location=CPI_Crude_Oil_India_2021_2023;Extended Properties=&quot;&quot;" command="SELECT * FROM [CPI_Crude_Oil_India_2021_2023]"/>
  </connection>
</connections>
</file>

<file path=xl/sharedStrings.xml><?xml version="1.0" encoding="utf-8"?>
<sst xmlns="http://schemas.openxmlformats.org/spreadsheetml/2006/main" count="4192" uniqueCount="301">
  <si>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</si>
  <si>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</si>
  <si>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</si>
  <si>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</si>
  <si>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</si>
  <si>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</si>
  <si>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</si>
  <si>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</si>
  <si>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</si>
  <si>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</si>
  <si>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</si>
  <si>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</si>
  <si>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</si>
  <si>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</si>
  <si>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</si>
  <si>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</si>
  <si>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</si>
  <si>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</si>
  <si>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</si>
  <si>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</si>
  <si>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</si>
  <si>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</si>
  <si>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</si>
  <si>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</si>
  <si>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</si>
  <si>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</si>
  <si>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</si>
  <si>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</si>
  <si>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</si>
  <si>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</si>
  <si>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</si>
  <si>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</si>
  <si>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</si>
  <si>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</si>
  <si>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</si>
  <si>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</si>
  <si>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</si>
  <si>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</si>
  <si>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</si>
  <si>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</si>
  <si>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</si>
  <si>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</si>
  <si>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</si>
  <si>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</si>
  <si>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</si>
  <si>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</si>
  <si>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</si>
  <si>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</si>
  <si>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</si>
  <si>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Prepared meals, snacks, sweets, etc.</t>
  </si>
  <si>
    <t>Pan, tobacco, and intoxicants</t>
  </si>
  <si>
    <t>Item Category</t>
  </si>
  <si>
    <t>Broader Category</t>
  </si>
  <si>
    <t>Fuel and Light</t>
  </si>
  <si>
    <t>Broader Categories</t>
  </si>
  <si>
    <t>Grand Total</t>
  </si>
  <si>
    <t>Sum of Rural</t>
  </si>
  <si>
    <t>Sum of Urban</t>
  </si>
  <si>
    <t>Sum of Rural+Urban</t>
  </si>
  <si>
    <t>Housing and Utilities</t>
  </si>
  <si>
    <t>Services and Miscellaneous</t>
  </si>
  <si>
    <t>Basic Food Items</t>
  </si>
  <si>
    <t>Other Food and Intoxicants</t>
  </si>
  <si>
    <t>Select Sector</t>
  </si>
  <si>
    <t>GI start of Year</t>
  </si>
  <si>
    <t>GI end of Year</t>
  </si>
  <si>
    <t>Month Number</t>
  </si>
  <si>
    <t>Year and Month</t>
  </si>
  <si>
    <t>Start of Year</t>
  </si>
  <si>
    <t>2017-January</t>
  </si>
  <si>
    <t>2018-January</t>
  </si>
  <si>
    <t>2019-January</t>
  </si>
  <si>
    <t>2020-January</t>
  </si>
  <si>
    <t>2021-January</t>
  </si>
  <si>
    <t>2022-January</t>
  </si>
  <si>
    <t>2023-January</t>
  </si>
  <si>
    <t>End of Year</t>
  </si>
  <si>
    <t>2017-December</t>
  </si>
  <si>
    <t>2018-December</t>
  </si>
  <si>
    <t>2019-December</t>
  </si>
  <si>
    <t>2020-December</t>
  </si>
  <si>
    <t>2021-December</t>
  </si>
  <si>
    <t>2022-December</t>
  </si>
  <si>
    <t>2023-December</t>
  </si>
  <si>
    <t>CPI Inflation</t>
  </si>
  <si>
    <t>May-2022</t>
  </si>
  <si>
    <t>June-2022</t>
  </si>
  <si>
    <t>July-2022</t>
  </si>
  <si>
    <t>August-2022</t>
  </si>
  <si>
    <t>September-2022</t>
  </si>
  <si>
    <t>October-2022</t>
  </si>
  <si>
    <t>November-2022</t>
  </si>
  <si>
    <t>December-2022</t>
  </si>
  <si>
    <t>January-2023</t>
  </si>
  <si>
    <t>February-2023</t>
  </si>
  <si>
    <t>March-2023</t>
  </si>
  <si>
    <t>April-2023</t>
  </si>
  <si>
    <t>May-2023</t>
  </si>
  <si>
    <t>Month and Year</t>
  </si>
  <si>
    <t>Rural and Urban Sector</t>
  </si>
  <si>
    <t>Inflation of each Category Over Months</t>
  </si>
  <si>
    <t>Inflation MoM</t>
  </si>
  <si>
    <t>IR over 12 Months</t>
  </si>
  <si>
    <t>Import/Export of Crude oil and Petroleum Products</t>
  </si>
  <si>
    <t>IMPORT/EXPORT</t>
  </si>
  <si>
    <t>APRIL</t>
  </si>
  <si>
    <t>MAY</t>
  </si>
  <si>
    <t>JUNE</t>
  </si>
  <si>
    <t>JULY</t>
  </si>
  <si>
    <t>AUGUST</t>
  </si>
  <si>
    <t>SEPTEMBER</t>
  </si>
  <si>
    <t>OCTOBER</t>
  </si>
  <si>
    <t>NOVEMBER</t>
  </si>
  <si>
    <t>DECEMBER</t>
  </si>
  <si>
    <t>JANUARY</t>
  </si>
  <si>
    <t>FEBRUARY</t>
  </si>
  <si>
    <t>MARCH</t>
  </si>
  <si>
    <t>TOTAL</t>
  </si>
  <si>
    <t>IMPORT^</t>
  </si>
  <si>
    <t xml:space="preserve"> CRUDE OIL</t>
  </si>
  <si>
    <t>PRODUCTS</t>
  </si>
  <si>
    <t>LPG</t>
  </si>
  <si>
    <t>MS</t>
  </si>
  <si>
    <t>Naphtha</t>
  </si>
  <si>
    <t>ATF</t>
  </si>
  <si>
    <t>SKO</t>
  </si>
  <si>
    <t>HSD</t>
  </si>
  <si>
    <t>LOBS/ Lube oil</t>
  </si>
  <si>
    <t>Fuel Oil</t>
  </si>
  <si>
    <t>Bitumen</t>
  </si>
  <si>
    <t>Petcoke</t>
  </si>
  <si>
    <t>Others&amp;</t>
  </si>
  <si>
    <t>PRODUCT IMPORT*</t>
  </si>
  <si>
    <t>TOTAL IMPORT</t>
  </si>
  <si>
    <t xml:space="preserve"> PRODUCT EXPORT @</t>
  </si>
  <si>
    <t>MS!</t>
  </si>
  <si>
    <t>Naphtha$</t>
  </si>
  <si>
    <t>ATF#</t>
  </si>
  <si>
    <t>LDO</t>
  </si>
  <si>
    <t>LOBS/ Lube Oil</t>
  </si>
  <si>
    <t>Petcoke / CBFS</t>
  </si>
  <si>
    <t>Others%</t>
  </si>
  <si>
    <t>TOTAL  PRODUCT EXPORT</t>
  </si>
  <si>
    <t>NET IMPORT</t>
  </si>
  <si>
    <t>2021-22</t>
  </si>
  <si>
    <t>('Million US$)</t>
  </si>
  <si>
    <t>2022-23</t>
  </si>
  <si>
    <t>('000 Metric Tonnes)</t>
  </si>
  <si>
    <t xml:space="preserve"> CRUDE OIL Price (Million USD)</t>
  </si>
  <si>
    <t xml:space="preserve"> CRUDE OIL Quantity (Metric Tonnes)</t>
  </si>
  <si>
    <t>Create Date</t>
  </si>
  <si>
    <t>Price per unit Quantity</t>
  </si>
  <si>
    <t>Inflation Rate</t>
  </si>
  <si>
    <t>Inflation Rate of Crude Oil</t>
  </si>
  <si>
    <t>Correlation of Change in Crude Oil Price with various Categories</t>
  </si>
  <si>
    <t>Date</t>
  </si>
  <si>
    <t>URBAN</t>
  </si>
  <si>
    <t>Rural + urban</t>
  </si>
  <si>
    <t>Food Products Combined CPI</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</si>
  <si>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</si>
  <si>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</si>
  <si>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</si>
  <si>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</si>
  <si>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</si>
  <si>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</si>
  <si>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</si>
  <si>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</si>
  <si>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</si>
  <si>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</si>
  <si>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</si>
  <si>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</si>
  <si>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</si>
  <si>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</si>
  <si>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</si>
  <si>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</si>
  <si>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</si>
  <si>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</si>
  <si>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</si>
  <si>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</si>
  <si>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</si>
  <si>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</si>
  <si>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</si>
  <si>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</si>
  <si>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</si>
  <si>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</si>
  <si>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</si>
  <si>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</si>
  <si>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</si>
  <si>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</si>
  <si>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</si>
  <si>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</si>
  <si>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</si>
  <si>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</si>
  <si>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</si>
  <si>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</si>
  <si>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</si>
  <si>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</si>
  <si>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</si>
  <si>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</si>
  <si>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</si>
  <si>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</si>
  <si>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</si>
  <si>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</si>
  <si>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</si>
  <si>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</si>
  <si>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</si>
  <si>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</si>
  <si>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</si>
  <si>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</si>
  <si>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</si>
  <si>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</si>
  <si>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</si>
  <si>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</si>
  <si>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</si>
  <si>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</si>
  <si>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December 2021</t>
  </si>
  <si>
    <t>January 2022</t>
  </si>
  <si>
    <t>February 2022</t>
  </si>
  <si>
    <t>March 2022</t>
  </si>
  <si>
    <t>April 2022</t>
  </si>
  <si>
    <t>May 2022</t>
  </si>
  <si>
    <t>June 2022</t>
  </si>
  <si>
    <t>July 2022</t>
  </si>
  <si>
    <t>August 2022</t>
  </si>
  <si>
    <t>September 2022</t>
  </si>
  <si>
    <t>October 2022</t>
  </si>
  <si>
    <t>November 2022</t>
  </si>
  <si>
    <t>December 2022</t>
  </si>
  <si>
    <t>January 2023</t>
  </si>
  <si>
    <t>February 2023</t>
  </si>
  <si>
    <t>March 2023</t>
  </si>
  <si>
    <t>April 2023</t>
  </si>
  <si>
    <t>May 2023</t>
  </si>
  <si>
    <t>MoM Inflation Rate</t>
  </si>
  <si>
    <t>YoY Inflation Rate</t>
  </si>
  <si>
    <t>Inflation Rate on Half Yearly Basis</t>
  </si>
  <si>
    <t>2017-18</t>
  </si>
  <si>
    <t>2018-19</t>
  </si>
  <si>
    <t>2019-20</t>
  </si>
  <si>
    <t>2020-21</t>
  </si>
  <si>
    <t>March 2017 - August 2017</t>
  </si>
  <si>
    <t>September 2017 - February 2018</t>
  </si>
  <si>
    <t>March 2018 - August 2018</t>
  </si>
  <si>
    <t>September 2018 - February 2019</t>
  </si>
  <si>
    <t>March 2019 - August 2019</t>
  </si>
  <si>
    <t>September 2019 - February 2020</t>
  </si>
  <si>
    <t>March 2020 - August 2020</t>
  </si>
  <si>
    <t>September 2020 - February 2021</t>
  </si>
  <si>
    <t>March 2021 - August 2021</t>
  </si>
  <si>
    <t>September 2021 - February 2022</t>
  </si>
  <si>
    <t>March 2022 - August 2022</t>
  </si>
  <si>
    <t>September 2022 - February 2023</t>
  </si>
  <si>
    <t>1. Based on the latest month's data, identify the contribution of different broader categories (food, energy, transportation, education, etc.) towards the CPI basket. Broader categories (buckets) can be created by combining similar categories into one bucket; Ex.: Meals, Beverages, Cereals, can be clubbed to create "Food" category, etc.</t>
  </si>
  <si>
    <t xml:space="preserve"> </t>
  </si>
  <si>
    <t>Objective</t>
  </si>
  <si>
    <t>Which broader category has the highest contribution towards CPI calculation?</t>
  </si>
  <si>
    <t>Contribution is calculated by evaluating the underlying index values for broader category and should add to 100% when contribution from different broader categories are added.</t>
  </si>
  <si>
    <t xml:space="preserve">Attribute </t>
  </si>
  <si>
    <t>All Categories and All Sectors</t>
  </si>
  <si>
    <t>Use Data Validation List Function</t>
  </si>
  <si>
    <t>Use Offset For Dyanamic Analysis</t>
  </si>
  <si>
    <t>Data Enhancement</t>
  </si>
  <si>
    <t>Combine Various Categories To a Broader Categories</t>
  </si>
  <si>
    <t xml:space="preserve">Data Cleaning </t>
  </si>
  <si>
    <t>Handle Missing Value of A housing Data</t>
  </si>
  <si>
    <t>2. A trend of Y-o-Y increase in CPI (rural + urban) inflation starting 2017 for the entire basket of products combined</t>
  </si>
  <si>
    <t>Create a graph depicting the growth rate Y-o-Y and identify the year with highest inflation rate</t>
  </si>
  <si>
    <t>Highlight the reason why the year has the highest inflation (based on research).</t>
  </si>
  <si>
    <t>Attributes</t>
  </si>
  <si>
    <t>Only May 2023 Data</t>
  </si>
  <si>
    <t>Rural+Urban Sector</t>
  </si>
  <si>
    <t>Data from 2017 to last</t>
  </si>
  <si>
    <t>General Index</t>
  </si>
  <si>
    <t>CombineMonth and Year</t>
  </si>
  <si>
    <t>data Enhacement</t>
  </si>
  <si>
    <t>Create Month Number</t>
  </si>
  <si>
    <t>3. With India's retail inflation reaching a 3-month high of 5.55% in November 2023, largely due to a sharp rise in food prices. Analyze the following for 12 months ending May'23</t>
  </si>
  <si>
    <t>Investigate trends in the prices of broader food bucket category and evaluate month-on-month changes. Highlight month with highest and lowest food inflation</t>
  </si>
  <si>
    <t>Identify the absolute changes in inflation over the same 12 months period and identify the biggest individual category contributor (only within broader food category) towards inflation</t>
  </si>
  <si>
    <t xml:space="preserve">Divide data into different sectors </t>
  </si>
  <si>
    <t>Do analysis for all sectors</t>
  </si>
  <si>
    <t>There are two food categories analyze them separately</t>
  </si>
  <si>
    <t>Find Inflation rate MoM</t>
  </si>
  <si>
    <t>Find Inflation rate over 12 Months for all food categories</t>
  </si>
  <si>
    <t>May 2022 to May 2023 Data</t>
  </si>
  <si>
    <t>4. Investigate how the onset and progression of the COVID-19 pandemic affected inflation rates in India. Analyze the Impact of key pandemic milestone (first lockdown) on the CPI inflation %, specially focus on categories like healthcare, food, and essential services.
Hint: You can consider Mar'20 as the onset of covid, and can compare the inflation trend before and after Mar'20 to see if there is a change in inflation % before and after.</t>
  </si>
  <si>
    <t>Finding Categories most afftected by pandemic</t>
  </si>
  <si>
    <t>Do analysis for only key Categories</t>
  </si>
  <si>
    <t>Analysis based on YoY, MoM and half Yearly Basis</t>
  </si>
  <si>
    <t>Pre Covid &lt; Data  &lt; Post Covid</t>
  </si>
  <si>
    <t>Do Time Series Analysis</t>
  </si>
  <si>
    <t>5. Investigate how major global economic events (like imported crude oil price fluctuations) have influenced India's inflation. This can include an analysis of imported goods and their price trends.</t>
  </si>
  <si>
    <t>For the purpose of this analysis, focus only on the imported oil price fluctuations for years 2021 to 2023 (Month-on-month)</t>
  </si>
  <si>
    <t>Identify trends in oil price change with change in inflation prices of all the categories and identify category whose inflation prices strongly changes with fluctuations in imported oil price</t>
  </si>
  <si>
    <t>Do Time Series Analysis for Infaltion of crude oil price</t>
  </si>
  <si>
    <t>Data - April 2021 to March 2023</t>
  </si>
  <si>
    <t>Data Enhacement</t>
  </si>
  <si>
    <t xml:space="preserve">Price Per Unit quantity of Crude oil </t>
  </si>
  <si>
    <t>correlation of inflation in crude oil price with categories</t>
  </si>
  <si>
    <t>BASIC FOOD ITEMS</t>
  </si>
  <si>
    <t>OTHER FOOD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</si>
</sst>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1" formatCode="_ * #,##0_ ;_ * \-#,##0_ ;_ * &quot;-&quot;_ ;_ @_ "/>
    <numFmt numFmtId="43" formatCode="_ * #,##0.00_ ;_ * \-#,##0.00_ ;_ * &quot;-&quot;??_ ;_ @_ "/>
    <numFmt numFmtId="164" formatCode="0.000"/>
    <numFmt numFmtId="165" formatCode="_-* #,##0_-;\-* #,##0_-;_-* &quot;-&quot;_-;_-@_-"/>
    <numFmt numFmtId="166" formatCode="_-* #,##0.00_-;\-* #,##0.00_-;_-* &quot;-&quot;??_-;_-@_-"/>
    <numFmt numFmtId="167" formatCode="0.0"/>
    <numFmt numFmtId="168" formatCode="_ &quot;\&quot;* #,##0_ ;_ &quot;\&quot;* \-#,##0_ ;_ &quot;\&quot;* &quot;-&quot;_ ;_ @_ "/>
    <numFmt numFmtId="169" formatCode="_ &quot;\&quot;* #,##0.00_ ;_ &quot;\&quot;* \-#,##0.00_ ;_ &quot;\&quot;* &quot;-&quot;??_ ;_ @_ "/>
    <numFmt numFmtId="170" formatCode="#,##0.00&quot; F&quot;_);[Red]\(#,##0.00&quot; F&quot;\)"/>
    <numFmt numFmtId="171" formatCode="0.0000_}"/>
    <numFmt numFmtId="172" formatCode="_-* #,##0.00\ _D_M_-;\-* #,##0.00\ _D_M_-;_-* &quot;-&quot;??\ _D_M_-;_-@_-"/>
    <numFmt numFmtId="173" formatCode="&quot;$&quot;#,##0\ ;\(&quot;$&quot;#,##0\)"/>
    <numFmt numFmtId="174" formatCode="0.00_)"/>
    <numFmt numFmtId="175" formatCode="0.00_);[Red]\(0.00\)"/>
    <numFmt numFmtId="176" formatCode="&quot;Rs.&quot;#,##0.00;[Red]\-&quot;Rs.&quot;#,##0.00"/>
    <numFmt numFmtId="177" formatCode="_-&quot;Rs.&quot;* #,##0_-;\-&quot;Rs.&quot;* #,##0_-;_-&quot;Rs.&quot;* &quot;-&quot;_-;_-@_-"/>
    <numFmt numFmtId="178" formatCode="_(&quot;Rs.&quot;* #,##0.00_);_(&quot;Rs.&quot;* \(#,##0.00\);_(&quot;Rs.&quot;* &quot;-&quot;??_);_(@_)"/>
    <numFmt numFmtId="179" formatCode="_-&quot;Rs.&quot;* #,##0.00_-;\-&quot;Rs.&quot;* #,##0.00_-;_-&quot;Rs.&quot;* &quot;-&quot;??_-;_-@_-"/>
    <numFmt numFmtId="180" formatCode="mm/dd/yy"/>
    <numFmt numFmtId="181" formatCode="&quot;Rs.&quot;#,##0.00;\-&quot;Rs.&quot;#,##0.00"/>
    <numFmt numFmtId="182" formatCode="&quot;Rs.&quot;#,##0;\-&quot;Rs.&quot;#,##0"/>
    <numFmt numFmtId="183" formatCode="&quot;Rs.&quot;#,##0;[Red]\-&quot;Rs.&quot;#,##0"/>
  </numFmts>
  <fonts count="12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0"/>
      <color theme="4"/>
      <name val="Aptos Narrow"/>
      <family val="2"/>
      <scheme val="minor"/>
    </font>
    <font>
      <u/>
      <sz val="11"/>
      <color theme="1"/>
      <name val="Aptos Narrow"/>
      <family val="2"/>
      <scheme val="minor"/>
    </font>
    <font>
      <sz val="20"/>
      <color theme="1"/>
      <name val="Aptos Narrow"/>
      <family val="2"/>
      <scheme val="minor"/>
    </font>
    <font>
      <sz val="20"/>
      <color theme="4" tint="0.79998168889431442"/>
      <name val="Aptos Narrow"/>
      <family val="2"/>
      <scheme val="minor"/>
    </font>
    <font>
      <sz val="22"/>
      <color theme="4" tint="0.79998168889431442"/>
      <name val="Aptos Narrow"/>
      <family val="2"/>
      <scheme val="minor"/>
    </font>
    <font>
      <sz val="22"/>
      <color theme="8" tint="0.79998168889431442"/>
      <name val="Aptos Narrow"/>
      <family val="2"/>
      <scheme val="minor"/>
    </font>
    <font>
      <sz val="18"/>
      <color theme="1" tint="0.14999847407452621"/>
      <name val="Aptos Narrow"/>
      <family val="2"/>
      <scheme val="minor"/>
    </font>
    <font>
      <sz val="16"/>
      <color theme="5" tint="0.79998168889431442"/>
      <name val="Aptos Narrow"/>
      <family val="2"/>
      <scheme val="minor"/>
    </font>
    <font>
      <sz val="11"/>
      <color theme="3" tint="9.9978637043366805E-2"/>
      <name val="Aptos Narrow"/>
      <family val="2"/>
      <scheme val="minor"/>
    </font>
    <font>
      <sz val="11"/>
      <color indexed="8"/>
      <name val="Calibri"/>
      <family val="2"/>
    </font>
    <font>
      <sz val="10"/>
      <name val="Arial"/>
      <family val="2"/>
    </font>
    <font>
      <sz val="8"/>
      <name val="Arial"/>
      <family val="2"/>
    </font>
    <font>
      <sz val="12"/>
      <name val="Arial"/>
      <family val="2"/>
    </font>
    <font>
      <b/>
      <sz val="10"/>
      <name val="Times New Roman"/>
      <family val="1"/>
    </font>
    <font>
      <b/>
      <sz val="14"/>
      <name val="Times New Roman"/>
      <family val="1"/>
    </font>
    <font>
      <sz val="9"/>
      <name val="Times New Roman"/>
      <family val="1"/>
    </font>
    <font>
      <b/>
      <sz val="11"/>
      <name val="Times New Roman"/>
      <family val="1"/>
    </font>
    <font>
      <sz val="11"/>
      <name val="Times New Roman"/>
      <family val="1"/>
    </font>
    <font>
      <sz val="16"/>
      <name val="Times New Roman"/>
      <family val="1"/>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i/>
      <sz val="11"/>
      <name val="Times New Roman"/>
      <family val="1"/>
    </font>
    <font>
      <u/>
      <sz val="10"/>
      <color indexed="36"/>
      <name val="Arial"/>
      <family val="2"/>
    </font>
    <font>
      <sz val="12"/>
      <name val="¾©"/>
      <family val="3"/>
      <charset val="129"/>
    </font>
    <font>
      <sz val="12"/>
      <name val="¹ÙÅÁÃ¼"/>
      <family val="1"/>
      <charset val="129"/>
    </font>
    <font>
      <sz val="10"/>
      <color indexed="8"/>
      <name val="Calibri"/>
      <family val="2"/>
    </font>
    <font>
      <sz val="10"/>
      <color indexed="9"/>
      <name val="Calibri"/>
      <family val="2"/>
    </font>
    <font>
      <sz val="10"/>
      <color indexed="20"/>
      <name val="Calibri"/>
      <family val="2"/>
    </font>
    <font>
      <sz val="11"/>
      <color indexed="37"/>
      <name val="Calibri"/>
      <family val="2"/>
    </font>
    <font>
      <b/>
      <sz val="18"/>
      <color indexed="8"/>
      <name val="Footlight MT Light"/>
      <family val="1"/>
    </font>
    <font>
      <sz val="12"/>
      <name val="±¼¸²Ã¼"/>
      <family val="3"/>
      <charset val="129"/>
    </font>
    <font>
      <sz val="10"/>
      <color indexed="8"/>
      <name val="Arial"/>
      <family val="2"/>
    </font>
    <font>
      <b/>
      <sz val="10"/>
      <color indexed="52"/>
      <name val="Calibri"/>
      <family val="2"/>
    </font>
    <font>
      <b/>
      <sz val="11"/>
      <color indexed="17"/>
      <name val="Calibri"/>
      <family val="2"/>
    </font>
    <font>
      <b/>
      <sz val="10"/>
      <color indexed="9"/>
      <name val="Calibri"/>
      <family val="2"/>
    </font>
    <font>
      <u/>
      <sz val="10"/>
      <color indexed="12"/>
      <name val="Arial"/>
      <family val="2"/>
    </font>
    <font>
      <sz val="12"/>
      <color indexed="8"/>
      <name val="Arial"/>
      <family val="2"/>
    </font>
    <font>
      <sz val="10"/>
      <color indexed="8"/>
      <name val="Antique Olive"/>
      <family val="2"/>
    </font>
    <font>
      <sz val="10"/>
      <name val="Tahoma"/>
      <family val="2"/>
    </font>
    <font>
      <sz val="10"/>
      <color indexed="24"/>
      <name val="Arial"/>
      <family val="2"/>
    </font>
    <font>
      <sz val="10"/>
      <name val="MS Serif"/>
      <family val="1"/>
    </font>
    <font>
      <sz val="10"/>
      <color indexed="16"/>
      <name val="MS Serif"/>
      <family val="1"/>
    </font>
    <font>
      <i/>
      <sz val="10"/>
      <color indexed="23"/>
      <name val="Calibri"/>
      <family val="2"/>
    </font>
    <font>
      <sz val="16"/>
      <color indexed="8"/>
      <name val="Footlight MT Light"/>
      <family val="1"/>
    </font>
    <font>
      <sz val="10"/>
      <color indexed="17"/>
      <name val="Calibri"/>
      <family val="2"/>
    </font>
    <font>
      <b/>
      <sz val="12"/>
      <name val="Arial"/>
      <family val="2"/>
    </font>
    <font>
      <b/>
      <sz val="15"/>
      <color indexed="62"/>
      <name val="Calibri"/>
      <family val="2"/>
    </font>
    <font>
      <b/>
      <sz val="13"/>
      <color indexed="62"/>
      <name val="Calibri"/>
      <family val="2"/>
    </font>
    <font>
      <b/>
      <sz val="11"/>
      <color indexed="62"/>
      <name val="Calibri"/>
      <family val="2"/>
    </font>
    <font>
      <u/>
      <sz val="7.5"/>
      <color indexed="12"/>
      <name val="Antique Olive"/>
      <family val="2"/>
    </font>
    <font>
      <sz val="10"/>
      <color indexed="62"/>
      <name val="Calibri"/>
      <family val="2"/>
    </font>
    <font>
      <sz val="11"/>
      <color indexed="48"/>
      <name val="Calibri"/>
      <family val="2"/>
    </font>
    <font>
      <sz val="10"/>
      <color indexed="52"/>
      <name val="Calibri"/>
      <family val="2"/>
    </font>
    <font>
      <b/>
      <sz val="9"/>
      <name val="Helv"/>
    </font>
    <font>
      <b/>
      <sz val="10"/>
      <color indexed="8"/>
      <name val="Antique Olive"/>
      <family val="2"/>
    </font>
    <font>
      <sz val="10"/>
      <color indexed="60"/>
      <name val="Calibri"/>
      <family val="2"/>
    </font>
    <font>
      <sz val="7"/>
      <name val="Small Fonts"/>
      <family val="2"/>
    </font>
    <font>
      <b/>
      <i/>
      <sz val="16"/>
      <name val="Helv"/>
    </font>
    <font>
      <b/>
      <sz val="10"/>
      <color indexed="63"/>
      <name val="Calibri"/>
      <family val="2"/>
    </font>
    <font>
      <sz val="10"/>
      <name val="Courier"/>
      <family val="3"/>
    </font>
    <font>
      <sz val="8"/>
      <name val="Helv"/>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2"/>
      <name val="MS Sans Serif"/>
      <family val="2"/>
    </font>
    <font>
      <sz val="12"/>
      <name val="MS Sans Serif"/>
      <family val="2"/>
    </font>
    <font>
      <b/>
      <sz val="8"/>
      <color indexed="8"/>
      <name val="Helv"/>
    </font>
    <font>
      <sz val="10"/>
      <color indexed="12"/>
      <name val="Arial"/>
      <family val="2"/>
    </font>
    <font>
      <sz val="10"/>
      <color indexed="10"/>
      <name val="Calibri"/>
      <family val="2"/>
    </font>
    <font>
      <sz val="11"/>
      <color indexed="14"/>
      <name val="Calibri"/>
      <family val="2"/>
    </font>
    <font>
      <sz val="12"/>
      <color theme="1"/>
      <name val="Arial"/>
      <family val="2"/>
    </font>
    <font>
      <sz val="12"/>
      <color theme="1"/>
      <name val="Tahoma"/>
      <family val="2"/>
    </font>
    <font>
      <u/>
      <sz val="11"/>
      <color theme="10"/>
      <name val="Aptos Narrow"/>
      <family val="2"/>
      <scheme val="minor"/>
    </font>
    <font>
      <sz val="11"/>
      <color rgb="FF000000"/>
      <name val="Arial"/>
      <family val="2"/>
    </font>
    <font>
      <sz val="11"/>
      <color theme="1"/>
      <name val="Arial"/>
      <family val="2"/>
    </font>
    <font>
      <sz val="14"/>
      <color theme="1"/>
      <name val="Times New Roman"/>
      <family val="1"/>
    </font>
    <font>
      <sz val="11"/>
      <color theme="1"/>
      <name val="Times New Roman"/>
      <family val="1"/>
    </font>
    <font>
      <b/>
      <sz val="14"/>
      <color theme="1"/>
      <name val="Times New Roman"/>
      <family val="1"/>
    </font>
    <font>
      <b/>
      <sz val="12"/>
      <color theme="1"/>
      <name val="Times New Roman"/>
      <family val="1"/>
    </font>
    <font>
      <b/>
      <sz val="10"/>
      <color theme="1"/>
      <name val="Times New Roman"/>
      <family val="1"/>
    </font>
    <font>
      <b/>
      <sz val="11"/>
      <color theme="1"/>
      <name val="Times New Roman"/>
      <family val="1"/>
    </font>
    <font>
      <b/>
      <i/>
      <sz val="11"/>
      <color theme="1"/>
      <name val="Times New Roman"/>
      <family val="1"/>
    </font>
    <font>
      <sz val="26"/>
      <color theme="4" tint="0.79998168889431442"/>
      <name val="Aptos Narrow"/>
      <family val="2"/>
      <scheme val="minor"/>
    </font>
    <font>
      <sz val="36"/>
      <color theme="1"/>
      <name val="Aptos Narrow"/>
      <family val="2"/>
      <scheme val="minor"/>
    </font>
    <font>
      <sz val="36"/>
      <color theme="6" tint="0.79998168889431442"/>
      <name val="Aptos Narrow"/>
      <family val="2"/>
      <scheme val="minor"/>
    </font>
    <font>
      <sz val="28"/>
      <color theme="9" tint="0.79998168889431442"/>
      <name val="Aptos Narrow"/>
      <family val="2"/>
      <scheme val="minor"/>
    </font>
    <font>
      <sz val="24"/>
      <color theme="0" tint="-0.14999847407452621"/>
      <name val="Aptos Narrow"/>
      <family val="2"/>
      <scheme val="minor"/>
    </font>
    <font>
      <sz val="28"/>
      <color theme="1"/>
      <name val="Aptos Narrow"/>
      <family val="2"/>
      <scheme val="minor"/>
    </font>
    <font>
      <sz val="28"/>
      <color theme="2"/>
      <name val="Aptos Narrow"/>
      <family val="2"/>
      <scheme val="minor"/>
    </font>
    <font>
      <sz val="36"/>
      <color theme="4" tint="0.79998168889431442"/>
      <name val="Aptos Narrow"/>
      <family val="2"/>
      <scheme val="minor"/>
    </font>
    <font>
      <sz val="28"/>
      <color theme="2" tint="-9.9978637043366805E-2"/>
      <name val="Aptos Narrow"/>
      <family val="2"/>
      <scheme val="minor"/>
    </font>
    <font>
      <sz val="11"/>
      <color theme="1"/>
      <name val="Aptos Mono"/>
      <family val="3"/>
    </font>
    <font>
      <b/>
      <sz val="12"/>
      <color theme="3" tint="0.249977111117893"/>
      <name val="Aptos Narrow"/>
      <family val="2"/>
      <scheme val="minor"/>
    </font>
    <font>
      <sz val="11"/>
      <color theme="5" tint="-0.499984740745262"/>
      <name val="Aptos Narrow"/>
      <family val="2"/>
      <scheme val="minor"/>
    </font>
  </fonts>
  <fills count="12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499984740745262"/>
        <bgColor indexed="64"/>
      </patternFill>
    </fill>
    <fill>
      <patternFill patternType="solid">
        <fgColor theme="2" tint="-0.749992370372631"/>
        <bgColor indexed="64"/>
      </patternFill>
    </fill>
    <fill>
      <patternFill patternType="solid">
        <fgColor theme="8" tint="-0.249977111117893"/>
        <bgColor indexed="64"/>
      </patternFill>
    </fill>
    <fill>
      <patternFill patternType="solid">
        <fgColor theme="5" tint="0.59999389629810485"/>
        <bgColor indexed="64"/>
      </patternFill>
    </fill>
    <fill>
      <patternFill patternType="solid">
        <fgColor theme="7"/>
        <bgColor indexed="64"/>
      </patternFill>
    </fill>
    <fill>
      <patternFill patternType="solid">
        <fgColor theme="0" tint="-0.34998626667073579"/>
        <bgColor indexed="64"/>
      </patternFill>
    </fill>
    <fill>
      <patternFill patternType="solid">
        <fgColor indexed="31"/>
      </patternFill>
    </fill>
    <fill>
      <patternFill patternType="solid">
        <fgColor indexed="22"/>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5"/>
      </patternFill>
    </fill>
    <fill>
      <patternFill patternType="solid">
        <fgColor indexed="52"/>
      </patternFill>
    </fill>
    <fill>
      <patternFill patternType="solid">
        <fgColor indexed="62"/>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10"/>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57"/>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54"/>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22"/>
        <bgColor indexed="64"/>
      </patternFill>
    </fill>
    <fill>
      <patternFill patternType="solid">
        <fgColor indexed="26"/>
        <bgColor indexed="64"/>
      </patternFill>
    </fill>
    <fill>
      <patternFill patternType="solid">
        <fgColor indexed="60"/>
      </patternFill>
    </fill>
    <fill>
      <patternFill patternType="solid">
        <fgColor indexed="43"/>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40"/>
      </patternFill>
    </fill>
    <fill>
      <patternFill patternType="solid">
        <fgColor indexed="41"/>
      </patternFill>
    </fill>
    <fill>
      <patternFill patternType="solid">
        <fgColor indexed="23"/>
      </patternFill>
    </fill>
    <fill>
      <patternFill patternType="solid">
        <fgColor indexed="9"/>
      </patternFill>
    </fill>
    <fill>
      <patternFill patternType="solid">
        <fgColor indexed="15"/>
      </patternFill>
    </fill>
    <fill>
      <patternFill patternType="solid">
        <fgColor indexed="20"/>
      </patternFill>
    </fill>
    <fill>
      <patternFill patternType="solid">
        <fgColor indexed="9"/>
        <bgColor indexed="9"/>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9.9978637043366805E-2"/>
        <bgColor indexed="64"/>
      </patternFill>
    </fill>
    <fill>
      <patternFill patternType="solid">
        <fgColor theme="6" tint="-0.499984740745262"/>
        <bgColor indexed="64"/>
      </patternFill>
    </fill>
    <fill>
      <patternFill patternType="solid">
        <fgColor theme="8" tint="-0.499984740745262"/>
        <bgColor indexed="64"/>
      </patternFill>
    </fill>
    <fill>
      <patternFill patternType="solid">
        <fgColor theme="0" tint="-0.499984740745262"/>
        <bgColor indexed="64"/>
      </patternFill>
    </fill>
    <fill>
      <patternFill patternType="solid">
        <fgColor theme="7" tint="-0.249977111117893"/>
        <bgColor indexed="64"/>
      </patternFill>
    </fill>
    <fill>
      <patternFill patternType="solid">
        <fgColor theme="3"/>
        <bgColor indexed="64"/>
      </patternFill>
    </fill>
    <fill>
      <patternFill patternType="solid">
        <fgColor theme="9" tint="-0.49998474074526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left>
      <right style="thin">
        <color theme="4"/>
      </right>
      <top style="thin">
        <color theme="4"/>
      </top>
      <bottom style="thin">
        <color theme="4"/>
      </bottom>
      <diagonal/>
    </border>
    <border>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bottom style="medium">
        <color theme="4"/>
      </bottom>
      <diagonal/>
    </border>
    <border>
      <left style="thin">
        <color theme="4"/>
      </left>
      <right style="thin">
        <color theme="4"/>
      </right>
      <top/>
      <bottom style="medium">
        <color theme="4"/>
      </bottom>
      <diagonal/>
    </border>
    <border>
      <left style="thin">
        <color theme="4"/>
      </left>
      <right/>
      <top/>
      <bottom style="medium">
        <color theme="4"/>
      </bottom>
      <diagonal/>
    </border>
    <border>
      <left/>
      <right style="thin">
        <color theme="4"/>
      </right>
      <top style="thin">
        <color theme="4"/>
      </top>
      <bottom/>
      <diagonal/>
    </border>
    <border>
      <left style="thin">
        <color theme="4"/>
      </left>
      <right style="thin">
        <color theme="4"/>
      </right>
      <top style="thin">
        <color theme="4"/>
      </top>
      <bottom/>
      <diagonal/>
    </border>
    <border>
      <left style="thin">
        <color theme="4"/>
      </left>
      <right/>
      <top style="thin">
        <color theme="4"/>
      </top>
      <bottom/>
      <diagonal/>
    </border>
    <border>
      <left/>
      <right/>
      <top style="thin">
        <color indexed="8"/>
      </top>
      <bottom style="medium">
        <color indexed="64"/>
      </bottom>
      <diagonal/>
    </border>
    <border>
      <left style="thin">
        <color indexed="23"/>
      </left>
      <right style="thin">
        <color indexed="23"/>
      </right>
      <top style="thin">
        <color indexed="23"/>
      </top>
      <bottom style="thin">
        <color indexed="23"/>
      </bottom>
      <diagonal/>
    </border>
    <border>
      <left style="thin">
        <color indexed="18"/>
      </left>
      <right style="thin">
        <color indexed="18"/>
      </right>
      <top style="thin">
        <color indexed="18"/>
      </top>
      <bottom style="thin">
        <color indexed="18"/>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48"/>
      </bottom>
      <diagonal/>
    </border>
    <border>
      <left/>
      <right/>
      <top/>
      <bottom style="thick">
        <color indexed="22"/>
      </bottom>
      <diagonal/>
    </border>
    <border>
      <left/>
      <right/>
      <top/>
      <bottom style="thick">
        <color indexed="58"/>
      </bottom>
      <diagonal/>
    </border>
    <border>
      <left/>
      <right/>
      <top/>
      <bottom style="medium">
        <color indexed="30"/>
      </bottom>
      <diagonal/>
    </border>
    <border>
      <left/>
      <right/>
      <top/>
      <bottom style="medium">
        <color indexed="49"/>
      </bottom>
      <diagonal/>
    </border>
    <border>
      <left/>
      <right/>
      <top/>
      <bottom style="medium">
        <color indexed="58"/>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top/>
      <bottom style="double">
        <color indexed="52"/>
      </bottom>
      <diagonal/>
    </border>
    <border>
      <left/>
      <right/>
      <top/>
      <bottom style="double">
        <color indexed="17"/>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62"/>
      </top>
      <bottom style="double">
        <color indexed="62"/>
      </bottom>
      <diagonal/>
    </border>
    <border>
      <left/>
      <right/>
      <top style="double">
        <color indexed="64"/>
      </top>
      <bottom/>
      <diagonal/>
    </border>
    <border>
      <left/>
      <right/>
      <top style="thin">
        <color indexed="48"/>
      </top>
      <bottom style="double">
        <color indexed="48"/>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7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4" fillId="0" borderId="0" applyNumberFormat="0" applyFill="0" applyBorder="0" applyAlignment="0" applyProtection="0">
      <alignment vertical="top"/>
      <protection locked="0"/>
    </xf>
    <xf numFmtId="0" fontId="55" fillId="0" borderId="0"/>
    <xf numFmtId="9" fontId="56" fillId="0" borderId="0" applyFont="0" applyFill="0" applyBorder="0" applyAlignment="0" applyProtection="0"/>
    <xf numFmtId="0" fontId="27" fillId="46" borderId="0" applyNumberFormat="0" applyBorder="0" applyAlignment="0" applyProtection="0"/>
    <xf numFmtId="0" fontId="57" fillId="47" borderId="0" applyNumberFormat="0" applyBorder="0" applyAlignment="0" applyProtection="0"/>
    <xf numFmtId="0" fontId="1" fillId="10" borderId="0" applyNumberFormat="0" applyBorder="0" applyAlignment="0" applyProtection="0"/>
    <xf numFmtId="0" fontId="27" fillId="46" borderId="0" applyNumberFormat="0" applyBorder="0" applyAlignment="0" applyProtection="0"/>
    <xf numFmtId="0" fontId="1" fillId="10" borderId="0" applyNumberFormat="0" applyBorder="0" applyAlignment="0" applyProtection="0"/>
    <xf numFmtId="0" fontId="27" fillId="46" borderId="0" applyNumberFormat="0" applyBorder="0" applyAlignment="0" applyProtection="0"/>
    <xf numFmtId="0" fontId="1" fillId="10" borderId="0" applyNumberFormat="0" applyBorder="0" applyAlignment="0" applyProtection="0"/>
    <xf numFmtId="0" fontId="57" fillId="47" borderId="0" applyNumberFormat="0" applyBorder="0" applyAlignment="0" applyProtection="0"/>
    <xf numFmtId="0" fontId="27" fillId="48" borderId="0" applyNumberFormat="0" applyBorder="0" applyAlignment="0" applyProtection="0"/>
    <xf numFmtId="0" fontId="57" fillId="49" borderId="0" applyNumberFormat="0" applyBorder="0" applyAlignment="0" applyProtection="0"/>
    <xf numFmtId="0" fontId="1" fillId="14" borderId="0" applyNumberFormat="0" applyBorder="0" applyAlignment="0" applyProtection="0"/>
    <xf numFmtId="0" fontId="27" fillId="48" borderId="0" applyNumberFormat="0" applyBorder="0" applyAlignment="0" applyProtection="0"/>
    <xf numFmtId="0" fontId="1" fillId="14" borderId="0" applyNumberFormat="0" applyBorder="0" applyAlignment="0" applyProtection="0"/>
    <xf numFmtId="0" fontId="27" fillId="48" borderId="0" applyNumberFormat="0" applyBorder="0" applyAlignment="0" applyProtection="0"/>
    <xf numFmtId="0" fontId="1" fillId="14" borderId="0" applyNumberFormat="0" applyBorder="0" applyAlignment="0" applyProtection="0"/>
    <xf numFmtId="0" fontId="57" fillId="49" borderId="0" applyNumberFormat="0" applyBorder="0" applyAlignment="0" applyProtection="0"/>
    <xf numFmtId="0" fontId="27" fillId="50" borderId="0" applyNumberFormat="0" applyBorder="0" applyAlignment="0" applyProtection="0"/>
    <xf numFmtId="0" fontId="57" fillId="51" borderId="0" applyNumberFormat="0" applyBorder="0" applyAlignment="0" applyProtection="0"/>
    <xf numFmtId="0" fontId="1" fillId="18" borderId="0" applyNumberFormat="0" applyBorder="0" applyAlignment="0" applyProtection="0"/>
    <xf numFmtId="0" fontId="27" fillId="50" borderId="0" applyNumberFormat="0" applyBorder="0" applyAlignment="0" applyProtection="0"/>
    <xf numFmtId="0" fontId="1" fillId="18" borderId="0" applyNumberFormat="0" applyBorder="0" applyAlignment="0" applyProtection="0"/>
    <xf numFmtId="0" fontId="27" fillId="50" borderId="0" applyNumberFormat="0" applyBorder="0" applyAlignment="0" applyProtection="0"/>
    <xf numFmtId="0" fontId="1" fillId="18" borderId="0" applyNumberFormat="0" applyBorder="0" applyAlignment="0" applyProtection="0"/>
    <xf numFmtId="0" fontId="57" fillId="51" borderId="0" applyNumberFormat="0" applyBorder="0" applyAlignment="0" applyProtection="0"/>
    <xf numFmtId="0" fontId="27" fillId="52" borderId="0" applyNumberFormat="0" applyBorder="0" applyAlignment="0" applyProtection="0"/>
    <xf numFmtId="0" fontId="57" fillId="47" borderId="0" applyNumberFormat="0" applyBorder="0" applyAlignment="0" applyProtection="0"/>
    <xf numFmtId="0" fontId="1" fillId="22" borderId="0" applyNumberFormat="0" applyBorder="0" applyAlignment="0" applyProtection="0"/>
    <xf numFmtId="0" fontId="27" fillId="52" borderId="0" applyNumberFormat="0" applyBorder="0" applyAlignment="0" applyProtection="0"/>
    <xf numFmtId="0" fontId="1" fillId="22" borderId="0" applyNumberFormat="0" applyBorder="0" applyAlignment="0" applyProtection="0"/>
    <xf numFmtId="0" fontId="27" fillId="52" borderId="0" applyNumberFormat="0" applyBorder="0" applyAlignment="0" applyProtection="0"/>
    <xf numFmtId="0" fontId="1" fillId="22" borderId="0" applyNumberFormat="0" applyBorder="0" applyAlignment="0" applyProtection="0"/>
    <xf numFmtId="0" fontId="57" fillId="47" borderId="0" applyNumberFormat="0" applyBorder="0" applyAlignment="0" applyProtection="0"/>
    <xf numFmtId="0" fontId="27" fillId="53" borderId="0" applyNumberFormat="0" applyBorder="0" applyAlignment="0" applyProtection="0"/>
    <xf numFmtId="0" fontId="57" fillId="53" borderId="0" applyNumberFormat="0" applyBorder="0" applyAlignment="0" applyProtection="0"/>
    <xf numFmtId="0" fontId="1" fillId="26" borderId="0" applyNumberFormat="0" applyBorder="0" applyAlignment="0" applyProtection="0"/>
    <xf numFmtId="0" fontId="27" fillId="53" borderId="0" applyNumberFormat="0" applyBorder="0" applyAlignment="0" applyProtection="0"/>
    <xf numFmtId="0" fontId="1" fillId="26" borderId="0" applyNumberFormat="0" applyBorder="0" applyAlignment="0" applyProtection="0"/>
    <xf numFmtId="0" fontId="27" fillId="53" borderId="0" applyNumberFormat="0" applyBorder="0" applyAlignment="0" applyProtection="0"/>
    <xf numFmtId="0" fontId="1" fillId="26" borderId="0" applyNumberFormat="0" applyBorder="0" applyAlignment="0" applyProtection="0"/>
    <xf numFmtId="0" fontId="57" fillId="53" borderId="0" applyNumberFormat="0" applyBorder="0" applyAlignment="0" applyProtection="0"/>
    <xf numFmtId="0" fontId="27" fillId="49" borderId="0" applyNumberFormat="0" applyBorder="0" applyAlignment="0" applyProtection="0"/>
    <xf numFmtId="0" fontId="57" fillId="49" borderId="0" applyNumberFormat="0" applyBorder="0" applyAlignment="0" applyProtection="0"/>
    <xf numFmtId="0" fontId="1" fillId="30" borderId="0" applyNumberFormat="0" applyBorder="0" applyAlignment="0" applyProtection="0"/>
    <xf numFmtId="0" fontId="27" fillId="49" borderId="0" applyNumberFormat="0" applyBorder="0" applyAlignment="0" applyProtection="0"/>
    <xf numFmtId="0" fontId="1" fillId="30" borderId="0" applyNumberFormat="0" applyBorder="0" applyAlignment="0" applyProtection="0"/>
    <xf numFmtId="0" fontId="27" fillId="49" borderId="0" applyNumberFormat="0" applyBorder="0" applyAlignment="0" applyProtection="0"/>
    <xf numFmtId="0" fontId="1" fillId="30" borderId="0" applyNumberFormat="0" applyBorder="0" applyAlignment="0" applyProtection="0"/>
    <xf numFmtId="0" fontId="57" fillId="49" borderId="0" applyNumberFormat="0" applyBorder="0" applyAlignment="0" applyProtection="0"/>
    <xf numFmtId="0" fontId="27" fillId="54" borderId="0" applyNumberFormat="0" applyBorder="0" applyAlignment="0" applyProtection="0"/>
    <xf numFmtId="0" fontId="57" fillId="47" borderId="0" applyNumberFormat="0" applyBorder="0" applyAlignment="0" applyProtection="0"/>
    <xf numFmtId="0" fontId="1" fillId="11" borderId="0" applyNumberFormat="0" applyBorder="0" applyAlignment="0" applyProtection="0"/>
    <xf numFmtId="0" fontId="27" fillId="54" borderId="0" applyNumberFormat="0" applyBorder="0" applyAlignment="0" applyProtection="0"/>
    <xf numFmtId="0" fontId="1" fillId="11" borderId="0" applyNumberFormat="0" applyBorder="0" applyAlignment="0" applyProtection="0"/>
    <xf numFmtId="0" fontId="27" fillId="54" borderId="0" applyNumberFormat="0" applyBorder="0" applyAlignment="0" applyProtection="0"/>
    <xf numFmtId="0" fontId="1" fillId="11" borderId="0" applyNumberFormat="0" applyBorder="0" applyAlignment="0" applyProtection="0"/>
    <xf numFmtId="0" fontId="57" fillId="47" borderId="0" applyNumberFormat="0" applyBorder="0" applyAlignment="0" applyProtection="0"/>
    <xf numFmtId="0" fontId="27" fillId="55" borderId="0" applyNumberFormat="0" applyBorder="0" applyAlignment="0" applyProtection="0"/>
    <xf numFmtId="0" fontId="57" fillId="55" borderId="0" applyNumberFormat="0" applyBorder="0" applyAlignment="0" applyProtection="0"/>
    <xf numFmtId="0" fontId="1" fillId="15" borderId="0" applyNumberFormat="0" applyBorder="0" applyAlignment="0" applyProtection="0"/>
    <xf numFmtId="0" fontId="27" fillId="55" borderId="0" applyNumberFormat="0" applyBorder="0" applyAlignment="0" applyProtection="0"/>
    <xf numFmtId="0" fontId="1" fillId="15" borderId="0" applyNumberFormat="0" applyBorder="0" applyAlignment="0" applyProtection="0"/>
    <xf numFmtId="0" fontId="27" fillId="55" borderId="0" applyNumberFormat="0" applyBorder="0" applyAlignment="0" applyProtection="0"/>
    <xf numFmtId="0" fontId="1" fillId="15" borderId="0" applyNumberFormat="0" applyBorder="0" applyAlignment="0" applyProtection="0"/>
    <xf numFmtId="0" fontId="57" fillId="55" borderId="0" applyNumberFormat="0" applyBorder="0" applyAlignment="0" applyProtection="0"/>
    <xf numFmtId="0" fontId="27" fillId="56" borderId="0" applyNumberFormat="0" applyBorder="0" applyAlignment="0" applyProtection="0"/>
    <xf numFmtId="0" fontId="57" fillId="57" borderId="0" applyNumberFormat="0" applyBorder="0" applyAlignment="0" applyProtection="0"/>
    <xf numFmtId="0" fontId="1" fillId="19" borderId="0" applyNumberFormat="0" applyBorder="0" applyAlignment="0" applyProtection="0"/>
    <xf numFmtId="0" fontId="27" fillId="56" borderId="0" applyNumberFormat="0" applyBorder="0" applyAlignment="0" applyProtection="0"/>
    <xf numFmtId="0" fontId="1" fillId="19" borderId="0" applyNumberFormat="0" applyBorder="0" applyAlignment="0" applyProtection="0"/>
    <xf numFmtId="0" fontId="27" fillId="56" borderId="0" applyNumberFormat="0" applyBorder="0" applyAlignment="0" applyProtection="0"/>
    <xf numFmtId="0" fontId="1" fillId="19" borderId="0" applyNumberFormat="0" applyBorder="0" applyAlignment="0" applyProtection="0"/>
    <xf numFmtId="0" fontId="57" fillId="57" borderId="0" applyNumberFormat="0" applyBorder="0" applyAlignment="0" applyProtection="0"/>
    <xf numFmtId="0" fontId="27" fillId="52" borderId="0" applyNumberFormat="0" applyBorder="0" applyAlignment="0" applyProtection="0"/>
    <xf numFmtId="0" fontId="57" fillId="47" borderId="0" applyNumberFormat="0" applyBorder="0" applyAlignment="0" applyProtection="0"/>
    <xf numFmtId="0" fontId="1" fillId="23" borderId="0" applyNumberFormat="0" applyBorder="0" applyAlignment="0" applyProtection="0"/>
    <xf numFmtId="0" fontId="27" fillId="52" borderId="0" applyNumberFormat="0" applyBorder="0" applyAlignment="0" applyProtection="0"/>
    <xf numFmtId="0" fontId="1" fillId="23" borderId="0" applyNumberFormat="0" applyBorder="0" applyAlignment="0" applyProtection="0"/>
    <xf numFmtId="0" fontId="27" fillId="52" borderId="0" applyNumberFormat="0" applyBorder="0" applyAlignment="0" applyProtection="0"/>
    <xf numFmtId="0" fontId="1" fillId="23" borderId="0" applyNumberFormat="0" applyBorder="0" applyAlignment="0" applyProtection="0"/>
    <xf numFmtId="0" fontId="57" fillId="47" borderId="0" applyNumberFormat="0" applyBorder="0" applyAlignment="0" applyProtection="0"/>
    <xf numFmtId="0" fontId="27" fillId="54" borderId="0" applyNumberFormat="0" applyBorder="0" applyAlignment="0" applyProtection="0"/>
    <xf numFmtId="0" fontId="57" fillId="54" borderId="0" applyNumberFormat="0" applyBorder="0" applyAlignment="0" applyProtection="0"/>
    <xf numFmtId="0" fontId="1" fillId="27" borderId="0" applyNumberFormat="0" applyBorder="0" applyAlignment="0" applyProtection="0"/>
    <xf numFmtId="0" fontId="27" fillId="54" borderId="0" applyNumberFormat="0" applyBorder="0" applyAlignment="0" applyProtection="0"/>
    <xf numFmtId="0" fontId="1" fillId="27" borderId="0" applyNumberFormat="0" applyBorder="0" applyAlignment="0" applyProtection="0"/>
    <xf numFmtId="0" fontId="27" fillId="54" borderId="0" applyNumberFormat="0" applyBorder="0" applyAlignment="0" applyProtection="0"/>
    <xf numFmtId="0" fontId="1" fillId="27" borderId="0" applyNumberFormat="0" applyBorder="0" applyAlignment="0" applyProtection="0"/>
    <xf numFmtId="0" fontId="57" fillId="54" borderId="0" applyNumberFormat="0" applyBorder="0" applyAlignment="0" applyProtection="0"/>
    <xf numFmtId="0" fontId="27" fillId="58" borderId="0" applyNumberFormat="0" applyBorder="0" applyAlignment="0" applyProtection="0"/>
    <xf numFmtId="0" fontId="57" fillId="49" borderId="0" applyNumberFormat="0" applyBorder="0" applyAlignment="0" applyProtection="0"/>
    <xf numFmtId="0" fontId="1" fillId="31" borderId="0" applyNumberFormat="0" applyBorder="0" applyAlignment="0" applyProtection="0"/>
    <xf numFmtId="0" fontId="27" fillId="58" borderId="0" applyNumberFormat="0" applyBorder="0" applyAlignment="0" applyProtection="0"/>
    <xf numFmtId="0" fontId="1" fillId="31" borderId="0" applyNumberFormat="0" applyBorder="0" applyAlignment="0" applyProtection="0"/>
    <xf numFmtId="0" fontId="27" fillId="58" borderId="0" applyNumberFormat="0" applyBorder="0" applyAlignment="0" applyProtection="0"/>
    <xf numFmtId="0" fontId="1" fillId="31" borderId="0" applyNumberFormat="0" applyBorder="0" applyAlignment="0" applyProtection="0"/>
    <xf numFmtId="0" fontId="57" fillId="49" borderId="0" applyNumberFormat="0" applyBorder="0" applyAlignment="0" applyProtection="0"/>
    <xf numFmtId="0" fontId="37" fillId="59" borderId="0" applyNumberFormat="0" applyBorder="0" applyAlignment="0" applyProtection="0"/>
    <xf numFmtId="0" fontId="58" fillId="60" borderId="0" applyNumberFormat="0" applyBorder="0" applyAlignment="0" applyProtection="0"/>
    <xf numFmtId="0" fontId="17" fillId="12"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58" fillId="60" borderId="0" applyNumberFormat="0" applyBorder="0" applyAlignment="0" applyProtection="0"/>
    <xf numFmtId="0" fontId="37" fillId="55" borderId="0" applyNumberFormat="0" applyBorder="0" applyAlignment="0" applyProtection="0"/>
    <xf numFmtId="0" fontId="58" fillId="55" borderId="0" applyNumberFormat="0" applyBorder="0" applyAlignment="0" applyProtection="0"/>
    <xf numFmtId="0" fontId="17" fillId="16" borderId="0" applyNumberFormat="0" applyBorder="0" applyAlignment="0" applyProtection="0"/>
    <xf numFmtId="0" fontId="37" fillId="55" borderId="0" applyNumberFormat="0" applyBorder="0" applyAlignment="0" applyProtection="0"/>
    <xf numFmtId="0" fontId="37" fillId="55" borderId="0" applyNumberFormat="0" applyBorder="0" applyAlignment="0" applyProtection="0"/>
    <xf numFmtId="0" fontId="58" fillId="55" borderId="0" applyNumberFormat="0" applyBorder="0" applyAlignment="0" applyProtection="0"/>
    <xf numFmtId="0" fontId="37" fillId="56" borderId="0" applyNumberFormat="0" applyBorder="0" applyAlignment="0" applyProtection="0"/>
    <xf numFmtId="0" fontId="58" fillId="57" borderId="0" applyNumberFormat="0" applyBorder="0" applyAlignment="0" applyProtection="0"/>
    <xf numFmtId="0" fontId="17" fillId="20" borderId="0" applyNumberFormat="0" applyBorder="0" applyAlignment="0" applyProtection="0"/>
    <xf numFmtId="0" fontId="37" fillId="56" borderId="0" applyNumberFormat="0" applyBorder="0" applyAlignment="0" applyProtection="0"/>
    <xf numFmtId="0" fontId="37" fillId="56" borderId="0" applyNumberFormat="0" applyBorder="0" applyAlignment="0" applyProtection="0"/>
    <xf numFmtId="0" fontId="58" fillId="57" borderId="0" applyNumberFormat="0" applyBorder="0" applyAlignment="0" applyProtection="0"/>
    <xf numFmtId="0" fontId="37" fillId="61" borderId="0" applyNumberFormat="0" applyBorder="0" applyAlignment="0" applyProtection="0"/>
    <xf numFmtId="0" fontId="58" fillId="62" borderId="0" applyNumberFormat="0" applyBorder="0" applyAlignment="0" applyProtection="0"/>
    <xf numFmtId="0" fontId="17" fillId="24"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58" fillId="62" borderId="0" applyNumberFormat="0" applyBorder="0" applyAlignment="0" applyProtection="0"/>
    <xf numFmtId="0" fontId="37" fillId="60" borderId="0" applyNumberFormat="0" applyBorder="0" applyAlignment="0" applyProtection="0"/>
    <xf numFmtId="0" fontId="58" fillId="60" borderId="0" applyNumberFormat="0" applyBorder="0" applyAlignment="0" applyProtection="0"/>
    <xf numFmtId="0" fontId="17" fillId="28"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58" fillId="60" borderId="0" applyNumberFormat="0" applyBorder="0" applyAlignment="0" applyProtection="0"/>
    <xf numFmtId="0" fontId="37" fillId="63" borderId="0" applyNumberFormat="0" applyBorder="0" applyAlignment="0" applyProtection="0"/>
    <xf numFmtId="0" fontId="58" fillId="49" borderId="0" applyNumberFormat="0" applyBorder="0" applyAlignment="0" applyProtection="0"/>
    <xf numFmtId="0" fontId="17" fillId="32" borderId="0" applyNumberFormat="0" applyBorder="0" applyAlignment="0" applyProtection="0"/>
    <xf numFmtId="0" fontId="37" fillId="63" borderId="0" applyNumberFormat="0" applyBorder="0" applyAlignment="0" applyProtection="0"/>
    <xf numFmtId="0" fontId="37" fillId="63" borderId="0" applyNumberFormat="0" applyBorder="0" applyAlignment="0" applyProtection="0"/>
    <xf numFmtId="0" fontId="58" fillId="49" borderId="0" applyNumberFormat="0" applyBorder="0" applyAlignment="0" applyProtection="0"/>
    <xf numFmtId="0" fontId="27" fillId="65" borderId="0" applyNumberFormat="0" applyBorder="0" applyAlignment="0" applyProtection="0"/>
    <xf numFmtId="0" fontId="27" fillId="66" borderId="0" applyNumberFormat="0" applyBorder="0" applyAlignment="0" applyProtection="0"/>
    <xf numFmtId="0" fontId="37" fillId="67" borderId="0" applyNumberFormat="0" applyBorder="0" applyAlignment="0" applyProtection="0"/>
    <xf numFmtId="0" fontId="37" fillId="64" borderId="0" applyNumberFormat="0" applyBorder="0" applyAlignment="0" applyProtection="0"/>
    <xf numFmtId="0" fontId="58" fillId="60" borderId="0" applyNumberFormat="0" applyBorder="0" applyAlignment="0" applyProtection="0"/>
    <xf numFmtId="0" fontId="37" fillId="68" borderId="0" applyNumberFormat="0" applyBorder="0" applyAlignment="0" applyProtection="0"/>
    <xf numFmtId="0" fontId="37" fillId="64" borderId="0" applyNumberFormat="0" applyBorder="0" applyAlignment="0" applyProtection="0"/>
    <xf numFmtId="0" fontId="37" fillId="64" borderId="0" applyNumberFormat="0" applyBorder="0" applyAlignment="0" applyProtection="0"/>
    <xf numFmtId="0" fontId="58" fillId="60" borderId="0" applyNumberFormat="0" applyBorder="0" applyAlignment="0" applyProtection="0"/>
    <xf numFmtId="0" fontId="27" fillId="70" borderId="0" applyNumberFormat="0" applyBorder="0" applyAlignment="0" applyProtection="0"/>
    <xf numFmtId="0" fontId="27" fillId="71" borderId="0" applyNumberFormat="0" applyBorder="0" applyAlignment="0" applyProtection="0"/>
    <xf numFmtId="0" fontId="37" fillId="72" borderId="0" applyNumberFormat="0" applyBorder="0" applyAlignment="0" applyProtection="0"/>
    <xf numFmtId="0" fontId="37" fillId="69" borderId="0" applyNumberFormat="0" applyBorder="0" applyAlignment="0" applyProtection="0"/>
    <xf numFmtId="0" fontId="58" fillId="69" borderId="0" applyNumberFormat="0" applyBorder="0" applyAlignment="0" applyProtection="0"/>
    <xf numFmtId="0" fontId="37" fillId="73" borderId="0" applyNumberFormat="0" applyBorder="0" applyAlignment="0" applyProtection="0"/>
    <xf numFmtId="0" fontId="37" fillId="69" borderId="0" applyNumberFormat="0" applyBorder="0" applyAlignment="0" applyProtection="0"/>
    <xf numFmtId="0" fontId="37" fillId="69" borderId="0" applyNumberFormat="0" applyBorder="0" applyAlignment="0" applyProtection="0"/>
    <xf numFmtId="0" fontId="58" fillId="69" borderId="0" applyNumberFormat="0" applyBorder="0" applyAlignment="0" applyProtection="0"/>
    <xf numFmtId="0" fontId="27" fillId="75" borderId="0" applyNumberFormat="0" applyBorder="0" applyAlignment="0" applyProtection="0"/>
    <xf numFmtId="0" fontId="27" fillId="76" borderId="0" applyNumberFormat="0" applyBorder="0" applyAlignment="0" applyProtection="0"/>
    <xf numFmtId="0" fontId="37" fillId="77" borderId="0" applyNumberFormat="0" applyBorder="0" applyAlignment="0" applyProtection="0"/>
    <xf numFmtId="0" fontId="37" fillId="74" borderId="0" applyNumberFormat="0" applyBorder="0" applyAlignment="0" applyProtection="0"/>
    <xf numFmtId="0" fontId="58" fillId="74" borderId="0" applyNumberFormat="0" applyBorder="0" applyAlignment="0" applyProtection="0"/>
    <xf numFmtId="0" fontId="37" fillId="78" borderId="0" applyNumberFormat="0" applyBorder="0" applyAlignment="0" applyProtection="0"/>
    <xf numFmtId="0" fontId="37" fillId="74" borderId="0" applyNumberFormat="0" applyBorder="0" applyAlignment="0" applyProtection="0"/>
    <xf numFmtId="0" fontId="37" fillId="74" borderId="0" applyNumberFormat="0" applyBorder="0" applyAlignment="0" applyProtection="0"/>
    <xf numFmtId="0" fontId="58" fillId="74" borderId="0" applyNumberFormat="0" applyBorder="0" applyAlignment="0" applyProtection="0"/>
    <xf numFmtId="0" fontId="27" fillId="70" borderId="0" applyNumberFormat="0" applyBorder="0" applyAlignment="0" applyProtection="0"/>
    <xf numFmtId="0" fontId="27" fillId="79" borderId="0" applyNumberFormat="0" applyBorder="0" applyAlignment="0" applyProtection="0"/>
    <xf numFmtId="0" fontId="37" fillId="71" borderId="0" applyNumberFormat="0" applyBorder="0" applyAlignment="0" applyProtection="0"/>
    <xf numFmtId="0" fontId="37" fillId="61" borderId="0" applyNumberFormat="0" applyBorder="0" applyAlignment="0" applyProtection="0"/>
    <xf numFmtId="0" fontId="58" fillId="80" borderId="0" applyNumberFormat="0" applyBorder="0" applyAlignment="0" applyProtection="0"/>
    <xf numFmtId="0" fontId="37" fillId="81" borderId="0" applyNumberFormat="0" applyBorder="0" applyAlignment="0" applyProtection="0"/>
    <xf numFmtId="0" fontId="37" fillId="61" borderId="0" applyNumberFormat="0" applyBorder="0" applyAlignment="0" applyProtection="0"/>
    <xf numFmtId="0" fontId="37" fillId="61" borderId="0" applyNumberFormat="0" applyBorder="0" applyAlignment="0" applyProtection="0"/>
    <xf numFmtId="0" fontId="58" fillId="80" borderId="0" applyNumberFormat="0" applyBorder="0" applyAlignment="0" applyProtection="0"/>
    <xf numFmtId="0" fontId="27" fillId="82" borderId="0" applyNumberFormat="0" applyBorder="0" applyAlignment="0" applyProtection="0"/>
    <xf numFmtId="0" fontId="27" fillId="83" borderId="0" applyNumberFormat="0" applyBorder="0" applyAlignment="0" applyProtection="0"/>
    <xf numFmtId="0" fontId="37" fillId="67" borderId="0" applyNumberFormat="0" applyBorder="0" applyAlignment="0" applyProtection="0"/>
    <xf numFmtId="0" fontId="37" fillId="60" borderId="0" applyNumberFormat="0" applyBorder="0" applyAlignment="0" applyProtection="0"/>
    <xf numFmtId="0" fontId="58" fillId="60" borderId="0" applyNumberFormat="0" applyBorder="0" applyAlignment="0" applyProtection="0"/>
    <xf numFmtId="0" fontId="37" fillId="67"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58" fillId="60" borderId="0" applyNumberFormat="0" applyBorder="0" applyAlignment="0" applyProtection="0"/>
    <xf numFmtId="0" fontId="27" fillId="85" borderId="0" applyNumberFormat="0" applyBorder="0" applyAlignment="0" applyProtection="0"/>
    <xf numFmtId="0" fontId="27" fillId="86" borderId="0" applyNumberFormat="0" applyBorder="0" applyAlignment="0" applyProtection="0"/>
    <xf numFmtId="0" fontId="37" fillId="87" borderId="0" applyNumberFormat="0" applyBorder="0" applyAlignment="0" applyProtection="0"/>
    <xf numFmtId="0" fontId="37" fillId="84" borderId="0" applyNumberFormat="0" applyBorder="0" applyAlignment="0" applyProtection="0"/>
    <xf numFmtId="0" fontId="58" fillId="84" borderId="0" applyNumberFormat="0" applyBorder="0" applyAlignment="0" applyProtection="0"/>
    <xf numFmtId="0" fontId="37" fillId="88" borderId="0" applyNumberFormat="0" applyBorder="0" applyAlignment="0" applyProtection="0"/>
    <xf numFmtId="0" fontId="37" fillId="84" borderId="0" applyNumberFormat="0" applyBorder="0" applyAlignment="0" applyProtection="0"/>
    <xf numFmtId="0" fontId="37" fillId="84" borderId="0" applyNumberFormat="0" applyBorder="0" applyAlignment="0" applyProtection="0"/>
    <xf numFmtId="0" fontId="58" fillId="84" borderId="0" applyNumberFormat="0" applyBorder="0" applyAlignment="0" applyProtection="0"/>
    <xf numFmtId="0" fontId="28" fillId="0" borderId="0" applyNumberFormat="0" applyFont="0" applyFill="0" applyBorder="0" applyAlignment="0">
      <protection locked="0"/>
    </xf>
    <xf numFmtId="0" fontId="28" fillId="0" borderId="0" applyNumberFormat="0" applyFont="0" applyFill="0" applyBorder="0" applyAlignment="0">
      <protection locked="0"/>
    </xf>
    <xf numFmtId="168" fontId="56" fillId="0" borderId="0" applyFont="0" applyFill="0" applyBorder="0" applyAlignment="0" applyProtection="0"/>
    <xf numFmtId="169" fontId="56" fillId="0" borderId="0" applyFont="0" applyFill="0" applyBorder="0" applyAlignment="0" applyProtection="0"/>
    <xf numFmtId="41" fontId="56" fillId="0" borderId="0" applyFont="0" applyFill="0" applyBorder="0" applyAlignment="0" applyProtection="0"/>
    <xf numFmtId="43" fontId="56" fillId="0" borderId="0" applyFont="0" applyFill="0" applyBorder="0" applyAlignment="0" applyProtection="0"/>
    <xf numFmtId="0" fontId="38" fillId="48" borderId="0" applyNumberFormat="0" applyBorder="0" applyAlignment="0" applyProtection="0"/>
    <xf numFmtId="0" fontId="59" fillId="48" borderId="0" applyNumberFormat="0" applyBorder="0" applyAlignment="0" applyProtection="0"/>
    <xf numFmtId="0" fontId="60" fillId="85"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59" fillId="48" borderId="0" applyNumberFormat="0" applyBorder="0" applyAlignment="0" applyProtection="0"/>
    <xf numFmtId="0" fontId="28" fillId="54" borderId="0" applyNumberFormat="0" applyBorder="0" applyAlignment="0">
      <protection locked="0"/>
    </xf>
    <xf numFmtId="0" fontId="28" fillId="54" borderId="0" applyNumberFormat="0" applyBorder="0" applyAlignment="0">
      <protection locked="0"/>
    </xf>
    <xf numFmtId="4" fontId="61" fillId="0" borderId="19" applyFill="0">
      <alignment vertical="center"/>
      <protection locked="0"/>
    </xf>
    <xf numFmtId="0" fontId="62" fillId="0" borderId="0"/>
    <xf numFmtId="0" fontId="63" fillId="0" borderId="0" applyFill="0" applyBorder="0" applyAlignment="0"/>
    <xf numFmtId="0" fontId="63" fillId="0" borderId="0" applyFill="0" applyBorder="0" applyAlignment="0"/>
    <xf numFmtId="0" fontId="28" fillId="0" borderId="0" applyFill="0" applyBorder="0" applyAlignment="0"/>
    <xf numFmtId="0" fontId="28" fillId="0" borderId="0" applyFill="0" applyBorder="0" applyAlignment="0"/>
    <xf numFmtId="0" fontId="39" fillId="47" borderId="20" applyNumberFormat="0" applyAlignment="0" applyProtection="0"/>
    <xf numFmtId="0" fontId="64" fillId="47" borderId="20" applyNumberFormat="0" applyAlignment="0" applyProtection="0"/>
    <xf numFmtId="0" fontId="65" fillId="89" borderId="21" applyNumberFormat="0" applyAlignment="0" applyProtection="0"/>
    <xf numFmtId="0" fontId="39" fillId="47" borderId="20" applyNumberFormat="0" applyAlignment="0" applyProtection="0"/>
    <xf numFmtId="0" fontId="39" fillId="47" borderId="20" applyNumberFormat="0" applyAlignment="0" applyProtection="0"/>
    <xf numFmtId="0" fontId="64" fillId="47" borderId="20" applyNumberFormat="0" applyAlignment="0" applyProtection="0"/>
    <xf numFmtId="0" fontId="40" fillId="62" borderId="22" applyNumberFormat="0" applyAlignment="0" applyProtection="0"/>
    <xf numFmtId="0" fontId="66" fillId="62" borderId="22" applyNumberFormat="0" applyAlignment="0" applyProtection="0"/>
    <xf numFmtId="0" fontId="40" fillId="81" borderId="22" applyNumberFormat="0" applyAlignment="0" applyProtection="0"/>
    <xf numFmtId="0" fontId="40" fillId="62" borderId="22" applyNumberFormat="0" applyAlignment="0" applyProtection="0"/>
    <xf numFmtId="0" fontId="40" fillId="62" borderId="22" applyNumberFormat="0" applyAlignment="0" applyProtection="0"/>
    <xf numFmtId="0" fontId="66" fillId="62" borderId="22" applyNumberFormat="0" applyAlignment="0" applyProtection="0"/>
    <xf numFmtId="0" fontId="67" fillId="0" borderId="0" applyNumberFormat="0" applyFill="0" applyBorder="0" applyAlignment="0" applyProtection="0">
      <alignment vertical="top"/>
      <protection locked="0"/>
    </xf>
    <xf numFmtId="170" fontId="33" fillId="0" borderId="0"/>
    <xf numFmtId="170" fontId="33" fillId="0" borderId="0"/>
    <xf numFmtId="170" fontId="33" fillId="0" borderId="0"/>
    <xf numFmtId="170" fontId="33" fillId="0" borderId="0"/>
    <xf numFmtId="170" fontId="33" fillId="0" borderId="0"/>
    <xf numFmtId="170" fontId="33" fillId="0" borderId="0"/>
    <xf numFmtId="170" fontId="33" fillId="0" borderId="0"/>
    <xf numFmtId="170" fontId="33" fillId="0" borderId="0"/>
    <xf numFmtId="171" fontId="28" fillId="0" borderId="0" applyFont="0" applyFill="0" applyBorder="0" applyAlignment="0" applyProtection="0"/>
    <xf numFmtId="43" fontId="2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6" fontId="68"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66" fontId="105" fillId="0" borderId="0" applyFont="0" applyFill="0" applyBorder="0" applyAlignment="0" applyProtection="0"/>
    <xf numFmtId="43" fontId="106"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 fontId="69"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2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 fillId="0" borderId="0" applyFont="0" applyFill="0" applyBorder="0" applyAlignment="0" applyProtection="0"/>
    <xf numFmtId="43" fontId="2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 fontId="69" fillId="0" borderId="0" applyFont="0" applyFill="0" applyBorder="0" applyAlignment="0" applyProtection="0"/>
    <xf numFmtId="172" fontId="2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 fontId="69"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71" fontId="28" fillId="0" borderId="0" applyFont="0" applyFill="0" applyBorder="0" applyAlignment="0" applyProtection="0"/>
    <xf numFmtId="171"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71" fontId="28" fillId="0" borderId="0" applyFont="0" applyFill="0" applyBorder="0" applyAlignment="0" applyProtection="0"/>
    <xf numFmtId="171"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3" fontId="69" fillId="0" borderId="0" applyFont="0" applyFill="0" applyBorder="0" applyAlignment="0" applyProtection="0"/>
    <xf numFmtId="3" fontId="71" fillId="0" borderId="0" applyFont="0" applyFill="0" applyBorder="0" applyAlignment="0" applyProtection="0"/>
    <xf numFmtId="0" fontId="72" fillId="0" borderId="0" applyNumberFormat="0" applyAlignment="0">
      <alignment horizontal="left"/>
    </xf>
    <xf numFmtId="173" fontId="69" fillId="0" borderId="0" applyFont="0" applyFill="0" applyBorder="0" applyAlignment="0" applyProtection="0"/>
    <xf numFmtId="167" fontId="28" fillId="0" borderId="0" applyFont="0" applyFill="0" applyBorder="0" applyAlignment="0" applyProtection="0"/>
    <xf numFmtId="0" fontId="69" fillId="0" borderId="0" applyFont="0" applyFill="0" applyBorder="0" applyAlignment="0" applyProtection="0"/>
    <xf numFmtId="0" fontId="71" fillId="0" borderId="0" applyFont="0" applyFill="0" applyBorder="0" applyAlignment="0" applyProtection="0"/>
    <xf numFmtId="0" fontId="51" fillId="90" borderId="0" applyNumberFormat="0" applyBorder="0" applyAlignment="0" applyProtection="0"/>
    <xf numFmtId="0" fontId="51" fillId="91" borderId="0" applyNumberFormat="0" applyBorder="0" applyAlignment="0" applyProtection="0"/>
    <xf numFmtId="0" fontId="51" fillId="92" borderId="0" applyNumberFormat="0" applyBorder="0" applyAlignment="0" applyProtection="0"/>
    <xf numFmtId="0" fontId="73" fillId="0" borderId="0" applyNumberFormat="0" applyAlignment="0">
      <alignment horizontal="left"/>
    </xf>
    <xf numFmtId="0" fontId="41" fillId="0" borderId="0" applyNumberFormat="0" applyFill="0" applyBorder="0" applyAlignment="0" applyProtection="0"/>
    <xf numFmtId="0" fontId="74" fillId="0" borderId="0" applyNumberFormat="0" applyFill="0" applyBorder="0" applyAlignment="0" applyProtection="0"/>
    <xf numFmtId="0" fontId="15"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74" fillId="0" borderId="0" applyNumberFormat="0" applyFill="0" applyBorder="0" applyAlignment="0" applyProtection="0"/>
    <xf numFmtId="4" fontId="75" fillId="0" borderId="0" applyFill="0" applyBorder="0">
      <protection locked="0"/>
    </xf>
    <xf numFmtId="2" fontId="69" fillId="0" borderId="0" applyFont="0" applyFill="0" applyBorder="0" applyAlignment="0" applyProtection="0"/>
    <xf numFmtId="2" fontId="71" fillId="0" borderId="0" applyFont="0" applyFill="0" applyBorder="0" applyAlignment="0" applyProtection="0"/>
    <xf numFmtId="0" fontId="42" fillId="50" borderId="0" applyNumberFormat="0" applyBorder="0" applyAlignment="0" applyProtection="0"/>
    <xf numFmtId="0" fontId="76" fillId="50" borderId="0" applyNumberFormat="0" applyBorder="0" applyAlignment="0" applyProtection="0"/>
    <xf numFmtId="0" fontId="27" fillId="76"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76" fillId="50" borderId="0" applyNumberFormat="0" applyBorder="0" applyAlignment="0" applyProtection="0"/>
    <xf numFmtId="38" fontId="29" fillId="93" borderId="0" applyNumberFormat="0" applyBorder="0" applyAlignment="0" applyProtection="0"/>
    <xf numFmtId="38" fontId="29" fillId="93" borderId="0" applyNumberFormat="0" applyBorder="0" applyAlignment="0" applyProtection="0"/>
    <xf numFmtId="0" fontId="77" fillId="0" borderId="23" applyNumberFormat="0" applyAlignment="0" applyProtection="0">
      <alignment horizontal="left" vertical="center"/>
    </xf>
    <xf numFmtId="0" fontId="77" fillId="0" borderId="24">
      <alignment horizontal="left" vertical="center"/>
    </xf>
    <xf numFmtId="0" fontId="43" fillId="0" borderId="25"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78" fillId="0" borderId="26"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4" fillId="0" borderId="27"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79" fillId="0" borderId="28"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5" fillId="0" borderId="29" applyNumberFormat="0" applyFill="0" applyAlignment="0" applyProtection="0"/>
    <xf numFmtId="0" fontId="80" fillId="0" borderId="30" applyNumberFormat="0" applyFill="0" applyAlignment="0" applyProtection="0"/>
    <xf numFmtId="0" fontId="80" fillId="0" borderId="31" applyNumberFormat="0" applyFill="0" applyAlignment="0" applyProtection="0"/>
    <xf numFmtId="0" fontId="45" fillId="0" borderId="29" applyNumberFormat="0" applyFill="0" applyAlignment="0" applyProtection="0"/>
    <xf numFmtId="0" fontId="45" fillId="0" borderId="29" applyNumberFormat="0" applyFill="0" applyAlignment="0" applyProtection="0"/>
    <xf numFmtId="0" fontId="80" fillId="0" borderId="30" applyNumberFormat="0" applyFill="0" applyAlignment="0" applyProtection="0"/>
    <xf numFmtId="0" fontId="45" fillId="0" borderId="0" applyNumberFormat="0" applyFill="0" applyBorder="0" applyAlignment="0" applyProtection="0"/>
    <xf numFmtId="0" fontId="80" fillId="0" borderId="0" applyNumberFormat="0" applyFill="0" applyBorder="0" applyAlignment="0" applyProtection="0"/>
    <xf numFmtId="0" fontId="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80" fillId="0" borderId="0" applyNumberFormat="0" applyFill="0" applyBorder="0" applyAlignment="0" applyProtection="0"/>
    <xf numFmtId="0" fontId="81" fillId="0" borderId="0" applyNumberFormat="0" applyFill="0" applyBorder="0" applyAlignment="0" applyProtection="0">
      <alignment vertical="top"/>
      <protection locked="0"/>
    </xf>
    <xf numFmtId="0" fontId="107" fillId="0" borderId="0" applyNumberFormat="0" applyFill="0" applyBorder="0" applyAlignment="0" applyProtection="0"/>
    <xf numFmtId="0" fontId="67" fillId="0" borderId="0" applyNumberFormat="0" applyFill="0" applyBorder="0" applyAlignment="0" applyProtection="0">
      <alignment vertical="top"/>
      <protection locked="0"/>
    </xf>
    <xf numFmtId="10" fontId="29" fillId="94" borderId="32" applyNumberFormat="0" applyBorder="0" applyAlignment="0" applyProtection="0"/>
    <xf numFmtId="10" fontId="29" fillId="94" borderId="32" applyNumberFormat="0" applyBorder="0" applyAlignment="0" applyProtection="0"/>
    <xf numFmtId="0" fontId="82" fillId="49" borderId="20" applyNumberFormat="0" applyAlignment="0" applyProtection="0"/>
    <xf numFmtId="0" fontId="82" fillId="49" borderId="20" applyNumberFormat="0" applyAlignment="0" applyProtection="0"/>
    <xf numFmtId="0" fontId="82" fillId="49" borderId="20" applyNumberFormat="0" applyAlignment="0" applyProtection="0"/>
    <xf numFmtId="0" fontId="82" fillId="49" borderId="20" applyNumberFormat="0" applyAlignment="0" applyProtection="0"/>
    <xf numFmtId="0" fontId="82" fillId="49" borderId="20" applyNumberFormat="0" applyAlignment="0" applyProtection="0"/>
    <xf numFmtId="0" fontId="82" fillId="49" borderId="20" applyNumberFormat="0" applyAlignment="0" applyProtection="0"/>
    <xf numFmtId="0" fontId="82" fillId="49" borderId="20" applyNumberFormat="0" applyAlignment="0" applyProtection="0"/>
    <xf numFmtId="0" fontId="82" fillId="49" borderId="20" applyNumberFormat="0" applyAlignment="0" applyProtection="0"/>
    <xf numFmtId="0" fontId="82" fillId="49" borderId="20" applyNumberFormat="0" applyAlignment="0" applyProtection="0"/>
    <xf numFmtId="0" fontId="82" fillId="49" borderId="20" applyNumberFormat="0" applyAlignment="0" applyProtection="0"/>
    <xf numFmtId="0" fontId="46" fillId="49" borderId="20" applyNumberFormat="0" applyAlignment="0" applyProtection="0"/>
    <xf numFmtId="0" fontId="82" fillId="49" borderId="20" applyNumberFormat="0" applyAlignment="0" applyProtection="0"/>
    <xf numFmtId="0" fontId="83" fillId="86" borderId="21" applyNumberFormat="0" applyAlignment="0" applyProtection="0"/>
    <xf numFmtId="0" fontId="82" fillId="49" borderId="20" applyNumberFormat="0" applyAlignment="0" applyProtection="0"/>
    <xf numFmtId="0" fontId="82" fillId="49" borderId="20" applyNumberFormat="0" applyAlignment="0" applyProtection="0"/>
    <xf numFmtId="0" fontId="46" fillId="49" borderId="20" applyNumberFormat="0" applyAlignment="0" applyProtection="0"/>
    <xf numFmtId="0" fontId="82" fillId="49" borderId="20" applyNumberFormat="0" applyAlignment="0" applyProtection="0"/>
    <xf numFmtId="0" fontId="46" fillId="49" borderId="20" applyNumberFormat="0" applyAlignment="0" applyProtection="0"/>
    <xf numFmtId="0" fontId="82" fillId="49" borderId="20" applyNumberFormat="0" applyAlignment="0" applyProtection="0"/>
    <xf numFmtId="0" fontId="82" fillId="49" borderId="20" applyNumberFormat="0" applyAlignment="0" applyProtection="0"/>
    <xf numFmtId="0" fontId="82" fillId="49" borderId="20" applyNumberFormat="0" applyAlignment="0" applyProtection="0"/>
    <xf numFmtId="0" fontId="82" fillId="49" borderId="20" applyNumberFormat="0" applyAlignment="0" applyProtection="0"/>
    <xf numFmtId="0" fontId="82" fillId="49" borderId="20" applyNumberFormat="0" applyAlignment="0" applyProtection="0"/>
    <xf numFmtId="0" fontId="82" fillId="49" borderId="20" applyNumberFormat="0" applyAlignment="0" applyProtection="0"/>
    <xf numFmtId="174" fontId="36" fillId="0" borderId="33" applyNumberFormat="0" applyFill="0" applyBorder="0">
      <alignment horizontal="left" vertical="center"/>
    </xf>
    <xf numFmtId="0" fontId="47" fillId="0" borderId="34" applyNumberFormat="0" applyFill="0" applyAlignment="0" applyProtection="0"/>
    <xf numFmtId="0" fontId="84" fillId="0" borderId="34" applyNumberFormat="0" applyFill="0" applyAlignment="0" applyProtection="0"/>
    <xf numFmtId="0" fontId="42" fillId="0" borderId="35" applyNumberFormat="0" applyFill="0" applyAlignment="0" applyProtection="0"/>
    <xf numFmtId="0" fontId="47" fillId="0" borderId="34" applyNumberFormat="0" applyFill="0" applyAlignment="0" applyProtection="0"/>
    <xf numFmtId="0" fontId="47" fillId="0" borderId="34" applyNumberFormat="0" applyFill="0" applyAlignment="0" applyProtection="0"/>
    <xf numFmtId="0" fontId="84" fillId="0" borderId="34" applyNumberFormat="0" applyFill="0" applyAlignment="0" applyProtection="0"/>
    <xf numFmtId="174" fontId="85" fillId="0" borderId="0"/>
    <xf numFmtId="167" fontId="31" fillId="0" borderId="36">
      <alignment horizontal="right"/>
    </xf>
    <xf numFmtId="175" fontId="86" fillId="0" borderId="0" applyNumberFormat="0" applyFont="0" applyBorder="0" applyAlignment="0"/>
    <xf numFmtId="0" fontId="48" fillId="57" borderId="0" applyNumberFormat="0" applyBorder="0" applyAlignment="0" applyProtection="0"/>
    <xf numFmtId="0" fontId="87" fillId="57" borderId="0" applyNumberFormat="0" applyBorder="0" applyAlignment="0" applyProtection="0"/>
    <xf numFmtId="0" fontId="42" fillId="86"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87" fillId="57" borderId="0" applyNumberFormat="0" applyBorder="0" applyAlignment="0" applyProtection="0"/>
    <xf numFmtId="37" fontId="88" fillId="0" borderId="0"/>
    <xf numFmtId="41" fontId="28" fillId="0" borderId="0"/>
    <xf numFmtId="41" fontId="28" fillId="0" borderId="0"/>
    <xf numFmtId="41" fontId="28" fillId="0" borderId="0"/>
    <xf numFmtId="41" fontId="28" fillId="0" borderId="0"/>
    <xf numFmtId="174" fontId="89" fillId="0" borderId="0"/>
    <xf numFmtId="0" fontId="30" fillId="0" borderId="0"/>
    <xf numFmtId="0" fontId="1"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1" fillId="0" borderId="0"/>
    <xf numFmtId="0" fontId="1" fillId="0" borderId="0"/>
    <xf numFmtId="0" fontId="1" fillId="0" borderId="0"/>
    <xf numFmtId="0" fontId="1"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69" fillId="0" borderId="0" applyBorder="0"/>
    <xf numFmtId="0" fontId="28" fillId="0" borderId="0"/>
    <xf numFmtId="0" fontId="28" fillId="0" borderId="0"/>
    <xf numFmtId="0" fontId="28" fillId="0" borderId="0"/>
    <xf numFmtId="0" fontId="105" fillId="0" borderId="0"/>
    <xf numFmtId="0" fontId="28" fillId="0" borderId="0"/>
    <xf numFmtId="0" fontId="10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29" fillId="0" borderId="0"/>
    <xf numFmtId="0" fontId="28" fillId="0" borderId="0"/>
    <xf numFmtId="0" fontId="28" fillId="0" borderId="0"/>
    <xf numFmtId="0" fontId="28" fillId="0" borderId="0"/>
    <xf numFmtId="0" fontId="29" fillId="0" borderId="0"/>
    <xf numFmtId="0" fontId="29" fillId="0" borderId="0"/>
    <xf numFmtId="0" fontId="28" fillId="0" borderId="0"/>
    <xf numFmtId="0" fontId="27" fillId="0" borderId="0"/>
    <xf numFmtId="0" fontId="28" fillId="0" borderId="0"/>
    <xf numFmtId="0" fontId="30" fillId="0" borderId="0"/>
    <xf numFmtId="0" fontId="28" fillId="0" borderId="0"/>
    <xf numFmtId="0" fontId="28"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8" fillId="0" borderId="0"/>
    <xf numFmtId="0" fontId="105" fillId="0" borderId="0"/>
    <xf numFmtId="0" fontId="1" fillId="0" borderId="0"/>
    <xf numFmtId="0" fontId="1" fillId="0" borderId="0"/>
    <xf numFmtId="0" fontId="1" fillId="0" borderId="0"/>
    <xf numFmtId="0" fontId="1" fillId="0" borderId="0"/>
    <xf numFmtId="0" fontId="29" fillId="0" borderId="0"/>
    <xf numFmtId="0" fontId="28" fillId="0" borderId="0"/>
    <xf numFmtId="0" fontId="105" fillId="0" borderId="0"/>
    <xf numFmtId="0" fontId="105" fillId="0" borderId="0"/>
    <xf numFmtId="0" fontId="28" fillId="0" borderId="0"/>
    <xf numFmtId="0" fontId="1" fillId="0" borderId="0"/>
    <xf numFmtId="0" fontId="1" fillId="0" borderId="0"/>
    <xf numFmtId="0" fontId="1" fillId="0" borderId="0"/>
    <xf numFmtId="0" fontId="1" fillId="0" borderId="0"/>
    <xf numFmtId="0" fontId="30" fillId="0" borderId="0"/>
    <xf numFmtId="0" fontId="30" fillId="0" borderId="0"/>
    <xf numFmtId="0" fontId="1" fillId="0" borderId="0"/>
    <xf numFmtId="0" fontId="1"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1" fillId="0" borderId="0"/>
    <xf numFmtId="0" fontId="1" fillId="0" borderId="0"/>
    <xf numFmtId="0" fontId="69" fillId="0" borderId="0" applyBorder="0"/>
    <xf numFmtId="0" fontId="28" fillId="0" borderId="0"/>
    <xf numFmtId="0" fontId="69" fillId="0" borderId="0" applyBorder="0"/>
    <xf numFmtId="0" fontId="69" fillId="0" borderId="0" applyBorder="0"/>
    <xf numFmtId="0" fontId="28" fillId="0" borderId="0"/>
    <xf numFmtId="0" fontId="29" fillId="95" borderId="0"/>
    <xf numFmtId="0" fontId="28" fillId="0" borderId="0"/>
    <xf numFmtId="0" fontId="28" fillId="0" borderId="0"/>
    <xf numFmtId="0" fontId="28" fillId="0" borderId="0"/>
    <xf numFmtId="0" fontId="28" fillId="0" borderId="0"/>
    <xf numFmtId="0" fontId="1" fillId="0" borderId="0"/>
    <xf numFmtId="0" fontId="1" fillId="0" borderId="0"/>
    <xf numFmtId="0" fontId="1" fillId="0" borderId="0"/>
    <xf numFmtId="0" fontId="1" fillId="0" borderId="0"/>
    <xf numFmtId="0" fontId="28" fillId="0" borderId="0"/>
    <xf numFmtId="0" fontId="30" fillId="0" borderId="0"/>
    <xf numFmtId="0" fontId="30"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106" fillId="0" borderId="0"/>
    <xf numFmtId="0" fontId="28" fillId="0" borderId="0"/>
    <xf numFmtId="0" fontId="28" fillId="0" borderId="0"/>
    <xf numFmtId="0" fontId="28" fillId="0" borderId="0"/>
    <xf numFmtId="0" fontId="1" fillId="0" borderId="0"/>
    <xf numFmtId="0" fontId="1" fillId="0" borderId="0"/>
    <xf numFmtId="0" fontId="1" fillId="0" borderId="0"/>
    <xf numFmtId="0" fontId="28" fillId="0" borderId="0"/>
    <xf numFmtId="0" fontId="28" fillId="0" borderId="0"/>
    <xf numFmtId="0" fontId="28" fillId="0" borderId="0"/>
    <xf numFmtId="0" fontId="28" fillId="0" borderId="0"/>
    <xf numFmtId="0" fontId="1" fillId="0" borderId="0"/>
    <xf numFmtId="0" fontId="1" fillId="0" borderId="0"/>
    <xf numFmtId="0" fontId="1" fillId="0" borderId="0"/>
    <xf numFmtId="0" fontId="1" fillId="0" borderId="0"/>
    <xf numFmtId="0" fontId="28" fillId="0" borderId="0"/>
    <xf numFmtId="0" fontId="28" fillId="0" borderId="0"/>
    <xf numFmtId="0" fontId="1" fillId="0" borderId="0"/>
    <xf numFmtId="0" fontId="1" fillId="0" borderId="0"/>
    <xf numFmtId="0" fontId="1" fillId="0" borderId="0"/>
    <xf numFmtId="0" fontId="1" fillId="0" borderId="0"/>
    <xf numFmtId="0" fontId="28" fillId="0" borderId="0"/>
    <xf numFmtId="0" fontId="108" fillId="0" borderId="0"/>
    <xf numFmtId="0" fontId="28" fillId="0" borderId="0"/>
    <xf numFmtId="0" fontId="28" fillId="0" borderId="0"/>
    <xf numFmtId="0" fontId="28" fillId="0" borderId="0"/>
    <xf numFmtId="0" fontId="28" fillId="0" borderId="0"/>
    <xf numFmtId="0" fontId="28" fillId="0" borderId="0"/>
    <xf numFmtId="0" fontId="30" fillId="0" borderId="0"/>
    <xf numFmtId="0" fontId="109" fillId="0" borderId="0"/>
    <xf numFmtId="0" fontId="28" fillId="0" borderId="0"/>
    <xf numFmtId="0" fontId="28" fillId="0" borderId="0"/>
    <xf numFmtId="0" fontId="28" fillId="0" borderId="0"/>
    <xf numFmtId="0" fontId="28" fillId="0" borderId="0"/>
    <xf numFmtId="0" fontId="30" fillId="0" borderId="0"/>
    <xf numFmtId="0" fontId="28" fillId="0" borderId="0"/>
    <xf numFmtId="0" fontId="28" fillId="0" borderId="0"/>
    <xf numFmtId="0" fontId="28" fillId="0" borderId="0"/>
    <xf numFmtId="0" fontId="30" fillId="51" borderId="37" applyNumberFormat="0" applyFont="0" applyAlignment="0" applyProtection="0"/>
    <xf numFmtId="0" fontId="28" fillId="51" borderId="37" applyNumberFormat="0" applyFont="0" applyAlignment="0" applyProtection="0"/>
    <xf numFmtId="0" fontId="28" fillId="51" borderId="37" applyNumberFormat="0" applyFont="0" applyAlignment="0" applyProtection="0"/>
    <xf numFmtId="0" fontId="1" fillId="8" borderId="8" applyNumberFormat="0" applyFont="0" applyAlignment="0" applyProtection="0"/>
    <xf numFmtId="0" fontId="28" fillId="51" borderId="37" applyNumberFormat="0" applyFont="0" applyAlignment="0" applyProtection="0"/>
    <xf numFmtId="0" fontId="28" fillId="51" borderId="37" applyNumberFormat="0" applyFont="0" applyAlignment="0" applyProtection="0"/>
    <xf numFmtId="0" fontId="29" fillId="85" borderId="21" applyNumberFormat="0" applyFont="0" applyAlignment="0" applyProtection="0"/>
    <xf numFmtId="0" fontId="28" fillId="51" borderId="37" applyNumberFormat="0" applyFont="0" applyAlignment="0" applyProtection="0"/>
    <xf numFmtId="0" fontId="28" fillId="51" borderId="37" applyNumberFormat="0" applyFont="0" applyAlignment="0" applyProtection="0"/>
    <xf numFmtId="0" fontId="1" fillId="8" borderId="8" applyNumberFormat="0" applyFont="0" applyAlignment="0" applyProtection="0"/>
    <xf numFmtId="0" fontId="28" fillId="51" borderId="38" applyNumberFormat="0" applyFont="0" applyAlignment="0" applyProtection="0"/>
    <xf numFmtId="0" fontId="49" fillId="47" borderId="39" applyNumberFormat="0" applyAlignment="0" applyProtection="0"/>
    <xf numFmtId="0" fontId="90" fillId="47" borderId="39" applyNumberFormat="0" applyAlignment="0" applyProtection="0"/>
    <xf numFmtId="0" fontId="49" fillId="89" borderId="39" applyNumberFormat="0" applyAlignment="0" applyProtection="0"/>
    <xf numFmtId="0" fontId="49" fillId="47" borderId="39" applyNumberFormat="0" applyAlignment="0" applyProtection="0"/>
    <xf numFmtId="0" fontId="49" fillId="47" borderId="39" applyNumberFormat="0" applyAlignment="0" applyProtection="0"/>
    <xf numFmtId="0" fontId="90" fillId="47" borderId="39" applyNumberFormat="0" applyAlignment="0" applyProtection="0"/>
    <xf numFmtId="176" fontId="91" fillId="0" borderId="0">
      <protection hidden="1"/>
    </xf>
    <xf numFmtId="10" fontId="28" fillId="0" borderId="0" applyFont="0" applyFill="0" applyBorder="0" applyAlignment="0" applyProtection="0"/>
    <xf numFmtId="10" fontId="28" fillId="0" borderId="0" applyFont="0" applyFill="0" applyBorder="0" applyAlignment="0" applyProtection="0"/>
    <xf numFmtId="10" fontId="28" fillId="0" borderId="0" applyFont="0" applyFill="0" applyBorder="0" applyAlignment="0" applyProtection="0"/>
    <xf numFmtId="10" fontId="28"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0" fontId="69"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10" fontId="69" fillId="0" borderId="0" applyFont="0" applyFill="0" applyBorder="0" applyAlignment="0" applyProtection="0"/>
    <xf numFmtId="10" fontId="69" fillId="0" borderId="0" applyFont="0" applyFill="0" applyBorder="0" applyAlignment="0" applyProtection="0"/>
    <xf numFmtId="10" fontId="69" fillId="0" borderId="0" applyFont="0" applyFill="0" applyBorder="0" applyAlignment="0" applyProtection="0"/>
    <xf numFmtId="10" fontId="69" fillId="0" borderId="0" applyFont="0" applyFill="0" applyBorder="0" applyAlignment="0" applyProtection="0"/>
    <xf numFmtId="10" fontId="69" fillId="0" borderId="0" applyFont="0" applyFill="0" applyBorder="0" applyAlignment="0" applyProtection="0"/>
    <xf numFmtId="10" fontId="69" fillId="0" borderId="0" applyFont="0" applyFill="0" applyBorder="0" applyAlignment="0" applyProtection="0"/>
    <xf numFmtId="10" fontId="69" fillId="0" borderId="0" applyFont="0" applyFill="0" applyBorder="0" applyAlignment="0" applyProtection="0"/>
    <xf numFmtId="9" fontId="28" fillId="0" borderId="0" applyFont="0" applyFill="0" applyBorder="0" applyAlignment="0" applyProtection="0"/>
    <xf numFmtId="9" fontId="70" fillId="0" borderId="0" applyFont="0" applyFill="0" applyBorder="0" applyAlignment="0" applyProtection="0"/>
    <xf numFmtId="9" fontId="28" fillId="0" borderId="0" applyFont="0" applyFill="0" applyBorder="0" applyAlignment="0" applyProtection="0"/>
    <xf numFmtId="10" fontId="69" fillId="0" borderId="0" applyFont="0" applyFill="0" applyBorder="0" applyAlignment="0" applyProtection="0"/>
    <xf numFmtId="10" fontId="69"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9" fontId="105"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8"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177" fontId="91" fillId="0" borderId="0"/>
    <xf numFmtId="165" fontId="91" fillId="0" borderId="0"/>
    <xf numFmtId="178" fontId="91" fillId="0" borderId="0"/>
    <xf numFmtId="179" fontId="91" fillId="0" borderId="0"/>
    <xf numFmtId="180" fontId="92" fillId="0" borderId="0" applyNumberFormat="0" applyFill="0" applyBorder="0" applyAlignment="0" applyProtection="0">
      <alignment horizontal="left"/>
    </xf>
    <xf numFmtId="14" fontId="92" fillId="0" borderId="0" applyNumberFormat="0" applyFill="0" applyBorder="0" applyAlignment="0" applyProtection="0">
      <alignment horizontal="left"/>
    </xf>
    <xf numFmtId="4" fontId="29" fillId="57" borderId="21" applyNumberFormat="0" applyProtection="0">
      <alignment vertical="center"/>
    </xf>
    <xf numFmtId="4" fontId="29" fillId="57" borderId="21" applyNumberFormat="0" applyProtection="0">
      <alignment vertical="center"/>
    </xf>
    <xf numFmtId="4" fontId="29" fillId="96" borderId="21" applyNumberFormat="0" applyProtection="0">
      <alignment horizontal="left" vertical="center" indent="1"/>
    </xf>
    <xf numFmtId="0" fontId="93" fillId="57" borderId="40" applyNumberFormat="0" applyProtection="0">
      <alignment horizontal="left" vertical="top" indent="1"/>
    </xf>
    <xf numFmtId="4" fontId="29" fillId="60" borderId="21" applyNumberFormat="0" applyProtection="0">
      <alignment horizontal="left" vertical="center" indent="1"/>
    </xf>
    <xf numFmtId="4" fontId="29" fillId="48" borderId="21" applyNumberFormat="0" applyProtection="0">
      <alignment horizontal="right" vertical="center"/>
    </xf>
    <xf numFmtId="4" fontId="29" fillId="97" borderId="21" applyNumberFormat="0" applyProtection="0">
      <alignment horizontal="right" vertical="center"/>
    </xf>
    <xf numFmtId="4" fontId="29" fillId="69" borderId="41" applyNumberFormat="0" applyProtection="0">
      <alignment horizontal="right" vertical="center"/>
    </xf>
    <xf numFmtId="4" fontId="29" fillId="58" borderId="21" applyNumberFormat="0" applyProtection="0">
      <alignment horizontal="right" vertical="center"/>
    </xf>
    <xf numFmtId="4" fontId="29" fillId="63" borderId="21" applyNumberFormat="0" applyProtection="0">
      <alignment horizontal="right" vertical="center"/>
    </xf>
    <xf numFmtId="4" fontId="29" fillId="84" borderId="21" applyNumberFormat="0" applyProtection="0">
      <alignment horizontal="right" vertical="center"/>
    </xf>
    <xf numFmtId="4" fontId="29" fillId="74" borderId="21" applyNumberFormat="0" applyProtection="0">
      <alignment horizontal="right" vertical="center"/>
    </xf>
    <xf numFmtId="4" fontId="29" fillId="98" borderId="21" applyNumberFormat="0" applyProtection="0">
      <alignment horizontal="right" vertical="center"/>
    </xf>
    <xf numFmtId="4" fontId="29" fillId="56" borderId="21" applyNumberFormat="0" applyProtection="0">
      <alignment horizontal="right" vertical="center"/>
    </xf>
    <xf numFmtId="4" fontId="29" fillId="99" borderId="41" applyNumberFormat="0" applyProtection="0">
      <alignment horizontal="left" vertical="center" indent="1"/>
    </xf>
    <xf numFmtId="4" fontId="28" fillId="80" borderId="41" applyNumberFormat="0" applyProtection="0">
      <alignment horizontal="left" vertical="center" indent="1"/>
    </xf>
    <xf numFmtId="4" fontId="28" fillId="80" borderId="41" applyNumberFormat="0" applyProtection="0">
      <alignment horizontal="left" vertical="center" indent="1"/>
    </xf>
    <xf numFmtId="4" fontId="29" fillId="100" borderId="21" applyNumberFormat="0" applyProtection="0">
      <alignment horizontal="right" vertical="center"/>
    </xf>
    <xf numFmtId="4" fontId="29" fillId="101" borderId="41" applyNumberFormat="0" applyProtection="0">
      <alignment horizontal="left" vertical="center" indent="1"/>
    </xf>
    <xf numFmtId="4" fontId="29" fillId="100" borderId="41" applyNumberFormat="0" applyProtection="0">
      <alignment horizontal="left" vertical="center" indent="1"/>
    </xf>
    <xf numFmtId="0" fontId="29" fillId="47" borderId="21" applyNumberFormat="0" applyProtection="0">
      <alignment horizontal="left" vertical="center" indent="1"/>
    </xf>
    <xf numFmtId="0" fontId="29" fillId="80" borderId="40" applyNumberFormat="0" applyProtection="0">
      <alignment horizontal="left" vertical="top" indent="1"/>
    </xf>
    <xf numFmtId="0" fontId="29" fillId="102" borderId="21" applyNumberFormat="0" applyProtection="0">
      <alignment horizontal="left" vertical="center" indent="1"/>
    </xf>
    <xf numFmtId="0" fontId="29" fillId="100" borderId="40" applyNumberFormat="0" applyProtection="0">
      <alignment horizontal="left" vertical="top" indent="1"/>
    </xf>
    <xf numFmtId="0" fontId="29" fillId="54" borderId="21" applyNumberFormat="0" applyProtection="0">
      <alignment horizontal="left" vertical="center" indent="1"/>
    </xf>
    <xf numFmtId="0" fontId="29" fillId="54" borderId="40" applyNumberFormat="0" applyProtection="0">
      <alignment horizontal="left" vertical="top" indent="1"/>
    </xf>
    <xf numFmtId="0" fontId="29" fillId="101" borderId="21" applyNumberFormat="0" applyProtection="0">
      <alignment horizontal="left" vertical="center" indent="1"/>
    </xf>
    <xf numFmtId="0" fontId="29" fillId="101" borderId="40" applyNumberFormat="0" applyProtection="0">
      <alignment horizontal="left" vertical="top" indent="1"/>
    </xf>
    <xf numFmtId="0" fontId="29" fillId="103" borderId="42" applyNumberFormat="0">
      <protection locked="0"/>
    </xf>
    <xf numFmtId="0" fontId="94" fillId="80" borderId="43" applyBorder="0"/>
    <xf numFmtId="4" fontId="95" fillId="51" borderId="40" applyNumberFormat="0" applyProtection="0">
      <alignment vertical="center"/>
    </xf>
    <xf numFmtId="4" fontId="29" fillId="51" borderId="32" applyNumberFormat="0" applyProtection="0">
      <alignment vertical="center"/>
    </xf>
    <xf numFmtId="4" fontId="95" fillId="47" borderId="40" applyNumberFormat="0" applyProtection="0">
      <alignment horizontal="left" vertical="center" indent="1"/>
    </xf>
    <xf numFmtId="0" fontId="95" fillId="51" borderId="40" applyNumberFormat="0" applyProtection="0">
      <alignment horizontal="left" vertical="top" indent="1"/>
    </xf>
    <xf numFmtId="4" fontId="29" fillId="0" borderId="21" applyNumberFormat="0" applyProtection="0">
      <alignment horizontal="right" vertical="center"/>
    </xf>
    <xf numFmtId="4" fontId="29" fillId="103" borderId="21" applyNumberFormat="0" applyProtection="0">
      <alignment horizontal="right" vertical="center"/>
    </xf>
    <xf numFmtId="4" fontId="29" fillId="60" borderId="21" applyNumberFormat="0" applyProtection="0">
      <alignment horizontal="left" vertical="center" indent="1"/>
    </xf>
    <xf numFmtId="0" fontId="95" fillId="100" borderId="40" applyNumberFormat="0" applyProtection="0">
      <alignment horizontal="left" vertical="top" indent="1"/>
    </xf>
    <xf numFmtId="4" fontId="96" fillId="104" borderId="41" applyNumberFormat="0" applyProtection="0">
      <alignment horizontal="left" vertical="center" indent="1"/>
    </xf>
    <xf numFmtId="0" fontId="29" fillId="105" borderId="32"/>
    <xf numFmtId="4" fontId="97" fillId="103" borderId="21" applyNumberFormat="0" applyProtection="0">
      <alignment horizontal="right" vertical="center"/>
    </xf>
    <xf numFmtId="0" fontId="98" fillId="0" borderId="0" applyNumberFormat="0" applyFill="0" applyBorder="0" applyAlignment="0" applyProtection="0"/>
    <xf numFmtId="0" fontId="99" fillId="0" borderId="32">
      <alignment horizontal="center"/>
    </xf>
    <xf numFmtId="0" fontId="28" fillId="0" borderId="0" applyNumberFormat="0" applyFill="0" applyBorder="0" applyAlignment="0" applyProtection="0"/>
    <xf numFmtId="0" fontId="99" fillId="0" borderId="0">
      <alignment horizontal="center" vertical="center"/>
    </xf>
    <xf numFmtId="0" fontId="100" fillId="106" borderId="0" applyNumberFormat="0" applyFill="0">
      <alignment horizontal="left" vertical="center"/>
    </xf>
    <xf numFmtId="40" fontId="101" fillId="0" borderId="0" applyBorder="0">
      <alignment horizontal="right"/>
    </xf>
    <xf numFmtId="165" fontId="28" fillId="0" borderId="0" applyFont="0" applyFill="0" applyBorder="0" applyAlignment="0" applyProtection="0"/>
    <xf numFmtId="165" fontId="28" fillId="0" borderId="0" applyFont="0" applyFill="0" applyBorder="0" applyAlignment="0" applyProtection="0"/>
    <xf numFmtId="165" fontId="28" fillId="0" borderId="0" applyFont="0" applyFill="0" applyBorder="0" applyAlignment="0" applyProtection="0"/>
    <xf numFmtId="165" fontId="28" fillId="0" borderId="0" applyFont="0" applyFill="0" applyBorder="0" applyAlignment="0" applyProtection="0"/>
    <xf numFmtId="165" fontId="28" fillId="0" borderId="0" applyFont="0" applyFill="0" applyBorder="0" applyAlignment="0" applyProtection="0"/>
    <xf numFmtId="165" fontId="28" fillId="0" borderId="0" applyFont="0" applyFill="0" applyBorder="0" applyAlignment="0" applyProtection="0"/>
    <xf numFmtId="0" fontId="28" fillId="0" borderId="0"/>
    <xf numFmtId="0" fontId="28" fillId="0" borderId="0"/>
    <xf numFmtId="0" fontId="28" fillId="0" borderId="0"/>
    <xf numFmtId="0" fontId="28" fillId="0" borderId="0"/>
    <xf numFmtId="0" fontId="50" fillId="0" borderId="0" applyNumberFormat="0" applyFill="0" applyBorder="0" applyAlignment="0" applyProtection="0"/>
    <xf numFmtId="0" fontId="98"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98" fillId="0" borderId="0" applyNumberFormat="0" applyFill="0" applyBorder="0" applyAlignment="0" applyProtection="0"/>
    <xf numFmtId="0" fontId="51" fillId="0" borderId="44" applyNumberFormat="0" applyFill="0" applyAlignment="0" applyProtection="0"/>
    <xf numFmtId="0" fontId="69" fillId="0" borderId="45" applyNumberFormat="0" applyFont="0" applyFill="0" applyAlignment="0" applyProtection="0"/>
    <xf numFmtId="0" fontId="51" fillId="0" borderId="46" applyNumberFormat="0" applyFill="0" applyAlignment="0" applyProtection="0"/>
    <xf numFmtId="0" fontId="69" fillId="0" borderId="45" applyNumberFormat="0" applyFont="0" applyFill="0" applyAlignment="0" applyProtection="0"/>
    <xf numFmtId="0" fontId="69" fillId="0" borderId="45" applyNumberFormat="0" applyFont="0" applyFill="0" applyAlignment="0" applyProtection="0"/>
    <xf numFmtId="181" fontId="91" fillId="0" borderId="41">
      <protection locked="0"/>
    </xf>
    <xf numFmtId="178" fontId="91" fillId="0" borderId="41">
      <protection locked="0"/>
    </xf>
    <xf numFmtId="49" fontId="102" fillId="0" borderId="32">
      <alignment vertical="top"/>
      <protection locked="0"/>
    </xf>
    <xf numFmtId="182" fontId="91" fillId="0" borderId="41">
      <protection locked="0"/>
    </xf>
    <xf numFmtId="183" fontId="91" fillId="0" borderId="41">
      <protection locked="0"/>
    </xf>
    <xf numFmtId="49" fontId="102" fillId="0" borderId="41" applyFill="0" applyAlignment="0">
      <alignment horizontal="left"/>
      <protection locked="0"/>
    </xf>
    <xf numFmtId="0" fontId="52" fillId="0" borderId="0" applyNumberFormat="0" applyFill="0" applyBorder="0" applyAlignment="0" applyProtection="0"/>
    <xf numFmtId="0" fontId="103" fillId="0" borderId="0" applyNumberFormat="0" applyFill="0" applyBorder="0" applyAlignment="0" applyProtection="0"/>
    <xf numFmtId="0" fontId="104"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03" fillId="0" borderId="0" applyNumberFormat="0" applyFill="0" applyBorder="0" applyAlignment="0" applyProtection="0"/>
  </cellStyleXfs>
  <cellXfs count="96">
    <xf numFmtId="0" fontId="0" fillId="0" borderId="0" xfId="0"/>
    <xf numFmtId="0" fontId="0" fillId="33" borderId="10" xfId="0" applyFill="1" applyBorder="1"/>
    <xf numFmtId="0" fontId="0" fillId="0" borderId="10" xfId="0" applyBorder="1"/>
    <xf numFmtId="0" fontId="0" fillId="34" borderId="0" xfId="0" applyFill="1"/>
    <xf numFmtId="0" fontId="0" fillId="35" borderId="0" xfId="0" applyFill="1"/>
    <xf numFmtId="0" fontId="0" fillId="0" borderId="0" xfId="0" pivotButton="1"/>
    <xf numFmtId="0" fontId="0" fillId="0" borderId="0" xfId="0" applyAlignment="1">
      <alignment horizontal="left"/>
    </xf>
    <xf numFmtId="0" fontId="0" fillId="36" borderId="0" xfId="0" applyFill="1"/>
    <xf numFmtId="0" fontId="0" fillId="37" borderId="0" xfId="0" applyFill="1"/>
    <xf numFmtId="0" fontId="0" fillId="33" borderId="11" xfId="0" applyFill="1" applyBorder="1"/>
    <xf numFmtId="0" fontId="0" fillId="0" borderId="11" xfId="0" applyBorder="1"/>
    <xf numFmtId="0" fontId="0" fillId="33" borderId="12" xfId="0" applyFill="1" applyBorder="1"/>
    <xf numFmtId="0" fontId="0" fillId="0" borderId="12" xfId="0" applyBorder="1"/>
    <xf numFmtId="0" fontId="16" fillId="0" borderId="13" xfId="0" applyFont="1" applyBorder="1"/>
    <xf numFmtId="0" fontId="16" fillId="0" borderId="14" xfId="0" applyFont="1" applyBorder="1"/>
    <xf numFmtId="0" fontId="16" fillId="0" borderId="15" xfId="0" applyFont="1" applyBorder="1"/>
    <xf numFmtId="0" fontId="0" fillId="0" borderId="16" xfId="0" applyBorder="1"/>
    <xf numFmtId="0" fontId="0" fillId="0" borderId="17" xfId="0" applyBorder="1"/>
    <xf numFmtId="0" fontId="0" fillId="0" borderId="18" xfId="0" applyBorder="1"/>
    <xf numFmtId="0" fontId="0" fillId="38" borderId="0" xfId="0" applyFill="1"/>
    <xf numFmtId="0" fontId="0" fillId="0" borderId="0" xfId="0" applyAlignment="1">
      <alignment horizontal="center"/>
    </xf>
    <xf numFmtId="0" fontId="0" fillId="39" borderId="0" xfId="0" applyFill="1"/>
    <xf numFmtId="0" fontId="19" fillId="0" borderId="0" xfId="0" applyFont="1"/>
    <xf numFmtId="164" fontId="0" fillId="0" borderId="0" xfId="0" applyNumberFormat="1"/>
    <xf numFmtId="49" fontId="0" fillId="0" borderId="0" xfId="0" applyNumberFormat="1"/>
    <xf numFmtId="10" fontId="0" fillId="0" borderId="0" xfId="0" applyNumberFormat="1"/>
    <xf numFmtId="1" fontId="0" fillId="0" borderId="0" xfId="0" applyNumberFormat="1"/>
    <xf numFmtId="0" fontId="112" fillId="0" borderId="0" xfId="584" quotePrefix="1" applyFont="1" applyAlignment="1">
      <alignment horizontal="center"/>
    </xf>
    <xf numFmtId="15" fontId="110" fillId="0" borderId="0" xfId="546" applyNumberFormat="1" applyFont="1"/>
    <xf numFmtId="0" fontId="110" fillId="0" borderId="0" xfId="546" applyFont="1"/>
    <xf numFmtId="0" fontId="32" fillId="107" borderId="32" xfId="546" applyFont="1" applyFill="1" applyBorder="1" applyAlignment="1">
      <alignment horizontal="center" vertical="center" wrapText="1"/>
    </xf>
    <xf numFmtId="0" fontId="32" fillId="107" borderId="32" xfId="546" applyFont="1" applyFill="1" applyBorder="1" applyAlignment="1">
      <alignment horizontal="center" vertical="center"/>
    </xf>
    <xf numFmtId="1" fontId="31" fillId="38" borderId="32" xfId="512" applyNumberFormat="1" applyFont="1" applyFill="1" applyBorder="1" applyAlignment="1">
      <alignment horizontal="center"/>
    </xf>
    <xf numFmtId="1" fontId="35" fillId="38" borderId="32" xfId="512" applyNumberFormat="1" applyFont="1" applyFill="1" applyBorder="1" applyAlignment="1">
      <alignment horizontal="right"/>
    </xf>
    <xf numFmtId="1" fontId="34" fillId="38" borderId="32" xfId="512" applyNumberFormat="1" applyFont="1" applyFill="1" applyBorder="1" applyAlignment="1">
      <alignment horizontal="right"/>
    </xf>
    <xf numFmtId="1" fontId="34" fillId="108" borderId="32" xfId="546" applyNumberFormat="1" applyFont="1" applyFill="1" applyBorder="1" applyAlignment="1">
      <alignment horizontal="right"/>
    </xf>
    <xf numFmtId="1" fontId="111" fillId="38" borderId="32" xfId="512" applyNumberFormat="1" applyFont="1" applyFill="1" applyBorder="1" applyAlignment="1">
      <alignment horizontal="right"/>
    </xf>
    <xf numFmtId="1" fontId="113" fillId="38" borderId="32" xfId="512" applyNumberFormat="1" applyFont="1" applyFill="1" applyBorder="1" applyAlignment="1">
      <alignment horizontal="left"/>
    </xf>
    <xf numFmtId="1" fontId="113" fillId="38" borderId="32" xfId="512" applyNumberFormat="1" applyFont="1" applyFill="1" applyBorder="1" applyAlignment="1">
      <alignment horizontal="center"/>
    </xf>
    <xf numFmtId="3" fontId="111" fillId="38" borderId="32" xfId="512" applyNumberFormat="1" applyFont="1" applyFill="1" applyBorder="1" applyAlignment="1">
      <alignment horizontal="right"/>
    </xf>
    <xf numFmtId="0" fontId="113" fillId="108" borderId="32" xfId="546" applyFont="1" applyFill="1" applyBorder="1"/>
    <xf numFmtId="1" fontId="113" fillId="38" borderId="32" xfId="546" applyNumberFormat="1" applyFont="1" applyFill="1" applyBorder="1" applyAlignment="1">
      <alignment horizontal="left"/>
    </xf>
    <xf numFmtId="0" fontId="113" fillId="108" borderId="32" xfId="546" applyFont="1" applyFill="1" applyBorder="1" applyAlignment="1">
      <alignment horizontal="right"/>
    </xf>
    <xf numFmtId="0" fontId="113" fillId="108" borderId="32" xfId="546" applyFont="1" applyFill="1" applyBorder="1" applyAlignment="1">
      <alignment horizontal="center"/>
    </xf>
    <xf numFmtId="1" fontId="111" fillId="38" borderId="32" xfId="547" applyNumberFormat="1" applyFont="1" applyFill="1" applyBorder="1" applyAlignment="1">
      <alignment horizontal="right"/>
    </xf>
    <xf numFmtId="3" fontId="111" fillId="38" borderId="32" xfId="547" applyNumberFormat="1" applyFont="1" applyFill="1" applyBorder="1" applyAlignment="1">
      <alignment horizontal="right"/>
    </xf>
    <xf numFmtId="0" fontId="112" fillId="107" borderId="32" xfId="546" applyFont="1" applyFill="1" applyBorder="1" applyAlignment="1">
      <alignment horizontal="center" vertical="center" wrapText="1"/>
    </xf>
    <xf numFmtId="0" fontId="112" fillId="107" borderId="32" xfId="546" applyFont="1" applyFill="1" applyBorder="1" applyAlignment="1">
      <alignment horizontal="center" vertical="center"/>
    </xf>
    <xf numFmtId="1" fontId="114" fillId="38" borderId="32" xfId="512" applyNumberFormat="1" applyFont="1" applyFill="1" applyBorder="1" applyAlignment="1">
      <alignment horizontal="center"/>
    </xf>
    <xf numFmtId="1" fontId="115" fillId="38" borderId="32" xfId="512" applyNumberFormat="1" applyFont="1" applyFill="1" applyBorder="1" applyAlignment="1">
      <alignment horizontal="right"/>
    </xf>
    <xf numFmtId="1" fontId="115" fillId="108" borderId="32" xfId="546" applyNumberFormat="1" applyFont="1" applyFill="1" applyBorder="1" applyAlignment="1">
      <alignment horizontal="right"/>
    </xf>
    <xf numFmtId="14" fontId="0" fillId="0" borderId="0" xfId="0" applyNumberFormat="1"/>
    <xf numFmtId="0" fontId="16" fillId="0" borderId="0" xfId="0" applyFont="1"/>
    <xf numFmtId="0" fontId="126" fillId="0" borderId="0" xfId="0" applyFont="1"/>
    <xf numFmtId="0" fontId="0" fillId="0" borderId="47" xfId="0" applyBorder="1" applyAlignment="1">
      <alignment wrapText="1"/>
    </xf>
    <xf numFmtId="0" fontId="0" fillId="0" borderId="48" xfId="0" applyBorder="1"/>
    <xf numFmtId="0" fontId="0" fillId="0" borderId="33" xfId="0" applyBorder="1"/>
    <xf numFmtId="0" fontId="0" fillId="0" borderId="49" xfId="0" applyBorder="1"/>
    <xf numFmtId="0" fontId="0" fillId="119" borderId="33" xfId="0" applyFill="1" applyBorder="1"/>
    <xf numFmtId="0" fontId="0" fillId="0" borderId="33" xfId="0" applyBorder="1" applyAlignment="1">
      <alignment wrapText="1"/>
    </xf>
    <xf numFmtId="0" fontId="0" fillId="120" borderId="33" xfId="0" applyFill="1" applyBorder="1"/>
    <xf numFmtId="0" fontId="0" fillId="0" borderId="50" xfId="0" applyBorder="1"/>
    <xf numFmtId="0" fontId="0" fillId="0" borderId="51" xfId="0" applyBorder="1"/>
    <xf numFmtId="0" fontId="0" fillId="0" borderId="52" xfId="0" applyBorder="1" applyAlignment="1">
      <alignment wrapText="1"/>
    </xf>
    <xf numFmtId="0" fontId="0" fillId="0" borderId="53" xfId="0" applyBorder="1"/>
    <xf numFmtId="0" fontId="0" fillId="119" borderId="53" xfId="0" applyFill="1" applyBorder="1"/>
    <xf numFmtId="0" fontId="0" fillId="0" borderId="53" xfId="0" applyBorder="1" applyAlignment="1">
      <alignment wrapText="1"/>
    </xf>
    <xf numFmtId="0" fontId="0" fillId="120" borderId="53" xfId="0" applyFill="1" applyBorder="1"/>
    <xf numFmtId="0" fontId="0" fillId="0" borderId="54" xfId="0" applyBorder="1"/>
    <xf numFmtId="0" fontId="18" fillId="39" borderId="0" xfId="0" applyFont="1" applyFill="1" applyAlignment="1">
      <alignment horizontal="center" vertical="center"/>
    </xf>
    <xf numFmtId="0" fontId="24" fillId="43" borderId="0" xfId="0" applyFont="1" applyFill="1" applyAlignment="1">
      <alignment horizontal="center" vertical="center"/>
    </xf>
    <xf numFmtId="0" fontId="25" fillId="44" borderId="0" xfId="0" applyFont="1" applyFill="1" applyAlignment="1">
      <alignment horizontal="center" vertical="center"/>
    </xf>
    <xf numFmtId="0" fontId="20" fillId="45" borderId="0" xfId="0" applyFont="1" applyFill="1" applyAlignment="1">
      <alignment horizontal="center"/>
    </xf>
    <xf numFmtId="0" fontId="26" fillId="0" borderId="0" xfId="0" applyFont="1" applyAlignment="1">
      <alignment horizontal="center" vertical="center"/>
    </xf>
    <xf numFmtId="0" fontId="21" fillId="40" borderId="0" xfId="0" applyFont="1" applyFill="1" applyAlignment="1">
      <alignment horizontal="center"/>
    </xf>
    <xf numFmtId="0" fontId="22" fillId="41" borderId="0" xfId="0" applyFont="1" applyFill="1" applyAlignment="1">
      <alignment horizontal="center"/>
    </xf>
    <xf numFmtId="0" fontId="23" fillId="42" borderId="0" xfId="0" applyFont="1" applyFill="1" applyAlignment="1">
      <alignment horizontal="center"/>
    </xf>
    <xf numFmtId="0" fontId="117" fillId="110" borderId="0" xfId="0" applyFont="1" applyFill="1" applyAlignment="1">
      <alignment horizontal="center" vertical="center"/>
    </xf>
    <xf numFmtId="0" fontId="118" fillId="37" borderId="0" xfId="0" applyFont="1" applyFill="1" applyAlignment="1">
      <alignment horizontal="center" vertical="center"/>
    </xf>
    <xf numFmtId="0" fontId="119" fillId="111" borderId="0" xfId="0" applyFont="1" applyFill="1" applyAlignment="1">
      <alignment horizontal="center"/>
    </xf>
    <xf numFmtId="0" fontId="120" fillId="112" borderId="0" xfId="0" applyFont="1" applyFill="1" applyAlignment="1">
      <alignment horizontal="center"/>
    </xf>
    <xf numFmtId="0" fontId="121" fillId="113" borderId="0" xfId="0" applyFont="1" applyFill="1" applyAlignment="1">
      <alignment horizontal="center"/>
    </xf>
    <xf numFmtId="0" fontId="122" fillId="118" borderId="0" xfId="0" applyFont="1" applyFill="1" applyAlignment="1">
      <alignment horizontal="center" vertical="center"/>
    </xf>
    <xf numFmtId="0" fontId="123" fillId="114" borderId="0" xfId="0" applyFont="1" applyFill="1" applyAlignment="1">
      <alignment horizontal="center" vertical="center"/>
    </xf>
    <xf numFmtId="0" fontId="124" fillId="115" borderId="0" xfId="0" applyFont="1" applyFill="1" applyAlignment="1">
      <alignment horizontal="center" vertical="center"/>
    </xf>
    <xf numFmtId="0" fontId="117" fillId="115" borderId="0" xfId="0" applyFont="1" applyFill="1" applyAlignment="1">
      <alignment horizontal="center" vertical="center"/>
    </xf>
    <xf numFmtId="0" fontId="125" fillId="116" borderId="0" xfId="0" applyFont="1" applyFill="1" applyAlignment="1">
      <alignment horizontal="center" vertical="center"/>
    </xf>
    <xf numFmtId="0" fontId="122" fillId="45" borderId="0" xfId="0" applyFont="1" applyFill="1" applyAlignment="1">
      <alignment horizontal="center" vertical="center"/>
    </xf>
    <xf numFmtId="0" fontId="122" fillId="117" borderId="0" xfId="0" applyFont="1" applyFill="1" applyAlignment="1">
      <alignment horizontal="center" vertical="center"/>
    </xf>
    <xf numFmtId="0" fontId="53" fillId="0" borderId="0" xfId="584" applyFont="1" applyAlignment="1">
      <alignment horizontal="right"/>
    </xf>
    <xf numFmtId="0" fontId="32" fillId="109" borderId="32" xfId="584" applyFont="1" applyFill="1" applyBorder="1" applyAlignment="1">
      <alignment horizontal="center" vertical="center"/>
    </xf>
    <xf numFmtId="0" fontId="112" fillId="109" borderId="32" xfId="584" applyFont="1" applyFill="1" applyBorder="1" applyAlignment="1">
      <alignment horizontal="center" vertical="center"/>
    </xf>
    <xf numFmtId="0" fontId="116" fillId="0" borderId="0" xfId="584" applyFont="1" applyAlignment="1">
      <alignment horizontal="right"/>
    </xf>
    <xf numFmtId="0" fontId="0" fillId="0" borderId="0" xfId="0" applyAlignment="1">
      <alignment horizontal="center"/>
    </xf>
    <xf numFmtId="0" fontId="127" fillId="39" borderId="0" xfId="0" applyFont="1" applyFill="1" applyAlignment="1">
      <alignment horizontal="center" vertical="center"/>
    </xf>
    <xf numFmtId="0" fontId="128" fillId="35" borderId="0" xfId="0" applyFont="1" applyFill="1" applyAlignment="1">
      <alignment horizontal="center" vertical="center"/>
    </xf>
  </cellXfs>
  <cellStyles count="788">
    <cellStyle name="µÚ¿¡ ¿À´Â ÇÏÀÌÆÛ¸µÅ©" xfId="42" xr:uid="{D0A677A3-A447-45C4-9423-E54EBEAA06F1}"/>
    <cellStyle name="W?_BOOKSHIP_laroux_´ë¿ÜÇÑ¹®°ø¹® " xfId="43" xr:uid="{C29BFCE2-D744-4E6D-B02C-B2F4D7EB4343}"/>
    <cellStyle name="¹éºÐÀ²_±âÅ¸" xfId="44" xr:uid="{18C330A9-BDF6-4FE7-9E6D-C2E3E499A6E3}"/>
    <cellStyle name="20% - Accent1" xfId="19" builtinId="30" customBuiltin="1"/>
    <cellStyle name="20% - Accent1 2" xfId="45" xr:uid="{980A0969-1E8B-4AD9-849C-9FD3A9A7300D}"/>
    <cellStyle name="20% - Accent1 2 2" xfId="46" xr:uid="{6B36516B-C1DC-48B5-BC17-695FA56E335A}"/>
    <cellStyle name="20% - Accent1 2 3" xfId="47" xr:uid="{EEAD8785-3C73-4019-BA95-E46E78B2FC12}"/>
    <cellStyle name="20% - Accent1 3" xfId="48" xr:uid="{C16ACE38-E7F5-4CAC-87FE-02FC72A8F282}"/>
    <cellStyle name="20% - Accent1 3 2" xfId="49" xr:uid="{6E6CDBEC-34BB-49EE-9458-447183D2364A}"/>
    <cellStyle name="20% - Accent1 4" xfId="50" xr:uid="{7EEDCB9D-091F-45AD-92F0-15C39184099A}"/>
    <cellStyle name="20% - Accent1 4 2" xfId="51" xr:uid="{E534590E-1F50-46A5-8ACB-4426EA8499A4}"/>
    <cellStyle name="20% - Accent1 5" xfId="52" xr:uid="{286E0402-410D-42A6-8513-277883D8A126}"/>
    <cellStyle name="20% - Accent2" xfId="23" builtinId="34" customBuiltin="1"/>
    <cellStyle name="20% - Accent2 2" xfId="53" xr:uid="{45B274A8-C3CD-46A9-B7FC-9341D70D947A}"/>
    <cellStyle name="20% - Accent2 2 2" xfId="54" xr:uid="{0E0037F8-2271-4C1F-A194-9A876B0CE262}"/>
    <cellStyle name="20% - Accent2 2 3" xfId="55" xr:uid="{1C79ACE6-4456-4455-BEA1-EEF21D7790AD}"/>
    <cellStyle name="20% - Accent2 3" xfId="56" xr:uid="{521D5355-7660-4AD7-9B1E-82AEBD116840}"/>
    <cellStyle name="20% - Accent2 3 2" xfId="57" xr:uid="{40072951-74F3-4123-94C2-F8D8AE6A72AF}"/>
    <cellStyle name="20% - Accent2 4" xfId="58" xr:uid="{DEAFAC3C-D274-4207-914C-3FC257686BB1}"/>
    <cellStyle name="20% - Accent2 4 2" xfId="59" xr:uid="{60FDD8FF-B29A-4350-A744-E6165D34A924}"/>
    <cellStyle name="20% - Accent2 5" xfId="60" xr:uid="{B2AB531B-ADE6-4F29-9BC6-8D9547FDEB42}"/>
    <cellStyle name="20% - Accent3" xfId="27" builtinId="38" customBuiltin="1"/>
    <cellStyle name="20% - Accent3 2" xfId="61" xr:uid="{0305E2C7-BDC5-490C-AC25-F85B6822EC4F}"/>
    <cellStyle name="20% - Accent3 2 2" xfId="62" xr:uid="{2CBAC8C4-E451-4F5F-B6C8-A6A1A59F6FB0}"/>
    <cellStyle name="20% - Accent3 2 3" xfId="63" xr:uid="{6E72C2E4-8D5A-4487-92A7-0A239480A190}"/>
    <cellStyle name="20% - Accent3 3" xfId="64" xr:uid="{A955DF9B-B901-4B24-8C62-334C4F7057CB}"/>
    <cellStyle name="20% - Accent3 3 2" xfId="65" xr:uid="{7F67A492-8D05-4227-A5DD-B9F5CB3CD0D2}"/>
    <cellStyle name="20% - Accent3 4" xfId="66" xr:uid="{606AA5AA-51CC-44E8-BF50-935FF8A4A437}"/>
    <cellStyle name="20% - Accent3 4 2" xfId="67" xr:uid="{3EBEB0AA-FC44-4E86-982B-E920B887520D}"/>
    <cellStyle name="20% - Accent3 5" xfId="68" xr:uid="{717B8B32-6A72-4584-AF3A-684999C61199}"/>
    <cellStyle name="20% - Accent4" xfId="31" builtinId="42" customBuiltin="1"/>
    <cellStyle name="20% - Accent4 2" xfId="69" xr:uid="{A86A234E-1442-4ECA-A687-6F4D92BD87A5}"/>
    <cellStyle name="20% - Accent4 2 2" xfId="70" xr:uid="{0A2BED23-8D38-4AE7-B59B-58972194F2DB}"/>
    <cellStyle name="20% - Accent4 2 3" xfId="71" xr:uid="{3F12DD7B-936B-43AA-9B09-03CDD4DD0667}"/>
    <cellStyle name="20% - Accent4 3" xfId="72" xr:uid="{6E6A808A-C880-47D2-8EA9-6965F9079027}"/>
    <cellStyle name="20% - Accent4 3 2" xfId="73" xr:uid="{40ED95E1-A975-4879-8FEC-1F9FE55B8AB0}"/>
    <cellStyle name="20% - Accent4 4" xfId="74" xr:uid="{E057B28F-D89A-4F41-80EF-0E42C0C5B966}"/>
    <cellStyle name="20% - Accent4 4 2" xfId="75" xr:uid="{1248E265-B06F-419B-91A4-1A987CEEA81F}"/>
    <cellStyle name="20% - Accent4 5" xfId="76" xr:uid="{34BCFDA5-CAF9-48B3-9734-1AED90575D91}"/>
    <cellStyle name="20% - Accent5" xfId="35" builtinId="46" customBuiltin="1"/>
    <cellStyle name="20% - Accent5 2" xfId="77" xr:uid="{58CC2A59-3637-4872-8671-0BD8F480F03B}"/>
    <cellStyle name="20% - Accent5 2 2" xfId="78" xr:uid="{A0513C86-26E7-45F0-B224-2A5297E4DFAD}"/>
    <cellStyle name="20% - Accent5 2 3" xfId="79" xr:uid="{81073D45-9303-4731-BBF6-C26B89D3C19E}"/>
    <cellStyle name="20% - Accent5 3" xfId="80" xr:uid="{425780AD-82C4-4ADE-A748-F519A4DF1E9E}"/>
    <cellStyle name="20% - Accent5 3 2" xfId="81" xr:uid="{B2498658-8C8F-4953-ABF8-88DA6025BF08}"/>
    <cellStyle name="20% - Accent5 4" xfId="82" xr:uid="{19A45D7F-9FBF-43A8-B2F8-D3E265436408}"/>
    <cellStyle name="20% - Accent5 4 2" xfId="83" xr:uid="{E8B4F92E-9DD1-43FA-B12D-34528BC3620C}"/>
    <cellStyle name="20% - Accent5 5" xfId="84" xr:uid="{6CD0F4ED-2744-46E1-8A8D-E5C87019C15F}"/>
    <cellStyle name="20% - Accent6" xfId="39" builtinId="50" customBuiltin="1"/>
    <cellStyle name="20% - Accent6 2" xfId="85" xr:uid="{A09A5F0C-9995-41C3-903E-43B5DC1C7173}"/>
    <cellStyle name="20% - Accent6 2 2" xfId="86" xr:uid="{459FC4E3-AA0F-493E-8E0B-DFCBE21982DF}"/>
    <cellStyle name="20% - Accent6 2 3" xfId="87" xr:uid="{2F098EB8-DB2E-4885-9B36-F911AB3599AF}"/>
    <cellStyle name="20% - Accent6 3" xfId="88" xr:uid="{DEEF4FFB-CEC6-4628-BA34-EF291418870D}"/>
    <cellStyle name="20% - Accent6 3 2" xfId="89" xr:uid="{B5465709-1A25-45C0-8322-C215E6052090}"/>
    <cellStyle name="20% - Accent6 4" xfId="90" xr:uid="{BB96A8DD-9659-48BC-8AE1-DC12AB7335C9}"/>
    <cellStyle name="20% - Accent6 4 2" xfId="91" xr:uid="{7472F429-D87F-4CB3-B0D7-C3951D51F5CA}"/>
    <cellStyle name="20% - Accent6 5" xfId="92" xr:uid="{8218A56F-EB6E-4E60-B800-46366700D2C6}"/>
    <cellStyle name="40% - Accent1" xfId="20" builtinId="31" customBuiltin="1"/>
    <cellStyle name="40% - Accent1 2" xfId="93" xr:uid="{AA3F6304-265E-4900-8E96-130F7C2740A6}"/>
    <cellStyle name="40% - Accent1 2 2" xfId="94" xr:uid="{0A023F20-8E9D-4FEF-AF17-729EFB1C288D}"/>
    <cellStyle name="40% - Accent1 2 3" xfId="95" xr:uid="{5B59982F-9275-4B5E-AB9C-9BD94E585A7F}"/>
    <cellStyle name="40% - Accent1 3" xfId="96" xr:uid="{289E1C28-A84A-4D88-B0E9-14B3842C68C5}"/>
    <cellStyle name="40% - Accent1 3 2" xfId="97" xr:uid="{56E85209-B9DD-4BAF-A1DE-A15E1432CF15}"/>
    <cellStyle name="40% - Accent1 4" xfId="98" xr:uid="{7AB71F11-4C20-4731-88ED-DA2E286BFD61}"/>
    <cellStyle name="40% - Accent1 4 2" xfId="99" xr:uid="{6D111E75-890D-4BAC-BF26-A840EF6A1503}"/>
    <cellStyle name="40% - Accent1 5" xfId="100" xr:uid="{22B12166-3602-452D-A1FA-8371C514C11E}"/>
    <cellStyle name="40% - Accent2" xfId="24" builtinId="35" customBuiltin="1"/>
    <cellStyle name="40% - Accent2 2" xfId="101" xr:uid="{A92BDC29-1E35-49C6-A2EA-922292A34CFF}"/>
    <cellStyle name="40% - Accent2 2 2" xfId="102" xr:uid="{7A3C4121-75FF-40EB-B3FE-E4C562639D52}"/>
    <cellStyle name="40% - Accent2 2 3" xfId="103" xr:uid="{22403FF7-303E-421D-A0A6-9EB6BD54506E}"/>
    <cellStyle name="40% - Accent2 3" xfId="104" xr:uid="{51921477-482D-43D7-9CDA-630B8215871F}"/>
    <cellStyle name="40% - Accent2 3 2" xfId="105" xr:uid="{AEA43D19-99B2-46F0-B922-C18BD6C27EF4}"/>
    <cellStyle name="40% - Accent2 4" xfId="106" xr:uid="{A52ED7EA-39BA-46AB-B91C-F8F3C9E2723F}"/>
    <cellStyle name="40% - Accent2 4 2" xfId="107" xr:uid="{CD283F35-34C4-4AB0-A8F5-53C7D1B6F4BF}"/>
    <cellStyle name="40% - Accent2 5" xfId="108" xr:uid="{29A7EC36-AC03-4FD6-B236-91718035D693}"/>
    <cellStyle name="40% - Accent3" xfId="28" builtinId="39" customBuiltin="1"/>
    <cellStyle name="40% - Accent3 2" xfId="109" xr:uid="{5824EA60-28D6-464C-B446-F463569EC036}"/>
    <cellStyle name="40% - Accent3 2 2" xfId="110" xr:uid="{70D92D1E-3413-453B-9215-63A2E714187E}"/>
    <cellStyle name="40% - Accent3 2 3" xfId="111" xr:uid="{6D34CC3B-2359-472E-B281-1E693DF302E2}"/>
    <cellStyle name="40% - Accent3 3" xfId="112" xr:uid="{15626085-5609-4B91-B7EF-69E7E6146B13}"/>
    <cellStyle name="40% - Accent3 3 2" xfId="113" xr:uid="{D06B6D59-6BDC-4514-BD83-0C30B1E7BA7F}"/>
    <cellStyle name="40% - Accent3 4" xfId="114" xr:uid="{438995DC-08F0-4907-8045-6B6A6531ACFD}"/>
    <cellStyle name="40% - Accent3 4 2" xfId="115" xr:uid="{DB8DBD38-D342-41C1-9B87-891C6F81A051}"/>
    <cellStyle name="40% - Accent3 5" xfId="116" xr:uid="{FA087427-9635-4775-A12A-CA78D985B6C6}"/>
    <cellStyle name="40% - Accent4" xfId="32" builtinId="43" customBuiltin="1"/>
    <cellStyle name="40% - Accent4 2" xfId="117" xr:uid="{17B8ADFF-9F7C-4C1C-8F99-A714219BDE71}"/>
    <cellStyle name="40% - Accent4 2 2" xfId="118" xr:uid="{6BE52FE5-0DED-43B3-A419-BFE7344DC6C6}"/>
    <cellStyle name="40% - Accent4 2 3" xfId="119" xr:uid="{6CCC2EA2-44BE-4DD7-96F6-59AD41CB82E4}"/>
    <cellStyle name="40% - Accent4 3" xfId="120" xr:uid="{17E1903B-FCC2-45E1-B767-AED0B094F256}"/>
    <cellStyle name="40% - Accent4 3 2" xfId="121" xr:uid="{3E4FC91F-359D-4D62-9B7E-6F146A0CB831}"/>
    <cellStyle name="40% - Accent4 4" xfId="122" xr:uid="{0D99DE08-387B-4A48-8161-2F9A7F8BBA15}"/>
    <cellStyle name="40% - Accent4 4 2" xfId="123" xr:uid="{AEF1BAAA-3F15-447A-B50B-E18847DBA77D}"/>
    <cellStyle name="40% - Accent4 5" xfId="124" xr:uid="{A1D5B231-E4F6-4000-AED5-2DCB2453FBC5}"/>
    <cellStyle name="40% - Accent5" xfId="36" builtinId="47" customBuiltin="1"/>
    <cellStyle name="40% - Accent5 2" xfId="125" xr:uid="{87E9B646-DE57-4455-9C58-DEB74AADEBEA}"/>
    <cellStyle name="40% - Accent5 2 2" xfId="126" xr:uid="{634A0CE8-87C3-4EBF-B59C-57230660FAB7}"/>
    <cellStyle name="40% - Accent5 2 3" xfId="127" xr:uid="{0001BC3F-D14B-4C7B-9ED5-829245F9E91E}"/>
    <cellStyle name="40% - Accent5 3" xfId="128" xr:uid="{FDDA0B7B-D70D-4176-9097-5C689C6365BA}"/>
    <cellStyle name="40% - Accent5 3 2" xfId="129" xr:uid="{98F51912-8128-4B9B-9AD5-1D399BB3DB69}"/>
    <cellStyle name="40% - Accent5 4" xfId="130" xr:uid="{AFC5E0ED-9851-4C57-8CF9-3AA297C77D9B}"/>
    <cellStyle name="40% - Accent5 4 2" xfId="131" xr:uid="{DF87E412-A14A-4C4A-A2CB-8B1AA7489F0D}"/>
    <cellStyle name="40% - Accent5 5" xfId="132" xr:uid="{1D259A21-7D38-45A4-9FCB-7874D2C94873}"/>
    <cellStyle name="40% - Accent6" xfId="40" builtinId="51" customBuiltin="1"/>
    <cellStyle name="40% - Accent6 2" xfId="133" xr:uid="{EB4AE6FC-0447-46B6-9127-EF7B2162D1D9}"/>
    <cellStyle name="40% - Accent6 2 2" xfId="134" xr:uid="{9E7AF21B-C715-475E-909D-2A39882162B7}"/>
    <cellStyle name="40% - Accent6 2 3" xfId="135" xr:uid="{749ED1CD-994E-47D3-B7BA-F0FBDE45C51A}"/>
    <cellStyle name="40% - Accent6 3" xfId="136" xr:uid="{26EFF411-1800-4E43-864C-5D01DA287844}"/>
    <cellStyle name="40% - Accent6 3 2" xfId="137" xr:uid="{75641BED-18E4-4FF6-9D25-EE59E2AB099B}"/>
    <cellStyle name="40% - Accent6 4" xfId="138" xr:uid="{0DDFC21D-257F-470A-BEB4-EF147AA53CB9}"/>
    <cellStyle name="40% - Accent6 4 2" xfId="139" xr:uid="{714243E1-8384-429F-A6CD-E2815576FC06}"/>
    <cellStyle name="40% - Accent6 5" xfId="140" xr:uid="{005E7477-E356-48DF-A792-6B4A15742EE8}"/>
    <cellStyle name="60% - Accent1" xfId="21" builtinId="32" customBuiltin="1"/>
    <cellStyle name="60% - Accent1 2" xfId="141" xr:uid="{2A0BA373-1D1A-462F-A4FC-CC207CA7F86A}"/>
    <cellStyle name="60% - Accent1 2 2" xfId="142" xr:uid="{36EDE703-02B4-427B-941F-0108FD2EE642}"/>
    <cellStyle name="60% - Accent1 2 3" xfId="143" xr:uid="{8C11E5B3-36D0-4B2E-B215-35CBD9B98753}"/>
    <cellStyle name="60% - Accent1 3" xfId="144" xr:uid="{887B0DE6-482D-4718-991B-0DF2836C295D}"/>
    <cellStyle name="60% - Accent1 4" xfId="145" xr:uid="{A9760FF7-D21B-49D1-BB41-3337B5A6BE15}"/>
    <cellStyle name="60% - Accent1 5" xfId="146" xr:uid="{4F892E3E-43A0-4A14-AFBE-22FE1D2B3435}"/>
    <cellStyle name="60% - Accent2" xfId="25" builtinId="36" customBuiltin="1"/>
    <cellStyle name="60% - Accent2 2" xfId="147" xr:uid="{DACD375E-A7F1-460D-AE95-1D7F805EA96A}"/>
    <cellStyle name="60% - Accent2 2 2" xfId="148" xr:uid="{C78C339C-4D81-4018-90B9-47A4FE4B0DA4}"/>
    <cellStyle name="60% - Accent2 2 3" xfId="149" xr:uid="{F17FC7C7-AAC4-493B-94D9-CF0F134CE262}"/>
    <cellStyle name="60% - Accent2 3" xfId="150" xr:uid="{FBF35311-8038-45D0-AF5B-534E021AAC46}"/>
    <cellStyle name="60% - Accent2 4" xfId="151" xr:uid="{04F4E98B-9653-4AE0-B615-AF7E51E53C53}"/>
    <cellStyle name="60% - Accent2 5" xfId="152" xr:uid="{3D03AA6D-5E31-4593-8E2C-167A62F407F7}"/>
    <cellStyle name="60% - Accent3" xfId="29" builtinId="40" customBuiltin="1"/>
    <cellStyle name="60% - Accent3 2" xfId="153" xr:uid="{A6B6E90E-DC86-4D38-B1C1-783442966328}"/>
    <cellStyle name="60% - Accent3 2 2" xfId="154" xr:uid="{37E33959-BD83-4B9F-BF8A-B7D1594F203A}"/>
    <cellStyle name="60% - Accent3 2 3" xfId="155" xr:uid="{CCAF01DD-9A41-4912-B178-5D9459D13791}"/>
    <cellStyle name="60% - Accent3 3" xfId="156" xr:uid="{681EBAD3-72F5-4F7A-983E-4AD75052091D}"/>
    <cellStyle name="60% - Accent3 4" xfId="157" xr:uid="{8254D946-5F13-41CA-A24A-2204495DBD71}"/>
    <cellStyle name="60% - Accent3 5" xfId="158" xr:uid="{A6EB9D95-9FFC-4418-967D-D95C15FD5AB8}"/>
    <cellStyle name="60% - Accent4" xfId="33" builtinId="44" customBuiltin="1"/>
    <cellStyle name="60% - Accent4 2" xfId="159" xr:uid="{692072A7-AFBA-4B93-91CE-192FC8354F10}"/>
    <cellStyle name="60% - Accent4 2 2" xfId="160" xr:uid="{C285A05D-BB94-4759-AB41-8D4C31011B89}"/>
    <cellStyle name="60% - Accent4 2 3" xfId="161" xr:uid="{CBC9F09B-1F7E-4715-B82E-C512C28E3375}"/>
    <cellStyle name="60% - Accent4 3" xfId="162" xr:uid="{DECB6F23-1BEE-4836-A637-5A61D8C55419}"/>
    <cellStyle name="60% - Accent4 4" xfId="163" xr:uid="{2F5B21AD-1F8D-4EC9-A514-12DF732ED9B3}"/>
    <cellStyle name="60% - Accent4 5" xfId="164" xr:uid="{68013A8F-2AE8-404A-A999-B3FADEC3F01E}"/>
    <cellStyle name="60% - Accent5" xfId="37" builtinId="48" customBuiltin="1"/>
    <cellStyle name="60% - Accent5 2" xfId="165" xr:uid="{74084F00-E1E5-4028-9947-F3378D79DB25}"/>
    <cellStyle name="60% - Accent5 2 2" xfId="166" xr:uid="{90D59CD9-B359-4B8C-A9EC-C8CC3BB90EDF}"/>
    <cellStyle name="60% - Accent5 2 3" xfId="167" xr:uid="{A232FD7E-DD84-497B-9841-6AADEA1F55F6}"/>
    <cellStyle name="60% - Accent5 3" xfId="168" xr:uid="{54AB4568-B284-498E-8990-6F5036DF29A8}"/>
    <cellStyle name="60% - Accent5 4" xfId="169" xr:uid="{5740DB56-DA92-4594-9118-61BF83486912}"/>
    <cellStyle name="60% - Accent5 5" xfId="170" xr:uid="{AA8728A0-3698-4629-823B-E605265DB4F8}"/>
    <cellStyle name="60% - Accent6" xfId="41" builtinId="52" customBuiltin="1"/>
    <cellStyle name="60% - Accent6 2" xfId="171" xr:uid="{7DFDFD25-D460-4EB4-8BA2-7E0A0C940959}"/>
    <cellStyle name="60% - Accent6 2 2" xfId="172" xr:uid="{91ADC84D-4E14-443C-8814-C7E2B9C557C4}"/>
    <cellStyle name="60% - Accent6 2 3" xfId="173" xr:uid="{6BE38E1F-7A9B-4386-BB2E-B1537F43CF30}"/>
    <cellStyle name="60% - Accent6 3" xfId="174" xr:uid="{30521479-F208-4FCE-97BB-A77E50799C10}"/>
    <cellStyle name="60% - Accent6 4" xfId="175" xr:uid="{4EA0FB25-BD1A-4A98-A305-2DAB186577AC}"/>
    <cellStyle name="60% - Accent6 5" xfId="176" xr:uid="{164A2DF5-D1AC-48AB-BA98-1D02EB2C5E40}"/>
    <cellStyle name="Accent1" xfId="18" builtinId="29" customBuiltin="1"/>
    <cellStyle name="Accent1 - 20%" xfId="177" xr:uid="{C1C65B06-8352-4584-B2CB-DB2ED73C3E2C}"/>
    <cellStyle name="Accent1 - 40%" xfId="178" xr:uid="{C8B9EFBA-EB6C-4B11-AF53-8CADB0138255}"/>
    <cellStyle name="Accent1 - 60%" xfId="179" xr:uid="{2189B20B-8C35-4607-9E2C-C9B9F36D3E4C}"/>
    <cellStyle name="Accent1 2" xfId="180" xr:uid="{02F8F1E0-F2E7-4187-898B-69933B5CA31A}"/>
    <cellStyle name="Accent1 2 2" xfId="181" xr:uid="{55B3E463-87D9-4D51-955F-47FCE64F5544}"/>
    <cellStyle name="Accent1 2 3" xfId="182" xr:uid="{5CB9E3EC-56D9-4970-9655-8C1205F38A29}"/>
    <cellStyle name="Accent1 3" xfId="183" xr:uid="{32C81121-439D-43CB-987A-DD1C2F484199}"/>
    <cellStyle name="Accent1 4" xfId="184" xr:uid="{0C83D4E5-CACE-485E-A8DC-5106638E4586}"/>
    <cellStyle name="Accent1 5" xfId="185" xr:uid="{E4D44EF4-9C9F-4BA5-9646-018BD5A500C7}"/>
    <cellStyle name="Accent2" xfId="22" builtinId="33" customBuiltin="1"/>
    <cellStyle name="Accent2 - 20%" xfId="186" xr:uid="{51932107-22B6-445A-9E3E-5342EDF6C3F7}"/>
    <cellStyle name="Accent2 - 40%" xfId="187" xr:uid="{8750A53A-E478-49AA-B2BE-19A2C422E6AF}"/>
    <cellStyle name="Accent2 - 60%" xfId="188" xr:uid="{B38CA3BE-9D9D-4C84-AE43-117E296B0F11}"/>
    <cellStyle name="Accent2 2" xfId="189" xr:uid="{A182DFA7-F5FC-4A0F-9739-BF14FE15EA35}"/>
    <cellStyle name="Accent2 2 2" xfId="190" xr:uid="{A2A0914C-E85E-4074-86BA-A89FD6A1C9FF}"/>
    <cellStyle name="Accent2 2 3" xfId="191" xr:uid="{7638C3AA-4A96-40CE-B322-A995B98EFC27}"/>
    <cellStyle name="Accent2 3" xfId="192" xr:uid="{6EF83637-1467-4A00-861B-208A6F94312A}"/>
    <cellStyle name="Accent2 4" xfId="193" xr:uid="{40CAE685-A478-4B92-B871-7B13017FBCC1}"/>
    <cellStyle name="Accent2 5" xfId="194" xr:uid="{D62CCE02-43AF-4EC1-913B-AE2BA0C078F1}"/>
    <cellStyle name="Accent3" xfId="26" builtinId="37" customBuiltin="1"/>
    <cellStyle name="Accent3 - 20%" xfId="195" xr:uid="{E425E536-6D21-4953-8CEE-7B5C4ECC072C}"/>
    <cellStyle name="Accent3 - 40%" xfId="196" xr:uid="{8E7E2EB9-BDD9-4C06-B1BD-C27874224928}"/>
    <cellStyle name="Accent3 - 60%" xfId="197" xr:uid="{24278E6E-6859-48F1-B0AA-E9793F6DFB89}"/>
    <cellStyle name="Accent3 2" xfId="198" xr:uid="{795A6C70-24AB-42E1-AEEB-C3422C3CA4E2}"/>
    <cellStyle name="Accent3 2 2" xfId="199" xr:uid="{54AFEB31-0232-4997-B1AB-A43157477541}"/>
    <cellStyle name="Accent3 2 3" xfId="200" xr:uid="{DD9AF755-4165-40C9-9DBD-7FE1D4BADFA3}"/>
    <cellStyle name="Accent3 3" xfId="201" xr:uid="{FF19F5D7-9365-486C-8439-9B69205E8F79}"/>
    <cellStyle name="Accent3 4" xfId="202" xr:uid="{4FDD5EBE-85E8-4DBB-9325-99EB60D049A6}"/>
    <cellStyle name="Accent3 5" xfId="203" xr:uid="{FD180ED0-6E2F-4432-952B-661E5F560F1E}"/>
    <cellStyle name="Accent4" xfId="30" builtinId="41" customBuiltin="1"/>
    <cellStyle name="Accent4 - 20%" xfId="204" xr:uid="{050B9A56-4D5F-49AD-A4CA-41D40CC79549}"/>
    <cellStyle name="Accent4 - 40%" xfId="205" xr:uid="{259FA8EB-549E-4941-830F-69B2E53779D7}"/>
    <cellStyle name="Accent4 - 60%" xfId="206" xr:uid="{63D03007-C0C1-4550-BF3C-346094768D92}"/>
    <cellStyle name="Accent4 2" xfId="207" xr:uid="{F1241008-AC08-4A19-AA57-CA6D53E32E81}"/>
    <cellStyle name="Accent4 2 2" xfId="208" xr:uid="{7363F0E5-9C2A-4021-90B6-F475C35E9600}"/>
    <cellStyle name="Accent4 2 3" xfId="209" xr:uid="{C355C719-09D0-4487-A6D2-0FE7E5C174B7}"/>
    <cellStyle name="Accent4 3" xfId="210" xr:uid="{259A84D2-C3CD-4C89-A604-2782FCCF6962}"/>
    <cellStyle name="Accent4 4" xfId="211" xr:uid="{4EC5686F-C1A1-4AFC-B6B3-0028C1AC1AC0}"/>
    <cellStyle name="Accent4 5" xfId="212" xr:uid="{ABE6642A-3E56-4E88-937E-59513F10F522}"/>
    <cellStyle name="Accent5" xfId="34" builtinId="45" customBuiltin="1"/>
    <cellStyle name="Accent5 - 20%" xfId="213" xr:uid="{EBE58353-C285-4CF0-961B-FBE5496B6D2A}"/>
    <cellStyle name="Accent5 - 40%" xfId="214" xr:uid="{47B708F2-15DA-4DEE-B55B-EF900874B71E}"/>
    <cellStyle name="Accent5 - 60%" xfId="215" xr:uid="{0230AEE3-1D10-439B-9FA9-E54B123DFF29}"/>
    <cellStyle name="Accent5 2" xfId="216" xr:uid="{14F72DF9-6BB3-44BD-919D-DE89A47F0727}"/>
    <cellStyle name="Accent5 2 2" xfId="217" xr:uid="{6683CFCE-A258-4917-A902-2C9920F328AE}"/>
    <cellStyle name="Accent5 2 3" xfId="218" xr:uid="{E6C073D7-D5B6-4F7A-9597-A6C10F44E692}"/>
    <cellStyle name="Accent5 3" xfId="219" xr:uid="{19FA334B-F3F8-498D-AEF6-81E6A307C539}"/>
    <cellStyle name="Accent5 4" xfId="220" xr:uid="{7424B96C-ACFA-456D-B5ED-C2BA07B62024}"/>
    <cellStyle name="Accent5 5" xfId="221" xr:uid="{78E6F14C-2CA8-4015-9134-F218BAD0E085}"/>
    <cellStyle name="Accent6" xfId="38" builtinId="49" customBuiltin="1"/>
    <cellStyle name="Accent6 - 20%" xfId="222" xr:uid="{C143ABF6-8892-4345-9D9B-593921916E04}"/>
    <cellStyle name="Accent6 - 40%" xfId="223" xr:uid="{634A9344-5B6A-400B-8222-B20EB5C0C32A}"/>
    <cellStyle name="Accent6 - 60%" xfId="224" xr:uid="{8CB7F4D1-2EFB-4497-8442-0FD4EEFE9E7B}"/>
    <cellStyle name="Accent6 2" xfId="225" xr:uid="{F6B5DCB3-748D-4187-9EC7-A7FC4827B138}"/>
    <cellStyle name="Accent6 2 2" xfId="226" xr:uid="{686D58B9-44EF-43F0-9230-E497F6A7D15A}"/>
    <cellStyle name="Accent6 2 3" xfId="227" xr:uid="{7238F67F-EFEE-4CA4-B61A-798257E538B7}"/>
    <cellStyle name="Accent6 3" xfId="228" xr:uid="{E651CA6C-8C70-4122-B0E9-724A695E2A60}"/>
    <cellStyle name="Accent6 4" xfId="229" xr:uid="{818152C9-6305-4217-8572-A2A20D8186D6}"/>
    <cellStyle name="Accent6 5" xfId="230" xr:uid="{DF1CD159-C241-4709-BA4E-3BE56B5B77A1}"/>
    <cellStyle name="Adjustable" xfId="231" xr:uid="{AE21FFD6-8A30-430B-B5C4-E6732F0DF35E}"/>
    <cellStyle name="Adjustable 2" xfId="232" xr:uid="{2FF0B5DB-9B69-40DA-827A-51578A712098}"/>
    <cellStyle name="ÅëÈ­ [0]_±âÅ¸" xfId="233" xr:uid="{AE9C2EA8-5917-477F-8D80-26F1A7921F07}"/>
    <cellStyle name="ÅëÈ­_±âÅ¸" xfId="234" xr:uid="{3DBAD361-BA16-4FA0-A75B-03F24A7D9FCB}"/>
    <cellStyle name="ÄÞ¸¶ [0]_±âÅ¸" xfId="235" xr:uid="{71308DBB-17E3-4AB4-B863-F4DA010B3EC1}"/>
    <cellStyle name="ÄÞ¸¶_±âÅ¸" xfId="236" xr:uid="{69447D76-AEB7-44AD-B321-8DBDCB73D08A}"/>
    <cellStyle name="Bad" xfId="7" builtinId="27" customBuiltin="1"/>
    <cellStyle name="Bad 2" xfId="237" xr:uid="{468240E1-6E48-4D70-AC2B-BEBE2A4A96CC}"/>
    <cellStyle name="Bad 2 2" xfId="238" xr:uid="{6D3013E5-87D7-4E7D-BAF5-B2A49EFF5B43}"/>
    <cellStyle name="Bad 2 3" xfId="239" xr:uid="{F2686D1B-7712-49DF-8E9D-D490164BAD96}"/>
    <cellStyle name="Bad 3" xfId="240" xr:uid="{5145B6D4-F3C4-480C-867C-4DDA9E5D8795}"/>
    <cellStyle name="Bad 4" xfId="241" xr:uid="{FB94D5E1-604F-4E32-AB6A-1DBD7591D2E1}"/>
    <cellStyle name="Bad 5" xfId="242" xr:uid="{205A368E-B3C5-433F-A480-8F01C6BDFE39}"/>
    <cellStyle name="Best" xfId="243" xr:uid="{72A769F8-2AA6-4076-90EF-01DD0A5B2B90}"/>
    <cellStyle name="Best 2" xfId="244" xr:uid="{1C63DADA-099C-4AA1-AA02-0C3B4278F4C9}"/>
    <cellStyle name="BORDERS" xfId="245" xr:uid="{6BD3D0AE-8643-47A9-8C72-550B7D543E50}"/>
    <cellStyle name="Ç¥ÁØ_¿ù°£¿ä¾àº¸°í" xfId="246" xr:uid="{A03AFE5E-5789-48C5-A061-0E65A617DDD5}"/>
    <cellStyle name="Calc Currency (0)" xfId="247" xr:uid="{B9A42AE9-177F-4E04-ACAD-F14AECC34269}"/>
    <cellStyle name="Calc Currency (0) 2" xfId="248" xr:uid="{9B5FED27-CEC8-483B-9390-108BDF57070A}"/>
    <cellStyle name="Calc Currency (0) 3" xfId="249" xr:uid="{E4F98E9D-270F-40AF-83BF-351B657EEFB8}"/>
    <cellStyle name="Calc Currency (0) 4" xfId="250" xr:uid="{3C953291-0594-49E4-A77F-83FC6E904073}"/>
    <cellStyle name="Calculation" xfId="11" builtinId="22" customBuiltin="1"/>
    <cellStyle name="Calculation 2" xfId="251" xr:uid="{8828B30A-AE29-4DDD-9D68-97AD6C0ECC20}"/>
    <cellStyle name="Calculation 2 2" xfId="252" xr:uid="{7E5F93AF-9887-480E-9B34-E7F83ECB7993}"/>
    <cellStyle name="Calculation 2 3" xfId="253" xr:uid="{318E1EC4-18A4-4DBA-9E2B-933EE33A96C0}"/>
    <cellStyle name="Calculation 3" xfId="254" xr:uid="{6160D761-7680-4FA2-991C-0350431A9ABB}"/>
    <cellStyle name="Calculation 4" xfId="255" xr:uid="{9AC2CD41-5FD6-4BF2-8580-2C880DF09978}"/>
    <cellStyle name="Calculation 5" xfId="256" xr:uid="{2E27E610-495B-4C3D-B040-62EFB6C25B4F}"/>
    <cellStyle name="Check Cell" xfId="13" builtinId="23" customBuiltin="1"/>
    <cellStyle name="Check Cell 2" xfId="257" xr:uid="{14DCB161-BEBF-46F6-8C9D-D20816EBC02C}"/>
    <cellStyle name="Check Cell 2 2" xfId="258" xr:uid="{AAAC4ECD-EBBB-44B8-A760-4C4600ED0F89}"/>
    <cellStyle name="Check Cell 2 3" xfId="259" xr:uid="{CFCB28BE-4E9F-4084-B19A-C9F5D3253708}"/>
    <cellStyle name="Check Cell 3" xfId="260" xr:uid="{EBB1A28F-6476-47B9-A2D7-8B32707F9106}"/>
    <cellStyle name="Check Cell 4" xfId="261" xr:uid="{DA811ED4-E672-4383-A972-362FCDDFB432}"/>
    <cellStyle name="Check Cell 5" xfId="262" xr:uid="{EB379B57-FDB1-43B7-AB5F-3BA4CF09A2AD}"/>
    <cellStyle name="ÇÏÀÌÆÛ¸µÅ©" xfId="263" xr:uid="{61DC787D-C840-4FE2-81CA-064B2BB5FF96}"/>
    <cellStyle name="Comma  - Style1" xfId="264" xr:uid="{FF7FD97F-1C7B-4EF8-8C76-FAAB2D7F8D2A}"/>
    <cellStyle name="Comma  - Style2" xfId="265" xr:uid="{38F5991A-B3A3-4C6B-9B61-565C52EDF925}"/>
    <cellStyle name="Comma  - Style3" xfId="266" xr:uid="{1F5FE4A9-048A-4238-BCC1-1D963565DAD3}"/>
    <cellStyle name="Comma  - Style4" xfId="267" xr:uid="{22967936-F056-41BF-9E40-10307A1D1296}"/>
    <cellStyle name="Comma  - Style5" xfId="268" xr:uid="{6579F5FE-CF85-4E9A-993D-1BCE584B05E9}"/>
    <cellStyle name="Comma  - Style6" xfId="269" xr:uid="{2B28767B-931A-49BB-8471-ABDA7894963C}"/>
    <cellStyle name="Comma  - Style7" xfId="270" xr:uid="{6D564005-E126-4B24-9EF9-72A3354A9ACF}"/>
    <cellStyle name="Comma  - Style8" xfId="271" xr:uid="{B79D00D5-776B-4A15-96F4-0FCEC274CC50}"/>
    <cellStyle name="Comma 10" xfId="272" xr:uid="{7C46540F-D56D-4923-9A3D-FB311368F265}"/>
    <cellStyle name="Comma 10 10" xfId="273" xr:uid="{9E8EAD8A-191E-4F32-8128-805598D1C415}"/>
    <cellStyle name="Comma 10 2" xfId="274" xr:uid="{D18ECDA1-9166-4986-957E-944D90D9A948}"/>
    <cellStyle name="Comma 10 2 2" xfId="275" xr:uid="{99548FDC-E385-43EC-AA4C-2D039AA9D7BA}"/>
    <cellStyle name="Comma 10 2 2 2" xfId="276" xr:uid="{B506B5E2-9441-4925-9354-4143E2C91133}"/>
    <cellStyle name="Comma 10 2 3" xfId="277" xr:uid="{E817CD48-8D56-4900-BD2A-E120CEFA312D}"/>
    <cellStyle name="Comma 10 3" xfId="278" xr:uid="{6BAA2D64-F951-4E1C-979A-84F035C672B2}"/>
    <cellStyle name="Comma 10_CRU PROC" xfId="279" xr:uid="{BD2E6E4B-FBB2-480F-B552-379EC4A35BE1}"/>
    <cellStyle name="Comma 11" xfId="280" xr:uid="{04D6A393-4255-4E3C-9FBC-B21441155E1E}"/>
    <cellStyle name="Comma 11 2" xfId="281" xr:uid="{B9CB4300-D6D9-41FD-92C8-F922C2F887EA}"/>
    <cellStyle name="Comma 12" xfId="282" xr:uid="{5A56378E-4F9C-4F0E-98B1-68CAF7EB97F4}"/>
    <cellStyle name="Comma 12 2" xfId="283" xr:uid="{4D13C5B1-1163-4E32-A460-22704B60FFC0}"/>
    <cellStyle name="Comma 12 2 2" xfId="284" xr:uid="{3E62E13E-0DAD-490F-88DE-0141E7F4B8DF}"/>
    <cellStyle name="Comma 12 2 3" xfId="285" xr:uid="{2577B14D-E2CF-4032-BFC9-8A59E6D70AFF}"/>
    <cellStyle name="Comma 12 3" xfId="286" xr:uid="{342058AB-4CB4-406E-9DD8-1114391F1562}"/>
    <cellStyle name="Comma 13" xfId="287" xr:uid="{4306FDEB-A88D-49E2-90B0-767680A0F56C}"/>
    <cellStyle name="Comma 14" xfId="288" xr:uid="{A3F696CD-3E0A-42D0-89D4-2FBF8D9670CD}"/>
    <cellStyle name="Comma 15" xfId="289" xr:uid="{9A13EFC8-1FBE-46FF-82AC-E7DA5C55085D}"/>
    <cellStyle name="Comma 16" xfId="290" xr:uid="{AA20C9A3-C7A1-461B-9401-E4C6C986E6D5}"/>
    <cellStyle name="Comma 17" xfId="291" xr:uid="{F7CB7BEA-7785-4F79-A75D-41121C4D8E92}"/>
    <cellStyle name="Comma 18" xfId="292" xr:uid="{F4EA9917-D96A-440C-ABA2-C20AC5921D4F}"/>
    <cellStyle name="Comma 18 2" xfId="293" xr:uid="{66032F3A-FADF-411D-A6A5-294293B5894D}"/>
    <cellStyle name="Comma 19" xfId="294" xr:uid="{2860D5AD-5937-4C30-817A-2613797B3C77}"/>
    <cellStyle name="Comma 19 2" xfId="295" xr:uid="{2C5A06FB-8634-406A-818C-8DE1F5B2FCED}"/>
    <cellStyle name="Comma 2" xfId="296" xr:uid="{98855640-67B8-4D0E-A22C-E8BB46C08BDD}"/>
    <cellStyle name="Comma 2 2" xfId="297" xr:uid="{EE522E60-4002-4789-B135-54BC5B7BBC90}"/>
    <cellStyle name="Comma 2 3" xfId="298" xr:uid="{99176C75-F2E1-4D76-9ED5-23A84B0B33FA}"/>
    <cellStyle name="Comma 2 3 2" xfId="299" xr:uid="{60336DC5-0D07-4C30-8476-DC24656626AD}"/>
    <cellStyle name="Comma 2 38" xfId="300" xr:uid="{264397A0-DE7F-4A8B-A7F2-B4A3978CDCC3}"/>
    <cellStyle name="Comma 2 4" xfId="301" xr:uid="{825D5E7F-8B92-428E-B131-0898829B90A4}"/>
    <cellStyle name="Comma 2 4 2" xfId="302" xr:uid="{D6CB61F3-773A-46BB-8699-B1AC6CEFE06E}"/>
    <cellStyle name="Comma 2 4 2 2" xfId="303" xr:uid="{089CB532-44CB-4CC7-9E13-7E57097CBB2C}"/>
    <cellStyle name="Comma 2 4 3" xfId="304" xr:uid="{945B9492-1CEE-468E-BC17-C14AE123ED64}"/>
    <cellStyle name="Comma 2 5" xfId="305" xr:uid="{C9A2C423-5A1A-4A71-8ABC-C991F824788A}"/>
    <cellStyle name="Comma 2 6" xfId="306" xr:uid="{D5E11348-9606-4F4E-9ABC-E1CFA6E5ADC6}"/>
    <cellStyle name="Comma 20" xfId="307" xr:uid="{0F2F9483-D31B-4B02-ACD0-FF0184F40048}"/>
    <cellStyle name="Comma 20 2" xfId="308" xr:uid="{0C1A6D35-A600-4BC1-9FDF-0EF7511DF672}"/>
    <cellStyle name="Comma 21" xfId="309" xr:uid="{96AFF800-5641-417E-998F-D5AE46F4983E}"/>
    <cellStyle name="Comma 21 2" xfId="310" xr:uid="{D1B4DCE6-9A8A-46D8-ADB4-C8AFCAC3DD80}"/>
    <cellStyle name="Comma 22" xfId="311" xr:uid="{3716DDAA-FDA6-4FBF-9C08-E8A896C5261F}"/>
    <cellStyle name="Comma 22 2" xfId="312" xr:uid="{3E829B34-823C-444D-8082-199AEAE0CB4B}"/>
    <cellStyle name="Comma 23" xfId="313" xr:uid="{D2F004B2-CD45-4B3F-8FD5-FC786AEA3D40}"/>
    <cellStyle name="Comma 24" xfId="314" xr:uid="{F83110DC-DFCB-4EFB-BE88-C00A120BC2EA}"/>
    <cellStyle name="Comma 25" xfId="315" xr:uid="{75B4101B-0F49-4E81-925F-A03C58D1AB83}"/>
    <cellStyle name="Comma 26" xfId="316" xr:uid="{D953BD21-0D17-46F3-AD2F-B8C69BF8A122}"/>
    <cellStyle name="Comma 27" xfId="317" xr:uid="{A997C248-8409-4000-A913-21A71CC41116}"/>
    <cellStyle name="Comma 28" xfId="318" xr:uid="{64326727-879C-4394-85D2-297BDAD155F3}"/>
    <cellStyle name="Comma 29" xfId="319" xr:uid="{464A3AE8-F8D6-48E1-8D25-07AF3D7541B6}"/>
    <cellStyle name="Comma 3" xfId="320" xr:uid="{A98D8D9A-B750-4CB2-A1A8-F661411457B9}"/>
    <cellStyle name="Comma 3 2" xfId="321" xr:uid="{DAD332F1-3AFC-42EC-BA00-84D80932787E}"/>
    <cellStyle name="Comma 3 2 2" xfId="322" xr:uid="{901BC27F-B3DE-46BD-9F6A-BF0F1330720E}"/>
    <cellStyle name="Comma 3 3" xfId="323" xr:uid="{44568E7E-C42D-46F4-9AA1-E2B287595F2D}"/>
    <cellStyle name="Comma 3 4" xfId="324" xr:uid="{520B2C08-7940-4929-A308-388F1644F259}"/>
    <cellStyle name="Comma 30" xfId="325" xr:uid="{C4683EC2-BE3C-45ED-B862-CAFE4C364C42}"/>
    <cellStyle name="Comma 31" xfId="326" xr:uid="{5F71BF16-BB7F-45EC-A0A5-176D59474BAA}"/>
    <cellStyle name="Comma 32" xfId="327" xr:uid="{FE18C755-73AC-4C53-97E5-FF8634A0ED64}"/>
    <cellStyle name="Comma 33" xfId="328" xr:uid="{C240BAAD-E8DB-462B-B495-D3758F1CC6AA}"/>
    <cellStyle name="Comma 34" xfId="329" xr:uid="{6796E1A9-5929-42FC-AD41-FB56C1BFD233}"/>
    <cellStyle name="Comma 4" xfId="330" xr:uid="{47F65C38-28E6-4574-A79F-EC38AEBBD893}"/>
    <cellStyle name="Comma 4 2" xfId="331" xr:uid="{34815756-4044-479E-ADE7-C431EC5B2264}"/>
    <cellStyle name="Comma 4 3" xfId="332" xr:uid="{6AA1F10F-1E5C-4A0E-90D1-F8443868D1D1}"/>
    <cellStyle name="Comma 5" xfId="333" xr:uid="{ABBA7C8B-B1E7-4FCE-B265-BB8761F7BF06}"/>
    <cellStyle name="Comma 5 2" xfId="334" xr:uid="{196DAB66-A9B1-4E79-A247-3DDE1B0CC107}"/>
    <cellStyle name="Comma 6" xfId="335" xr:uid="{F91F2069-5EB1-4172-9FEA-45C020BC33C3}"/>
    <cellStyle name="Comma 6 2" xfId="336" xr:uid="{DDE94171-09B6-4ACE-B7E3-DD7B0859CCF2}"/>
    <cellStyle name="Comma 6 3" xfId="337" xr:uid="{1168BBBF-98C2-4723-B6DC-800DCEA4CDB6}"/>
    <cellStyle name="Comma 6_CRU PROC" xfId="338" xr:uid="{459243E6-6783-449C-B73C-A1FE3AE24C75}"/>
    <cellStyle name="Comma 7" xfId="339" xr:uid="{C81EC16E-6202-405B-9326-D717EE630D97}"/>
    <cellStyle name="Comma 7 2" xfId="340" xr:uid="{1BB4FD34-7D33-4636-81EC-7BA977FB0AC5}"/>
    <cellStyle name="Comma 7 3" xfId="341" xr:uid="{CB630505-E43F-425F-9F17-70AFF9283503}"/>
    <cellStyle name="Comma 7_CRU PROC" xfId="342" xr:uid="{E1EC35D6-4989-4AB8-A061-DCDFA73CAD3C}"/>
    <cellStyle name="Comma 8" xfId="343" xr:uid="{EFB52BC3-2FCA-445A-A278-11EF5281B269}"/>
    <cellStyle name="Comma 8 2" xfId="344" xr:uid="{E04406DC-59DF-4D0C-A2D4-CF6E4097ABCF}"/>
    <cellStyle name="Comma 8 3" xfId="345" xr:uid="{70754983-41E3-4CBA-9279-D719940914D9}"/>
    <cellStyle name="Comma 8_CRU PROC" xfId="346" xr:uid="{5503A5C6-F70A-477B-9050-F7CC013B834A}"/>
    <cellStyle name="Comma 9" xfId="347" xr:uid="{6A6C3ABA-6112-4E4A-984C-3CB2B298B665}"/>
    <cellStyle name="Comma 9 2" xfId="348" xr:uid="{330792BD-2806-4987-8290-61764E531C87}"/>
    <cellStyle name="Comma 9 3" xfId="349" xr:uid="{0AE7E1DD-0BDE-4673-8B8F-7C81C44F3E97}"/>
    <cellStyle name="Comma 9_CRU PROC" xfId="350" xr:uid="{B673CC1F-0194-4A12-86AF-CE287865A148}"/>
    <cellStyle name="Comma0" xfId="351" xr:uid="{F7F33AA9-2D1C-4325-B8BB-08031AE12858}"/>
    <cellStyle name="Comma0 2" xfId="352" xr:uid="{B5ABE10A-4414-4582-83BA-55C3246BC53F}"/>
    <cellStyle name="Copied" xfId="353" xr:uid="{CF48F8B0-1678-4FCE-8565-04A587ECE812}"/>
    <cellStyle name="Currency0" xfId="354" xr:uid="{76B66E3F-43D8-4A48-BA9B-47E4CB751EE5}"/>
    <cellStyle name="Currency0 2" xfId="355" xr:uid="{1AF67DE4-5EC8-4982-8E4A-6186C88FA3B3}"/>
    <cellStyle name="Date" xfId="356" xr:uid="{0A7B6EFC-F582-4FDC-8A89-79BA24A28765}"/>
    <cellStyle name="Date 2" xfId="357" xr:uid="{0C9180DF-D7C9-4918-9FF2-D184ACA23B3F}"/>
    <cellStyle name="Emphasis 1 2" xfId="358" xr:uid="{A6E370C9-96D0-48BA-8850-99A1D4B041FC}"/>
    <cellStyle name="Emphasis 2 2" xfId="359" xr:uid="{952F6490-5E9B-4C10-B61B-11469B067518}"/>
    <cellStyle name="Emphasis 3 2" xfId="360" xr:uid="{2C1462A8-46F3-47E2-89C2-D553B8D67AD5}"/>
    <cellStyle name="Entered" xfId="361" xr:uid="{D0D54A4C-8268-4C47-A352-48F894A9360C}"/>
    <cellStyle name="Explanatory Text" xfId="16" builtinId="53" customBuiltin="1"/>
    <cellStyle name="Explanatory Text 2" xfId="362" xr:uid="{F9CCD626-1A2D-46D7-A273-89AD38D7AEB7}"/>
    <cellStyle name="Explanatory Text 2 2" xfId="363" xr:uid="{DBE3CA63-B5E3-43AE-8B43-50CE941B2C08}"/>
    <cellStyle name="Explanatory Text 2 3" xfId="364" xr:uid="{AEB6E35A-F836-48AC-B0B4-412D5EF9C294}"/>
    <cellStyle name="Explanatory Text 3" xfId="365" xr:uid="{04C22FF8-A0E2-4CFC-9C9C-873FD7EF3E59}"/>
    <cellStyle name="Explanatory Text 4" xfId="366" xr:uid="{37B701B9-8FEC-4ABE-A241-AD7137C0752E}"/>
    <cellStyle name="Explanatory Text 5" xfId="367" xr:uid="{B4612A30-B541-4898-B602-927E3CF70187}"/>
    <cellStyle name="FIGURES" xfId="368" xr:uid="{96A65D82-7138-4A1E-B5CD-4B0DDCAD76C8}"/>
    <cellStyle name="Fixed" xfId="369" xr:uid="{E06DF802-3D63-4C6A-ABDB-9268E5D940AE}"/>
    <cellStyle name="Fixed 2" xfId="370" xr:uid="{99BA4A5D-4DD2-4AE6-928C-827A0024BC51}"/>
    <cellStyle name="Good" xfId="6" builtinId="26" customBuiltin="1"/>
    <cellStyle name="Good 2" xfId="371" xr:uid="{CA3A713B-237E-4BFE-9862-D72DBE2D31F8}"/>
    <cellStyle name="Good 2 2" xfId="372" xr:uid="{2479E4C4-E6BF-4BE2-88C0-6758C1AEB094}"/>
    <cellStyle name="Good 2 3" xfId="373" xr:uid="{2CA5AB42-085F-4378-8C59-8B5CB91CA33D}"/>
    <cellStyle name="Good 3" xfId="374" xr:uid="{F741A9BC-BAEE-44EC-B238-4D713DBFD3B5}"/>
    <cellStyle name="Good 4" xfId="375" xr:uid="{E4C7CFAC-8E16-4F87-9BE7-83FAEAE5E1AA}"/>
    <cellStyle name="Good 5" xfId="376" xr:uid="{16D2E868-1997-4696-A2E2-8C7E9C8CD64D}"/>
    <cellStyle name="Grey" xfId="377" xr:uid="{EE53C98F-AFF1-4992-B159-5DFC7A2A40D9}"/>
    <cellStyle name="Grey 2" xfId="378" xr:uid="{E40ECAFE-2E73-4B7A-9D9E-D78E14B83BA4}"/>
    <cellStyle name="Header1" xfId="379" xr:uid="{7F16B5B9-127A-43BA-8B20-0D5B8C1AB7A8}"/>
    <cellStyle name="Header2" xfId="380" xr:uid="{A52BA8B7-F499-431B-8C67-676B83D8C7FF}"/>
    <cellStyle name="Heading 1" xfId="2" builtinId="16" customBuiltin="1"/>
    <cellStyle name="Heading 1 2" xfId="381" xr:uid="{8D97E44D-B2A7-4189-B277-93DBE2E1D804}"/>
    <cellStyle name="Heading 1 2 2" xfId="382" xr:uid="{E39BAE88-4671-44D5-B2D1-0AB0045FB216}"/>
    <cellStyle name="Heading 1 2 3" xfId="383" xr:uid="{E8517C19-8B1E-456A-BC66-6C89BF5B49CB}"/>
    <cellStyle name="Heading 1 2 4" xfId="384" xr:uid="{F6A554A0-8037-404C-B6C9-0E3F61914614}"/>
    <cellStyle name="Heading 1 3" xfId="385" xr:uid="{C619A042-EFDB-44C3-BCE3-CF777BAEBADA}"/>
    <cellStyle name="Heading 1 3 2" xfId="386" xr:uid="{FC67E27D-3B36-4440-872B-482CA57427CB}"/>
    <cellStyle name="Heading 1 4" xfId="387" xr:uid="{A765E766-D16B-4513-A740-B432E989FA0D}"/>
    <cellStyle name="Heading 1 4 2" xfId="388" xr:uid="{F8EA9A8C-5EFC-485C-9ADE-34DB26EDBB5A}"/>
    <cellStyle name="Heading 1 5" xfId="389" xr:uid="{154B0147-D42C-475A-B0AC-1438DFC532D7}"/>
    <cellStyle name="Heading 1 5 2" xfId="390" xr:uid="{EE8EBA0F-FE6F-470C-913A-2402C4314498}"/>
    <cellStyle name="Heading 2" xfId="3" builtinId="17" customBuiltin="1"/>
    <cellStyle name="Heading 2 2" xfId="391" xr:uid="{9A97FEC7-BCA9-4ADA-9645-5BBBE90F09CF}"/>
    <cellStyle name="Heading 2 2 2" xfId="392" xr:uid="{6CDD0449-090C-4AB8-94F4-49315B6EE999}"/>
    <cellStyle name="Heading 2 2 3" xfId="393" xr:uid="{4DB3AB0A-B1B5-40FD-B055-4ED6A637B317}"/>
    <cellStyle name="Heading 2 2 4" xfId="394" xr:uid="{0D560B42-9D19-4B32-9CBC-C7D48CCA3479}"/>
    <cellStyle name="Heading 2 3" xfId="395" xr:uid="{E0BD6A36-653E-45AD-9EA6-28A84EAA035A}"/>
    <cellStyle name="Heading 2 3 2" xfId="396" xr:uid="{C05CDE0A-6B19-4EAA-B9A4-A2AD4BF2F281}"/>
    <cellStyle name="Heading 2 4" xfId="397" xr:uid="{E9DEAA1D-F1D9-4618-A462-F2D87C02E295}"/>
    <cellStyle name="Heading 2 4 2" xfId="398" xr:uid="{E694B482-50D3-42A2-A34E-4DCB365EC23A}"/>
    <cellStyle name="Heading 2 5" xfId="399" xr:uid="{BC032A5E-5AA9-499D-AA94-6B8221A6E99E}"/>
    <cellStyle name="Heading 2 5 2" xfId="400" xr:uid="{D97CD7DE-80E4-478C-9F61-C8AA44FFA38F}"/>
    <cellStyle name="Heading 3" xfId="4" builtinId="18" customBuiltin="1"/>
    <cellStyle name="Heading 3 2" xfId="401" xr:uid="{52760858-51CB-4248-8EDF-80A6D6DB69D0}"/>
    <cellStyle name="Heading 3 2 2" xfId="402" xr:uid="{64D9D728-3376-44A8-9686-A933D6D2A12F}"/>
    <cellStyle name="Heading 3 2 3" xfId="403" xr:uid="{DE4AC86E-641C-4A3A-80C2-9483BEF2E195}"/>
    <cellStyle name="Heading 3 3" xfId="404" xr:uid="{EC4E5024-3F48-4B9D-9BEC-D6FE244C6E65}"/>
    <cellStyle name="Heading 3 4" xfId="405" xr:uid="{995BF0A2-21AD-411C-95A6-EABD65CB1B48}"/>
    <cellStyle name="Heading 3 5" xfId="406" xr:uid="{CBF7813D-7177-4E8E-B8D3-442FADAE662F}"/>
    <cellStyle name="Heading 4" xfId="5" builtinId="19" customBuiltin="1"/>
    <cellStyle name="Heading 4 2" xfId="407" xr:uid="{3482F780-2998-4BCA-B5DA-E5CA6D6A1038}"/>
    <cellStyle name="Heading 4 2 2" xfId="408" xr:uid="{08D60BC9-0A33-407D-B901-A3814991416D}"/>
    <cellStyle name="Heading 4 2 3" xfId="409" xr:uid="{08AD8FB8-3880-4637-8CAC-C9CF55692ABD}"/>
    <cellStyle name="Heading 4 3" xfId="410" xr:uid="{0BAFB4D2-233E-4622-B0A3-E4D55498AD80}"/>
    <cellStyle name="Heading 4 4" xfId="411" xr:uid="{6A70474D-9666-4048-97C0-0FBC2A4860E0}"/>
    <cellStyle name="Heading 4 5" xfId="412" xr:uid="{B28FA12E-1F30-4E1F-8EE3-7A27B0D6A175}"/>
    <cellStyle name="Hyperlink 2" xfId="413" xr:uid="{E2715B10-496F-43B9-B91A-62B93A2B5406}"/>
    <cellStyle name="Hyperlink 3" xfId="414" xr:uid="{F0EEB891-AA9B-4DA7-9302-B91EEFFD4813}"/>
    <cellStyle name="Hyperlink 4" xfId="415" xr:uid="{5CAF9BC1-EA53-43BC-903B-D42422659AD7}"/>
    <cellStyle name="Input" xfId="9" builtinId="20" customBuiltin="1"/>
    <cellStyle name="Input [yellow]" xfId="416" xr:uid="{9192C95C-846D-488C-A77F-E26A75A9118A}"/>
    <cellStyle name="Input [yellow] 2" xfId="417" xr:uid="{8720BDFD-1548-40EE-BBAB-781E0EDA690B}"/>
    <cellStyle name="Input 10" xfId="418" xr:uid="{220CE45F-A35A-45EB-87F4-C614ECE4AE28}"/>
    <cellStyle name="Input 11" xfId="419" xr:uid="{78D4BD06-46BF-4A44-89BF-DDF78B538A93}"/>
    <cellStyle name="Input 12" xfId="420" xr:uid="{6EAF12B1-3356-4D95-94FF-41C04653B96F}"/>
    <cellStyle name="Input 13" xfId="421" xr:uid="{90589B5D-2231-4D4C-96E0-7F231A18FE75}"/>
    <cellStyle name="Input 14" xfId="422" xr:uid="{503FC47F-BDF1-4564-A598-AFBDA60604C9}"/>
    <cellStyle name="Input 15" xfId="423" xr:uid="{F850AE8A-36C4-44BB-AA1A-88FEF75FDE85}"/>
    <cellStyle name="Input 16" xfId="424" xr:uid="{8E455212-BD5B-4787-AA81-DD465D9263CE}"/>
    <cellStyle name="Input 17" xfId="425" xr:uid="{50DFA547-8D60-4765-B5EC-45B8EEC4BDC8}"/>
    <cellStyle name="Input 18" xfId="426" xr:uid="{2989A1D7-212A-4BC7-BED3-7135EE77381F}"/>
    <cellStyle name="Input 19" xfId="427" xr:uid="{099E571A-9B9A-4741-96B5-77C8BB499151}"/>
    <cellStyle name="Input 2" xfId="428" xr:uid="{1FA3355B-3D43-432B-ACC4-883752141FC7}"/>
    <cellStyle name="Input 2 2" xfId="429" xr:uid="{65D8A759-B053-440E-94FA-F2B092A409E7}"/>
    <cellStyle name="Input 2 3" xfId="430" xr:uid="{10ABD7C6-183F-4F23-B13A-A7B57A2334B4}"/>
    <cellStyle name="Input 20" xfId="431" xr:uid="{AD1D17DD-11CC-424D-8231-9C28AF9849CE}"/>
    <cellStyle name="Input 21" xfId="432" xr:uid="{DA7BBCBA-C6BC-4AB3-8903-ED62386CC5F2}"/>
    <cellStyle name="Input 3" xfId="433" xr:uid="{E9F5EA14-9780-4C7A-9B79-C91107719F33}"/>
    <cellStyle name="Input 3 2" xfId="434" xr:uid="{374222EB-6EEE-40AB-90E0-28A371A8F73C}"/>
    <cellStyle name="Input 4" xfId="435" xr:uid="{EB0B871D-AC1C-4785-AC51-6E657A0CC87B}"/>
    <cellStyle name="Input 4 2" xfId="436" xr:uid="{C18DE3A6-448A-44CF-9CBA-5BE8A8164926}"/>
    <cellStyle name="Input 5" xfId="437" xr:uid="{65B4B88B-F107-4FA3-8FD2-0839D8B2BC50}"/>
    <cellStyle name="Input 6" xfId="438" xr:uid="{9C58C22C-A068-42C4-9103-53D59B6E09EE}"/>
    <cellStyle name="Input 7" xfId="439" xr:uid="{896CAE94-416E-48C1-B15B-40FF46F3EEEF}"/>
    <cellStyle name="Input 8" xfId="440" xr:uid="{44D29AA2-BF06-43C2-A335-ECC24BF2E180}"/>
    <cellStyle name="Input 9" xfId="441" xr:uid="{741A7C23-FAB8-4549-9C0A-B316360D966D}"/>
    <cellStyle name="ITEMS" xfId="442" xr:uid="{93F83E45-4682-41A9-B7BE-E30149E648B3}"/>
    <cellStyle name="Linked Cell" xfId="12" builtinId="24" customBuiltin="1"/>
    <cellStyle name="Linked Cell 2" xfId="443" xr:uid="{DC990843-D0C5-4BF4-B650-FFCF2D4BA980}"/>
    <cellStyle name="Linked Cell 2 2" xfId="444" xr:uid="{8AA54402-BA6A-4A65-BC2E-F6B20754767B}"/>
    <cellStyle name="Linked Cell 2 3" xfId="445" xr:uid="{65E8BD1B-1EDE-4700-8117-AF38339FED56}"/>
    <cellStyle name="Linked Cell 3" xfId="446" xr:uid="{A7DA6CC0-7D6A-4DF3-A353-C81D02F245E6}"/>
    <cellStyle name="Linked Cell 4" xfId="447" xr:uid="{F49F688F-D14B-4110-A8E8-95390D2900FB}"/>
    <cellStyle name="Linked Cell 5" xfId="448" xr:uid="{D7C15278-F0A7-44BA-902F-20DE712CCEDA}"/>
    <cellStyle name="m1 - Style1" xfId="449" xr:uid="{B89C91C8-0932-41A0-BF24-3163CB767354}"/>
    <cellStyle name="MANKAD" xfId="450" xr:uid="{33979374-8C6B-44E7-9652-AA1871DC8994}"/>
    <cellStyle name="METRO" xfId="451" xr:uid="{CC7E8320-9656-4C1E-8DF5-AA366DCDD806}"/>
    <cellStyle name="Neutral" xfId="8" builtinId="28" customBuiltin="1"/>
    <cellStyle name="Neutral 2" xfId="452" xr:uid="{5FE44E5E-E9B8-4BD6-8823-8A59168B38A3}"/>
    <cellStyle name="Neutral 2 2" xfId="453" xr:uid="{AE9CDCC2-5A75-4722-924C-74B16ACD8963}"/>
    <cellStyle name="Neutral 2 3" xfId="454" xr:uid="{3F4703D4-CD47-459E-BCC4-65A1EB51169C}"/>
    <cellStyle name="Neutral 3" xfId="455" xr:uid="{ADA51E13-C201-4FB1-A5F1-180BF80EC77D}"/>
    <cellStyle name="Neutral 4" xfId="456" xr:uid="{187FAEEF-F6D9-46AE-AE8E-6842ECD5DA49}"/>
    <cellStyle name="Neutral 5" xfId="457" xr:uid="{D837AD25-9CF7-46E3-B921-E1BBCA7FA75B}"/>
    <cellStyle name="no dec" xfId="458" xr:uid="{A9D20D87-DAD9-4941-AE31-447619721892}"/>
    <cellStyle name="Normal" xfId="0" builtinId="0"/>
    <cellStyle name="Normal - Style1" xfId="459" xr:uid="{1A177C16-E69F-42ED-A841-10F099A5D138}"/>
    <cellStyle name="Normal - Style1 2" xfId="460" xr:uid="{B6684ABB-EB06-4882-BEFF-A7C8034F13D9}"/>
    <cellStyle name="Normal - Style1 2 2" xfId="461" xr:uid="{004C4737-0F5B-4D3C-80F1-3A2A9B5B6B66}"/>
    <cellStyle name="Normal - Style1 3" xfId="462" xr:uid="{1987B37E-753B-44C4-8551-CF50640FF6A6}"/>
    <cellStyle name="Normal - Style1 4" xfId="463" xr:uid="{A942A2C4-824C-4732-AD4B-611FCEB966AA}"/>
    <cellStyle name="Normal - Style1_CRU PROC" xfId="464" xr:uid="{F660A790-9451-45B3-AAA3-E582E5D81AD7}"/>
    <cellStyle name="Normal 10" xfId="465" xr:uid="{DA809312-C31D-43DA-9608-124F93347962}"/>
    <cellStyle name="Normal 10 2" xfId="466" xr:uid="{8D4DDBFE-F594-468B-8BED-CF17CD6C7F49}"/>
    <cellStyle name="Normal 10 2 2" xfId="467" xr:uid="{7B92E811-C289-4205-90A4-B8935E272EB0}"/>
    <cellStyle name="Normal 10 3" xfId="468" xr:uid="{78836DB4-0D51-46FF-8F1E-1743BE386CD3}"/>
    <cellStyle name="Normal 10 3 2" xfId="469" xr:uid="{41F20ECB-DEF7-467A-A6A1-46800D8D2B79}"/>
    <cellStyle name="Normal 10 4" xfId="470" xr:uid="{CFFBCA4A-E734-47DB-8E09-D203B23679B9}"/>
    <cellStyle name="Normal 10 4 2" xfId="471" xr:uid="{86F5E5E4-C6B6-4521-B798-3B75CC22A9BA}"/>
    <cellStyle name="Normal 10 5" xfId="472" xr:uid="{01D73DF2-C0A0-4F53-AED8-0CEF322F63E9}"/>
    <cellStyle name="Normal 10_CRU PROC" xfId="473" xr:uid="{BAFB8BCE-7DB4-4F42-A88F-ED076591EFAC}"/>
    <cellStyle name="Normal 11" xfId="474" xr:uid="{748BE44A-F35C-4C8F-BFA4-B53F9A909F2B}"/>
    <cellStyle name="Normal 11 2" xfId="475" xr:uid="{3D32E571-951F-48FB-ACE3-33F08656B5EA}"/>
    <cellStyle name="Normal 11 2 2" xfId="476" xr:uid="{180114E9-CB65-4F35-846D-16159AC613E9}"/>
    <cellStyle name="Normal 11 2 2 2" xfId="477" xr:uid="{283AF70F-A4AC-4545-8A18-AF544E6D77B1}"/>
    <cellStyle name="Normal 11 2 3" xfId="478" xr:uid="{8D194CC9-2C8F-4195-893A-46EFF81FA94B}"/>
    <cellStyle name="Normal 11 2 4" xfId="479" xr:uid="{BFE62226-E3F2-45EF-8EB9-FF880C1983EB}"/>
    <cellStyle name="Normal 11 3" xfId="480" xr:uid="{5068FDAF-572A-458E-B52B-23DD58DA72BB}"/>
    <cellStyle name="Normal 12" xfId="481" xr:uid="{9C1DF1DC-7EAC-41E1-9DF8-5E618A3BF251}"/>
    <cellStyle name="Normal 12 2" xfId="482" xr:uid="{6A275812-079C-4F43-B62B-89448DB0A341}"/>
    <cellStyle name="Normal 12 2 2" xfId="483" xr:uid="{D4CE9386-6294-4531-B93F-E29AFEE52C03}"/>
    <cellStyle name="Normal 12 3" xfId="484" xr:uid="{894F683E-9376-4C6B-A08F-6C34B7F83D19}"/>
    <cellStyle name="Normal 12 3 2" xfId="485" xr:uid="{C5782FE4-D00A-4169-B0DF-18365C40D0A5}"/>
    <cellStyle name="Normal 12 4" xfId="486" xr:uid="{D91735A4-76E1-4386-874D-A0C418DC4163}"/>
    <cellStyle name="Normal 12 5" xfId="487" xr:uid="{2BE1B975-C7D6-4E4A-BD15-29A9EA04FC6B}"/>
    <cellStyle name="Normal 12_CRU PROC" xfId="488" xr:uid="{4165F524-9835-4B38-84F7-18CF8EAF70DC}"/>
    <cellStyle name="Normal 13" xfId="489" xr:uid="{2C842020-41C2-4A0E-9B41-8360605AC2A8}"/>
    <cellStyle name="Normal 13 2" xfId="490" xr:uid="{A3C73D22-6C4B-4382-841B-A40C84E92E3C}"/>
    <cellStyle name="Normal 14" xfId="491" xr:uid="{AADE81F3-56FA-4DEE-AC07-B605DA45FAE2}"/>
    <cellStyle name="Normal 14 2" xfId="492" xr:uid="{25F81A27-91F0-4321-9835-0BDE8CC7DD9B}"/>
    <cellStyle name="Normal 15" xfId="493" xr:uid="{01EEDC4C-8B92-4B15-B2BB-F617F84B3A23}"/>
    <cellStyle name="Normal 15 2" xfId="494" xr:uid="{E82EBB4D-672C-43E9-A026-CB75EFD08711}"/>
    <cellStyle name="Normal 16" xfId="495" xr:uid="{ADB4E36F-D115-44F6-89D0-E58DE4717C4E}"/>
    <cellStyle name="Normal 16 2" xfId="496" xr:uid="{72269597-B089-44A8-98BF-063B85D84BF4}"/>
    <cellStyle name="Normal 17" xfId="497" xr:uid="{020F31C2-484F-4E29-B7F8-55F21B3FC8CD}"/>
    <cellStyle name="Normal 17 2" xfId="498" xr:uid="{B26ACF06-2D33-4C77-B654-CF66CBC62D99}"/>
    <cellStyle name="Normal 17 2 2" xfId="499" xr:uid="{5FB9BF29-C66C-4F24-B542-367321C0DCAC}"/>
    <cellStyle name="Normal 17 3" xfId="500" xr:uid="{3E02AF26-8A2B-4243-8CA8-FC58EACD77B6}"/>
    <cellStyle name="Normal 18" xfId="501" xr:uid="{7268F4EC-0416-4FF3-B0D2-C4EAD519DD81}"/>
    <cellStyle name="Normal 18 2" xfId="502" xr:uid="{A353D1E5-3D3B-4D6E-AF9A-23BE827F9538}"/>
    <cellStyle name="Normal 18 2 2" xfId="503" xr:uid="{64A314BC-5A98-404D-BEEA-00A158BEF391}"/>
    <cellStyle name="Normal 18 3" xfId="504" xr:uid="{D27BD2CE-9BB4-4B66-B9D6-11E368A53BD0}"/>
    <cellStyle name="Normal 19" xfId="505" xr:uid="{A1A86BDF-F215-47F9-B63C-A31F95B979B7}"/>
    <cellStyle name="Normal 19 2" xfId="506" xr:uid="{B043825C-5973-4144-86CD-1EE8D19D4C99}"/>
    <cellStyle name="Normal 2" xfId="507" xr:uid="{A88DB0C6-6DA1-4006-B3B0-973F80E50D2B}"/>
    <cellStyle name="Normal 2 2" xfId="508" xr:uid="{0B680C19-B37A-40CA-90E2-9F14A6523F5E}"/>
    <cellStyle name="Normal 2 2 2" xfId="509" xr:uid="{4914571A-9760-4C33-9199-1030270CCA7B}"/>
    <cellStyle name="Normal 2 2 2 2" xfId="510" xr:uid="{E1096B42-3312-4030-AAAB-3F37CB1ED039}"/>
    <cellStyle name="Normal 2 2 3" xfId="511" xr:uid="{F0E58FEA-A5F9-46D6-9466-7453F1DF9381}"/>
    <cellStyle name="Normal 2 2 3 5" xfId="512" xr:uid="{B87E4765-A53B-47D1-A1E8-960F6120168E}"/>
    <cellStyle name="Normal 2 2 4" xfId="513" xr:uid="{07C33B11-8F66-4ADA-B478-A4CD0276FDCE}"/>
    <cellStyle name="Normal 2 2 5" xfId="514" xr:uid="{1A32A6C1-6277-4E5D-9949-36B6A408CE98}"/>
    <cellStyle name="Normal 2 3" xfId="515" xr:uid="{D16FC753-EAF7-483A-A7C5-BBB93CEDBD59}"/>
    <cellStyle name="Normal 2 3 2" xfId="516" xr:uid="{6AE7503C-FEBE-4C98-8FE4-2394485D4A5E}"/>
    <cellStyle name="Normal 2 3 2 2" xfId="517" xr:uid="{CEF0D1CE-0AE9-41CB-8E9A-9FE2C807B18C}"/>
    <cellStyle name="Normal 2 3 3" xfId="518" xr:uid="{00C20B0E-6732-4E62-8025-60E36CE6306B}"/>
    <cellStyle name="Normal 2 3 4" xfId="519" xr:uid="{E8037615-1CBF-444E-AA51-751B9892A3E6}"/>
    <cellStyle name="Normal 2 4" xfId="520" xr:uid="{F7A1078B-A231-461F-8251-CDA819E9F243}"/>
    <cellStyle name="Normal 2 4 2" xfId="521" xr:uid="{4161CE65-F7B1-441F-BEBA-90F53D815E5F}"/>
    <cellStyle name="Normal 2 4 2 2" xfId="522" xr:uid="{AE0314E6-D4BA-493A-843D-6CE53E927592}"/>
    <cellStyle name="Normal 2 4 3" xfId="523" xr:uid="{5FCE484B-DA98-4427-BAEA-5AB549E2B414}"/>
    <cellStyle name="Normal 2 5" xfId="524" xr:uid="{F8E2340B-F201-4033-BB12-5EB7ED99718C}"/>
    <cellStyle name="Normal 2 5 2" xfId="525" xr:uid="{70E01C4D-6FB5-454D-8226-02EE4C7F25C6}"/>
    <cellStyle name="Normal 2 5 2 2" xfId="526" xr:uid="{40D04822-CE22-4B51-9B60-0BE25EE22D68}"/>
    <cellStyle name="Normal 2 5 3" xfId="527" xr:uid="{B42B361D-8765-42ED-9877-BF114654B186}"/>
    <cellStyle name="Normal 2 5 3 2" xfId="528" xr:uid="{77188240-B91B-41BF-B77D-62D76DAA7905}"/>
    <cellStyle name="Normal 2 5 4" xfId="529" xr:uid="{310F1F1C-C0DF-4EBA-85DC-3C1B7260388B}"/>
    <cellStyle name="Normal 2 6" xfId="530" xr:uid="{542E176B-BE06-444B-9DA4-21A1CEF36084}"/>
    <cellStyle name="Normal 2 6 2" xfId="531" xr:uid="{D3390E63-DFEC-484B-96CD-AF2711F0AEDC}"/>
    <cellStyle name="Normal 2 7" xfId="532" xr:uid="{31C8F9FD-26ED-4E6A-905F-4CCA637924CD}"/>
    <cellStyle name="Normal 2 8" xfId="533" xr:uid="{CEE9858E-CA82-430A-9770-9C2D5755D62A}"/>
    <cellStyle name="Normal 2 8 2" xfId="534" xr:uid="{DC78F8DC-0CEF-46A2-9884-1E3DF1AEB5E9}"/>
    <cellStyle name="Normal 2 8 2 2" xfId="535" xr:uid="{75591767-CC5A-4A60-ABC0-67B0AB66EDBC}"/>
    <cellStyle name="Normal 2 8 3" xfId="536" xr:uid="{A53348CE-1C52-4DD4-A910-2119C5990493}"/>
    <cellStyle name="Normal 2 9" xfId="537" xr:uid="{AF9A0C96-2AA5-43B9-A64B-91A14E74388A}"/>
    <cellStyle name="Normal 20" xfId="538" xr:uid="{898E0B8E-6F44-4CCF-A121-146B8936AE02}"/>
    <cellStyle name="Normal 21" xfId="539" xr:uid="{DE4A7616-EE5F-4D06-9A28-658CABF4082C}"/>
    <cellStyle name="Normal 22" xfId="540" xr:uid="{8F9A0800-E097-4314-BCF0-492C55498BFD}"/>
    <cellStyle name="Normal 23" xfId="541" xr:uid="{7D744942-222E-4FED-A46C-66BA1AA3B961}"/>
    <cellStyle name="Normal 24" xfId="542" xr:uid="{90FC982D-3424-4ABA-A74B-8FD9F10E74F3}"/>
    <cellStyle name="Normal 24 2" xfId="543" xr:uid="{E6A3416C-ADBE-4732-BBEA-9BF298570D23}"/>
    <cellStyle name="Normal 25" xfId="544" xr:uid="{27B2EF63-B81A-4451-A196-71C10BCD40C1}"/>
    <cellStyle name="Normal 25 2" xfId="545" xr:uid="{C8A38DFB-E7C7-4D6C-8079-CB25BDB669DE}"/>
    <cellStyle name="Normal 259" xfId="546" xr:uid="{961091B5-186F-42FD-B2DA-DEEB818F0E94}"/>
    <cellStyle name="Normal 259 4" xfId="547" xr:uid="{50B681D8-EECD-4CAB-AFCB-7C00A923444C}"/>
    <cellStyle name="Normal 26" xfId="548" xr:uid="{E6A90DED-7D39-4C0E-A21A-F19CE866ACCC}"/>
    <cellStyle name="Normal 26 2" xfId="549" xr:uid="{0923742B-A2CA-41B2-ACBF-AC565204BE27}"/>
    <cellStyle name="Normal 27" xfId="550" xr:uid="{4F5A4D19-60CA-4BE0-A395-F71FC6FE5082}"/>
    <cellStyle name="Normal 27 2" xfId="551" xr:uid="{F0B468A6-9166-4CC9-8AE1-7D4E093E7163}"/>
    <cellStyle name="Normal 28" xfId="552" xr:uid="{A35F8EF1-A2B3-4674-900D-6AC94F4450E6}"/>
    <cellStyle name="Normal 28 2" xfId="553" xr:uid="{8B9599A1-5F4D-4E66-BD5B-350675CD53C1}"/>
    <cellStyle name="Normal 29" xfId="554" xr:uid="{88EBC66C-171C-4DDF-92F7-C228C57C4407}"/>
    <cellStyle name="Normal 29 2" xfId="555" xr:uid="{CEB247FD-BA98-4F2E-9AC1-E63A8BE1FA8A}"/>
    <cellStyle name="Normal 3" xfId="556" xr:uid="{09ACB220-0649-41A4-8795-B9900C49156B}"/>
    <cellStyle name="Normal 3 2" xfId="557" xr:uid="{F692E91B-D916-4CD8-AA85-0AA181D8DFD5}"/>
    <cellStyle name="Normal 3 2 2" xfId="558" xr:uid="{2BE22790-7F73-484B-ACE8-30F89D8DACD1}"/>
    <cellStyle name="Normal 3 2 2 2" xfId="559" xr:uid="{A637FF09-50B2-400F-B79A-ADB816699B5D}"/>
    <cellStyle name="Normal 3 2 3" xfId="560" xr:uid="{CD356D57-EF1C-427C-8749-94268B2EBC52}"/>
    <cellStyle name="Normal 3 2 3 2" xfId="561" xr:uid="{9F534DC1-5FDD-49A5-B0DB-C9EE82BD7E10}"/>
    <cellStyle name="Normal 3 2 3 2 2" xfId="562" xr:uid="{2FCADAE5-A393-442F-8D69-AA5115828959}"/>
    <cellStyle name="Normal 3 3" xfId="563" xr:uid="{6CB04107-8F70-4875-B912-2A5415B84700}"/>
    <cellStyle name="Normal 3 4" xfId="564" xr:uid="{407C4225-3FB4-4ACB-8809-480B18D92660}"/>
    <cellStyle name="Normal 3 5" xfId="565" xr:uid="{F1DA3432-5C13-409D-9635-060764CECC6D}"/>
    <cellStyle name="Normal 3 6" xfId="566" xr:uid="{E9468C5B-E06B-4C8F-B4AA-17CCAEBF00FA}"/>
    <cellStyle name="Normal 3 7" xfId="567" xr:uid="{72B3E3DD-2709-4F7C-89D8-D36CC2E14155}"/>
    <cellStyle name="Normal 3 8" xfId="568" xr:uid="{D76A716A-441C-4D14-A1AD-F45480E1F356}"/>
    <cellStyle name="Normal 30" xfId="569" xr:uid="{5B8E45BA-C4D8-4912-BE41-0B0D428FE2C8}"/>
    <cellStyle name="Normal 30 2" xfId="570" xr:uid="{B26AB4C4-0C03-4AFE-BD26-99C7F510C81A}"/>
    <cellStyle name="Normal 31" xfId="571" xr:uid="{AADCBF1F-9F18-4476-8D23-474ADF23FACD}"/>
    <cellStyle name="Normal 31 2" xfId="572" xr:uid="{49F64F38-4AEA-45C1-9B0C-292744686D99}"/>
    <cellStyle name="Normal 32" xfId="573" xr:uid="{35F445DF-DA6B-49FB-A046-C140A67AB09C}"/>
    <cellStyle name="Normal 32 2" xfId="574" xr:uid="{14353C93-6C36-4E5C-95A4-97F1D18CA8CD}"/>
    <cellStyle name="Normal 33" xfId="575" xr:uid="{3B81B43F-774B-4F2B-9DEF-D8F67BDD3A79}"/>
    <cellStyle name="Normal 33 2" xfId="576" xr:uid="{83CB7D77-0734-484B-A2C4-244EE10FC48B}"/>
    <cellStyle name="Normal 34" xfId="577" xr:uid="{E6E1165A-F9FD-4156-BADC-CF13020E48F3}"/>
    <cellStyle name="Normal 35" xfId="578" xr:uid="{FB134EAA-FC7A-4A48-9555-896F9A3B62C5}"/>
    <cellStyle name="Normal 36" xfId="579" xr:uid="{16BA8395-E306-43FF-8ADC-B1DFB9C9F6D4}"/>
    <cellStyle name="Normal 37" xfId="580" xr:uid="{AA751D9F-23E2-4DDC-82FB-CED502C33EDE}"/>
    <cellStyle name="Normal 38" xfId="581" xr:uid="{574A5EE1-9035-425E-BE6F-EA14DCF20E82}"/>
    <cellStyle name="Normal 39" xfId="582" xr:uid="{C3A203B3-E835-4F7F-82A9-E37D05E6DEF7}"/>
    <cellStyle name="Normal 4" xfId="583" xr:uid="{B7C71B4F-F7EB-4CA6-A92D-10A6089C7E0E}"/>
    <cellStyle name="Normal 4 2" xfId="584" xr:uid="{79071807-964D-442F-91BE-0F4C7E4CDD22}"/>
    <cellStyle name="Normal 4 2 2" xfId="585" xr:uid="{B1140E03-72B4-40D2-A925-28C0C2A0EA96}"/>
    <cellStyle name="Normal 4 3" xfId="586" xr:uid="{57650789-361F-41AB-A47F-464735BC458E}"/>
    <cellStyle name="Normal 4 3 2" xfId="587" xr:uid="{BE0E6B0F-C2F5-4AF3-A138-53DF802C3703}"/>
    <cellStyle name="Normal 4 4" xfId="588" xr:uid="{06BCA4FF-FEA5-4020-9FDB-783B4B331B94}"/>
    <cellStyle name="Normal 4 5" xfId="589" xr:uid="{9A671C92-D527-456C-AEA2-AE6483A28136}"/>
    <cellStyle name="Normal 40" xfId="590" xr:uid="{16D39182-867D-48CC-934F-19C64ADA8F05}"/>
    <cellStyle name="Normal 41" xfId="591" xr:uid="{1BF5ACD7-DCC0-4868-A5EB-F37638BEC1CF}"/>
    <cellStyle name="Normal 42" xfId="592" xr:uid="{6E7B4668-7267-43D8-8A65-FD67B5F26464}"/>
    <cellStyle name="Normal 43" xfId="593" xr:uid="{77704F62-638C-4835-A9D3-D4C4B65E4235}"/>
    <cellStyle name="Normal 44" xfId="594" xr:uid="{446989E3-9338-4A98-9B8B-C2FF86D7D55E}"/>
    <cellStyle name="Normal 45" xfId="595" xr:uid="{FBDAA542-7C9C-4406-B878-8A0F695461BC}"/>
    <cellStyle name="Normal 46" xfId="596" xr:uid="{185D94C6-D87A-44E6-A360-4110735C1AA5}"/>
    <cellStyle name="Normal 47" xfId="597" xr:uid="{502E7C58-7393-4A11-AE27-7608E7F41B5A}"/>
    <cellStyle name="Normal 5" xfId="598" xr:uid="{53C47456-0165-4C7A-B88B-9A64D7787172}"/>
    <cellStyle name="Normal 5 2" xfId="599" xr:uid="{4C8AA31D-6966-4914-B64A-3A1A55CB3D1E}"/>
    <cellStyle name="Normal 5 2 2" xfId="600" xr:uid="{F5780A19-A99F-4930-8DA3-BD31A9B4D6F1}"/>
    <cellStyle name="Normal 5 2 2 2" xfId="601" xr:uid="{326B2086-0B90-4EDF-AC66-363774872153}"/>
    <cellStyle name="Normal 5 2 3" xfId="602" xr:uid="{A804775C-ED2C-4C4D-BD06-80F88B5D0FCC}"/>
    <cellStyle name="Normal 5 3" xfId="603" xr:uid="{28145AB5-A61B-45ED-B068-E2D22741947A}"/>
    <cellStyle name="Normal 6" xfId="604" xr:uid="{3C95CA58-8233-4EC1-BEC9-DC02F12DCC6D}"/>
    <cellStyle name="Normal 6 2" xfId="605" xr:uid="{F627BC3F-E1F9-4C72-A48D-451DE284F8F1}"/>
    <cellStyle name="Normal 6 2 2" xfId="606" xr:uid="{6B5C1E8E-87FE-4F01-9075-1C4FA68743CB}"/>
    <cellStyle name="Normal 6 2 2 2" xfId="607" xr:uid="{D4EFE899-CF77-47F8-B040-4357F3AAA140}"/>
    <cellStyle name="Normal 6 2 3" xfId="608" xr:uid="{94756B1C-126F-497F-9AC2-7872C34EF09A}"/>
    <cellStyle name="Normal 6 3" xfId="609" xr:uid="{B28E1D9C-3F65-413C-A9BB-69C26E26F219}"/>
    <cellStyle name="Normal 7" xfId="610" xr:uid="{5A4D8375-D86F-4B8C-AF5F-715DA9674E74}"/>
    <cellStyle name="Normal 7 2" xfId="611" xr:uid="{FA2CC9BC-95C5-40BC-B360-62CAB8B9455A}"/>
    <cellStyle name="Normal 7 3" xfId="612" xr:uid="{456BF669-77E7-46F4-BAE5-AFD523317A5B}"/>
    <cellStyle name="Normal 7 4" xfId="613" xr:uid="{A929A6E5-0578-464C-A85E-9EE41FC513C2}"/>
    <cellStyle name="Normal 7 5" xfId="614" xr:uid="{E5291375-EC6C-4BC7-806E-13C93D00B302}"/>
    <cellStyle name="Normal 7_CRU PROC" xfId="615" xr:uid="{9D5598C5-E796-4F09-9739-E48B9473D70C}"/>
    <cellStyle name="Normal 8" xfId="616" xr:uid="{C9D5084C-4AFE-4B5B-9C93-651EAA6EBC0C}"/>
    <cellStyle name="Normal 8 2" xfId="617" xr:uid="{753EDBDF-42D6-4844-AD9E-22DF759BFDCA}"/>
    <cellStyle name="Normal 8 2 2" xfId="618" xr:uid="{A22007B6-7D32-4F34-BBE3-3A200A79F421}"/>
    <cellStyle name="Normal 8 3" xfId="619" xr:uid="{FAB64CA9-A3EF-4023-A8B6-1D04B82A0651}"/>
    <cellStyle name="Normal 8 4" xfId="620" xr:uid="{4A7A45DA-4820-4D5A-A81D-3FBD309BB3AC}"/>
    <cellStyle name="Normal 8 5" xfId="621" xr:uid="{645958AF-521A-42D2-8479-0DCB84117BB5}"/>
    <cellStyle name="Normal 8 6" xfId="622" xr:uid="{57EE31A3-C867-4BA9-86FC-13489A6310A6}"/>
    <cellStyle name="Normal 8_CRU PROC" xfId="623" xr:uid="{85EF52D6-F730-411F-B0B4-11EB86EC3721}"/>
    <cellStyle name="Normal 9" xfId="624" xr:uid="{7A425AF7-645D-4006-AC98-D9081D3D8F5D}"/>
    <cellStyle name="Normal 9 2" xfId="625" xr:uid="{6D16EF25-F68B-4FB7-85A2-F5681F4A004B}"/>
    <cellStyle name="Note" xfId="15" builtinId="10" customBuiltin="1"/>
    <cellStyle name="Note 2" xfId="626" xr:uid="{205C7C94-5608-49F0-9795-FBC710DFE6EE}"/>
    <cellStyle name="Note 2 2" xfId="627" xr:uid="{306E1DD6-6F38-4F67-B7E4-3E505A18FA91}"/>
    <cellStyle name="Note 2 3" xfId="628" xr:uid="{A60BB430-F876-4652-A6FF-CE0B6DA613A2}"/>
    <cellStyle name="Note 2 4" xfId="629" xr:uid="{7FD3DD1A-C07A-49ED-8A55-82BE953E3802}"/>
    <cellStyle name="Note 3" xfId="630" xr:uid="{4A0CFA16-3C83-41A2-A9CB-248E5F28F015}"/>
    <cellStyle name="Note 3 2" xfId="631" xr:uid="{6EA765F7-8617-4C28-B3A3-CCDFBB064C59}"/>
    <cellStyle name="Note 3 3" xfId="632" xr:uid="{8918CBE5-7E0E-4847-B76C-64D7264B7641}"/>
    <cellStyle name="Note 4" xfId="633" xr:uid="{A0F27602-25FD-43F5-A8D2-074E312AF3C1}"/>
    <cellStyle name="Note 4 2" xfId="634" xr:uid="{E2F89D05-C4F2-4359-9931-094561E64258}"/>
    <cellStyle name="Note 4 3" xfId="635" xr:uid="{F245A92B-F986-4484-A752-77D348D03981}"/>
    <cellStyle name="Note 5" xfId="636" xr:uid="{30DF584D-607A-4D41-9CDE-E9A12F8E70E2}"/>
    <cellStyle name="Output" xfId="10" builtinId="21" customBuiltin="1"/>
    <cellStyle name="Output 2" xfId="637" xr:uid="{D99A09D6-5BC0-4AB2-8C39-4789CF19D7D0}"/>
    <cellStyle name="Output 2 2" xfId="638" xr:uid="{CF91C001-9EFC-4F63-B2A2-9CD661DBBDF4}"/>
    <cellStyle name="Output 2 3" xfId="639" xr:uid="{CEF127DD-FC15-46C2-ABC0-77FD58F95D35}"/>
    <cellStyle name="Output 3" xfId="640" xr:uid="{1CA32C29-72DD-49D0-9071-94F96AA2488D}"/>
    <cellStyle name="Output 4" xfId="641" xr:uid="{7E10F0F0-DF3B-4FEE-AC65-78A2C69103C5}"/>
    <cellStyle name="Output 5" xfId="642" xr:uid="{6BD53036-E6C5-4D31-A302-56318BEE4CAC}"/>
    <cellStyle name="P $,(0)" xfId="643" xr:uid="{21701A57-6BD4-403D-A5E2-B883FCC24666}"/>
    <cellStyle name="Percent [2]" xfId="644" xr:uid="{A2A08F10-06C4-474E-9FB7-82D6F33C7EE0}"/>
    <cellStyle name="Percent [2] 2" xfId="645" xr:uid="{0070900E-563D-44A6-A54F-24AB6F31CFA5}"/>
    <cellStyle name="Percent [2] 2 2" xfId="646" xr:uid="{DA74D2CB-455A-49E0-986A-0A92797C9A56}"/>
    <cellStyle name="Percent [2] 3" xfId="647" xr:uid="{0A77EA16-CC2F-4C5D-AE1B-A058A5315D77}"/>
    <cellStyle name="Percent 10" xfId="648" xr:uid="{20523DBF-438A-47B9-A56E-C0FDD07126D1}"/>
    <cellStyle name="Percent 10 2" xfId="649" xr:uid="{492946D8-63A3-420C-B0C7-A58EF75CE13F}"/>
    <cellStyle name="Percent 10 2 2" xfId="650" xr:uid="{348A718C-36FF-4B66-9E76-FB8FB9A5C55F}"/>
    <cellStyle name="Percent 10 2 2 2" xfId="651" xr:uid="{FC4A93CC-9F52-4A6B-8F06-2BD5F5B86EE0}"/>
    <cellStyle name="Percent 11" xfId="652" xr:uid="{8EC055C4-3778-47BC-8E18-CB656BFEB665}"/>
    <cellStyle name="Percent 12" xfId="653" xr:uid="{AEFD89DA-24C7-4133-98E4-7260D9A34A0D}"/>
    <cellStyle name="Percent 12 2" xfId="654" xr:uid="{FB2A30C9-103C-46A9-B657-A81223760186}"/>
    <cellStyle name="Percent 12 3" xfId="655" xr:uid="{4B4114D4-51E0-436D-B960-ADF941F36CB9}"/>
    <cellStyle name="Percent 13" xfId="656" xr:uid="{B1A5E48A-658E-4718-A5E0-B65ED79261CD}"/>
    <cellStyle name="Percent 14" xfId="657" xr:uid="{A30BBD17-4E71-4594-861E-76186B76FCED}"/>
    <cellStyle name="Percent 15" xfId="658" xr:uid="{48BAEB26-9F8A-4FCF-981E-881AD5AC470A}"/>
    <cellStyle name="Percent 16" xfId="659" xr:uid="{5B676142-003B-4C27-9DDA-3BC4E8DF1441}"/>
    <cellStyle name="Percent 17" xfId="660" xr:uid="{5D357625-FF5F-4BCF-B747-F63CA50DBEAA}"/>
    <cellStyle name="Percent 18" xfId="661" xr:uid="{8EFC60CA-1AB7-4BA3-96C7-3A7A220DA59E}"/>
    <cellStyle name="Percent 19" xfId="662" xr:uid="{289586EF-EEA9-4444-A2C1-D95564FA4425}"/>
    <cellStyle name="Percent 2" xfId="663" xr:uid="{D7A91BA7-297B-4926-9445-34549DD6F7FF}"/>
    <cellStyle name="Percent 2 2" xfId="664" xr:uid="{2D535577-5A88-4EBF-B5B9-518D98EFF0D9}"/>
    <cellStyle name="Percent 2 2 2" xfId="665" xr:uid="{A4155B78-D31E-41BA-963C-088C253C9D8A}"/>
    <cellStyle name="Percent 20" xfId="666" xr:uid="{6ADBDB45-5865-44ED-A16C-B346614B94FF}"/>
    <cellStyle name="Percent 21" xfId="667" xr:uid="{38215DF1-C829-4F32-BC17-D943E1780AFA}"/>
    <cellStyle name="Percent 22" xfId="668" xr:uid="{30987808-D5C4-417F-B407-45A70BB023B1}"/>
    <cellStyle name="Percent 23" xfId="669" xr:uid="{31C671F3-982F-4236-9966-8F77C7B2EA0C}"/>
    <cellStyle name="Percent 24" xfId="670" xr:uid="{8C409967-BADF-4543-A2B0-45F2F3174BA9}"/>
    <cellStyle name="Percent 25" xfId="671" xr:uid="{30C5A7C0-1B8D-4B81-A02E-46F07E17D12A}"/>
    <cellStyle name="Percent 26" xfId="672" xr:uid="{6C5B1E5B-6F36-47E8-A5D4-AF8123B67B7D}"/>
    <cellStyle name="Percent 27" xfId="673" xr:uid="{0B2F5CC3-C98A-455B-B7A5-9C4A40B03AFE}"/>
    <cellStyle name="Percent 28" xfId="674" xr:uid="{3F2386A3-D942-4915-AF7A-E3512AE3B269}"/>
    <cellStyle name="Percent 3" xfId="675" xr:uid="{7E626D7A-E63A-4A38-AD57-CA46B12CDB64}"/>
    <cellStyle name="Percent 3 2" xfId="676" xr:uid="{5CAB252D-845B-498F-8134-3F8BECE770A2}"/>
    <cellStyle name="Percent 3 2 2" xfId="677" xr:uid="{8146DC41-4843-4A7A-B533-D256165EA05E}"/>
    <cellStyle name="Percent 3 2 2 2" xfId="678" xr:uid="{9FBC15D4-8B13-424E-BC73-1D5D0A29E2F4}"/>
    <cellStyle name="Percent 3 2 2 2 2" xfId="679" xr:uid="{BDD765F4-995F-4097-B1D2-622BCBDED323}"/>
    <cellStyle name="Percent 3 2 3" xfId="680" xr:uid="{C34CE24B-ECA7-4783-8DC6-B44797F3C423}"/>
    <cellStyle name="Percent 3 3" xfId="681" xr:uid="{9F81AD61-B867-4DC5-B894-9923FCE24648}"/>
    <cellStyle name="Percent 3 4" xfId="682" xr:uid="{451601B7-5A6E-4B75-84B7-A3B6999E7A1D}"/>
    <cellStyle name="Percent 4" xfId="683" xr:uid="{A0BAE7D1-02B1-467A-81CF-FD77355441B6}"/>
    <cellStyle name="Percent 4 2" xfId="684" xr:uid="{7DF964C7-62EE-4AAF-9937-80A4BBE1DED7}"/>
    <cellStyle name="Percent 4 3" xfId="685" xr:uid="{410EAD17-64EF-495A-B3E9-2D119AA1AA45}"/>
    <cellStyle name="Percent 4 4" xfId="686" xr:uid="{AD7382E5-2AF8-4CC1-9769-A4198EC675A4}"/>
    <cellStyle name="Percent 5" xfId="687" xr:uid="{6D702CD3-4003-4A1D-86DA-A819AFAF6403}"/>
    <cellStyle name="Percent 5 2" xfId="688" xr:uid="{DA9585A7-6025-467C-BA1A-7EEDBA969619}"/>
    <cellStyle name="Percent 5 3" xfId="689" xr:uid="{3641C898-A762-4AE1-BCF0-5B32078D0FAE}"/>
    <cellStyle name="Percent 5 4" xfId="690" xr:uid="{03CC678C-5F1B-48FD-AEC9-7CAD03DB4163}"/>
    <cellStyle name="Percent 6" xfId="691" xr:uid="{7AB3F9AB-85A0-4E67-8F95-7CEF338FB3C1}"/>
    <cellStyle name="Percent 6 2" xfId="692" xr:uid="{D68AFFEF-CC44-48E2-8FA0-4F319E892D6A}"/>
    <cellStyle name="Percent 6 3" xfId="693" xr:uid="{49E0D83D-B2AE-4223-9110-2C2094E2F481}"/>
    <cellStyle name="Percent 7" xfId="694" xr:uid="{2DCE9D26-6E5B-44E7-9242-441FFD7137EF}"/>
    <cellStyle name="Percent 7 2" xfId="695" xr:uid="{5EAD3CA8-1C3B-40E1-9FC2-44C1B26FCB70}"/>
    <cellStyle name="Percent 7 3" xfId="696" xr:uid="{E1F616DF-6BE0-4FC2-9C7E-F9D366898E8C}"/>
    <cellStyle name="Percent 8" xfId="697" xr:uid="{57618DF9-7ED5-459E-993B-8FEBB4945292}"/>
    <cellStyle name="Percent 8 2" xfId="698" xr:uid="{C94820CB-61CC-41B0-BC4C-3FC8267003F6}"/>
    <cellStyle name="Percent 8 3" xfId="699" xr:uid="{BD096D9E-F565-42A4-99F3-FF32D0B14A82}"/>
    <cellStyle name="Percent 9" xfId="700" xr:uid="{BD3874BB-E40A-4096-B9D8-5439FE529C42}"/>
    <cellStyle name="Percent 9 2" xfId="701" xr:uid="{0DE4A460-8A1B-4364-A864-D33991E3CF19}"/>
    <cellStyle name="Percent 9 3" xfId="702" xr:uid="{2B51DF2D-45BD-47FF-8D5A-DB1588F277AB}"/>
    <cellStyle name="Prot $,(0)" xfId="703" xr:uid="{43CD6749-F38B-41B2-8FFD-91126A85EC68}"/>
    <cellStyle name="Prot Fixed (1)" xfId="704" xr:uid="{55D9C373-B380-4D83-85B8-DEDF29759A68}"/>
    <cellStyle name="Prot, (0)" xfId="705" xr:uid="{53EBA42E-3C6C-4734-BBCF-574B806F803A}"/>
    <cellStyle name="Prot, Fixed (2)" xfId="706" xr:uid="{4B6B1B3E-DAD0-47C0-B0BB-A91ED8191181}"/>
    <cellStyle name="RevList" xfId="707" xr:uid="{1C94CE26-64EC-4FDF-B57B-B5CFE9D803DA}"/>
    <cellStyle name="RevList 2" xfId="708" xr:uid="{40B3CB15-C41D-46C7-BA6A-5A3E87B7A9BD}"/>
    <cellStyle name="SAPBEXaggData" xfId="709" xr:uid="{9B48511D-8E5B-485B-9A35-90B67C841740}"/>
    <cellStyle name="SAPBEXaggDataEmph" xfId="710" xr:uid="{32BD580F-D757-43CA-9E08-2D9BBB0A934D}"/>
    <cellStyle name="SAPBEXaggItem" xfId="711" xr:uid="{9295F20E-8C6F-421B-9FE4-C6D33B005D53}"/>
    <cellStyle name="SAPBEXaggItemX" xfId="712" xr:uid="{5C55BF35-7224-4F56-B312-E9B056E7B8F4}"/>
    <cellStyle name="SAPBEXchaText" xfId="713" xr:uid="{5DFB8043-BCBA-4E6A-810F-9B78CC802827}"/>
    <cellStyle name="SAPBEXexcBad7" xfId="714" xr:uid="{75661F91-8208-4077-8610-8397D3BA9138}"/>
    <cellStyle name="SAPBEXexcBad8" xfId="715" xr:uid="{76BAE5E1-85A2-48F4-B014-AD9D126D9A24}"/>
    <cellStyle name="SAPBEXexcBad9" xfId="716" xr:uid="{C8B87C3A-E7E1-4C33-945A-6781486DB13F}"/>
    <cellStyle name="SAPBEXexcCritical4" xfId="717" xr:uid="{FB657012-5AE4-4862-A58D-3B40342893BB}"/>
    <cellStyle name="SAPBEXexcCritical5" xfId="718" xr:uid="{13A67F2E-00C1-482E-8392-194848A17ABD}"/>
    <cellStyle name="SAPBEXexcCritical6" xfId="719" xr:uid="{79902DA0-C8CD-4362-8EE4-F36510CE9344}"/>
    <cellStyle name="SAPBEXexcGood1" xfId="720" xr:uid="{F707F4E1-DF6E-43EC-B3FA-C92F15BF77BF}"/>
    <cellStyle name="SAPBEXexcGood2" xfId="721" xr:uid="{D9CF1659-017D-47BF-A46C-E54FB3DA1C03}"/>
    <cellStyle name="SAPBEXexcGood3" xfId="722" xr:uid="{A5AE412E-50BA-46BA-81C0-1424CDBBACEF}"/>
    <cellStyle name="SAPBEXfilterDrill" xfId="723" xr:uid="{3A7DE356-05DF-44FF-A95F-590D023F2980}"/>
    <cellStyle name="SAPBEXfilterItem" xfId="724" xr:uid="{CD280288-B11C-4796-B804-5866915E9E4B}"/>
    <cellStyle name="SAPBEXfilterText" xfId="725" xr:uid="{CE90BF28-4FE7-4EFD-A9E9-98DAC76291FA}"/>
    <cellStyle name="SAPBEXformats" xfId="726" xr:uid="{B33CE3BE-9BE3-47F5-B74A-7C9760E5CD77}"/>
    <cellStyle name="SAPBEXheaderItem" xfId="727" xr:uid="{CA40E514-4347-4BC5-A0B3-5C88021FEBDC}"/>
    <cellStyle name="SAPBEXheaderText" xfId="728" xr:uid="{B10B94E4-6DC8-4F97-97D6-B3BFE97FDC3D}"/>
    <cellStyle name="SAPBEXHLevel0" xfId="729" xr:uid="{A3283C3F-0DE8-481F-81BF-F5C5DB217385}"/>
    <cellStyle name="SAPBEXHLevel0X" xfId="730" xr:uid="{F782E700-3D05-4433-B44F-B899F19EDE2C}"/>
    <cellStyle name="SAPBEXHLevel1" xfId="731" xr:uid="{EED91F67-396B-43D9-A3E3-FD647A01E913}"/>
    <cellStyle name="SAPBEXHLevel1X" xfId="732" xr:uid="{98C27733-7E26-43D3-920B-E618F26B535E}"/>
    <cellStyle name="SAPBEXHLevel2" xfId="733" xr:uid="{FF491175-6858-44EF-A946-6BBA1A9AD750}"/>
    <cellStyle name="SAPBEXHLevel2X" xfId="734" xr:uid="{92BF0B1B-39C7-4D8C-B079-DA59A736A135}"/>
    <cellStyle name="SAPBEXHLevel3" xfId="735" xr:uid="{4A2138FD-6FB6-4F6D-90C7-785124D05826}"/>
    <cellStyle name="SAPBEXHLevel3X" xfId="736" xr:uid="{7E2F115B-26C2-4B1C-BDFA-A82EB25F3F78}"/>
    <cellStyle name="SAPBEXinputData" xfId="737" xr:uid="{8D02E8B0-8670-4B49-97FE-AA996BBB5CBB}"/>
    <cellStyle name="SAPBEXItemHeader" xfId="738" xr:uid="{83FF3778-9195-4F23-B797-04579B807E25}"/>
    <cellStyle name="SAPBEXresData" xfId="739" xr:uid="{9E9DC29E-95F9-4421-B44F-14FD59364984}"/>
    <cellStyle name="SAPBEXresDataEmph" xfId="740" xr:uid="{BE401641-785F-4210-A4AF-1E57165FA4A5}"/>
    <cellStyle name="SAPBEXresItem" xfId="741" xr:uid="{31B7F5CC-7E52-4F36-90CB-3B0FE4657948}"/>
    <cellStyle name="SAPBEXresItemX" xfId="742" xr:uid="{6BDD36BB-E3C4-4E99-B6B0-205B0909B30E}"/>
    <cellStyle name="SAPBEXstdData" xfId="743" xr:uid="{DEB9AF70-C953-4BFB-9036-F33039AF74EF}"/>
    <cellStyle name="SAPBEXstdDataEmph" xfId="744" xr:uid="{BB35FB0E-10BA-4BD2-8035-66768643EB6F}"/>
    <cellStyle name="SAPBEXstdItem" xfId="745" xr:uid="{E045415F-5F51-412D-8E74-620D18287612}"/>
    <cellStyle name="SAPBEXstdItemX" xfId="746" xr:uid="{44E38BA5-2A96-4A85-9816-367421F970F3}"/>
    <cellStyle name="SAPBEXtitle" xfId="747" xr:uid="{1E099AEA-C0BD-4A71-814D-B02F4A3F2742}"/>
    <cellStyle name="SAPBEXunassignedItem" xfId="748" xr:uid="{E9F9B833-3C7F-4711-A1A9-B3C6A9A640DE}"/>
    <cellStyle name="SAPBEXundefined" xfId="749" xr:uid="{8B149453-FA66-4EBD-9CF2-1C5D75F670FF}"/>
    <cellStyle name="Sheet Title" xfId="750" xr:uid="{343A2600-5E47-4A0A-9C6B-6073EF91B00A}"/>
    <cellStyle name="style" xfId="751" xr:uid="{DBF1F070-1F55-407B-BCFB-BD703E4B6DB3}"/>
    <cellStyle name="Style 1" xfId="752" xr:uid="{3512C08B-CC0D-4CF2-BDF0-427DCFBE3399}"/>
    <cellStyle name="style1" xfId="753" xr:uid="{2EEE0A3A-9D33-4D78-AB90-782E5DD5274D}"/>
    <cellStyle name="style2" xfId="754" xr:uid="{25E78139-5FE4-4FB6-9DC2-B2ADAFEA65DB}"/>
    <cellStyle name="Subtotal" xfId="755" xr:uid="{FD7B52C9-EA6D-481C-9A5C-24C119CDDBF4}"/>
    <cellStyle name="þ_x001d_ð &amp;ý&amp;†ýG_x0008_ X_x000a__x0007__x0001__x0001_" xfId="756" xr:uid="{4BFF60FA-EE1E-4E5C-85A3-CFC5D58323F7}"/>
    <cellStyle name="þ_x001d_ð &amp;ý&amp;†ýG_x0008_ X_x000a__x0007__x0001__x0001_ 2" xfId="757" xr:uid="{FCAC2E16-27AD-404A-96D4-03C680BD1888}"/>
    <cellStyle name="þ_x001d_ð &amp;ý&amp;†ýG_x0008_ X_x000a__x0007__x0001__x0001_ 2 2" xfId="758" xr:uid="{E15FEA82-9733-4D33-875B-F9F83B65EDB9}"/>
    <cellStyle name="þ_x001d_ð &amp;ý&amp;†ýG_x0008_ X_x000a__x0007__x0001__x0001_ 3" xfId="759" xr:uid="{E9920795-A59D-4449-BD62-92DBA5F452E8}"/>
    <cellStyle name="þ_x001d_ð &amp;ý&amp;†ýG_x0008__x0009_X_x000a__x0007__x0001__x0001_" xfId="760" xr:uid="{2FE6FC59-D4F4-4267-ACAD-AC9F12EC72B6}"/>
    <cellStyle name="þ_x001d_ð &amp;ý&amp;†ýG_x0008__x0009_X_x000a__x0007__x0001__x0001_ 2" xfId="761" xr:uid="{DA7B2247-324D-4D93-A178-A9D10BA12361}"/>
    <cellStyle name="þ_x001d_ð&quot;_x000c_Býò_x000c_5ýU_x0001_e_x0005_¹,_x0007__x0001__x0001_" xfId="762" xr:uid="{C0DD9B05-BED3-4788-B321-C118C3A727AF}"/>
    <cellStyle name="þ_x001d_ð&quot;_x000c_Býò_x000c_5ýU_x0001_e_x0005_¹,_x0007__x0001__x0001_ 2" xfId="763" xr:uid="{35D373B9-AD80-446F-8252-445A9AE5FADE}"/>
    <cellStyle name="þ_x001d_ð&quot;_x000c_Býò_x000c_5ýU_x0001_e_x0005_¹,_x0007__x0001__x0001_ 2 2" xfId="764" xr:uid="{D28F9829-8B38-4607-991F-976EEF25BA8C}"/>
    <cellStyle name="þ_x001d_ð&quot;_x000c_Býò_x000c_5ýU_x0001_e_x0005_¹,_x0007__x0001__x0001_ 3" xfId="765" xr:uid="{258F78E4-0858-4A35-BB61-DCDC7A2FA516}"/>
    <cellStyle name="Title" xfId="1" builtinId="15" customBuiltin="1"/>
    <cellStyle name="Title 2" xfId="766" xr:uid="{5FBD827F-F27C-4330-AE27-8037359D4DF0}"/>
    <cellStyle name="Title 2 2" xfId="767" xr:uid="{FFF27D72-839A-4DF3-B405-7F45DA6D4582}"/>
    <cellStyle name="Title 3" xfId="768" xr:uid="{DB330CCD-85F9-4B55-83CE-9F58EC41380C}"/>
    <cellStyle name="Title 4" xfId="769" xr:uid="{A6C96961-3D42-4DF6-9A6E-B23DD7551C01}"/>
    <cellStyle name="Title 5" xfId="770" xr:uid="{7B98F2D2-58B2-449A-9932-11572BF8D4E4}"/>
    <cellStyle name="Total" xfId="17" builtinId="25" customBuiltin="1"/>
    <cellStyle name="Total 2" xfId="771" xr:uid="{CF540171-663F-4E10-B0AB-2935F1AF43BF}"/>
    <cellStyle name="Total 2 2" xfId="772" xr:uid="{6F85D255-345B-42A4-B73E-79B6E41D6883}"/>
    <cellStyle name="Total 2 3" xfId="773" xr:uid="{A8822249-0093-42C6-9509-BC7958C095B7}"/>
    <cellStyle name="Total 3" xfId="774" xr:uid="{E34D8CCC-5796-4044-8586-DD280556C872}"/>
    <cellStyle name="Total 4" xfId="775" xr:uid="{632E45DC-0002-48D1-A1EF-74756786661A}"/>
    <cellStyle name="Unp $,(2)" xfId="776" xr:uid="{E82C8384-59C9-42D1-B7B4-2AD42E027303}"/>
    <cellStyle name="Unp Comma [0]" xfId="777" xr:uid="{611BA49D-A75B-49E7-935A-59DB7F816D35}"/>
    <cellStyle name="Unp comment" xfId="778" xr:uid="{351C01C2-A2F4-4CBE-9CD4-5C39B376407A}"/>
    <cellStyle name="Unp Fixed (1)" xfId="779" xr:uid="{8921A0A9-F18A-46AC-8962-10B598A93AC4}"/>
    <cellStyle name="Unp Fixed (2)" xfId="780" xr:uid="{AB144F9B-C1AD-4FAB-9245-AB2890899446}"/>
    <cellStyle name="Unprotected" xfId="781" xr:uid="{2814D944-A38A-4EA9-9442-D8877042D094}"/>
    <cellStyle name="Warning Text" xfId="14" builtinId="11" customBuiltin="1"/>
    <cellStyle name="Warning Text 2" xfId="782" xr:uid="{E29048E6-F420-4FF2-BBB2-8685508096DD}"/>
    <cellStyle name="Warning Text 2 2" xfId="783" xr:uid="{F0841A79-F145-47A4-BF19-A96492FA9492}"/>
    <cellStyle name="Warning Text 2 3" xfId="784" xr:uid="{302EEDDD-AAC5-4A00-88AC-1A209F269826}"/>
    <cellStyle name="Warning Text 3" xfId="785" xr:uid="{0CF942DB-AF09-44BE-B05E-128B0F84061B}"/>
    <cellStyle name="Warning Text 4" xfId="786" xr:uid="{B53BA39A-2096-4941-870D-C18E91BA6E03}"/>
    <cellStyle name="Warning Text 5" xfId="787" xr:uid="{81C46AF4-4347-4D1A-981A-D0118BA34BD0}"/>
  </cellStyles>
  <dxfs count="110">
    <dxf>
      <numFmt numFmtId="19" formatCode="dd/mm/yyyy"/>
    </dxf>
    <dxf>
      <numFmt numFmtId="19" formatCode="dd/mm/yyyy"/>
    </dxf>
    <dxf>
      <numFmt numFmtId="19" formatCode="dd/mm/yyyy"/>
    </dxf>
    <dxf>
      <font>
        <b val="0"/>
        <i val="0"/>
        <strike val="0"/>
        <condense val="0"/>
        <extend val="0"/>
        <outline val="0"/>
        <shadow val="0"/>
        <u val="none"/>
        <vertAlign val="baseline"/>
        <sz val="11"/>
        <color theme="1"/>
        <name val="Aptos Narrow"/>
        <family val="2"/>
        <scheme val="minor"/>
      </font>
      <border diagonalUp="0" diagonalDown="0">
        <left style="thin">
          <color theme="4"/>
        </left>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numFmt numFmtId="0" formatCode="General"/>
      <border diagonalUp="0" diagonalDown="0">
        <left style="thin">
          <color theme="4"/>
        </left>
        <right style="thin">
          <color theme="4"/>
        </right>
        <top style="thin">
          <color theme="4"/>
        </top>
        <bottom style="thin">
          <color theme="4"/>
        </bottom>
        <vertical/>
        <horizontal/>
      </border>
    </dxf>
    <dxf>
      <numFmt numFmtId="0" formatCode="General"/>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right style="thin">
          <color theme="4"/>
        </right>
        <top style="thin">
          <color theme="4"/>
        </top>
        <bottom style="thin">
          <color theme="4"/>
        </bottom>
        <vertical/>
        <horizontal/>
      </border>
    </dxf>
    <dxf>
      <border outline="0">
        <top style="thin">
          <color theme="4"/>
        </top>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Aptos Narrow"/>
        <family val="2"/>
        <scheme val="minor"/>
      </font>
    </dxf>
    <dxf>
      <border outline="0">
        <bottom style="medium">
          <color theme="4"/>
        </bottom>
      </border>
    </dxf>
    <dxf>
      <font>
        <b/>
        <i val="0"/>
        <strike val="0"/>
        <condense val="0"/>
        <extend val="0"/>
        <outline val="0"/>
        <shadow val="0"/>
        <u val="none"/>
        <vertAlign val="baseline"/>
        <sz val="11"/>
        <color theme="1"/>
        <name val="Aptos Narrow"/>
        <family val="2"/>
        <scheme val="minor"/>
      </font>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Aptos Narrow"/>
        <family val="2"/>
        <scheme val="minor"/>
      </font>
      <border diagonalUp="0" diagonalDown="0">
        <left style="thin">
          <color theme="4"/>
        </left>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right style="thin">
          <color theme="4"/>
        </right>
        <top style="thin">
          <color theme="4"/>
        </top>
        <bottom style="thin">
          <color theme="4"/>
        </bottom>
        <vertical/>
        <horizontal/>
      </border>
    </dxf>
    <dxf>
      <border outline="0">
        <top style="thin">
          <color theme="4"/>
        </top>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Aptos Narrow"/>
        <family val="2"/>
        <scheme val="minor"/>
      </font>
    </dxf>
    <dxf>
      <border outline="0">
        <bottom style="medium">
          <color theme="4"/>
        </bottom>
      </border>
    </dxf>
    <dxf>
      <font>
        <b/>
        <i val="0"/>
        <strike val="0"/>
        <condense val="0"/>
        <extend val="0"/>
        <outline val="0"/>
        <shadow val="0"/>
        <u val="none"/>
        <vertAlign val="baseline"/>
        <sz val="11"/>
        <color theme="1"/>
        <name val="Aptos Narrow"/>
        <family val="2"/>
        <scheme val="minor"/>
      </font>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Aptos Narrow"/>
        <family val="2"/>
        <scheme val="minor"/>
      </font>
      <border diagonalUp="0" diagonalDown="0">
        <left style="thin">
          <color theme="4"/>
        </left>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Aptos Narrow"/>
        <family val="2"/>
        <scheme val="minor"/>
      </font>
      <border diagonalUp="0" diagonalDown="0">
        <left/>
        <right style="thin">
          <color theme="4"/>
        </right>
        <top style="thin">
          <color theme="4"/>
        </top>
        <bottom style="thin">
          <color theme="4"/>
        </bottom>
        <vertical/>
        <horizontal/>
      </border>
    </dxf>
    <dxf>
      <border outline="0">
        <top style="thin">
          <color theme="4"/>
        </top>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Aptos Narrow"/>
        <family val="2"/>
        <scheme val="minor"/>
      </font>
    </dxf>
    <dxf>
      <border outline="0">
        <bottom style="medium">
          <color theme="4"/>
        </bottom>
      </border>
    </dxf>
    <dxf>
      <font>
        <b/>
        <i val="0"/>
        <strike val="0"/>
        <condense val="0"/>
        <extend val="0"/>
        <outline val="0"/>
        <shadow val="0"/>
        <u val="none"/>
        <vertAlign val="baseline"/>
        <sz val="11"/>
        <color theme="1"/>
        <name val="Aptos Narrow"/>
        <family val="2"/>
        <scheme val="minor"/>
      </font>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22.xml"/><Relationship Id="rId1" Type="http://schemas.microsoft.com/office/2011/relationships/chartStyle" Target="style22.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26.xml"/><Relationship Id="rId1" Type="http://schemas.microsoft.com/office/2011/relationships/chartStyle" Target="style26.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27.xml"/><Relationship Id="rId1" Type="http://schemas.microsoft.com/office/2011/relationships/chartStyle" Target="style27.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28.xml"/><Relationship Id="rId1" Type="http://schemas.microsoft.com/office/2011/relationships/chartStyle" Target="style28.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29.xml"/><Relationship Id="rId1" Type="http://schemas.microsoft.com/office/2011/relationships/chartStyle" Target="style29.xml"/></Relationships>
</file>

<file path=xl/charts/_rels/chart15.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16.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17.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33.xml"/><Relationship Id="rId1" Type="http://schemas.microsoft.com/office/2011/relationships/chartStyle" Target="style33.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34.xml"/><Relationship Id="rId1" Type="http://schemas.microsoft.com/office/2011/relationships/chartStyle" Target="style3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21.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22.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23.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24.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40.xml"/><Relationship Id="rId1" Type="http://schemas.microsoft.com/office/2011/relationships/chartStyle" Target="style40.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41.xml"/><Relationship Id="rId1" Type="http://schemas.microsoft.com/office/2011/relationships/chartStyle" Target="style4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0.xml"/><Relationship Id="rId1" Type="http://schemas.microsoft.com/office/2011/relationships/chartStyle" Target="style20.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21.xml"/><Relationship Id="rId1" Type="http://schemas.microsoft.com/office/2011/relationships/chartStyle" Target="style2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1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1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1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t>Contribution</a:t>
            </a:r>
            <a:r>
              <a:rPr lang="en-IN" sz="1200" baseline="0"/>
              <a:t> of Broader Categories in CPI  Calculation</a:t>
            </a:r>
          </a:p>
        </c:rich>
      </c:tx>
      <c:layout>
        <c:manualLayout>
          <c:xMode val="edge"/>
          <c:yMode val="edge"/>
          <c:x val="0.13798387096774192"/>
          <c:y val="7.2780203784570596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4">
                      <a:shade val="53000"/>
                      <a:satMod val="103000"/>
                      <a:lumMod val="102000"/>
                      <a:tint val="94000"/>
                    </a:schemeClr>
                  </a:gs>
                  <a:gs pos="50000">
                    <a:schemeClr val="accent4">
                      <a:shade val="53000"/>
                      <a:satMod val="110000"/>
                      <a:lumMod val="100000"/>
                      <a:shade val="100000"/>
                    </a:schemeClr>
                  </a:gs>
                  <a:gs pos="100000">
                    <a:schemeClr val="accent4">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45-494E-B709-F2ED420E05A6}"/>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645-494E-B709-F2ED420E05A6}"/>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645-494E-B709-F2ED420E05A6}"/>
              </c:ext>
            </c:extLst>
          </c:dPt>
          <c:dPt>
            <c:idx val="3"/>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645-494E-B709-F2ED420E05A6}"/>
              </c:ext>
            </c:extLst>
          </c:dPt>
          <c:dPt>
            <c:idx val="4"/>
            <c:bubble3D val="0"/>
            <c:spPr>
              <a:gradFill rotWithShape="1">
                <a:gsLst>
                  <a:gs pos="0">
                    <a:schemeClr val="accent4">
                      <a:tint val="54000"/>
                      <a:satMod val="103000"/>
                      <a:lumMod val="102000"/>
                      <a:tint val="94000"/>
                    </a:schemeClr>
                  </a:gs>
                  <a:gs pos="50000">
                    <a:schemeClr val="accent4">
                      <a:tint val="54000"/>
                      <a:satMod val="110000"/>
                      <a:lumMod val="100000"/>
                      <a:shade val="100000"/>
                    </a:schemeClr>
                  </a:gs>
                  <a:gs pos="100000">
                    <a:schemeClr val="accent4">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645-494E-B709-F2ED420E05A6}"/>
              </c:ext>
            </c:extLst>
          </c:dPt>
          <c:dLbls>
            <c:dLbl>
              <c:idx val="0"/>
              <c:layout>
                <c:manualLayout>
                  <c:x val="-0.19954266081061484"/>
                  <c:y val="0.1073961100207819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645-494E-B709-F2ED420E05A6}"/>
                </c:ext>
              </c:extLst>
            </c:dLbl>
            <c:dLbl>
              <c:idx val="1"/>
              <c:layout>
                <c:manualLayout>
                  <c:x val="-0.10777690948179224"/>
                  <c:y val="-0.1095481308079733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645-494E-B709-F2ED420E05A6}"/>
                </c:ext>
              </c:extLst>
            </c:dLbl>
            <c:dLbl>
              <c:idx val="2"/>
              <c:layout>
                <c:manualLayout>
                  <c:x val="0.12402531027842621"/>
                  <c:y val="-0.125754626017093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645-494E-B709-F2ED420E05A6}"/>
                </c:ext>
              </c:extLst>
            </c:dLbl>
            <c:dLbl>
              <c:idx val="3"/>
              <c:layout>
                <c:manualLayout>
                  <c:x val="0.15941452670175021"/>
                  <c:y val="-5.95212009910172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645-494E-B709-F2ED420E05A6}"/>
                </c:ext>
              </c:extLst>
            </c:dLbl>
            <c:dLbl>
              <c:idx val="4"/>
              <c:layout>
                <c:manualLayout>
                  <c:x val="0.14879103522863657"/>
                  <c:y val="0.203159064576387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645-494E-B709-F2ED420E05A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masis MT Pro" panose="02040504050005020304" pitchFamily="18" charset="0"/>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 and Analysis1'!$I$3:$I$7</c:f>
              <c:strCache>
                <c:ptCount val="5"/>
                <c:pt idx="0">
                  <c:v>Basic Food Items</c:v>
                </c:pt>
                <c:pt idx="1">
                  <c:v>Other Food and Intoxicants</c:v>
                </c:pt>
                <c:pt idx="2">
                  <c:v>Clothing and footwear</c:v>
                </c:pt>
                <c:pt idx="3">
                  <c:v>Housing and Utilities</c:v>
                </c:pt>
                <c:pt idx="4">
                  <c:v>Services and Miscellaneous</c:v>
                </c:pt>
              </c:strCache>
            </c:strRef>
          </c:cat>
          <c:val>
            <c:numRef>
              <c:f>'EDA and Analysis1'!$M$3:$M$7</c:f>
              <c:numCache>
                <c:formatCode>General</c:formatCode>
                <c:ptCount val="5"/>
                <c:pt idx="0">
                  <c:v>1664.2</c:v>
                </c:pt>
                <c:pt idx="1">
                  <c:v>875.09999999999991</c:v>
                </c:pt>
                <c:pt idx="2">
                  <c:v>528.70000000000005</c:v>
                </c:pt>
                <c:pt idx="3">
                  <c:v>529.1</c:v>
                </c:pt>
                <c:pt idx="4">
                  <c:v>1043.8</c:v>
                </c:pt>
              </c:numCache>
            </c:numRef>
          </c:val>
          <c:extLst>
            <c:ext xmlns:c16="http://schemas.microsoft.com/office/drawing/2014/chart" uri="{C3380CC4-5D6E-409C-BE32-E72D297353CC}">
              <c16:uniqueId val="{0000000A-4645-494E-B709-F2ED420E05A6}"/>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IN" sz="1600" b="1" i="0" u="none" strike="noStrike" kern="1200" baseline="0">
                <a:solidFill>
                  <a:sysClr val="windowText" lastClr="000000">
                    <a:lumMod val="65000"/>
                    <a:lumOff val="35000"/>
                  </a:sysClr>
                </a:solidFill>
              </a:rPr>
              <a:t>Inflation rate of All Food items over 12 Months in Urban Sector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and Analysis3'!$B$21:$B$34</c:f>
              <c:strCache>
                <c:ptCount val="14"/>
                <c:pt idx="0">
                  <c:v>Cereals and products</c:v>
                </c:pt>
                <c:pt idx="1">
                  <c:v>Meat and fish</c:v>
                </c:pt>
                <c:pt idx="2">
                  <c:v>Egg</c:v>
                </c:pt>
                <c:pt idx="3">
                  <c:v>Milk and products</c:v>
                </c:pt>
                <c:pt idx="4">
                  <c:v>Oils and fats</c:v>
                </c:pt>
                <c:pt idx="5">
                  <c:v>Fruits</c:v>
                </c:pt>
                <c:pt idx="6">
                  <c:v>Vegetables</c:v>
                </c:pt>
                <c:pt idx="7">
                  <c:v>Pulses and products</c:v>
                </c:pt>
                <c:pt idx="8">
                  <c:v>Spices</c:v>
                </c:pt>
                <c:pt idx="9">
                  <c:v>Sugar and Confectionery</c:v>
                </c:pt>
                <c:pt idx="10">
                  <c:v>Non-alcoholic beverages</c:v>
                </c:pt>
                <c:pt idx="11">
                  <c:v>Prepared meals, snacks, sweets etc.</c:v>
                </c:pt>
                <c:pt idx="12">
                  <c:v>Food and beverages</c:v>
                </c:pt>
                <c:pt idx="13">
                  <c:v>Pan, tobacco and intoxicants</c:v>
                </c:pt>
              </c:strCache>
            </c:strRef>
          </c:cat>
          <c:val>
            <c:numRef>
              <c:f>'EDA and Analysis3'!$AD$21:$AD$34</c:f>
              <c:numCache>
                <c:formatCode>0.00%</c:formatCode>
                <c:ptCount val="14"/>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0.16993118051879297</c:v>
                </c:pt>
                <c:pt idx="9">
                  <c:v>2.350965575146945E-2</c:v>
                </c:pt>
                <c:pt idx="10">
                  <c:v>2.5832376578645237E-2</c:v>
                </c:pt>
                <c:pt idx="11">
                  <c:v>5.0577240241891086E-2</c:v>
                </c:pt>
                <c:pt idx="12">
                  <c:v>2.5522041763341101E-2</c:v>
                </c:pt>
                <c:pt idx="13">
                  <c:v>3.6288232244686365E-2</c:v>
                </c:pt>
              </c:numCache>
            </c:numRef>
          </c:val>
          <c:extLst>
            <c:ext xmlns:c16="http://schemas.microsoft.com/office/drawing/2014/chart" uri="{C3380CC4-5D6E-409C-BE32-E72D297353CC}">
              <c16:uniqueId val="{00000000-D509-4C3E-B99E-E5358DF2CF71}"/>
            </c:ext>
          </c:extLst>
        </c:ser>
        <c:dLbls>
          <c:showLegendKey val="0"/>
          <c:showVal val="0"/>
          <c:showCatName val="0"/>
          <c:showSerName val="0"/>
          <c:showPercent val="0"/>
          <c:showBubbleSize val="0"/>
        </c:dLbls>
        <c:gapWidth val="100"/>
        <c:overlap val="-24"/>
        <c:axId val="1175472176"/>
        <c:axId val="1175489936"/>
      </c:barChart>
      <c:catAx>
        <c:axId val="11754721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489936"/>
        <c:crosses val="autoZero"/>
        <c:auto val="1"/>
        <c:lblAlgn val="ctr"/>
        <c:lblOffset val="100"/>
        <c:noMultiLvlLbl val="0"/>
      </c:catAx>
      <c:valAx>
        <c:axId val="117548993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17547217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0"/>
              <a:t>Inflation rate</a:t>
            </a:r>
            <a:r>
              <a:rPr lang="en-IN" sz="1600" b="0" baseline="0"/>
              <a:t> of All Food items over 12 Months in Rural +Urban Sector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and Analysis3'!$B$4:$B$17</c:f>
              <c:strCache>
                <c:ptCount val="14"/>
                <c:pt idx="0">
                  <c:v>Cereals and products</c:v>
                </c:pt>
                <c:pt idx="1">
                  <c:v>Meat and fish</c:v>
                </c:pt>
                <c:pt idx="2">
                  <c:v>Egg</c:v>
                </c:pt>
                <c:pt idx="3">
                  <c:v>Milk and products</c:v>
                </c:pt>
                <c:pt idx="4">
                  <c:v>Oils and fats</c:v>
                </c:pt>
                <c:pt idx="5">
                  <c:v>Fruits</c:v>
                </c:pt>
                <c:pt idx="6">
                  <c:v>Vegetables</c:v>
                </c:pt>
                <c:pt idx="7">
                  <c:v>Pulses and products</c:v>
                </c:pt>
                <c:pt idx="8">
                  <c:v>Spices</c:v>
                </c:pt>
                <c:pt idx="9">
                  <c:v>Sugar and Confectionery</c:v>
                </c:pt>
                <c:pt idx="10">
                  <c:v>Non-alcoholic beverages</c:v>
                </c:pt>
                <c:pt idx="11">
                  <c:v>Prepared meals, snacks, sweets etc.</c:v>
                </c:pt>
                <c:pt idx="12">
                  <c:v>Food and beverages</c:v>
                </c:pt>
                <c:pt idx="13">
                  <c:v>Pan, tobacco and intoxicants</c:v>
                </c:pt>
              </c:strCache>
            </c:strRef>
          </c:cat>
          <c:val>
            <c:numRef>
              <c:f>'EDA and Analysis3'!$AD$4:$AD$17</c:f>
              <c:numCache>
                <c:formatCode>0.00%</c:formatCode>
                <c:ptCount val="14"/>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0.16515232495991453</c:v>
                </c:pt>
                <c:pt idx="9">
                  <c:v>2.3352793994995805E-2</c:v>
                </c:pt>
                <c:pt idx="10">
                  <c:v>3.2757593805836809E-2</c:v>
                </c:pt>
                <c:pt idx="11">
                  <c:v>5.6008700380641561E-2</c:v>
                </c:pt>
                <c:pt idx="12">
                  <c:v>2.4013722126929607E-2</c:v>
                </c:pt>
                <c:pt idx="13">
                  <c:v>3.4482758620689592E-2</c:v>
                </c:pt>
              </c:numCache>
            </c:numRef>
          </c:val>
          <c:extLst>
            <c:ext xmlns:c16="http://schemas.microsoft.com/office/drawing/2014/chart" uri="{C3380CC4-5D6E-409C-BE32-E72D297353CC}">
              <c16:uniqueId val="{00000000-AFA5-417F-A50E-44A22B3A71FC}"/>
            </c:ext>
          </c:extLst>
        </c:ser>
        <c:dLbls>
          <c:showLegendKey val="0"/>
          <c:showVal val="0"/>
          <c:showCatName val="0"/>
          <c:showSerName val="0"/>
          <c:showPercent val="0"/>
          <c:showBubbleSize val="0"/>
        </c:dLbls>
        <c:gapWidth val="100"/>
        <c:overlap val="-24"/>
        <c:axId val="1172617968"/>
        <c:axId val="1172618448"/>
      </c:barChart>
      <c:catAx>
        <c:axId val="1172617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18448"/>
        <c:crosses val="autoZero"/>
        <c:auto val="1"/>
        <c:lblAlgn val="ctr"/>
        <c:lblOffset val="100"/>
        <c:noMultiLvlLbl val="0"/>
      </c:catAx>
      <c:valAx>
        <c:axId val="11726184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17968"/>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a:t>
            </a:r>
            <a:r>
              <a:rPr lang="en-IN" baseline="0"/>
              <a:t> rate of Various Categories in Rural Sector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4'!$AA$4</c:f>
              <c:strCache>
                <c:ptCount val="1"/>
                <c:pt idx="0">
                  <c:v>Household goods and services</c:v>
                </c:pt>
              </c:strCache>
            </c:strRef>
          </c:tx>
          <c:spPr>
            <a:solidFill>
              <a:schemeClr val="accent1"/>
            </a:solidFill>
            <a:ln>
              <a:noFill/>
            </a:ln>
            <a:effectLst/>
          </c:spPr>
          <c:invertIfNegative val="0"/>
          <c:cat>
            <c:strRef>
              <c:f>'EDA 4'!$Z$5:$Z$10</c:f>
              <c:strCache>
                <c:ptCount val="6"/>
                <c:pt idx="0">
                  <c:v>2017-18</c:v>
                </c:pt>
                <c:pt idx="1">
                  <c:v>2018-19</c:v>
                </c:pt>
                <c:pt idx="2">
                  <c:v>2019-20</c:v>
                </c:pt>
                <c:pt idx="3">
                  <c:v>2020-21</c:v>
                </c:pt>
                <c:pt idx="4">
                  <c:v>2021-22</c:v>
                </c:pt>
                <c:pt idx="5">
                  <c:v>2022-23</c:v>
                </c:pt>
              </c:strCache>
            </c:strRef>
          </c:cat>
          <c:val>
            <c:numRef>
              <c:f>'EDA 4'!$AA$5:$AA$10</c:f>
              <c:numCache>
                <c:formatCode>0.00%</c:formatCode>
                <c:ptCount val="6"/>
                <c:pt idx="0">
                  <c:v>3.4235668789809007E-2</c:v>
                </c:pt>
                <c:pt idx="1">
                  <c:v>4.4342507645259807E-2</c:v>
                </c:pt>
                <c:pt idx="2">
                  <c:v>2.6315789473684167E-2</c:v>
                </c:pt>
                <c:pt idx="3">
                  <c:v>4.0482954545454461E-2</c:v>
                </c:pt>
                <c:pt idx="4">
                  <c:v>6.9293478260869693E-2</c:v>
                </c:pt>
                <c:pt idx="5">
                  <c:v>7.4968233799237505E-2</c:v>
                </c:pt>
              </c:numCache>
            </c:numRef>
          </c:val>
          <c:extLst>
            <c:ext xmlns:c16="http://schemas.microsoft.com/office/drawing/2014/chart" uri="{C3380CC4-5D6E-409C-BE32-E72D297353CC}">
              <c16:uniqueId val="{00000000-C719-4243-B7F2-6A1100A0A29E}"/>
            </c:ext>
          </c:extLst>
        </c:ser>
        <c:ser>
          <c:idx val="1"/>
          <c:order val="1"/>
          <c:tx>
            <c:strRef>
              <c:f>'EDA 4'!$AB$4</c:f>
              <c:strCache>
                <c:ptCount val="1"/>
                <c:pt idx="0">
                  <c:v>Food Products Combined CPI</c:v>
                </c:pt>
              </c:strCache>
            </c:strRef>
          </c:tx>
          <c:spPr>
            <a:solidFill>
              <a:schemeClr val="accent2"/>
            </a:solidFill>
            <a:ln>
              <a:noFill/>
            </a:ln>
            <a:effectLst/>
          </c:spPr>
          <c:invertIfNegative val="0"/>
          <c:cat>
            <c:strRef>
              <c:f>'EDA 4'!$Z$5:$Z$10</c:f>
              <c:strCache>
                <c:ptCount val="6"/>
                <c:pt idx="0">
                  <c:v>2017-18</c:v>
                </c:pt>
                <c:pt idx="1">
                  <c:v>2018-19</c:v>
                </c:pt>
                <c:pt idx="2">
                  <c:v>2019-20</c:v>
                </c:pt>
                <c:pt idx="3">
                  <c:v>2020-21</c:v>
                </c:pt>
                <c:pt idx="4">
                  <c:v>2021-22</c:v>
                </c:pt>
                <c:pt idx="5">
                  <c:v>2022-23</c:v>
                </c:pt>
              </c:strCache>
            </c:strRef>
          </c:cat>
          <c:val>
            <c:numRef>
              <c:f>'EDA 4'!$AB$5:$AB$10</c:f>
              <c:numCache>
                <c:formatCode>0.00%</c:formatCode>
                <c:ptCount val="6"/>
                <c:pt idx="0">
                  <c:v>3.6186186186186221E-2</c:v>
                </c:pt>
                <c:pt idx="1">
                  <c:v>2.2352081811541372E-2</c:v>
                </c:pt>
                <c:pt idx="2">
                  <c:v>0.10654703490817329</c:v>
                </c:pt>
                <c:pt idx="3">
                  <c:v>6.7964921330925729E-2</c:v>
                </c:pt>
                <c:pt idx="4">
                  <c:v>5.9101941747572585E-2</c:v>
                </c:pt>
                <c:pt idx="5">
                  <c:v>4.5834765669760649E-2</c:v>
                </c:pt>
              </c:numCache>
            </c:numRef>
          </c:val>
          <c:extLst>
            <c:ext xmlns:c16="http://schemas.microsoft.com/office/drawing/2014/chart" uri="{C3380CC4-5D6E-409C-BE32-E72D297353CC}">
              <c16:uniqueId val="{00000001-C719-4243-B7F2-6A1100A0A29E}"/>
            </c:ext>
          </c:extLst>
        </c:ser>
        <c:ser>
          <c:idx val="2"/>
          <c:order val="2"/>
          <c:tx>
            <c:strRef>
              <c:f>'EDA 4'!$AC$4</c:f>
              <c:strCache>
                <c:ptCount val="1"/>
                <c:pt idx="0">
                  <c:v>Health</c:v>
                </c:pt>
              </c:strCache>
            </c:strRef>
          </c:tx>
          <c:spPr>
            <a:solidFill>
              <a:schemeClr val="accent3"/>
            </a:solidFill>
            <a:ln>
              <a:noFill/>
            </a:ln>
            <a:effectLst/>
          </c:spPr>
          <c:invertIfNegative val="0"/>
          <c:cat>
            <c:strRef>
              <c:f>'EDA 4'!$Z$5:$Z$10</c:f>
              <c:strCache>
                <c:ptCount val="6"/>
                <c:pt idx="0">
                  <c:v>2017-18</c:v>
                </c:pt>
                <c:pt idx="1">
                  <c:v>2018-19</c:v>
                </c:pt>
                <c:pt idx="2">
                  <c:v>2019-20</c:v>
                </c:pt>
                <c:pt idx="3">
                  <c:v>2020-21</c:v>
                </c:pt>
                <c:pt idx="4">
                  <c:v>2021-22</c:v>
                </c:pt>
                <c:pt idx="5">
                  <c:v>2022-23</c:v>
                </c:pt>
              </c:strCache>
            </c:strRef>
          </c:cat>
          <c:val>
            <c:numRef>
              <c:f>'EDA 4'!$AC$5:$AC$10</c:f>
              <c:numCache>
                <c:formatCode>0.00%</c:formatCode>
                <c:ptCount val="6"/>
                <c:pt idx="0">
                  <c:v>5.442729488220973E-2</c:v>
                </c:pt>
                <c:pt idx="1">
                  <c:v>6.1302681992337162E-2</c:v>
                </c:pt>
                <c:pt idx="2">
                  <c:v>3.7356321839080588E-2</c:v>
                </c:pt>
                <c:pt idx="3">
                  <c:v>7.7931034482758704E-2</c:v>
                </c:pt>
                <c:pt idx="4">
                  <c:v>6.5646908859145842E-2</c:v>
                </c:pt>
                <c:pt idx="5">
                  <c:v>8.1339712918660434E-2</c:v>
                </c:pt>
              </c:numCache>
            </c:numRef>
          </c:val>
          <c:extLst>
            <c:ext xmlns:c16="http://schemas.microsoft.com/office/drawing/2014/chart" uri="{C3380CC4-5D6E-409C-BE32-E72D297353CC}">
              <c16:uniqueId val="{00000002-C719-4243-B7F2-6A1100A0A29E}"/>
            </c:ext>
          </c:extLst>
        </c:ser>
        <c:ser>
          <c:idx val="3"/>
          <c:order val="3"/>
          <c:tx>
            <c:strRef>
              <c:f>'EDA 4'!$AD$4</c:f>
              <c:strCache>
                <c:ptCount val="1"/>
                <c:pt idx="0">
                  <c:v>Transport and communication</c:v>
                </c:pt>
              </c:strCache>
            </c:strRef>
          </c:tx>
          <c:spPr>
            <a:solidFill>
              <a:schemeClr val="accent4"/>
            </a:solidFill>
            <a:ln>
              <a:noFill/>
            </a:ln>
            <a:effectLst/>
          </c:spPr>
          <c:invertIfNegative val="0"/>
          <c:cat>
            <c:strRef>
              <c:f>'EDA 4'!$Z$5:$Z$10</c:f>
              <c:strCache>
                <c:ptCount val="6"/>
                <c:pt idx="0">
                  <c:v>2017-18</c:v>
                </c:pt>
                <c:pt idx="1">
                  <c:v>2018-19</c:v>
                </c:pt>
                <c:pt idx="2">
                  <c:v>2019-20</c:v>
                </c:pt>
                <c:pt idx="3">
                  <c:v>2020-21</c:v>
                </c:pt>
                <c:pt idx="4">
                  <c:v>2021-22</c:v>
                </c:pt>
                <c:pt idx="5">
                  <c:v>2022-23</c:v>
                </c:pt>
              </c:strCache>
            </c:strRef>
          </c:cat>
          <c:val>
            <c:numRef>
              <c:f>'EDA 4'!$AD$5:$AD$10</c:f>
              <c:numCache>
                <c:formatCode>0.00%</c:formatCode>
                <c:ptCount val="6"/>
                <c:pt idx="0">
                  <c:v>1.5570934256055463E-2</c:v>
                </c:pt>
                <c:pt idx="1">
                  <c:v>1.1884550084889691E-2</c:v>
                </c:pt>
                <c:pt idx="2">
                  <c:v>4.4203502919099226E-2</c:v>
                </c:pt>
                <c:pt idx="3">
                  <c:v>0.12760834670947035</c:v>
                </c:pt>
                <c:pt idx="4">
                  <c:v>8.0451658433309856E-2</c:v>
                </c:pt>
                <c:pt idx="5">
                  <c:v>4.3762246897452756E-2</c:v>
                </c:pt>
              </c:numCache>
            </c:numRef>
          </c:val>
          <c:extLst>
            <c:ext xmlns:c16="http://schemas.microsoft.com/office/drawing/2014/chart" uri="{C3380CC4-5D6E-409C-BE32-E72D297353CC}">
              <c16:uniqueId val="{00000003-C719-4243-B7F2-6A1100A0A29E}"/>
            </c:ext>
          </c:extLst>
        </c:ser>
        <c:ser>
          <c:idx val="4"/>
          <c:order val="4"/>
          <c:tx>
            <c:strRef>
              <c:f>'EDA 4'!$AE$4</c:f>
              <c:strCache>
                <c:ptCount val="1"/>
                <c:pt idx="0">
                  <c:v>Education</c:v>
                </c:pt>
              </c:strCache>
            </c:strRef>
          </c:tx>
          <c:spPr>
            <a:solidFill>
              <a:schemeClr val="accent5"/>
            </a:solidFill>
            <a:ln>
              <a:noFill/>
            </a:ln>
            <a:effectLst/>
          </c:spPr>
          <c:invertIfNegative val="0"/>
          <c:cat>
            <c:strRef>
              <c:f>'EDA 4'!$Z$5:$Z$10</c:f>
              <c:strCache>
                <c:ptCount val="6"/>
                <c:pt idx="0">
                  <c:v>2017-18</c:v>
                </c:pt>
                <c:pt idx="1">
                  <c:v>2018-19</c:v>
                </c:pt>
                <c:pt idx="2">
                  <c:v>2019-20</c:v>
                </c:pt>
                <c:pt idx="3">
                  <c:v>2020-21</c:v>
                </c:pt>
                <c:pt idx="4">
                  <c:v>2021-22</c:v>
                </c:pt>
                <c:pt idx="5">
                  <c:v>2022-23</c:v>
                </c:pt>
              </c:strCache>
            </c:strRef>
          </c:cat>
          <c:val>
            <c:numRef>
              <c:f>'EDA 4'!$AE$5:$AE$10</c:f>
              <c:numCache>
                <c:formatCode>0.00%</c:formatCode>
                <c:ptCount val="6"/>
                <c:pt idx="0">
                  <c:v>3.3132530120481757E-2</c:v>
                </c:pt>
                <c:pt idx="1">
                  <c:v>6.386066763425241E-2</c:v>
                </c:pt>
                <c:pt idx="2">
                  <c:v>3.7491479209270623E-2</c:v>
                </c:pt>
                <c:pt idx="3">
                  <c:v>2.6885245901639307E-2</c:v>
                </c:pt>
                <c:pt idx="4">
                  <c:v>2.7918781725888363E-2</c:v>
                </c:pt>
                <c:pt idx="5">
                  <c:v>6.4814814814814811E-2</c:v>
                </c:pt>
              </c:numCache>
            </c:numRef>
          </c:val>
          <c:extLst>
            <c:ext xmlns:c16="http://schemas.microsoft.com/office/drawing/2014/chart" uri="{C3380CC4-5D6E-409C-BE32-E72D297353CC}">
              <c16:uniqueId val="{00000004-C719-4243-B7F2-6A1100A0A29E}"/>
            </c:ext>
          </c:extLst>
        </c:ser>
        <c:ser>
          <c:idx val="5"/>
          <c:order val="5"/>
          <c:tx>
            <c:strRef>
              <c:f>'EDA 4'!$AF$4</c:f>
              <c:strCache>
                <c:ptCount val="1"/>
                <c:pt idx="0">
                  <c:v>General index</c:v>
                </c:pt>
              </c:strCache>
            </c:strRef>
          </c:tx>
          <c:spPr>
            <a:solidFill>
              <a:schemeClr val="accent6"/>
            </a:solidFill>
            <a:ln>
              <a:noFill/>
            </a:ln>
            <a:effectLst/>
          </c:spPr>
          <c:invertIfNegative val="0"/>
          <c:cat>
            <c:strRef>
              <c:f>'EDA 4'!$Z$5:$Z$10</c:f>
              <c:strCache>
                <c:ptCount val="6"/>
                <c:pt idx="0">
                  <c:v>2017-18</c:v>
                </c:pt>
                <c:pt idx="1">
                  <c:v>2018-19</c:v>
                </c:pt>
                <c:pt idx="2">
                  <c:v>2019-20</c:v>
                </c:pt>
                <c:pt idx="3">
                  <c:v>2020-21</c:v>
                </c:pt>
                <c:pt idx="4">
                  <c:v>2021-22</c:v>
                </c:pt>
                <c:pt idx="5">
                  <c:v>2022-23</c:v>
                </c:pt>
              </c:strCache>
            </c:strRef>
          </c:cat>
          <c:val>
            <c:numRef>
              <c:f>'EDA 4'!$AF$5:$AF$10</c:f>
              <c:numCache>
                <c:formatCode>0.00%</c:formatCode>
                <c:ptCount val="6"/>
                <c:pt idx="0">
                  <c:v>4.1181041181041274E-2</c:v>
                </c:pt>
                <c:pt idx="1">
                  <c:v>3.4328358208955183E-2</c:v>
                </c:pt>
                <c:pt idx="2">
                  <c:v>5.8781362007168381E-2</c:v>
                </c:pt>
                <c:pt idx="3">
                  <c:v>6.2457569585879079E-2</c:v>
                </c:pt>
                <c:pt idx="4">
                  <c:v>5.4811982154238333E-2</c:v>
                </c:pt>
                <c:pt idx="5">
                  <c:v>6.5256797583081644E-2</c:v>
                </c:pt>
              </c:numCache>
            </c:numRef>
          </c:val>
          <c:extLst>
            <c:ext xmlns:c16="http://schemas.microsoft.com/office/drawing/2014/chart" uri="{C3380CC4-5D6E-409C-BE32-E72D297353CC}">
              <c16:uniqueId val="{00000005-C719-4243-B7F2-6A1100A0A29E}"/>
            </c:ext>
          </c:extLst>
        </c:ser>
        <c:dLbls>
          <c:showLegendKey val="0"/>
          <c:showVal val="0"/>
          <c:showCatName val="0"/>
          <c:showSerName val="0"/>
          <c:showPercent val="0"/>
          <c:showBubbleSize val="0"/>
        </c:dLbls>
        <c:gapWidth val="150"/>
        <c:axId val="1186373295"/>
        <c:axId val="1186377135"/>
      </c:barChart>
      <c:catAx>
        <c:axId val="118637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77135"/>
        <c:crosses val="autoZero"/>
        <c:auto val="1"/>
        <c:lblAlgn val="ctr"/>
        <c:lblOffset val="100"/>
        <c:noMultiLvlLbl val="0"/>
      </c:catAx>
      <c:valAx>
        <c:axId val="11863771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73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Inflation rate of Various Categories in Urban Sector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'EDA 4'!$AA$15</c:f>
              <c:strCache>
                <c:ptCount val="1"/>
                <c:pt idx="0">
                  <c:v>Household goods and services</c:v>
                </c:pt>
              </c:strCache>
            </c:strRef>
          </c:tx>
          <c:spPr>
            <a:solidFill>
              <a:schemeClr val="accent1"/>
            </a:solidFill>
            <a:ln>
              <a:noFill/>
            </a:ln>
            <a:effectLst/>
          </c:spPr>
          <c:invertIfNegative val="0"/>
          <c:cat>
            <c:strRef>
              <c:f>'EDA 4'!$Z$16:$Z$21</c:f>
              <c:strCache>
                <c:ptCount val="6"/>
                <c:pt idx="0">
                  <c:v>2017-18</c:v>
                </c:pt>
                <c:pt idx="1">
                  <c:v>2018-19</c:v>
                </c:pt>
                <c:pt idx="2">
                  <c:v>2019-20</c:v>
                </c:pt>
                <c:pt idx="3">
                  <c:v>2020-21</c:v>
                </c:pt>
                <c:pt idx="4">
                  <c:v>2021-22</c:v>
                </c:pt>
                <c:pt idx="5">
                  <c:v>2022-23</c:v>
                </c:pt>
              </c:strCache>
            </c:strRef>
          </c:cat>
          <c:val>
            <c:numRef>
              <c:f>'EDA 4'!$AA$16:$AA$21</c:f>
              <c:numCache>
                <c:formatCode>0.00%</c:formatCode>
                <c:ptCount val="6"/>
                <c:pt idx="0">
                  <c:v>4.3251304996271528E-2</c:v>
                </c:pt>
                <c:pt idx="1">
                  <c:v>7.2909220872051386E-2</c:v>
                </c:pt>
                <c:pt idx="2">
                  <c:v>1.2000000000000077E-2</c:v>
                </c:pt>
                <c:pt idx="3">
                  <c:v>2.1782178217821857E-2</c:v>
                </c:pt>
                <c:pt idx="4">
                  <c:v>7.0413436692506312E-2</c:v>
                </c:pt>
                <c:pt idx="5">
                  <c:v>7.7851538925769501E-2</c:v>
                </c:pt>
              </c:numCache>
            </c:numRef>
          </c:val>
          <c:extLst>
            <c:ext xmlns:c16="http://schemas.microsoft.com/office/drawing/2014/chart" uri="{C3380CC4-5D6E-409C-BE32-E72D297353CC}">
              <c16:uniqueId val="{00000000-E7AE-4A53-BDC5-A3036FBAB672}"/>
            </c:ext>
          </c:extLst>
        </c:ser>
        <c:ser>
          <c:idx val="1"/>
          <c:order val="1"/>
          <c:tx>
            <c:strRef>
              <c:f>'EDA 4'!$AB$15</c:f>
              <c:strCache>
                <c:ptCount val="1"/>
                <c:pt idx="0">
                  <c:v>Food Products Combined CPI</c:v>
                </c:pt>
              </c:strCache>
            </c:strRef>
          </c:tx>
          <c:spPr>
            <a:solidFill>
              <a:schemeClr val="accent2"/>
            </a:solidFill>
            <a:ln>
              <a:noFill/>
            </a:ln>
            <a:effectLst/>
          </c:spPr>
          <c:invertIfNegative val="0"/>
          <c:cat>
            <c:strRef>
              <c:f>'EDA 4'!$Z$16:$Z$21</c:f>
              <c:strCache>
                <c:ptCount val="6"/>
                <c:pt idx="0">
                  <c:v>2017-18</c:v>
                </c:pt>
                <c:pt idx="1">
                  <c:v>2018-19</c:v>
                </c:pt>
                <c:pt idx="2">
                  <c:v>2019-20</c:v>
                </c:pt>
                <c:pt idx="3">
                  <c:v>2020-21</c:v>
                </c:pt>
                <c:pt idx="4">
                  <c:v>2021-22</c:v>
                </c:pt>
                <c:pt idx="5">
                  <c:v>2022-23</c:v>
                </c:pt>
              </c:strCache>
            </c:strRef>
          </c:cat>
          <c:val>
            <c:numRef>
              <c:f>'EDA 4'!$AB$16:$AB$21</c:f>
              <c:numCache>
                <c:formatCode>0.00%</c:formatCode>
                <c:ptCount val="6"/>
                <c:pt idx="0">
                  <c:v>6.6367713004484269E-2</c:v>
                </c:pt>
                <c:pt idx="1">
                  <c:v>-2.3405746320953113E-2</c:v>
                </c:pt>
                <c:pt idx="2">
                  <c:v>0.10117512181140732</c:v>
                </c:pt>
                <c:pt idx="3">
                  <c:v>2.8665785997358053E-2</c:v>
                </c:pt>
                <c:pt idx="4">
                  <c:v>4.6664095642113469E-2</c:v>
                </c:pt>
                <c:pt idx="5">
                  <c:v>6.1778432817489362E-2</c:v>
                </c:pt>
              </c:numCache>
            </c:numRef>
          </c:val>
          <c:extLst>
            <c:ext xmlns:c16="http://schemas.microsoft.com/office/drawing/2014/chart" uri="{C3380CC4-5D6E-409C-BE32-E72D297353CC}">
              <c16:uniqueId val="{00000001-E7AE-4A53-BDC5-A3036FBAB672}"/>
            </c:ext>
          </c:extLst>
        </c:ser>
        <c:ser>
          <c:idx val="2"/>
          <c:order val="2"/>
          <c:tx>
            <c:strRef>
              <c:f>'EDA 4'!$AC$15</c:f>
              <c:strCache>
                <c:ptCount val="1"/>
                <c:pt idx="0">
                  <c:v>Health</c:v>
                </c:pt>
              </c:strCache>
            </c:strRef>
          </c:tx>
          <c:spPr>
            <a:solidFill>
              <a:schemeClr val="accent3"/>
            </a:solidFill>
            <a:ln>
              <a:noFill/>
            </a:ln>
            <a:effectLst/>
          </c:spPr>
          <c:invertIfNegative val="0"/>
          <c:cat>
            <c:strRef>
              <c:f>'EDA 4'!$Z$16:$Z$21</c:f>
              <c:strCache>
                <c:ptCount val="6"/>
                <c:pt idx="0">
                  <c:v>2017-18</c:v>
                </c:pt>
                <c:pt idx="1">
                  <c:v>2018-19</c:v>
                </c:pt>
                <c:pt idx="2">
                  <c:v>2019-20</c:v>
                </c:pt>
                <c:pt idx="3">
                  <c:v>2020-21</c:v>
                </c:pt>
                <c:pt idx="4">
                  <c:v>2021-22</c:v>
                </c:pt>
                <c:pt idx="5">
                  <c:v>2022-23</c:v>
                </c:pt>
              </c:strCache>
            </c:strRef>
          </c:cat>
          <c:val>
            <c:numRef>
              <c:f>'EDA 4'!$AC$16:$AC$21</c:f>
              <c:numCache>
                <c:formatCode>0.00%</c:formatCode>
                <c:ptCount val="6"/>
                <c:pt idx="0">
                  <c:v>4.2879019908116343E-2</c:v>
                </c:pt>
                <c:pt idx="1">
                  <c:v>9.6561814191660697E-2</c:v>
                </c:pt>
                <c:pt idx="2">
                  <c:v>3.8563829787233925E-2</c:v>
                </c:pt>
                <c:pt idx="3">
                  <c:v>4.8500319081046732E-2</c:v>
                </c:pt>
                <c:pt idx="4">
                  <c:v>6.5006075334143487E-2</c:v>
                </c:pt>
                <c:pt idx="5">
                  <c:v>6.4460924130062644E-2</c:v>
                </c:pt>
              </c:numCache>
            </c:numRef>
          </c:val>
          <c:extLst>
            <c:ext xmlns:c16="http://schemas.microsoft.com/office/drawing/2014/chart" uri="{C3380CC4-5D6E-409C-BE32-E72D297353CC}">
              <c16:uniqueId val="{00000002-E7AE-4A53-BDC5-A3036FBAB672}"/>
            </c:ext>
          </c:extLst>
        </c:ser>
        <c:ser>
          <c:idx val="3"/>
          <c:order val="3"/>
          <c:tx>
            <c:strRef>
              <c:f>'EDA 4'!$AD$15</c:f>
              <c:strCache>
                <c:ptCount val="1"/>
                <c:pt idx="0">
                  <c:v>Transport and communication</c:v>
                </c:pt>
              </c:strCache>
            </c:strRef>
          </c:tx>
          <c:spPr>
            <a:solidFill>
              <a:schemeClr val="accent4"/>
            </a:solidFill>
            <a:ln>
              <a:noFill/>
            </a:ln>
            <a:effectLst/>
          </c:spPr>
          <c:invertIfNegative val="0"/>
          <c:cat>
            <c:strRef>
              <c:f>'EDA 4'!$Z$16:$Z$21</c:f>
              <c:strCache>
                <c:ptCount val="6"/>
                <c:pt idx="0">
                  <c:v>2017-18</c:v>
                </c:pt>
                <c:pt idx="1">
                  <c:v>2018-19</c:v>
                </c:pt>
                <c:pt idx="2">
                  <c:v>2019-20</c:v>
                </c:pt>
                <c:pt idx="3">
                  <c:v>2020-21</c:v>
                </c:pt>
                <c:pt idx="4">
                  <c:v>2021-22</c:v>
                </c:pt>
                <c:pt idx="5">
                  <c:v>2022-23</c:v>
                </c:pt>
              </c:strCache>
            </c:strRef>
          </c:cat>
          <c:val>
            <c:numRef>
              <c:f>'EDA 4'!$AD$16:$AD$21</c:f>
              <c:numCache>
                <c:formatCode>0.00%</c:formatCode>
                <c:ptCount val="6"/>
                <c:pt idx="0">
                  <c:v>2.9215358931552589E-2</c:v>
                </c:pt>
                <c:pt idx="1">
                  <c:v>3.6918138041733502E-2</c:v>
                </c:pt>
                <c:pt idx="2">
                  <c:v>4.6959199384141601E-2</c:v>
                </c:pt>
                <c:pt idx="3">
                  <c:v>0.10603829160530173</c:v>
                </c:pt>
                <c:pt idx="4">
                  <c:v>6.5432914738929121E-2</c:v>
                </c:pt>
                <c:pt idx="5">
                  <c:v>4.8387096774193623E-2</c:v>
                </c:pt>
              </c:numCache>
            </c:numRef>
          </c:val>
          <c:extLst>
            <c:ext xmlns:c16="http://schemas.microsoft.com/office/drawing/2014/chart" uri="{C3380CC4-5D6E-409C-BE32-E72D297353CC}">
              <c16:uniqueId val="{00000003-E7AE-4A53-BDC5-A3036FBAB672}"/>
            </c:ext>
          </c:extLst>
        </c:ser>
        <c:ser>
          <c:idx val="4"/>
          <c:order val="4"/>
          <c:tx>
            <c:strRef>
              <c:f>'EDA 4'!$AE$15</c:f>
              <c:strCache>
                <c:ptCount val="1"/>
                <c:pt idx="0">
                  <c:v>Education</c:v>
                </c:pt>
              </c:strCache>
            </c:strRef>
          </c:tx>
          <c:spPr>
            <a:solidFill>
              <a:schemeClr val="accent5"/>
            </a:solidFill>
            <a:ln>
              <a:noFill/>
            </a:ln>
            <a:effectLst/>
          </c:spPr>
          <c:invertIfNegative val="0"/>
          <c:cat>
            <c:strRef>
              <c:f>'EDA 4'!$Z$16:$Z$21</c:f>
              <c:strCache>
                <c:ptCount val="6"/>
                <c:pt idx="0">
                  <c:v>2017-18</c:v>
                </c:pt>
                <c:pt idx="1">
                  <c:v>2018-19</c:v>
                </c:pt>
                <c:pt idx="2">
                  <c:v>2019-20</c:v>
                </c:pt>
                <c:pt idx="3">
                  <c:v>2020-21</c:v>
                </c:pt>
                <c:pt idx="4">
                  <c:v>2021-22</c:v>
                </c:pt>
                <c:pt idx="5">
                  <c:v>2022-23</c:v>
                </c:pt>
              </c:strCache>
            </c:strRef>
          </c:cat>
          <c:val>
            <c:numRef>
              <c:f>'EDA 4'!$AE$16:$AE$21</c:f>
              <c:numCache>
                <c:formatCode>0.00%</c:formatCode>
                <c:ptCount val="6"/>
                <c:pt idx="0">
                  <c:v>4.659763313609476E-2</c:v>
                </c:pt>
                <c:pt idx="1">
                  <c:v>8.969866853538902E-2</c:v>
                </c:pt>
                <c:pt idx="2">
                  <c:v>4.1157556270096499E-2</c:v>
                </c:pt>
                <c:pt idx="3">
                  <c:v>1.4888337468982667E-2</c:v>
                </c:pt>
                <c:pt idx="4">
                  <c:v>3.968253968253968E-2</c:v>
                </c:pt>
                <c:pt idx="5">
                  <c:v>4.8150322959483197E-2</c:v>
                </c:pt>
              </c:numCache>
            </c:numRef>
          </c:val>
          <c:extLst>
            <c:ext xmlns:c16="http://schemas.microsoft.com/office/drawing/2014/chart" uri="{C3380CC4-5D6E-409C-BE32-E72D297353CC}">
              <c16:uniqueId val="{00000004-E7AE-4A53-BDC5-A3036FBAB672}"/>
            </c:ext>
          </c:extLst>
        </c:ser>
        <c:ser>
          <c:idx val="5"/>
          <c:order val="5"/>
          <c:tx>
            <c:strRef>
              <c:f>'EDA 4'!$AF$15</c:f>
              <c:strCache>
                <c:ptCount val="1"/>
                <c:pt idx="0">
                  <c:v>General index</c:v>
                </c:pt>
              </c:strCache>
            </c:strRef>
          </c:tx>
          <c:spPr>
            <a:solidFill>
              <a:schemeClr val="accent6"/>
            </a:solidFill>
            <a:ln>
              <a:noFill/>
            </a:ln>
            <a:effectLst/>
          </c:spPr>
          <c:invertIfNegative val="0"/>
          <c:cat>
            <c:strRef>
              <c:f>'EDA 4'!$Z$16:$Z$21</c:f>
              <c:strCache>
                <c:ptCount val="6"/>
                <c:pt idx="0">
                  <c:v>2017-18</c:v>
                </c:pt>
                <c:pt idx="1">
                  <c:v>2018-19</c:v>
                </c:pt>
                <c:pt idx="2">
                  <c:v>2019-20</c:v>
                </c:pt>
                <c:pt idx="3">
                  <c:v>2020-21</c:v>
                </c:pt>
                <c:pt idx="4">
                  <c:v>2021-22</c:v>
                </c:pt>
                <c:pt idx="5">
                  <c:v>2022-23</c:v>
                </c:pt>
              </c:strCache>
            </c:strRef>
          </c:cat>
          <c:val>
            <c:numRef>
              <c:f>'EDA 4'!$AF$16:$AF$21</c:f>
              <c:numCache>
                <c:formatCode>0.00%</c:formatCode>
                <c:ptCount val="6"/>
                <c:pt idx="0">
                  <c:v>4.2921686746987861E-2</c:v>
                </c:pt>
                <c:pt idx="1">
                  <c:v>1.6582552271088763E-2</c:v>
                </c:pt>
                <c:pt idx="2">
                  <c:v>6.5155807365439217E-2</c:v>
                </c:pt>
                <c:pt idx="3">
                  <c:v>4.6061415220293569E-2</c:v>
                </c:pt>
                <c:pt idx="4">
                  <c:v>6.381620931716657E-2</c:v>
                </c:pt>
                <c:pt idx="5">
                  <c:v>6.7786442711457784E-2</c:v>
                </c:pt>
              </c:numCache>
            </c:numRef>
          </c:val>
          <c:extLst>
            <c:ext xmlns:c16="http://schemas.microsoft.com/office/drawing/2014/chart" uri="{C3380CC4-5D6E-409C-BE32-E72D297353CC}">
              <c16:uniqueId val="{00000005-E7AE-4A53-BDC5-A3036FBAB672}"/>
            </c:ext>
          </c:extLst>
        </c:ser>
        <c:dLbls>
          <c:showLegendKey val="0"/>
          <c:showVal val="0"/>
          <c:showCatName val="0"/>
          <c:showSerName val="0"/>
          <c:showPercent val="0"/>
          <c:showBubbleSize val="0"/>
        </c:dLbls>
        <c:gapWidth val="150"/>
        <c:axId val="327763663"/>
        <c:axId val="327744943"/>
      </c:barChart>
      <c:catAx>
        <c:axId val="32776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744943"/>
        <c:crosses val="autoZero"/>
        <c:auto val="1"/>
        <c:lblAlgn val="ctr"/>
        <c:lblOffset val="100"/>
        <c:noMultiLvlLbl val="0"/>
      </c:catAx>
      <c:valAx>
        <c:axId val="327744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763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Inflation rate of Various Categories in Rural+Urban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4'!$AA$26</c:f>
              <c:strCache>
                <c:ptCount val="1"/>
                <c:pt idx="0">
                  <c:v>Household goods and services</c:v>
                </c:pt>
              </c:strCache>
            </c:strRef>
          </c:tx>
          <c:spPr>
            <a:solidFill>
              <a:schemeClr val="accent1"/>
            </a:solidFill>
            <a:ln>
              <a:noFill/>
            </a:ln>
            <a:effectLst/>
          </c:spPr>
          <c:invertIfNegative val="0"/>
          <c:cat>
            <c:strRef>
              <c:f>'EDA 4'!$Z$27:$Z$32</c:f>
              <c:strCache>
                <c:ptCount val="6"/>
                <c:pt idx="0">
                  <c:v>2017-18</c:v>
                </c:pt>
                <c:pt idx="1">
                  <c:v>2018-19</c:v>
                </c:pt>
                <c:pt idx="2">
                  <c:v>2019-20</c:v>
                </c:pt>
                <c:pt idx="3">
                  <c:v>2020-21</c:v>
                </c:pt>
                <c:pt idx="4">
                  <c:v>2021-22</c:v>
                </c:pt>
                <c:pt idx="5">
                  <c:v>2022-23</c:v>
                </c:pt>
              </c:strCache>
            </c:strRef>
          </c:cat>
          <c:val>
            <c:numRef>
              <c:f>'EDA 4'!$AA$27:$AA$32</c:f>
              <c:numCache>
                <c:formatCode>0.00%</c:formatCode>
                <c:ptCount val="6"/>
                <c:pt idx="0">
                  <c:v>3.9200614911606417E-2</c:v>
                </c:pt>
                <c:pt idx="1">
                  <c:v>5.9734513274336244E-2</c:v>
                </c:pt>
                <c:pt idx="2">
                  <c:v>1.8080667593880349E-2</c:v>
                </c:pt>
                <c:pt idx="3">
                  <c:v>3.0737704918032786E-2</c:v>
                </c:pt>
                <c:pt idx="4">
                  <c:v>7.0105820105820255E-2</c:v>
                </c:pt>
                <c:pt idx="5">
                  <c:v>7.663782447465993E-2</c:v>
                </c:pt>
              </c:numCache>
            </c:numRef>
          </c:val>
          <c:extLst>
            <c:ext xmlns:c16="http://schemas.microsoft.com/office/drawing/2014/chart" uri="{C3380CC4-5D6E-409C-BE32-E72D297353CC}">
              <c16:uniqueId val="{00000000-9D71-480C-B106-0766FBE10388}"/>
            </c:ext>
          </c:extLst>
        </c:ser>
        <c:ser>
          <c:idx val="1"/>
          <c:order val="1"/>
          <c:tx>
            <c:strRef>
              <c:f>'EDA 4'!$AB$26</c:f>
              <c:strCache>
                <c:ptCount val="1"/>
                <c:pt idx="0">
                  <c:v>Food Products Combined CPI</c:v>
                </c:pt>
              </c:strCache>
            </c:strRef>
          </c:tx>
          <c:spPr>
            <a:solidFill>
              <a:schemeClr val="accent2"/>
            </a:solidFill>
            <a:ln>
              <a:noFill/>
            </a:ln>
            <a:effectLst/>
          </c:spPr>
          <c:invertIfNegative val="0"/>
          <c:cat>
            <c:strRef>
              <c:f>'EDA 4'!$Z$27:$Z$32</c:f>
              <c:strCache>
                <c:ptCount val="6"/>
                <c:pt idx="0">
                  <c:v>2017-18</c:v>
                </c:pt>
                <c:pt idx="1">
                  <c:v>2018-19</c:v>
                </c:pt>
                <c:pt idx="2">
                  <c:v>2019-20</c:v>
                </c:pt>
                <c:pt idx="3">
                  <c:v>2020-21</c:v>
                </c:pt>
                <c:pt idx="4">
                  <c:v>2021-22</c:v>
                </c:pt>
                <c:pt idx="5">
                  <c:v>2022-23</c:v>
                </c:pt>
              </c:strCache>
            </c:strRef>
          </c:cat>
          <c:val>
            <c:numRef>
              <c:f>'EDA 4'!$AB$27:$AB$32</c:f>
              <c:numCache>
                <c:formatCode>0.00%</c:formatCode>
                <c:ptCount val="6"/>
                <c:pt idx="0">
                  <c:v>5.4390170812106439E-2</c:v>
                </c:pt>
                <c:pt idx="1">
                  <c:v>-5.5571387859787175E-3</c:v>
                </c:pt>
                <c:pt idx="2">
                  <c:v>0.10280108061993468</c:v>
                </c:pt>
                <c:pt idx="3">
                  <c:v>4.2965679853287857E-2</c:v>
                </c:pt>
                <c:pt idx="4">
                  <c:v>5.073011077542823E-2</c:v>
                </c:pt>
                <c:pt idx="5">
                  <c:v>5.6187851922846636E-2</c:v>
                </c:pt>
              </c:numCache>
            </c:numRef>
          </c:val>
          <c:extLst>
            <c:ext xmlns:c16="http://schemas.microsoft.com/office/drawing/2014/chart" uri="{C3380CC4-5D6E-409C-BE32-E72D297353CC}">
              <c16:uniqueId val="{00000001-9D71-480C-B106-0766FBE10388}"/>
            </c:ext>
          </c:extLst>
        </c:ser>
        <c:ser>
          <c:idx val="2"/>
          <c:order val="2"/>
          <c:tx>
            <c:strRef>
              <c:f>'EDA 4'!$AC$26</c:f>
              <c:strCache>
                <c:ptCount val="1"/>
                <c:pt idx="0">
                  <c:v>Health</c:v>
                </c:pt>
              </c:strCache>
            </c:strRef>
          </c:tx>
          <c:spPr>
            <a:solidFill>
              <a:schemeClr val="accent3"/>
            </a:solidFill>
            <a:ln>
              <a:noFill/>
            </a:ln>
            <a:effectLst/>
          </c:spPr>
          <c:invertIfNegative val="0"/>
          <c:cat>
            <c:strRef>
              <c:f>'EDA 4'!$Z$27:$Z$32</c:f>
              <c:strCache>
                <c:ptCount val="6"/>
                <c:pt idx="0">
                  <c:v>2017-18</c:v>
                </c:pt>
                <c:pt idx="1">
                  <c:v>2018-19</c:v>
                </c:pt>
                <c:pt idx="2">
                  <c:v>2019-20</c:v>
                </c:pt>
                <c:pt idx="3">
                  <c:v>2020-21</c:v>
                </c:pt>
                <c:pt idx="4">
                  <c:v>2021-22</c:v>
                </c:pt>
                <c:pt idx="5">
                  <c:v>2022-23</c:v>
                </c:pt>
              </c:strCache>
            </c:strRef>
          </c:cat>
          <c:val>
            <c:numRef>
              <c:f>'EDA 4'!$AC$27:$AC$32</c:f>
              <c:numCache>
                <c:formatCode>0.00%</c:formatCode>
                <c:ptCount val="6"/>
                <c:pt idx="0">
                  <c:v>4.6948356807511853E-2</c:v>
                </c:pt>
                <c:pt idx="1">
                  <c:v>8.4139985107967108E-2</c:v>
                </c:pt>
                <c:pt idx="2">
                  <c:v>3.761969904240766E-2</c:v>
                </c:pt>
                <c:pt idx="3">
                  <c:v>5.9093893630991462E-2</c:v>
                </c:pt>
                <c:pt idx="4">
                  <c:v>6.4935064935064943E-2</c:v>
                </c:pt>
                <c:pt idx="5">
                  <c:v>7.0847851335656312E-2</c:v>
                </c:pt>
              </c:numCache>
            </c:numRef>
          </c:val>
          <c:extLst>
            <c:ext xmlns:c16="http://schemas.microsoft.com/office/drawing/2014/chart" uri="{C3380CC4-5D6E-409C-BE32-E72D297353CC}">
              <c16:uniqueId val="{00000002-9D71-480C-B106-0766FBE10388}"/>
            </c:ext>
          </c:extLst>
        </c:ser>
        <c:ser>
          <c:idx val="3"/>
          <c:order val="3"/>
          <c:tx>
            <c:strRef>
              <c:f>'EDA 4'!$AD$26</c:f>
              <c:strCache>
                <c:ptCount val="1"/>
                <c:pt idx="0">
                  <c:v>Transport and communication</c:v>
                </c:pt>
              </c:strCache>
            </c:strRef>
          </c:tx>
          <c:spPr>
            <a:solidFill>
              <a:schemeClr val="accent4"/>
            </a:solidFill>
            <a:ln>
              <a:noFill/>
            </a:ln>
            <a:effectLst/>
          </c:spPr>
          <c:invertIfNegative val="0"/>
          <c:cat>
            <c:strRef>
              <c:f>'EDA 4'!$Z$27:$Z$32</c:f>
              <c:strCache>
                <c:ptCount val="6"/>
                <c:pt idx="0">
                  <c:v>2017-18</c:v>
                </c:pt>
                <c:pt idx="1">
                  <c:v>2018-19</c:v>
                </c:pt>
                <c:pt idx="2">
                  <c:v>2019-20</c:v>
                </c:pt>
                <c:pt idx="3">
                  <c:v>2020-21</c:v>
                </c:pt>
                <c:pt idx="4">
                  <c:v>2021-22</c:v>
                </c:pt>
                <c:pt idx="5">
                  <c:v>2022-23</c:v>
                </c:pt>
              </c:strCache>
            </c:strRef>
          </c:cat>
          <c:val>
            <c:numRef>
              <c:f>'EDA 4'!$AD$27:$AD$32</c:f>
              <c:numCache>
                <c:formatCode>0.00%</c:formatCode>
                <c:ptCount val="6"/>
                <c:pt idx="0">
                  <c:v>2.2108843537415039E-2</c:v>
                </c:pt>
                <c:pt idx="1">
                  <c:v>2.3966942148760377E-2</c:v>
                </c:pt>
                <c:pt idx="2">
                  <c:v>4.5746388443017795E-2</c:v>
                </c:pt>
                <c:pt idx="3">
                  <c:v>0.11701308698999222</c:v>
                </c:pt>
                <c:pt idx="4">
                  <c:v>7.3187414500684111E-2</c:v>
                </c:pt>
                <c:pt idx="5">
                  <c:v>4.6526449968132461E-2</c:v>
                </c:pt>
              </c:numCache>
            </c:numRef>
          </c:val>
          <c:extLst>
            <c:ext xmlns:c16="http://schemas.microsoft.com/office/drawing/2014/chart" uri="{C3380CC4-5D6E-409C-BE32-E72D297353CC}">
              <c16:uniqueId val="{00000003-9D71-480C-B106-0766FBE10388}"/>
            </c:ext>
          </c:extLst>
        </c:ser>
        <c:ser>
          <c:idx val="4"/>
          <c:order val="4"/>
          <c:tx>
            <c:strRef>
              <c:f>'EDA 4'!$AE$26</c:f>
              <c:strCache>
                <c:ptCount val="1"/>
                <c:pt idx="0">
                  <c:v>Education</c:v>
                </c:pt>
              </c:strCache>
            </c:strRef>
          </c:tx>
          <c:spPr>
            <a:solidFill>
              <a:schemeClr val="accent5"/>
            </a:solidFill>
            <a:ln>
              <a:noFill/>
            </a:ln>
            <a:effectLst/>
          </c:spPr>
          <c:invertIfNegative val="0"/>
          <c:cat>
            <c:strRef>
              <c:f>'EDA 4'!$Z$27:$Z$32</c:f>
              <c:strCache>
                <c:ptCount val="6"/>
                <c:pt idx="0">
                  <c:v>2017-18</c:v>
                </c:pt>
                <c:pt idx="1">
                  <c:v>2018-19</c:v>
                </c:pt>
                <c:pt idx="2">
                  <c:v>2019-20</c:v>
                </c:pt>
                <c:pt idx="3">
                  <c:v>2020-21</c:v>
                </c:pt>
                <c:pt idx="4">
                  <c:v>2021-22</c:v>
                </c:pt>
                <c:pt idx="5">
                  <c:v>2022-23</c:v>
                </c:pt>
              </c:strCache>
            </c:strRef>
          </c:cat>
          <c:val>
            <c:numRef>
              <c:f>'EDA 4'!$AE$27:$AE$32</c:f>
              <c:numCache>
                <c:formatCode>0.00%</c:formatCode>
                <c:ptCount val="6"/>
                <c:pt idx="0">
                  <c:v>3.8863976083706939E-2</c:v>
                </c:pt>
                <c:pt idx="1">
                  <c:v>7.5107296137339047E-2</c:v>
                </c:pt>
                <c:pt idx="2">
                  <c:v>3.9254823685961254E-2</c:v>
                </c:pt>
                <c:pt idx="3">
                  <c:v>2.1780909673286393E-2</c:v>
                </c:pt>
                <c:pt idx="4">
                  <c:v>3.2459425717852791E-2</c:v>
                </c:pt>
                <c:pt idx="5">
                  <c:v>5.8041112454655347E-2</c:v>
                </c:pt>
              </c:numCache>
            </c:numRef>
          </c:val>
          <c:extLst>
            <c:ext xmlns:c16="http://schemas.microsoft.com/office/drawing/2014/chart" uri="{C3380CC4-5D6E-409C-BE32-E72D297353CC}">
              <c16:uniqueId val="{00000004-9D71-480C-B106-0766FBE10388}"/>
            </c:ext>
          </c:extLst>
        </c:ser>
        <c:ser>
          <c:idx val="5"/>
          <c:order val="5"/>
          <c:tx>
            <c:strRef>
              <c:f>'EDA 4'!$AF$26</c:f>
              <c:strCache>
                <c:ptCount val="1"/>
                <c:pt idx="0">
                  <c:v>General index</c:v>
                </c:pt>
              </c:strCache>
            </c:strRef>
          </c:tx>
          <c:spPr>
            <a:solidFill>
              <a:schemeClr val="accent6"/>
            </a:solidFill>
            <a:ln>
              <a:noFill/>
            </a:ln>
            <a:effectLst/>
          </c:spPr>
          <c:invertIfNegative val="0"/>
          <c:cat>
            <c:strRef>
              <c:f>'EDA 4'!$Z$27:$Z$32</c:f>
              <c:strCache>
                <c:ptCount val="6"/>
                <c:pt idx="0">
                  <c:v>2017-18</c:v>
                </c:pt>
                <c:pt idx="1">
                  <c:v>2018-19</c:v>
                </c:pt>
                <c:pt idx="2">
                  <c:v>2019-20</c:v>
                </c:pt>
                <c:pt idx="3">
                  <c:v>2020-21</c:v>
                </c:pt>
                <c:pt idx="4">
                  <c:v>2021-22</c:v>
                </c:pt>
                <c:pt idx="5">
                  <c:v>2022-23</c:v>
                </c:pt>
              </c:strCache>
            </c:strRef>
          </c:cat>
          <c:val>
            <c:numRef>
              <c:f>'EDA 4'!$AF$27:$AF$32</c:f>
              <c:numCache>
                <c:formatCode>0.00%</c:formatCode>
                <c:ptCount val="6"/>
                <c:pt idx="0">
                  <c:v>4.2016806722689072E-2</c:v>
                </c:pt>
                <c:pt idx="1">
                  <c:v>2.4908424908424952E-2</c:v>
                </c:pt>
                <c:pt idx="2">
                  <c:v>6.1965811965811884E-2</c:v>
                </c:pt>
                <c:pt idx="3">
                  <c:v>5.3835800807537013E-2</c:v>
                </c:pt>
                <c:pt idx="4">
                  <c:v>5.9311224489795804E-2</c:v>
                </c:pt>
                <c:pt idx="5">
                  <c:v>6.6827212522576729E-2</c:v>
                </c:pt>
              </c:numCache>
            </c:numRef>
          </c:val>
          <c:extLst>
            <c:ext xmlns:c16="http://schemas.microsoft.com/office/drawing/2014/chart" uri="{C3380CC4-5D6E-409C-BE32-E72D297353CC}">
              <c16:uniqueId val="{00000005-9D71-480C-B106-0766FBE10388}"/>
            </c:ext>
          </c:extLst>
        </c:ser>
        <c:dLbls>
          <c:showLegendKey val="0"/>
          <c:showVal val="0"/>
          <c:showCatName val="0"/>
          <c:showSerName val="0"/>
          <c:showPercent val="0"/>
          <c:showBubbleSize val="0"/>
        </c:dLbls>
        <c:gapWidth val="150"/>
        <c:axId val="1187365263"/>
        <c:axId val="1187367663"/>
      </c:barChart>
      <c:catAx>
        <c:axId val="118736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367663"/>
        <c:crosses val="autoZero"/>
        <c:auto val="1"/>
        <c:lblAlgn val="ctr"/>
        <c:lblOffset val="100"/>
        <c:noMultiLvlLbl val="0"/>
      </c:catAx>
      <c:valAx>
        <c:axId val="1187367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365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Inflation rate of Various Categories in Rural Sector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areaChart>
        <c:grouping val="standard"/>
        <c:varyColors val="0"/>
        <c:ser>
          <c:idx val="0"/>
          <c:order val="0"/>
          <c:tx>
            <c:strRef>
              <c:f>'EDA 4'!$AJ$4</c:f>
              <c:strCache>
                <c:ptCount val="1"/>
                <c:pt idx="0">
                  <c:v>Household goods and services</c:v>
                </c:pt>
              </c:strCache>
            </c:strRef>
          </c:tx>
          <c:spPr>
            <a:solidFill>
              <a:schemeClr val="accent1"/>
            </a:solidFill>
            <a:ln>
              <a:noFill/>
            </a:ln>
            <a:effectLst/>
          </c:spPr>
          <c:cat>
            <c:strRef>
              <c:f>'EDA 4'!$AI$5:$AI$16</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4'!$AJ$5:$AJ$16</c:f>
              <c:numCache>
                <c:formatCode>0.00%</c:formatCode>
                <c:ptCount val="12"/>
                <c:pt idx="0">
                  <c:v>1.6719745222930005E-2</c:v>
                </c:pt>
                <c:pt idx="1">
                  <c:v>1.405152224824365E-2</c:v>
                </c:pt>
                <c:pt idx="2">
                  <c:v>2.7522935779816467E-2</c:v>
                </c:pt>
                <c:pt idx="3">
                  <c:v>1.2601927353595171E-2</c:v>
                </c:pt>
                <c:pt idx="4">
                  <c:v>9.5029239766080617E-3</c:v>
                </c:pt>
                <c:pt idx="5">
                  <c:v>1.5184381778741823E-2</c:v>
                </c:pt>
                <c:pt idx="6">
                  <c:v>2.6278409090909009E-2</c:v>
                </c:pt>
                <c:pt idx="7">
                  <c:v>7.5653370013754762E-3</c:v>
                </c:pt>
                <c:pt idx="8">
                  <c:v>4.0760869565217392E-2</c:v>
                </c:pt>
                <c:pt idx="9">
                  <c:v>2.6744944553163692E-2</c:v>
                </c:pt>
                <c:pt idx="10">
                  <c:v>3.5308953341740196E-2</c:v>
                </c:pt>
                <c:pt idx="11">
                  <c:v>2.5454545454545386E-2</c:v>
                </c:pt>
              </c:numCache>
            </c:numRef>
          </c:val>
          <c:extLst>
            <c:ext xmlns:c16="http://schemas.microsoft.com/office/drawing/2014/chart" uri="{C3380CC4-5D6E-409C-BE32-E72D297353CC}">
              <c16:uniqueId val="{00000000-0C42-4623-919E-8CF0937CFE32}"/>
            </c:ext>
          </c:extLst>
        </c:ser>
        <c:ser>
          <c:idx val="1"/>
          <c:order val="1"/>
          <c:tx>
            <c:strRef>
              <c:f>'EDA 4'!$AK$4</c:f>
              <c:strCache>
                <c:ptCount val="1"/>
                <c:pt idx="0">
                  <c:v>Food Products Combined CPI</c:v>
                </c:pt>
              </c:strCache>
            </c:strRef>
          </c:tx>
          <c:spPr>
            <a:solidFill>
              <a:schemeClr val="accent2"/>
            </a:solidFill>
            <a:ln>
              <a:noFill/>
            </a:ln>
            <a:effectLst/>
          </c:spPr>
          <c:cat>
            <c:strRef>
              <c:f>'EDA 4'!$AI$5:$AI$16</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4'!$AK$5:$AK$16</c:f>
              <c:numCache>
                <c:formatCode>0.00%</c:formatCode>
                <c:ptCount val="12"/>
                <c:pt idx="0">
                  <c:v>0.1079579579579581</c:v>
                </c:pt>
                <c:pt idx="1">
                  <c:v>-3.2796075683251547E-2</c:v>
                </c:pt>
                <c:pt idx="2">
                  <c:v>6.3111760409057777E-2</c:v>
                </c:pt>
                <c:pt idx="3">
                  <c:v>-1.8375648758591698E-2</c:v>
                </c:pt>
                <c:pt idx="4">
                  <c:v>0.1051451002383289</c:v>
                </c:pt>
                <c:pt idx="5">
                  <c:v>1.0145846544071888E-3</c:v>
                </c:pt>
                <c:pt idx="6">
                  <c:v>9.5176683002321169E-2</c:v>
                </c:pt>
                <c:pt idx="7">
                  <c:v>-3.248042995677073E-2</c:v>
                </c:pt>
                <c:pt idx="8">
                  <c:v>4.4296116504854224E-2</c:v>
                </c:pt>
                <c:pt idx="9">
                  <c:v>1.4177803602556573E-2</c:v>
                </c:pt>
                <c:pt idx="10">
                  <c:v>5.8516077718441084E-2</c:v>
                </c:pt>
                <c:pt idx="11">
                  <c:v>-2.5933831376734211E-2</c:v>
                </c:pt>
              </c:numCache>
            </c:numRef>
          </c:val>
          <c:extLst>
            <c:ext xmlns:c16="http://schemas.microsoft.com/office/drawing/2014/chart" uri="{C3380CC4-5D6E-409C-BE32-E72D297353CC}">
              <c16:uniqueId val="{00000001-0C42-4623-919E-8CF0937CFE32}"/>
            </c:ext>
          </c:extLst>
        </c:ser>
        <c:ser>
          <c:idx val="2"/>
          <c:order val="2"/>
          <c:tx>
            <c:strRef>
              <c:f>'EDA 4'!$AL$4</c:f>
              <c:strCache>
                <c:ptCount val="1"/>
                <c:pt idx="0">
                  <c:v>Health</c:v>
                </c:pt>
              </c:strCache>
            </c:strRef>
          </c:tx>
          <c:spPr>
            <a:solidFill>
              <a:schemeClr val="accent3"/>
            </a:solidFill>
            <a:ln>
              <a:noFill/>
            </a:ln>
            <a:effectLst/>
          </c:spPr>
          <c:cat>
            <c:strRef>
              <c:f>'EDA 4'!$AI$5:$AI$16</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4'!$AL$5:$AL$16</c:f>
              <c:numCache>
                <c:formatCode>0.00%</c:formatCode>
                <c:ptCount val="12"/>
                <c:pt idx="0">
                  <c:v>2.1121039805036625E-2</c:v>
                </c:pt>
                <c:pt idx="1">
                  <c:v>2.9341792228390302E-2</c:v>
                </c:pt>
                <c:pt idx="2">
                  <c:v>3.3716475095785486E-2</c:v>
                </c:pt>
                <c:pt idx="3">
                  <c:v>2.063375092114968E-2</c:v>
                </c:pt>
                <c:pt idx="4">
                  <c:v>1.652298850574721E-2</c:v>
                </c:pt>
                <c:pt idx="5">
                  <c:v>1.7618040873854827E-2</c:v>
                </c:pt>
                <c:pt idx="6">
                  <c:v>2.5517241379310267E-2</c:v>
                </c:pt>
                <c:pt idx="7">
                  <c:v>4.2000000000000079E-2</c:v>
                </c:pt>
                <c:pt idx="8">
                  <c:v>3.7603569152326356E-2</c:v>
                </c:pt>
                <c:pt idx="9">
                  <c:v>2.7027027027026886E-2</c:v>
                </c:pt>
                <c:pt idx="10">
                  <c:v>2.6159334126040462E-2</c:v>
                </c:pt>
                <c:pt idx="11">
                  <c:v>4.0276179516685842E-2</c:v>
                </c:pt>
              </c:numCache>
            </c:numRef>
          </c:val>
          <c:extLst>
            <c:ext xmlns:c16="http://schemas.microsoft.com/office/drawing/2014/chart" uri="{C3380CC4-5D6E-409C-BE32-E72D297353CC}">
              <c16:uniqueId val="{00000002-0C42-4623-919E-8CF0937CFE32}"/>
            </c:ext>
          </c:extLst>
        </c:ser>
        <c:ser>
          <c:idx val="3"/>
          <c:order val="3"/>
          <c:tx>
            <c:strRef>
              <c:f>'EDA 4'!$AM$4</c:f>
              <c:strCache>
                <c:ptCount val="1"/>
                <c:pt idx="0">
                  <c:v>Transport and communication</c:v>
                </c:pt>
              </c:strCache>
            </c:strRef>
          </c:tx>
          <c:spPr>
            <a:solidFill>
              <a:schemeClr val="accent4"/>
            </a:solidFill>
            <a:ln>
              <a:noFill/>
            </a:ln>
            <a:effectLst/>
          </c:spPr>
          <c:cat>
            <c:strRef>
              <c:f>'EDA 4'!$AI$5:$AI$16</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4'!$AM$5:$AM$16</c:f>
              <c:numCache>
                <c:formatCode>0.00%</c:formatCode>
                <c:ptCount val="12"/>
                <c:pt idx="0">
                  <c:v>-8.6505190311418692E-3</c:v>
                </c:pt>
                <c:pt idx="1">
                  <c:v>1.4693171996542808E-2</c:v>
                </c:pt>
                <c:pt idx="2">
                  <c:v>2.461799660441431E-2</c:v>
                </c:pt>
                <c:pt idx="3">
                  <c:v>-2.6938775510204058E-2</c:v>
                </c:pt>
                <c:pt idx="4">
                  <c:v>7.5062552126771596E-3</c:v>
                </c:pt>
                <c:pt idx="5">
                  <c:v>3.3003300330033E-2</c:v>
                </c:pt>
                <c:pt idx="6">
                  <c:v>7.4638844301765747E-2</c:v>
                </c:pt>
                <c:pt idx="7">
                  <c:v>3.9970392301998565E-2</c:v>
                </c:pt>
                <c:pt idx="8">
                  <c:v>6.1397318278052351E-2</c:v>
                </c:pt>
                <c:pt idx="9">
                  <c:v>1.727574750830561E-2</c:v>
                </c:pt>
                <c:pt idx="10">
                  <c:v>2.269779507133593E-2</c:v>
                </c:pt>
                <c:pt idx="11">
                  <c:v>1.0113780025284595E-2</c:v>
                </c:pt>
              </c:numCache>
            </c:numRef>
          </c:val>
          <c:extLst>
            <c:ext xmlns:c16="http://schemas.microsoft.com/office/drawing/2014/chart" uri="{C3380CC4-5D6E-409C-BE32-E72D297353CC}">
              <c16:uniqueId val="{00000003-0C42-4623-919E-8CF0937CFE32}"/>
            </c:ext>
          </c:extLst>
        </c:ser>
        <c:ser>
          <c:idx val="4"/>
          <c:order val="4"/>
          <c:tx>
            <c:strRef>
              <c:f>'EDA 4'!$AN$4</c:f>
              <c:strCache>
                <c:ptCount val="1"/>
                <c:pt idx="0">
                  <c:v>Education</c:v>
                </c:pt>
              </c:strCache>
            </c:strRef>
          </c:tx>
          <c:spPr>
            <a:solidFill>
              <a:schemeClr val="accent5"/>
            </a:solidFill>
            <a:ln>
              <a:noFill/>
            </a:ln>
            <a:effectLst/>
          </c:spPr>
          <c:cat>
            <c:strRef>
              <c:f>'EDA 4'!$AI$5:$AI$16</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4'!$AN$5:$AN$16</c:f>
              <c:numCache>
                <c:formatCode>0.00%</c:formatCode>
                <c:ptCount val="12"/>
                <c:pt idx="0">
                  <c:v>2.1837349397590189E-2</c:v>
                </c:pt>
                <c:pt idx="1">
                  <c:v>9.5658572479763275E-3</c:v>
                </c:pt>
                <c:pt idx="2">
                  <c:v>5.4426705370101594E-2</c:v>
                </c:pt>
                <c:pt idx="3">
                  <c:v>9.6418732782369548E-3</c:v>
                </c:pt>
                <c:pt idx="4">
                  <c:v>3.2719836400818075E-2</c:v>
                </c:pt>
                <c:pt idx="5">
                  <c:v>3.9577836411609129E-3</c:v>
                </c:pt>
                <c:pt idx="6">
                  <c:v>1.9672131147540985E-2</c:v>
                </c:pt>
                <c:pt idx="7">
                  <c:v>1.0974822466107093E-2</c:v>
                </c:pt>
                <c:pt idx="8">
                  <c:v>1.7766497461929008E-2</c:v>
                </c:pt>
                <c:pt idx="9">
                  <c:v>1.0605115408608787E-2</c:v>
                </c:pt>
                <c:pt idx="10">
                  <c:v>4.4253226797787447E-2</c:v>
                </c:pt>
                <c:pt idx="11">
                  <c:v>9.3622001170274687E-3</c:v>
                </c:pt>
              </c:numCache>
            </c:numRef>
          </c:val>
          <c:extLst>
            <c:ext xmlns:c16="http://schemas.microsoft.com/office/drawing/2014/chart" uri="{C3380CC4-5D6E-409C-BE32-E72D297353CC}">
              <c16:uniqueId val="{00000004-0C42-4623-919E-8CF0937CFE32}"/>
            </c:ext>
          </c:extLst>
        </c:ser>
        <c:ser>
          <c:idx val="5"/>
          <c:order val="5"/>
          <c:tx>
            <c:strRef>
              <c:f>'EDA 4'!$AO$4</c:f>
              <c:strCache>
                <c:ptCount val="1"/>
                <c:pt idx="0">
                  <c:v>General index</c:v>
                </c:pt>
              </c:strCache>
            </c:strRef>
          </c:tx>
          <c:spPr>
            <a:solidFill>
              <a:schemeClr val="accent6"/>
            </a:solidFill>
            <a:ln>
              <a:noFill/>
            </a:ln>
            <a:effectLst/>
          </c:spPr>
          <c:cat>
            <c:strRef>
              <c:f>'EDA 4'!$AI$5:$AI$16</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4'!$AO$5:$AO$16</c:f>
              <c:numCache>
                <c:formatCode>0.00%</c:formatCode>
                <c:ptCount val="12"/>
                <c:pt idx="0">
                  <c:v>3.1080031080031083E-2</c:v>
                </c:pt>
                <c:pt idx="1">
                  <c:v>1.2084592145015062E-2</c:v>
                </c:pt>
                <c:pt idx="2">
                  <c:v>2.9850746268656716E-2</c:v>
                </c:pt>
                <c:pt idx="3">
                  <c:v>3.6205648081100651E-3</c:v>
                </c:pt>
                <c:pt idx="4">
                  <c:v>3.3691756272401355E-2</c:v>
                </c:pt>
                <c:pt idx="5">
                  <c:v>2.0732550103662751E-2</c:v>
                </c:pt>
                <c:pt idx="6">
                  <c:v>3.8017651052274226E-2</c:v>
                </c:pt>
                <c:pt idx="7">
                  <c:v>1.6233766233766232E-2</c:v>
                </c:pt>
                <c:pt idx="8">
                  <c:v>3.4416826003824126E-2</c:v>
                </c:pt>
                <c:pt idx="9">
                  <c:v>1.971657424522482E-2</c:v>
                </c:pt>
                <c:pt idx="10">
                  <c:v>3.9639639639639603E-2</c:v>
                </c:pt>
                <c:pt idx="11">
                  <c:v>1.2636415852958169E-2</c:v>
                </c:pt>
              </c:numCache>
            </c:numRef>
          </c:val>
          <c:extLst>
            <c:ext xmlns:c16="http://schemas.microsoft.com/office/drawing/2014/chart" uri="{C3380CC4-5D6E-409C-BE32-E72D297353CC}">
              <c16:uniqueId val="{00000005-0C42-4623-919E-8CF0937CFE32}"/>
            </c:ext>
          </c:extLst>
        </c:ser>
        <c:dLbls>
          <c:showLegendKey val="0"/>
          <c:showVal val="0"/>
          <c:showCatName val="0"/>
          <c:showSerName val="0"/>
          <c:showPercent val="0"/>
          <c:showBubbleSize val="0"/>
        </c:dLbls>
        <c:axId val="1181972527"/>
        <c:axId val="1181960527"/>
      </c:areaChart>
      <c:catAx>
        <c:axId val="118197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960527"/>
        <c:crosses val="autoZero"/>
        <c:auto val="1"/>
        <c:lblAlgn val="ctr"/>
        <c:lblOffset val="100"/>
        <c:noMultiLvlLbl val="0"/>
      </c:catAx>
      <c:valAx>
        <c:axId val="11819605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9725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Inflation rate of Various Categories in Urban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'EDA 4'!$AJ$20</c:f>
              <c:strCache>
                <c:ptCount val="1"/>
                <c:pt idx="0">
                  <c:v>Household goods and services</c:v>
                </c:pt>
              </c:strCache>
            </c:strRef>
          </c:tx>
          <c:spPr>
            <a:solidFill>
              <a:schemeClr val="accent1"/>
            </a:solidFill>
            <a:ln>
              <a:noFill/>
            </a:ln>
            <a:effectLst/>
          </c:spPr>
          <c:cat>
            <c:strRef>
              <c:f>'EDA 4'!$AI$21:$AI$32</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4'!$AJ$21:$AJ$32</c:f>
              <c:numCache>
                <c:formatCode>0.00%</c:formatCode>
                <c:ptCount val="12"/>
                <c:pt idx="0">
                  <c:v>2.3862788963460231E-2</c:v>
                </c:pt>
                <c:pt idx="1">
                  <c:v>1.45032632342277E-2</c:v>
                </c:pt>
                <c:pt idx="2">
                  <c:v>2.7877055039313835E-2</c:v>
                </c:pt>
                <c:pt idx="3">
                  <c:v>4.2361111111111072E-2</c:v>
                </c:pt>
                <c:pt idx="4">
                  <c:v>1.3333333333332576E-3</c:v>
                </c:pt>
                <c:pt idx="5">
                  <c:v>9.9800399201596807E-3</c:v>
                </c:pt>
                <c:pt idx="6">
                  <c:v>2.6402640264026776E-3</c:v>
                </c:pt>
                <c:pt idx="7">
                  <c:v>2.110817941952518E-2</c:v>
                </c:pt>
                <c:pt idx="8">
                  <c:v>3.9405684754521927E-2</c:v>
                </c:pt>
                <c:pt idx="9">
                  <c:v>2.7278363298201967E-2</c:v>
                </c:pt>
                <c:pt idx="10">
                  <c:v>3.4834834834834905E-2</c:v>
                </c:pt>
                <c:pt idx="11">
                  <c:v>2.880184331797235E-2</c:v>
                </c:pt>
              </c:numCache>
            </c:numRef>
          </c:val>
          <c:extLst>
            <c:ext xmlns:c16="http://schemas.microsoft.com/office/drawing/2014/chart" uri="{C3380CC4-5D6E-409C-BE32-E72D297353CC}">
              <c16:uniqueId val="{00000000-FD07-453A-9C8B-DC63D8484238}"/>
            </c:ext>
          </c:extLst>
        </c:ser>
        <c:ser>
          <c:idx val="1"/>
          <c:order val="1"/>
          <c:tx>
            <c:strRef>
              <c:f>'EDA 4'!$AK$20</c:f>
              <c:strCache>
                <c:ptCount val="1"/>
                <c:pt idx="0">
                  <c:v>Food Products Combined CPI</c:v>
                </c:pt>
              </c:strCache>
            </c:strRef>
          </c:tx>
          <c:spPr>
            <a:solidFill>
              <a:schemeClr val="accent2"/>
            </a:solidFill>
            <a:ln>
              <a:noFill/>
            </a:ln>
            <a:effectLst/>
          </c:spPr>
          <c:cat>
            <c:strRef>
              <c:f>'EDA 4'!$AI$21:$AI$32</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4'!$AK$21:$AK$32</c:f>
              <c:numCache>
                <c:formatCode>0.00%</c:formatCode>
                <c:ptCount val="12"/>
                <c:pt idx="0">
                  <c:v>8.849028400597897E-2</c:v>
                </c:pt>
                <c:pt idx="1">
                  <c:v>-8.7536473530638714E-3</c:v>
                </c:pt>
                <c:pt idx="2">
                  <c:v>4.0224246671338539E-2</c:v>
                </c:pt>
                <c:pt idx="3">
                  <c:v>-4.521786790901617E-2</c:v>
                </c:pt>
                <c:pt idx="4">
                  <c:v>7.1080538836342994E-2</c:v>
                </c:pt>
                <c:pt idx="5">
                  <c:v>1.7883163332891774E-2</c:v>
                </c:pt>
                <c:pt idx="6">
                  <c:v>6.4729194187582564E-2</c:v>
                </c:pt>
                <c:pt idx="7">
                  <c:v>-3.864197530864192E-2</c:v>
                </c:pt>
                <c:pt idx="8">
                  <c:v>4.6792646869777722E-2</c:v>
                </c:pt>
                <c:pt idx="9">
                  <c:v>5.6818181818182097E-3</c:v>
                </c:pt>
                <c:pt idx="10">
                  <c:v>5.0366630604639945E-2</c:v>
                </c:pt>
                <c:pt idx="11">
                  <c:v>-1.7725258493353182E-2</c:v>
                </c:pt>
              </c:numCache>
            </c:numRef>
          </c:val>
          <c:extLst>
            <c:ext xmlns:c16="http://schemas.microsoft.com/office/drawing/2014/chart" uri="{C3380CC4-5D6E-409C-BE32-E72D297353CC}">
              <c16:uniqueId val="{00000001-FD07-453A-9C8B-DC63D8484238}"/>
            </c:ext>
          </c:extLst>
        </c:ser>
        <c:ser>
          <c:idx val="2"/>
          <c:order val="2"/>
          <c:tx>
            <c:strRef>
              <c:f>'EDA 4'!$AL$20</c:f>
              <c:strCache>
                <c:ptCount val="1"/>
                <c:pt idx="0">
                  <c:v>Health</c:v>
                </c:pt>
              </c:strCache>
            </c:strRef>
          </c:tx>
          <c:spPr>
            <a:solidFill>
              <a:schemeClr val="accent3"/>
            </a:solidFill>
            <a:ln>
              <a:noFill/>
            </a:ln>
            <a:effectLst/>
          </c:spPr>
          <c:cat>
            <c:strRef>
              <c:f>'EDA 4'!$AI$21:$AI$32</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4'!$AL$21:$AL$32</c:f>
              <c:numCache>
                <c:formatCode>0.00%</c:formatCode>
                <c:ptCount val="12"/>
                <c:pt idx="0">
                  <c:v>1.8376722817764209E-2</c:v>
                </c:pt>
                <c:pt idx="1">
                  <c:v>2.0989505247376184E-2</c:v>
                </c:pt>
                <c:pt idx="2">
                  <c:v>1.975128017556706E-2</c:v>
                </c:pt>
                <c:pt idx="3">
                  <c:v>7.0714285714285757E-2</c:v>
                </c:pt>
                <c:pt idx="4">
                  <c:v>1.5292553191489248E-2</c:v>
                </c:pt>
                <c:pt idx="5">
                  <c:v>1.8252933507170683E-2</c:v>
                </c:pt>
                <c:pt idx="6">
                  <c:v>1.3401403956605124E-2</c:v>
                </c:pt>
                <c:pt idx="7">
                  <c:v>3.2683846637335118E-2</c:v>
                </c:pt>
                <c:pt idx="8">
                  <c:v>3.9489671931956259E-2</c:v>
                </c:pt>
                <c:pt idx="9">
                  <c:v>1.9778941244909864E-2</c:v>
                </c:pt>
                <c:pt idx="10">
                  <c:v>1.9318181818181849E-2</c:v>
                </c:pt>
                <c:pt idx="11">
                  <c:v>3.5516093229744763E-2</c:v>
                </c:pt>
              </c:numCache>
            </c:numRef>
          </c:val>
          <c:extLst>
            <c:ext xmlns:c16="http://schemas.microsoft.com/office/drawing/2014/chart" uri="{C3380CC4-5D6E-409C-BE32-E72D297353CC}">
              <c16:uniqueId val="{00000002-FD07-453A-9C8B-DC63D8484238}"/>
            </c:ext>
          </c:extLst>
        </c:ser>
        <c:ser>
          <c:idx val="3"/>
          <c:order val="3"/>
          <c:tx>
            <c:strRef>
              <c:f>'EDA 4'!$AM$20</c:f>
              <c:strCache>
                <c:ptCount val="1"/>
                <c:pt idx="0">
                  <c:v>Transport and communication</c:v>
                </c:pt>
              </c:strCache>
            </c:strRef>
          </c:tx>
          <c:spPr>
            <a:solidFill>
              <a:schemeClr val="accent4"/>
            </a:solidFill>
            <a:ln>
              <a:noFill/>
            </a:ln>
            <a:effectLst/>
          </c:spPr>
          <c:cat>
            <c:strRef>
              <c:f>'EDA 4'!$AI$21:$AI$32</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4'!$AM$21:$AM$32</c:f>
              <c:numCache>
                <c:formatCode>0.00%</c:formatCode>
                <c:ptCount val="12"/>
                <c:pt idx="0">
                  <c:v>4.1736227045075123E-3</c:v>
                </c:pt>
                <c:pt idx="1">
                  <c:v>1.732673267326728E-2</c:v>
                </c:pt>
                <c:pt idx="2">
                  <c:v>2.9695024077046689E-2</c:v>
                </c:pt>
                <c:pt idx="3">
                  <c:v>-5.3887605850655657E-3</c:v>
                </c:pt>
                <c:pt idx="4">
                  <c:v>1.1547344110854504E-2</c:v>
                </c:pt>
                <c:pt idx="5">
                  <c:v>3.3434650455927098E-2</c:v>
                </c:pt>
                <c:pt idx="6">
                  <c:v>5.7437407952871743E-2</c:v>
                </c:pt>
                <c:pt idx="7">
                  <c:v>3.8727524204702587E-2</c:v>
                </c:pt>
                <c:pt idx="8">
                  <c:v>4.2300066093853117E-2</c:v>
                </c:pt>
                <c:pt idx="9">
                  <c:v>2.1546261089987181E-2</c:v>
                </c:pt>
                <c:pt idx="10">
                  <c:v>2.8395061728395028E-2</c:v>
                </c:pt>
                <c:pt idx="11">
                  <c:v>1.2582384661473902E-2</c:v>
                </c:pt>
              </c:numCache>
            </c:numRef>
          </c:val>
          <c:extLst>
            <c:ext xmlns:c16="http://schemas.microsoft.com/office/drawing/2014/chart" uri="{C3380CC4-5D6E-409C-BE32-E72D297353CC}">
              <c16:uniqueId val="{00000003-FD07-453A-9C8B-DC63D8484238}"/>
            </c:ext>
          </c:extLst>
        </c:ser>
        <c:ser>
          <c:idx val="4"/>
          <c:order val="4"/>
          <c:tx>
            <c:strRef>
              <c:f>'EDA 4'!$AN$20</c:f>
              <c:strCache>
                <c:ptCount val="1"/>
                <c:pt idx="0">
                  <c:v>Education</c:v>
                </c:pt>
              </c:strCache>
            </c:strRef>
          </c:tx>
          <c:spPr>
            <a:solidFill>
              <a:schemeClr val="accent5"/>
            </a:solidFill>
            <a:ln>
              <a:noFill/>
            </a:ln>
            <a:effectLst/>
          </c:spPr>
          <c:cat>
            <c:strRef>
              <c:f>'EDA 4'!$AI$21:$AI$32</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4'!$AN$21:$AN$32</c:f>
              <c:numCache>
                <c:formatCode>0.00%</c:formatCode>
                <c:ptCount val="12"/>
                <c:pt idx="0">
                  <c:v>3.6982248520710061E-2</c:v>
                </c:pt>
                <c:pt idx="1">
                  <c:v>1.3610315186246459E-2</c:v>
                </c:pt>
                <c:pt idx="2">
                  <c:v>2.9432375613174615E-2</c:v>
                </c:pt>
                <c:pt idx="3">
                  <c:v>5.3523035230352345E-2</c:v>
                </c:pt>
                <c:pt idx="4">
                  <c:v>2.700964630225073E-2</c:v>
                </c:pt>
                <c:pt idx="5">
                  <c:v>1.0611735330836562E-2</c:v>
                </c:pt>
                <c:pt idx="6">
                  <c:v>9.305210918114145E-3</c:v>
                </c:pt>
                <c:pt idx="7">
                  <c:v>1.5518311607697084E-2</c:v>
                </c:pt>
                <c:pt idx="8">
                  <c:v>2.2588522588522519E-2</c:v>
                </c:pt>
                <c:pt idx="9">
                  <c:v>1.0682492581602442E-2</c:v>
                </c:pt>
                <c:pt idx="10">
                  <c:v>2.9894490035169956E-2</c:v>
                </c:pt>
                <c:pt idx="11">
                  <c:v>1.3053348467650463E-2</c:v>
                </c:pt>
              </c:numCache>
            </c:numRef>
          </c:val>
          <c:extLst>
            <c:ext xmlns:c16="http://schemas.microsoft.com/office/drawing/2014/chart" uri="{C3380CC4-5D6E-409C-BE32-E72D297353CC}">
              <c16:uniqueId val="{00000004-FD07-453A-9C8B-DC63D8484238}"/>
            </c:ext>
          </c:extLst>
        </c:ser>
        <c:ser>
          <c:idx val="5"/>
          <c:order val="5"/>
          <c:tx>
            <c:strRef>
              <c:f>'EDA 4'!$AO$20</c:f>
              <c:strCache>
                <c:ptCount val="1"/>
                <c:pt idx="0">
                  <c:v>General index</c:v>
                </c:pt>
              </c:strCache>
            </c:strRef>
          </c:tx>
          <c:spPr>
            <a:solidFill>
              <a:schemeClr val="accent6"/>
            </a:solidFill>
            <a:ln>
              <a:noFill/>
            </a:ln>
            <a:effectLst/>
          </c:spPr>
          <c:cat>
            <c:strRef>
              <c:f>'EDA 4'!$AI$21:$AI$32</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4'!$AO$21:$AO$32</c:f>
              <c:numCache>
                <c:formatCode>0.00%</c:formatCode>
                <c:ptCount val="12"/>
                <c:pt idx="0">
                  <c:v>3.7650602409638551E-2</c:v>
                </c:pt>
                <c:pt idx="1">
                  <c:v>6.5406976744186466E-3</c:v>
                </c:pt>
                <c:pt idx="2">
                  <c:v>2.7397260273972688E-2</c:v>
                </c:pt>
                <c:pt idx="3">
                  <c:v>-7.7410274454609036E-3</c:v>
                </c:pt>
                <c:pt idx="4">
                  <c:v>3.1869688385269122E-2</c:v>
                </c:pt>
                <c:pt idx="5">
                  <c:v>2.522154055896399E-2</c:v>
                </c:pt>
                <c:pt idx="6">
                  <c:v>3.271028037383162E-2</c:v>
                </c:pt>
                <c:pt idx="7">
                  <c:v>8.3655083655082563E-3</c:v>
                </c:pt>
                <c:pt idx="8">
                  <c:v>4.4033184428844969E-2</c:v>
                </c:pt>
                <c:pt idx="9">
                  <c:v>1.6463414634146273E-2</c:v>
                </c:pt>
                <c:pt idx="10">
                  <c:v>3.9122703023118099E-2</c:v>
                </c:pt>
                <c:pt idx="11">
                  <c:v>9.0702947845804661E-3</c:v>
                </c:pt>
              </c:numCache>
            </c:numRef>
          </c:val>
          <c:extLst>
            <c:ext xmlns:c16="http://schemas.microsoft.com/office/drawing/2014/chart" uri="{C3380CC4-5D6E-409C-BE32-E72D297353CC}">
              <c16:uniqueId val="{00000005-FD07-453A-9C8B-DC63D8484238}"/>
            </c:ext>
          </c:extLst>
        </c:ser>
        <c:dLbls>
          <c:showLegendKey val="0"/>
          <c:showVal val="0"/>
          <c:showCatName val="0"/>
          <c:showSerName val="0"/>
          <c:showPercent val="0"/>
          <c:showBubbleSize val="0"/>
        </c:dLbls>
        <c:axId val="1186385295"/>
        <c:axId val="1186386255"/>
      </c:areaChart>
      <c:catAx>
        <c:axId val="118638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86255"/>
        <c:crosses val="autoZero"/>
        <c:auto val="1"/>
        <c:lblAlgn val="ctr"/>
        <c:lblOffset val="100"/>
        <c:noMultiLvlLbl val="0"/>
      </c:catAx>
      <c:valAx>
        <c:axId val="11863862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3852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Inflation rate of Various Categories in Rural+Urban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'EDA 4'!$AJ$36</c:f>
              <c:strCache>
                <c:ptCount val="1"/>
                <c:pt idx="0">
                  <c:v>Household goods and services</c:v>
                </c:pt>
              </c:strCache>
            </c:strRef>
          </c:tx>
          <c:spPr>
            <a:solidFill>
              <a:schemeClr val="accent1"/>
            </a:solidFill>
            <a:ln>
              <a:noFill/>
            </a:ln>
            <a:effectLst/>
          </c:spPr>
          <c:cat>
            <c:strRef>
              <c:f>'EDA 4'!$AI$37:$AI$48</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4'!$AJ$37:$AJ$48</c:f>
              <c:numCache>
                <c:formatCode>0.00%</c:formatCode>
                <c:ptCount val="12"/>
                <c:pt idx="0">
                  <c:v>2.0753266717909433E-2</c:v>
                </c:pt>
                <c:pt idx="1">
                  <c:v>1.425356339084754E-2</c:v>
                </c:pt>
                <c:pt idx="2">
                  <c:v>2.8023598820059083E-2</c:v>
                </c:pt>
                <c:pt idx="3">
                  <c:v>2.8632784538296353E-2</c:v>
                </c:pt>
                <c:pt idx="4">
                  <c:v>4.8678720445061796E-3</c:v>
                </c:pt>
                <c:pt idx="5">
                  <c:v>1.2448132780083066E-2</c:v>
                </c:pt>
                <c:pt idx="6">
                  <c:v>1.3661202185792349E-2</c:v>
                </c:pt>
                <c:pt idx="7">
                  <c:v>1.4794889038332329E-2</c:v>
                </c:pt>
                <c:pt idx="8">
                  <c:v>4.1666666666666748E-2</c:v>
                </c:pt>
                <c:pt idx="9">
                  <c:v>2.7301587301587375E-2</c:v>
                </c:pt>
                <c:pt idx="10">
                  <c:v>3.5012285012284941E-2</c:v>
                </c:pt>
                <c:pt idx="11">
                  <c:v>2.7728613569321468E-2</c:v>
                </c:pt>
              </c:numCache>
            </c:numRef>
          </c:val>
          <c:extLst>
            <c:ext xmlns:c16="http://schemas.microsoft.com/office/drawing/2014/chart" uri="{C3380CC4-5D6E-409C-BE32-E72D297353CC}">
              <c16:uniqueId val="{00000000-0003-43F7-8DE8-0B3D15EB05A0}"/>
            </c:ext>
          </c:extLst>
        </c:ser>
        <c:ser>
          <c:idx val="1"/>
          <c:order val="1"/>
          <c:tx>
            <c:strRef>
              <c:f>'EDA 4'!$AK$36</c:f>
              <c:strCache>
                <c:ptCount val="1"/>
                <c:pt idx="0">
                  <c:v>Food Products Combined CPI</c:v>
                </c:pt>
              </c:strCache>
            </c:strRef>
          </c:tx>
          <c:spPr>
            <a:solidFill>
              <a:schemeClr val="accent2"/>
            </a:solidFill>
            <a:ln>
              <a:noFill/>
            </a:ln>
            <a:effectLst/>
          </c:spPr>
          <c:cat>
            <c:strRef>
              <c:f>'EDA 4'!$AI$37:$AI$48</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4'!$AK$37:$AK$48</c:f>
              <c:numCache>
                <c:formatCode>0.00%</c:formatCode>
                <c:ptCount val="12"/>
                <c:pt idx="0">
                  <c:v>9.4995504944560938E-2</c:v>
                </c:pt>
                <c:pt idx="1">
                  <c:v>-1.7590395085858069E-2</c:v>
                </c:pt>
                <c:pt idx="2">
                  <c:v>4.8874323168994115E-2</c:v>
                </c:pt>
                <c:pt idx="3">
                  <c:v>-3.4315760343157385E-2</c:v>
                </c:pt>
                <c:pt idx="4">
                  <c:v>8.3748044931039184E-2</c:v>
                </c:pt>
                <c:pt idx="5">
                  <c:v>1.134437345155828E-2</c:v>
                </c:pt>
                <c:pt idx="6">
                  <c:v>7.6237883154309571E-2</c:v>
                </c:pt>
                <c:pt idx="7">
                  <c:v>-3.6893673642191843E-2</c:v>
                </c:pt>
                <c:pt idx="8">
                  <c:v>4.2296072507553052E-2</c:v>
                </c:pt>
                <c:pt idx="9">
                  <c:v>8.0917874396135812E-3</c:v>
                </c:pt>
                <c:pt idx="10">
                  <c:v>5.3964887474961649E-2</c:v>
                </c:pt>
                <c:pt idx="11">
                  <c:v>-2.0335592843648994E-2</c:v>
                </c:pt>
              </c:numCache>
            </c:numRef>
          </c:val>
          <c:extLst>
            <c:ext xmlns:c16="http://schemas.microsoft.com/office/drawing/2014/chart" uri="{C3380CC4-5D6E-409C-BE32-E72D297353CC}">
              <c16:uniqueId val="{00000001-0003-43F7-8DE8-0B3D15EB05A0}"/>
            </c:ext>
          </c:extLst>
        </c:ser>
        <c:ser>
          <c:idx val="2"/>
          <c:order val="2"/>
          <c:tx>
            <c:strRef>
              <c:f>'EDA 4'!$AL$36</c:f>
              <c:strCache>
                <c:ptCount val="1"/>
                <c:pt idx="0">
                  <c:v>Health</c:v>
                </c:pt>
              </c:strCache>
            </c:strRef>
          </c:tx>
          <c:spPr>
            <a:solidFill>
              <a:schemeClr val="accent3"/>
            </a:solidFill>
            <a:ln>
              <a:noFill/>
            </a:ln>
            <a:effectLst/>
          </c:spPr>
          <c:cat>
            <c:strRef>
              <c:f>'EDA 4'!$AI$37:$AI$48</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4'!$AL$37:$AL$48</c:f>
              <c:numCache>
                <c:formatCode>0.00%</c:formatCode>
                <c:ptCount val="12"/>
                <c:pt idx="0">
                  <c:v>1.8779342723004629E-2</c:v>
                </c:pt>
                <c:pt idx="1">
                  <c:v>2.4502297090352353E-2</c:v>
                </c:pt>
                <c:pt idx="2">
                  <c:v>2.5316455696202361E-2</c:v>
                </c:pt>
                <c:pt idx="3">
                  <c:v>5.2023121387283155E-2</c:v>
                </c:pt>
                <c:pt idx="4">
                  <c:v>1.573187414500692E-2</c:v>
                </c:pt>
                <c:pt idx="5">
                  <c:v>1.8120805369127441E-2</c:v>
                </c:pt>
                <c:pt idx="6">
                  <c:v>1.7728168089297364E-2</c:v>
                </c:pt>
                <c:pt idx="7">
                  <c:v>3.6632390745501398E-2</c:v>
                </c:pt>
                <c:pt idx="8">
                  <c:v>4.1434755720470118E-2</c:v>
                </c:pt>
                <c:pt idx="9">
                  <c:v>2.2565320665083034E-2</c:v>
                </c:pt>
                <c:pt idx="10">
                  <c:v>2.196531791907521E-2</c:v>
                </c:pt>
                <c:pt idx="11">
                  <c:v>3.7120359955005587E-2</c:v>
                </c:pt>
              </c:numCache>
            </c:numRef>
          </c:val>
          <c:extLst>
            <c:ext xmlns:c16="http://schemas.microsoft.com/office/drawing/2014/chart" uri="{C3380CC4-5D6E-409C-BE32-E72D297353CC}">
              <c16:uniqueId val="{00000002-0003-43F7-8DE8-0B3D15EB05A0}"/>
            </c:ext>
          </c:extLst>
        </c:ser>
        <c:ser>
          <c:idx val="3"/>
          <c:order val="3"/>
          <c:tx>
            <c:strRef>
              <c:f>'EDA 4'!$AM$36</c:f>
              <c:strCache>
                <c:ptCount val="1"/>
                <c:pt idx="0">
                  <c:v>Transport and communication</c:v>
                </c:pt>
              </c:strCache>
            </c:strRef>
          </c:tx>
          <c:spPr>
            <a:solidFill>
              <a:schemeClr val="accent4"/>
            </a:solidFill>
            <a:ln>
              <a:noFill/>
            </a:ln>
            <a:effectLst/>
          </c:spPr>
          <c:cat>
            <c:strRef>
              <c:f>'EDA 4'!$AI$37:$AI$48</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4'!$AM$37:$AM$48</c:f>
              <c:numCache>
                <c:formatCode>0.00%</c:formatCode>
                <c:ptCount val="12"/>
                <c:pt idx="0">
                  <c:v>-2.5510204081632413E-3</c:v>
                </c:pt>
                <c:pt idx="1">
                  <c:v>1.6060862214708416E-2</c:v>
                </c:pt>
                <c:pt idx="2">
                  <c:v>2.7272727272727251E-2</c:v>
                </c:pt>
                <c:pt idx="3">
                  <c:v>-1.6666666666666621E-2</c:v>
                </c:pt>
                <c:pt idx="4">
                  <c:v>9.6308186195826883E-3</c:v>
                </c:pt>
                <c:pt idx="5">
                  <c:v>3.3306899286280868E-2</c:v>
                </c:pt>
                <c:pt idx="6">
                  <c:v>6.6204772902232437E-2</c:v>
                </c:pt>
                <c:pt idx="7">
                  <c:v>3.9398280802292268E-2</c:v>
                </c:pt>
                <c:pt idx="8">
                  <c:v>5.3351573187414583E-2</c:v>
                </c:pt>
                <c:pt idx="9">
                  <c:v>1.8831168831168869E-2</c:v>
                </c:pt>
                <c:pt idx="10">
                  <c:v>2.5332488917036097E-2</c:v>
                </c:pt>
                <c:pt idx="11">
                  <c:v>1.1706715958102139E-2</c:v>
                </c:pt>
              </c:numCache>
            </c:numRef>
          </c:val>
          <c:extLst>
            <c:ext xmlns:c16="http://schemas.microsoft.com/office/drawing/2014/chart" uri="{C3380CC4-5D6E-409C-BE32-E72D297353CC}">
              <c16:uniqueId val="{00000003-0003-43F7-8DE8-0B3D15EB05A0}"/>
            </c:ext>
          </c:extLst>
        </c:ser>
        <c:ser>
          <c:idx val="4"/>
          <c:order val="4"/>
          <c:tx>
            <c:strRef>
              <c:f>'EDA 4'!$AN$36</c:f>
              <c:strCache>
                <c:ptCount val="1"/>
                <c:pt idx="0">
                  <c:v>Education</c:v>
                </c:pt>
              </c:strCache>
            </c:strRef>
          </c:tx>
          <c:spPr>
            <a:solidFill>
              <a:schemeClr val="accent5"/>
            </a:solidFill>
            <a:ln>
              <a:noFill/>
            </a:ln>
            <a:effectLst/>
          </c:spPr>
          <c:cat>
            <c:strRef>
              <c:f>'EDA 4'!$AI$37:$AI$48</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4'!$AN$37:$AN$48</c:f>
              <c:numCache>
                <c:formatCode>0.00%</c:formatCode>
                <c:ptCount val="12"/>
                <c:pt idx="0">
                  <c:v>2.8400597907324236E-2</c:v>
                </c:pt>
                <c:pt idx="1">
                  <c:v>1.1644832605531254E-2</c:v>
                </c:pt>
                <c:pt idx="2">
                  <c:v>4.4349070100142975E-2</c:v>
                </c:pt>
                <c:pt idx="3">
                  <c:v>2.8043775649794961E-2</c:v>
                </c:pt>
                <c:pt idx="4">
                  <c:v>3.0605455755156313E-2</c:v>
                </c:pt>
                <c:pt idx="5">
                  <c:v>6.4432989690721655E-3</c:v>
                </c:pt>
                <c:pt idx="6">
                  <c:v>1.5374759769378641E-2</c:v>
                </c:pt>
                <c:pt idx="7">
                  <c:v>1.2698412698412698E-2</c:v>
                </c:pt>
                <c:pt idx="8">
                  <c:v>2.2471910112359696E-2</c:v>
                </c:pt>
                <c:pt idx="9">
                  <c:v>1.0384850335980557E-2</c:v>
                </c:pt>
                <c:pt idx="10">
                  <c:v>3.7951807228915731E-2</c:v>
                </c:pt>
                <c:pt idx="11">
                  <c:v>1.0976314269208583E-2</c:v>
                </c:pt>
              </c:numCache>
            </c:numRef>
          </c:val>
          <c:extLst>
            <c:ext xmlns:c16="http://schemas.microsoft.com/office/drawing/2014/chart" uri="{C3380CC4-5D6E-409C-BE32-E72D297353CC}">
              <c16:uniqueId val="{00000004-0003-43F7-8DE8-0B3D15EB05A0}"/>
            </c:ext>
          </c:extLst>
        </c:ser>
        <c:ser>
          <c:idx val="5"/>
          <c:order val="5"/>
          <c:tx>
            <c:strRef>
              <c:f>'EDA 4'!$AO$36</c:f>
              <c:strCache>
                <c:ptCount val="1"/>
                <c:pt idx="0">
                  <c:v>General index</c:v>
                </c:pt>
              </c:strCache>
            </c:strRef>
          </c:tx>
          <c:spPr>
            <a:solidFill>
              <a:schemeClr val="accent6"/>
            </a:solidFill>
            <a:ln>
              <a:noFill/>
            </a:ln>
            <a:effectLst/>
          </c:spPr>
          <c:cat>
            <c:strRef>
              <c:f>'EDA 4'!$AI$37:$AI$48</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4'!$AO$37:$AO$48</c:f>
              <c:numCache>
                <c:formatCode>0.00%</c:formatCode>
                <c:ptCount val="12"/>
                <c:pt idx="0">
                  <c:v>3.4377387318563789E-2</c:v>
                </c:pt>
                <c:pt idx="1">
                  <c:v>8.8757396449705411E-3</c:v>
                </c:pt>
                <c:pt idx="2">
                  <c:v>2.8571428571428612E-2</c:v>
                </c:pt>
                <c:pt idx="3">
                  <c:v>-2.1398002853065833E-3</c:v>
                </c:pt>
                <c:pt idx="4">
                  <c:v>3.2763532763532721E-2</c:v>
                </c:pt>
                <c:pt idx="5">
                  <c:v>2.2633744855966958E-2</c:v>
                </c:pt>
                <c:pt idx="6">
                  <c:v>3.5666218034993348E-2</c:v>
                </c:pt>
                <c:pt idx="7">
                  <c:v>1.2281835811247614E-2</c:v>
                </c:pt>
                <c:pt idx="8">
                  <c:v>4.0816326530612096E-2</c:v>
                </c:pt>
                <c:pt idx="9">
                  <c:v>1.7769607843137292E-2</c:v>
                </c:pt>
                <c:pt idx="10">
                  <c:v>3.9355992844365077E-2</c:v>
                </c:pt>
                <c:pt idx="11">
                  <c:v>1.0838562464346703E-2</c:v>
                </c:pt>
              </c:numCache>
            </c:numRef>
          </c:val>
          <c:extLst>
            <c:ext xmlns:c16="http://schemas.microsoft.com/office/drawing/2014/chart" uri="{C3380CC4-5D6E-409C-BE32-E72D297353CC}">
              <c16:uniqueId val="{00000005-0003-43F7-8DE8-0B3D15EB05A0}"/>
            </c:ext>
          </c:extLst>
        </c:ser>
        <c:dLbls>
          <c:showLegendKey val="0"/>
          <c:showVal val="0"/>
          <c:showCatName val="0"/>
          <c:showSerName val="0"/>
          <c:showPercent val="0"/>
          <c:showBubbleSize val="0"/>
        </c:dLbls>
        <c:axId val="1181964847"/>
        <c:axId val="1181954767"/>
      </c:areaChart>
      <c:catAx>
        <c:axId val="118196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954767"/>
        <c:crosses val="autoZero"/>
        <c:auto val="1"/>
        <c:lblAlgn val="ctr"/>
        <c:lblOffset val="100"/>
        <c:noMultiLvlLbl val="0"/>
      </c:catAx>
      <c:valAx>
        <c:axId val="11819547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9648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Inflation rate of Various Categories in Urban Sector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'EDA 4'!$AA$15</c:f>
              <c:strCache>
                <c:ptCount val="1"/>
                <c:pt idx="0">
                  <c:v>Household goods and services</c:v>
                </c:pt>
              </c:strCache>
            </c:strRef>
          </c:tx>
          <c:spPr>
            <a:solidFill>
              <a:schemeClr val="accent1"/>
            </a:solidFill>
            <a:ln>
              <a:noFill/>
            </a:ln>
            <a:effectLst/>
          </c:spPr>
          <c:invertIfNegative val="0"/>
          <c:cat>
            <c:strRef>
              <c:f>'EDA 4'!$Z$16:$Z$21</c:f>
              <c:strCache>
                <c:ptCount val="6"/>
                <c:pt idx="0">
                  <c:v>2017-18</c:v>
                </c:pt>
                <c:pt idx="1">
                  <c:v>2018-19</c:v>
                </c:pt>
                <c:pt idx="2">
                  <c:v>2019-20</c:v>
                </c:pt>
                <c:pt idx="3">
                  <c:v>2020-21</c:v>
                </c:pt>
                <c:pt idx="4">
                  <c:v>2021-22</c:v>
                </c:pt>
                <c:pt idx="5">
                  <c:v>2022-23</c:v>
                </c:pt>
              </c:strCache>
            </c:strRef>
          </c:cat>
          <c:val>
            <c:numRef>
              <c:f>'EDA 4'!$AA$16:$AA$21</c:f>
              <c:numCache>
                <c:formatCode>0.00%</c:formatCode>
                <c:ptCount val="6"/>
                <c:pt idx="0">
                  <c:v>4.3251304996271528E-2</c:v>
                </c:pt>
                <c:pt idx="1">
                  <c:v>7.2909220872051386E-2</c:v>
                </c:pt>
                <c:pt idx="2">
                  <c:v>1.2000000000000077E-2</c:v>
                </c:pt>
                <c:pt idx="3">
                  <c:v>2.1782178217821857E-2</c:v>
                </c:pt>
                <c:pt idx="4">
                  <c:v>7.0413436692506312E-2</c:v>
                </c:pt>
                <c:pt idx="5">
                  <c:v>7.7851538925769501E-2</c:v>
                </c:pt>
              </c:numCache>
            </c:numRef>
          </c:val>
          <c:extLst>
            <c:ext xmlns:c16="http://schemas.microsoft.com/office/drawing/2014/chart" uri="{C3380CC4-5D6E-409C-BE32-E72D297353CC}">
              <c16:uniqueId val="{00000000-F98B-449E-8FEC-689ED0C496C4}"/>
            </c:ext>
          </c:extLst>
        </c:ser>
        <c:ser>
          <c:idx val="1"/>
          <c:order val="1"/>
          <c:tx>
            <c:strRef>
              <c:f>'EDA 4'!$AB$15</c:f>
              <c:strCache>
                <c:ptCount val="1"/>
                <c:pt idx="0">
                  <c:v>Food Products Combined CPI</c:v>
                </c:pt>
              </c:strCache>
            </c:strRef>
          </c:tx>
          <c:spPr>
            <a:solidFill>
              <a:schemeClr val="accent2"/>
            </a:solidFill>
            <a:ln>
              <a:noFill/>
            </a:ln>
            <a:effectLst/>
          </c:spPr>
          <c:invertIfNegative val="0"/>
          <c:cat>
            <c:strRef>
              <c:f>'EDA 4'!$Z$16:$Z$21</c:f>
              <c:strCache>
                <c:ptCount val="6"/>
                <c:pt idx="0">
                  <c:v>2017-18</c:v>
                </c:pt>
                <c:pt idx="1">
                  <c:v>2018-19</c:v>
                </c:pt>
                <c:pt idx="2">
                  <c:v>2019-20</c:v>
                </c:pt>
                <c:pt idx="3">
                  <c:v>2020-21</c:v>
                </c:pt>
                <c:pt idx="4">
                  <c:v>2021-22</c:v>
                </c:pt>
                <c:pt idx="5">
                  <c:v>2022-23</c:v>
                </c:pt>
              </c:strCache>
            </c:strRef>
          </c:cat>
          <c:val>
            <c:numRef>
              <c:f>'EDA 4'!$AB$16:$AB$21</c:f>
              <c:numCache>
                <c:formatCode>0.00%</c:formatCode>
                <c:ptCount val="6"/>
                <c:pt idx="0">
                  <c:v>6.6367713004484269E-2</c:v>
                </c:pt>
                <c:pt idx="1">
                  <c:v>-2.3405746320953113E-2</c:v>
                </c:pt>
                <c:pt idx="2">
                  <c:v>0.10117512181140732</c:v>
                </c:pt>
                <c:pt idx="3">
                  <c:v>2.8665785997358053E-2</c:v>
                </c:pt>
                <c:pt idx="4">
                  <c:v>4.6664095642113469E-2</c:v>
                </c:pt>
                <c:pt idx="5">
                  <c:v>6.1778432817489362E-2</c:v>
                </c:pt>
              </c:numCache>
            </c:numRef>
          </c:val>
          <c:extLst>
            <c:ext xmlns:c16="http://schemas.microsoft.com/office/drawing/2014/chart" uri="{C3380CC4-5D6E-409C-BE32-E72D297353CC}">
              <c16:uniqueId val="{00000001-F98B-449E-8FEC-689ED0C496C4}"/>
            </c:ext>
          </c:extLst>
        </c:ser>
        <c:ser>
          <c:idx val="2"/>
          <c:order val="2"/>
          <c:tx>
            <c:strRef>
              <c:f>'EDA 4'!$AC$15</c:f>
              <c:strCache>
                <c:ptCount val="1"/>
                <c:pt idx="0">
                  <c:v>Health</c:v>
                </c:pt>
              </c:strCache>
            </c:strRef>
          </c:tx>
          <c:spPr>
            <a:solidFill>
              <a:schemeClr val="accent3"/>
            </a:solidFill>
            <a:ln>
              <a:noFill/>
            </a:ln>
            <a:effectLst/>
          </c:spPr>
          <c:invertIfNegative val="0"/>
          <c:cat>
            <c:strRef>
              <c:f>'EDA 4'!$Z$16:$Z$21</c:f>
              <c:strCache>
                <c:ptCount val="6"/>
                <c:pt idx="0">
                  <c:v>2017-18</c:v>
                </c:pt>
                <c:pt idx="1">
                  <c:v>2018-19</c:v>
                </c:pt>
                <c:pt idx="2">
                  <c:v>2019-20</c:v>
                </c:pt>
                <c:pt idx="3">
                  <c:v>2020-21</c:v>
                </c:pt>
                <c:pt idx="4">
                  <c:v>2021-22</c:v>
                </c:pt>
                <c:pt idx="5">
                  <c:v>2022-23</c:v>
                </c:pt>
              </c:strCache>
            </c:strRef>
          </c:cat>
          <c:val>
            <c:numRef>
              <c:f>'EDA 4'!$AC$16:$AC$21</c:f>
              <c:numCache>
                <c:formatCode>0.00%</c:formatCode>
                <c:ptCount val="6"/>
                <c:pt idx="0">
                  <c:v>4.2879019908116343E-2</c:v>
                </c:pt>
                <c:pt idx="1">
                  <c:v>9.6561814191660697E-2</c:v>
                </c:pt>
                <c:pt idx="2">
                  <c:v>3.8563829787233925E-2</c:v>
                </c:pt>
                <c:pt idx="3">
                  <c:v>4.8500319081046732E-2</c:v>
                </c:pt>
                <c:pt idx="4">
                  <c:v>6.5006075334143487E-2</c:v>
                </c:pt>
                <c:pt idx="5">
                  <c:v>6.4460924130062644E-2</c:v>
                </c:pt>
              </c:numCache>
            </c:numRef>
          </c:val>
          <c:extLst>
            <c:ext xmlns:c16="http://schemas.microsoft.com/office/drawing/2014/chart" uri="{C3380CC4-5D6E-409C-BE32-E72D297353CC}">
              <c16:uniqueId val="{00000002-F98B-449E-8FEC-689ED0C496C4}"/>
            </c:ext>
          </c:extLst>
        </c:ser>
        <c:ser>
          <c:idx val="3"/>
          <c:order val="3"/>
          <c:tx>
            <c:strRef>
              <c:f>'EDA 4'!$AD$15</c:f>
              <c:strCache>
                <c:ptCount val="1"/>
                <c:pt idx="0">
                  <c:v>Transport and communication</c:v>
                </c:pt>
              </c:strCache>
            </c:strRef>
          </c:tx>
          <c:spPr>
            <a:solidFill>
              <a:schemeClr val="accent4"/>
            </a:solidFill>
            <a:ln>
              <a:noFill/>
            </a:ln>
            <a:effectLst/>
          </c:spPr>
          <c:invertIfNegative val="0"/>
          <c:cat>
            <c:strRef>
              <c:f>'EDA 4'!$Z$16:$Z$21</c:f>
              <c:strCache>
                <c:ptCount val="6"/>
                <c:pt idx="0">
                  <c:v>2017-18</c:v>
                </c:pt>
                <c:pt idx="1">
                  <c:v>2018-19</c:v>
                </c:pt>
                <c:pt idx="2">
                  <c:v>2019-20</c:v>
                </c:pt>
                <c:pt idx="3">
                  <c:v>2020-21</c:v>
                </c:pt>
                <c:pt idx="4">
                  <c:v>2021-22</c:v>
                </c:pt>
                <c:pt idx="5">
                  <c:v>2022-23</c:v>
                </c:pt>
              </c:strCache>
            </c:strRef>
          </c:cat>
          <c:val>
            <c:numRef>
              <c:f>'EDA 4'!$AD$16:$AD$21</c:f>
              <c:numCache>
                <c:formatCode>0.00%</c:formatCode>
                <c:ptCount val="6"/>
                <c:pt idx="0">
                  <c:v>2.9215358931552589E-2</c:v>
                </c:pt>
                <c:pt idx="1">
                  <c:v>3.6918138041733502E-2</c:v>
                </c:pt>
                <c:pt idx="2">
                  <c:v>4.6959199384141601E-2</c:v>
                </c:pt>
                <c:pt idx="3">
                  <c:v>0.10603829160530173</c:v>
                </c:pt>
                <c:pt idx="4">
                  <c:v>6.5432914738929121E-2</c:v>
                </c:pt>
                <c:pt idx="5">
                  <c:v>4.8387096774193623E-2</c:v>
                </c:pt>
              </c:numCache>
            </c:numRef>
          </c:val>
          <c:extLst>
            <c:ext xmlns:c16="http://schemas.microsoft.com/office/drawing/2014/chart" uri="{C3380CC4-5D6E-409C-BE32-E72D297353CC}">
              <c16:uniqueId val="{00000003-F98B-449E-8FEC-689ED0C496C4}"/>
            </c:ext>
          </c:extLst>
        </c:ser>
        <c:ser>
          <c:idx val="4"/>
          <c:order val="4"/>
          <c:tx>
            <c:strRef>
              <c:f>'EDA 4'!$AE$15</c:f>
              <c:strCache>
                <c:ptCount val="1"/>
                <c:pt idx="0">
                  <c:v>Education</c:v>
                </c:pt>
              </c:strCache>
            </c:strRef>
          </c:tx>
          <c:spPr>
            <a:solidFill>
              <a:schemeClr val="accent5"/>
            </a:solidFill>
            <a:ln>
              <a:noFill/>
            </a:ln>
            <a:effectLst/>
          </c:spPr>
          <c:invertIfNegative val="0"/>
          <c:cat>
            <c:strRef>
              <c:f>'EDA 4'!$Z$16:$Z$21</c:f>
              <c:strCache>
                <c:ptCount val="6"/>
                <c:pt idx="0">
                  <c:v>2017-18</c:v>
                </c:pt>
                <c:pt idx="1">
                  <c:v>2018-19</c:v>
                </c:pt>
                <c:pt idx="2">
                  <c:v>2019-20</c:v>
                </c:pt>
                <c:pt idx="3">
                  <c:v>2020-21</c:v>
                </c:pt>
                <c:pt idx="4">
                  <c:v>2021-22</c:v>
                </c:pt>
                <c:pt idx="5">
                  <c:v>2022-23</c:v>
                </c:pt>
              </c:strCache>
            </c:strRef>
          </c:cat>
          <c:val>
            <c:numRef>
              <c:f>'EDA 4'!$AE$16:$AE$21</c:f>
              <c:numCache>
                <c:formatCode>0.00%</c:formatCode>
                <c:ptCount val="6"/>
                <c:pt idx="0">
                  <c:v>4.659763313609476E-2</c:v>
                </c:pt>
                <c:pt idx="1">
                  <c:v>8.969866853538902E-2</c:v>
                </c:pt>
                <c:pt idx="2">
                  <c:v>4.1157556270096499E-2</c:v>
                </c:pt>
                <c:pt idx="3">
                  <c:v>1.4888337468982667E-2</c:v>
                </c:pt>
                <c:pt idx="4">
                  <c:v>3.968253968253968E-2</c:v>
                </c:pt>
                <c:pt idx="5">
                  <c:v>4.8150322959483197E-2</c:v>
                </c:pt>
              </c:numCache>
            </c:numRef>
          </c:val>
          <c:extLst>
            <c:ext xmlns:c16="http://schemas.microsoft.com/office/drawing/2014/chart" uri="{C3380CC4-5D6E-409C-BE32-E72D297353CC}">
              <c16:uniqueId val="{00000004-F98B-449E-8FEC-689ED0C496C4}"/>
            </c:ext>
          </c:extLst>
        </c:ser>
        <c:ser>
          <c:idx val="5"/>
          <c:order val="5"/>
          <c:tx>
            <c:strRef>
              <c:f>'EDA 4'!$AF$15</c:f>
              <c:strCache>
                <c:ptCount val="1"/>
                <c:pt idx="0">
                  <c:v>General index</c:v>
                </c:pt>
              </c:strCache>
            </c:strRef>
          </c:tx>
          <c:spPr>
            <a:solidFill>
              <a:schemeClr val="accent6"/>
            </a:solidFill>
            <a:ln>
              <a:noFill/>
            </a:ln>
            <a:effectLst/>
          </c:spPr>
          <c:invertIfNegative val="0"/>
          <c:cat>
            <c:strRef>
              <c:f>'EDA 4'!$Z$16:$Z$21</c:f>
              <c:strCache>
                <c:ptCount val="6"/>
                <c:pt idx="0">
                  <c:v>2017-18</c:v>
                </c:pt>
                <c:pt idx="1">
                  <c:v>2018-19</c:v>
                </c:pt>
                <c:pt idx="2">
                  <c:v>2019-20</c:v>
                </c:pt>
                <c:pt idx="3">
                  <c:v>2020-21</c:v>
                </c:pt>
                <c:pt idx="4">
                  <c:v>2021-22</c:v>
                </c:pt>
                <c:pt idx="5">
                  <c:v>2022-23</c:v>
                </c:pt>
              </c:strCache>
            </c:strRef>
          </c:cat>
          <c:val>
            <c:numRef>
              <c:f>'EDA 4'!$AF$16:$AF$21</c:f>
              <c:numCache>
                <c:formatCode>0.00%</c:formatCode>
                <c:ptCount val="6"/>
                <c:pt idx="0">
                  <c:v>4.2921686746987861E-2</c:v>
                </c:pt>
                <c:pt idx="1">
                  <c:v>1.6582552271088763E-2</c:v>
                </c:pt>
                <c:pt idx="2">
                  <c:v>6.5155807365439217E-2</c:v>
                </c:pt>
                <c:pt idx="3">
                  <c:v>4.6061415220293569E-2</c:v>
                </c:pt>
                <c:pt idx="4">
                  <c:v>6.381620931716657E-2</c:v>
                </c:pt>
                <c:pt idx="5">
                  <c:v>6.7786442711457784E-2</c:v>
                </c:pt>
              </c:numCache>
            </c:numRef>
          </c:val>
          <c:extLst>
            <c:ext xmlns:c16="http://schemas.microsoft.com/office/drawing/2014/chart" uri="{C3380CC4-5D6E-409C-BE32-E72D297353CC}">
              <c16:uniqueId val="{00000005-F98B-449E-8FEC-689ED0C496C4}"/>
            </c:ext>
          </c:extLst>
        </c:ser>
        <c:dLbls>
          <c:showLegendKey val="0"/>
          <c:showVal val="0"/>
          <c:showCatName val="0"/>
          <c:showSerName val="0"/>
          <c:showPercent val="0"/>
          <c:showBubbleSize val="0"/>
        </c:dLbls>
        <c:gapWidth val="150"/>
        <c:axId val="327763663"/>
        <c:axId val="327744943"/>
      </c:barChart>
      <c:catAx>
        <c:axId val="32776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744943"/>
        <c:crosses val="autoZero"/>
        <c:auto val="1"/>
        <c:lblAlgn val="ctr"/>
        <c:lblOffset val="100"/>
        <c:noMultiLvlLbl val="0"/>
      </c:catAx>
      <c:valAx>
        <c:axId val="327744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763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5400"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Inflation rate of Various Categories in Rural+Urban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'EDA 4'!$AA$26</c:f>
              <c:strCache>
                <c:ptCount val="1"/>
                <c:pt idx="0">
                  <c:v>Household goods and services</c:v>
                </c:pt>
              </c:strCache>
            </c:strRef>
          </c:tx>
          <c:spPr>
            <a:solidFill>
              <a:schemeClr val="accent1"/>
            </a:solidFill>
            <a:ln>
              <a:noFill/>
            </a:ln>
            <a:effectLst/>
          </c:spPr>
          <c:invertIfNegative val="0"/>
          <c:cat>
            <c:strRef>
              <c:f>'EDA 4'!$Z$27:$Z$32</c:f>
              <c:strCache>
                <c:ptCount val="6"/>
                <c:pt idx="0">
                  <c:v>2017-18</c:v>
                </c:pt>
                <c:pt idx="1">
                  <c:v>2018-19</c:v>
                </c:pt>
                <c:pt idx="2">
                  <c:v>2019-20</c:v>
                </c:pt>
                <c:pt idx="3">
                  <c:v>2020-21</c:v>
                </c:pt>
                <c:pt idx="4">
                  <c:v>2021-22</c:v>
                </c:pt>
                <c:pt idx="5">
                  <c:v>2022-23</c:v>
                </c:pt>
              </c:strCache>
            </c:strRef>
          </c:cat>
          <c:val>
            <c:numRef>
              <c:f>'EDA 4'!$AA$27:$AA$32</c:f>
              <c:numCache>
                <c:formatCode>0.00%</c:formatCode>
                <c:ptCount val="6"/>
                <c:pt idx="0">
                  <c:v>3.9200614911606417E-2</c:v>
                </c:pt>
                <c:pt idx="1">
                  <c:v>5.9734513274336244E-2</c:v>
                </c:pt>
                <c:pt idx="2">
                  <c:v>1.8080667593880349E-2</c:v>
                </c:pt>
                <c:pt idx="3">
                  <c:v>3.0737704918032786E-2</c:v>
                </c:pt>
                <c:pt idx="4">
                  <c:v>7.0105820105820255E-2</c:v>
                </c:pt>
                <c:pt idx="5">
                  <c:v>7.663782447465993E-2</c:v>
                </c:pt>
              </c:numCache>
            </c:numRef>
          </c:val>
          <c:extLst>
            <c:ext xmlns:c16="http://schemas.microsoft.com/office/drawing/2014/chart" uri="{C3380CC4-5D6E-409C-BE32-E72D297353CC}">
              <c16:uniqueId val="{00000000-0DA6-468C-B8E1-ADB9BCEB4202}"/>
            </c:ext>
          </c:extLst>
        </c:ser>
        <c:ser>
          <c:idx val="1"/>
          <c:order val="1"/>
          <c:tx>
            <c:strRef>
              <c:f>'EDA 4'!$AB$26</c:f>
              <c:strCache>
                <c:ptCount val="1"/>
                <c:pt idx="0">
                  <c:v>Food Products Combined CPI</c:v>
                </c:pt>
              </c:strCache>
            </c:strRef>
          </c:tx>
          <c:spPr>
            <a:solidFill>
              <a:schemeClr val="accent2"/>
            </a:solidFill>
            <a:ln>
              <a:noFill/>
            </a:ln>
            <a:effectLst/>
          </c:spPr>
          <c:invertIfNegative val="0"/>
          <c:cat>
            <c:strRef>
              <c:f>'EDA 4'!$Z$27:$Z$32</c:f>
              <c:strCache>
                <c:ptCount val="6"/>
                <c:pt idx="0">
                  <c:v>2017-18</c:v>
                </c:pt>
                <c:pt idx="1">
                  <c:v>2018-19</c:v>
                </c:pt>
                <c:pt idx="2">
                  <c:v>2019-20</c:v>
                </c:pt>
                <c:pt idx="3">
                  <c:v>2020-21</c:v>
                </c:pt>
                <c:pt idx="4">
                  <c:v>2021-22</c:v>
                </c:pt>
                <c:pt idx="5">
                  <c:v>2022-23</c:v>
                </c:pt>
              </c:strCache>
            </c:strRef>
          </c:cat>
          <c:val>
            <c:numRef>
              <c:f>'EDA 4'!$AB$27:$AB$32</c:f>
              <c:numCache>
                <c:formatCode>0.00%</c:formatCode>
                <c:ptCount val="6"/>
                <c:pt idx="0">
                  <c:v>5.4390170812106439E-2</c:v>
                </c:pt>
                <c:pt idx="1">
                  <c:v>-5.5571387859787175E-3</c:v>
                </c:pt>
                <c:pt idx="2">
                  <c:v>0.10280108061993468</c:v>
                </c:pt>
                <c:pt idx="3">
                  <c:v>4.2965679853287857E-2</c:v>
                </c:pt>
                <c:pt idx="4">
                  <c:v>5.073011077542823E-2</c:v>
                </c:pt>
                <c:pt idx="5">
                  <c:v>5.6187851922846636E-2</c:v>
                </c:pt>
              </c:numCache>
            </c:numRef>
          </c:val>
          <c:extLst>
            <c:ext xmlns:c16="http://schemas.microsoft.com/office/drawing/2014/chart" uri="{C3380CC4-5D6E-409C-BE32-E72D297353CC}">
              <c16:uniqueId val="{00000001-0DA6-468C-B8E1-ADB9BCEB4202}"/>
            </c:ext>
          </c:extLst>
        </c:ser>
        <c:ser>
          <c:idx val="2"/>
          <c:order val="2"/>
          <c:tx>
            <c:strRef>
              <c:f>'EDA 4'!$AC$26</c:f>
              <c:strCache>
                <c:ptCount val="1"/>
                <c:pt idx="0">
                  <c:v>Health</c:v>
                </c:pt>
              </c:strCache>
            </c:strRef>
          </c:tx>
          <c:spPr>
            <a:solidFill>
              <a:schemeClr val="accent3"/>
            </a:solidFill>
            <a:ln>
              <a:noFill/>
            </a:ln>
            <a:effectLst/>
          </c:spPr>
          <c:invertIfNegative val="0"/>
          <c:cat>
            <c:strRef>
              <c:f>'EDA 4'!$Z$27:$Z$32</c:f>
              <c:strCache>
                <c:ptCount val="6"/>
                <c:pt idx="0">
                  <c:v>2017-18</c:v>
                </c:pt>
                <c:pt idx="1">
                  <c:v>2018-19</c:v>
                </c:pt>
                <c:pt idx="2">
                  <c:v>2019-20</c:v>
                </c:pt>
                <c:pt idx="3">
                  <c:v>2020-21</c:v>
                </c:pt>
                <c:pt idx="4">
                  <c:v>2021-22</c:v>
                </c:pt>
                <c:pt idx="5">
                  <c:v>2022-23</c:v>
                </c:pt>
              </c:strCache>
            </c:strRef>
          </c:cat>
          <c:val>
            <c:numRef>
              <c:f>'EDA 4'!$AC$27:$AC$32</c:f>
              <c:numCache>
                <c:formatCode>0.00%</c:formatCode>
                <c:ptCount val="6"/>
                <c:pt idx="0">
                  <c:v>4.6948356807511853E-2</c:v>
                </c:pt>
                <c:pt idx="1">
                  <c:v>8.4139985107967108E-2</c:v>
                </c:pt>
                <c:pt idx="2">
                  <c:v>3.761969904240766E-2</c:v>
                </c:pt>
                <c:pt idx="3">
                  <c:v>5.9093893630991462E-2</c:v>
                </c:pt>
                <c:pt idx="4">
                  <c:v>6.4935064935064943E-2</c:v>
                </c:pt>
                <c:pt idx="5">
                  <c:v>7.0847851335656312E-2</c:v>
                </c:pt>
              </c:numCache>
            </c:numRef>
          </c:val>
          <c:extLst>
            <c:ext xmlns:c16="http://schemas.microsoft.com/office/drawing/2014/chart" uri="{C3380CC4-5D6E-409C-BE32-E72D297353CC}">
              <c16:uniqueId val="{00000002-0DA6-468C-B8E1-ADB9BCEB4202}"/>
            </c:ext>
          </c:extLst>
        </c:ser>
        <c:ser>
          <c:idx val="3"/>
          <c:order val="3"/>
          <c:tx>
            <c:strRef>
              <c:f>'EDA 4'!$AD$26</c:f>
              <c:strCache>
                <c:ptCount val="1"/>
                <c:pt idx="0">
                  <c:v>Transport and communication</c:v>
                </c:pt>
              </c:strCache>
            </c:strRef>
          </c:tx>
          <c:spPr>
            <a:solidFill>
              <a:schemeClr val="accent4"/>
            </a:solidFill>
            <a:ln>
              <a:noFill/>
            </a:ln>
            <a:effectLst/>
          </c:spPr>
          <c:invertIfNegative val="0"/>
          <c:cat>
            <c:strRef>
              <c:f>'EDA 4'!$Z$27:$Z$32</c:f>
              <c:strCache>
                <c:ptCount val="6"/>
                <c:pt idx="0">
                  <c:v>2017-18</c:v>
                </c:pt>
                <c:pt idx="1">
                  <c:v>2018-19</c:v>
                </c:pt>
                <c:pt idx="2">
                  <c:v>2019-20</c:v>
                </c:pt>
                <c:pt idx="3">
                  <c:v>2020-21</c:v>
                </c:pt>
                <c:pt idx="4">
                  <c:v>2021-22</c:v>
                </c:pt>
                <c:pt idx="5">
                  <c:v>2022-23</c:v>
                </c:pt>
              </c:strCache>
            </c:strRef>
          </c:cat>
          <c:val>
            <c:numRef>
              <c:f>'EDA 4'!$AD$27:$AD$32</c:f>
              <c:numCache>
                <c:formatCode>0.00%</c:formatCode>
                <c:ptCount val="6"/>
                <c:pt idx="0">
                  <c:v>2.2108843537415039E-2</c:v>
                </c:pt>
                <c:pt idx="1">
                  <c:v>2.3966942148760377E-2</c:v>
                </c:pt>
                <c:pt idx="2">
                  <c:v>4.5746388443017795E-2</c:v>
                </c:pt>
                <c:pt idx="3">
                  <c:v>0.11701308698999222</c:v>
                </c:pt>
                <c:pt idx="4">
                  <c:v>7.3187414500684111E-2</c:v>
                </c:pt>
                <c:pt idx="5">
                  <c:v>4.6526449968132461E-2</c:v>
                </c:pt>
              </c:numCache>
            </c:numRef>
          </c:val>
          <c:extLst>
            <c:ext xmlns:c16="http://schemas.microsoft.com/office/drawing/2014/chart" uri="{C3380CC4-5D6E-409C-BE32-E72D297353CC}">
              <c16:uniqueId val="{00000003-0DA6-468C-B8E1-ADB9BCEB4202}"/>
            </c:ext>
          </c:extLst>
        </c:ser>
        <c:ser>
          <c:idx val="4"/>
          <c:order val="4"/>
          <c:tx>
            <c:strRef>
              <c:f>'EDA 4'!$AE$26</c:f>
              <c:strCache>
                <c:ptCount val="1"/>
                <c:pt idx="0">
                  <c:v>Education</c:v>
                </c:pt>
              </c:strCache>
            </c:strRef>
          </c:tx>
          <c:spPr>
            <a:solidFill>
              <a:schemeClr val="accent5"/>
            </a:solidFill>
            <a:ln>
              <a:noFill/>
            </a:ln>
            <a:effectLst/>
          </c:spPr>
          <c:invertIfNegative val="0"/>
          <c:cat>
            <c:strRef>
              <c:f>'EDA 4'!$Z$27:$Z$32</c:f>
              <c:strCache>
                <c:ptCount val="6"/>
                <c:pt idx="0">
                  <c:v>2017-18</c:v>
                </c:pt>
                <c:pt idx="1">
                  <c:v>2018-19</c:v>
                </c:pt>
                <c:pt idx="2">
                  <c:v>2019-20</c:v>
                </c:pt>
                <c:pt idx="3">
                  <c:v>2020-21</c:v>
                </c:pt>
                <c:pt idx="4">
                  <c:v>2021-22</c:v>
                </c:pt>
                <c:pt idx="5">
                  <c:v>2022-23</c:v>
                </c:pt>
              </c:strCache>
            </c:strRef>
          </c:cat>
          <c:val>
            <c:numRef>
              <c:f>'EDA 4'!$AE$27:$AE$32</c:f>
              <c:numCache>
                <c:formatCode>0.00%</c:formatCode>
                <c:ptCount val="6"/>
                <c:pt idx="0">
                  <c:v>3.8863976083706939E-2</c:v>
                </c:pt>
                <c:pt idx="1">
                  <c:v>7.5107296137339047E-2</c:v>
                </c:pt>
                <c:pt idx="2">
                  <c:v>3.9254823685961254E-2</c:v>
                </c:pt>
                <c:pt idx="3">
                  <c:v>2.1780909673286393E-2</c:v>
                </c:pt>
                <c:pt idx="4">
                  <c:v>3.2459425717852791E-2</c:v>
                </c:pt>
                <c:pt idx="5">
                  <c:v>5.8041112454655347E-2</c:v>
                </c:pt>
              </c:numCache>
            </c:numRef>
          </c:val>
          <c:extLst>
            <c:ext xmlns:c16="http://schemas.microsoft.com/office/drawing/2014/chart" uri="{C3380CC4-5D6E-409C-BE32-E72D297353CC}">
              <c16:uniqueId val="{00000004-0DA6-468C-B8E1-ADB9BCEB4202}"/>
            </c:ext>
          </c:extLst>
        </c:ser>
        <c:ser>
          <c:idx val="5"/>
          <c:order val="5"/>
          <c:tx>
            <c:strRef>
              <c:f>'EDA 4'!$AF$26</c:f>
              <c:strCache>
                <c:ptCount val="1"/>
                <c:pt idx="0">
                  <c:v>General index</c:v>
                </c:pt>
              </c:strCache>
            </c:strRef>
          </c:tx>
          <c:spPr>
            <a:solidFill>
              <a:schemeClr val="accent6"/>
            </a:solidFill>
            <a:ln>
              <a:noFill/>
            </a:ln>
            <a:effectLst/>
          </c:spPr>
          <c:invertIfNegative val="0"/>
          <c:cat>
            <c:strRef>
              <c:f>'EDA 4'!$Z$27:$Z$32</c:f>
              <c:strCache>
                <c:ptCount val="6"/>
                <c:pt idx="0">
                  <c:v>2017-18</c:v>
                </c:pt>
                <c:pt idx="1">
                  <c:v>2018-19</c:v>
                </c:pt>
                <c:pt idx="2">
                  <c:v>2019-20</c:v>
                </c:pt>
                <c:pt idx="3">
                  <c:v>2020-21</c:v>
                </c:pt>
                <c:pt idx="4">
                  <c:v>2021-22</c:v>
                </c:pt>
                <c:pt idx="5">
                  <c:v>2022-23</c:v>
                </c:pt>
              </c:strCache>
            </c:strRef>
          </c:cat>
          <c:val>
            <c:numRef>
              <c:f>'EDA 4'!$AF$27:$AF$32</c:f>
              <c:numCache>
                <c:formatCode>0.00%</c:formatCode>
                <c:ptCount val="6"/>
                <c:pt idx="0">
                  <c:v>4.2016806722689072E-2</c:v>
                </c:pt>
                <c:pt idx="1">
                  <c:v>2.4908424908424952E-2</c:v>
                </c:pt>
                <c:pt idx="2">
                  <c:v>6.1965811965811884E-2</c:v>
                </c:pt>
                <c:pt idx="3">
                  <c:v>5.3835800807537013E-2</c:v>
                </c:pt>
                <c:pt idx="4">
                  <c:v>5.9311224489795804E-2</c:v>
                </c:pt>
                <c:pt idx="5">
                  <c:v>6.6827212522576729E-2</c:v>
                </c:pt>
              </c:numCache>
            </c:numRef>
          </c:val>
          <c:extLst>
            <c:ext xmlns:c16="http://schemas.microsoft.com/office/drawing/2014/chart" uri="{C3380CC4-5D6E-409C-BE32-E72D297353CC}">
              <c16:uniqueId val="{00000005-0DA6-468C-B8E1-ADB9BCEB4202}"/>
            </c:ext>
          </c:extLst>
        </c:ser>
        <c:dLbls>
          <c:showLegendKey val="0"/>
          <c:showVal val="0"/>
          <c:showCatName val="0"/>
          <c:showSerName val="0"/>
          <c:showPercent val="0"/>
          <c:showBubbleSize val="0"/>
        </c:dLbls>
        <c:gapWidth val="150"/>
        <c:axId val="1187365263"/>
        <c:axId val="1187367663"/>
      </c:barChart>
      <c:catAx>
        <c:axId val="118736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367663"/>
        <c:crosses val="autoZero"/>
        <c:auto val="1"/>
        <c:lblAlgn val="ctr"/>
        <c:lblOffset val="100"/>
        <c:noMultiLvlLbl val="0"/>
      </c:catAx>
      <c:valAx>
        <c:axId val="1187367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365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5400"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t>Contribution</a:t>
            </a:r>
            <a:r>
              <a:rPr lang="en-IN" sz="1200" baseline="0"/>
              <a:t> of Broader Categories in CPI  Calculation</a:t>
            </a:r>
          </a:p>
        </c:rich>
      </c:tx>
      <c:layout>
        <c:manualLayout>
          <c:xMode val="edge"/>
          <c:yMode val="edge"/>
          <c:x val="0.13798387096774192"/>
          <c:y val="7.2780203784570596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4">
                      <a:shade val="53000"/>
                      <a:satMod val="103000"/>
                      <a:lumMod val="102000"/>
                      <a:tint val="94000"/>
                    </a:schemeClr>
                  </a:gs>
                  <a:gs pos="50000">
                    <a:schemeClr val="accent4">
                      <a:shade val="53000"/>
                      <a:satMod val="110000"/>
                      <a:lumMod val="100000"/>
                      <a:shade val="100000"/>
                    </a:schemeClr>
                  </a:gs>
                  <a:gs pos="100000">
                    <a:schemeClr val="accent4">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48D-4DD5-BD4A-28323EB35323}"/>
              </c:ext>
            </c:extLst>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48D-4DD5-BD4A-28323EB35323}"/>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48D-4DD5-BD4A-28323EB35323}"/>
              </c:ext>
            </c:extLst>
          </c:dPt>
          <c:dPt>
            <c:idx val="3"/>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48D-4DD5-BD4A-28323EB35323}"/>
              </c:ext>
            </c:extLst>
          </c:dPt>
          <c:dPt>
            <c:idx val="4"/>
            <c:bubble3D val="0"/>
            <c:spPr>
              <a:gradFill rotWithShape="1">
                <a:gsLst>
                  <a:gs pos="0">
                    <a:schemeClr val="accent4">
                      <a:tint val="54000"/>
                      <a:satMod val="103000"/>
                      <a:lumMod val="102000"/>
                      <a:tint val="94000"/>
                    </a:schemeClr>
                  </a:gs>
                  <a:gs pos="50000">
                    <a:schemeClr val="accent4">
                      <a:tint val="54000"/>
                      <a:satMod val="110000"/>
                      <a:lumMod val="100000"/>
                      <a:shade val="100000"/>
                    </a:schemeClr>
                  </a:gs>
                  <a:gs pos="100000">
                    <a:schemeClr val="accent4">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48D-4DD5-BD4A-28323EB35323}"/>
              </c:ext>
            </c:extLst>
          </c:dPt>
          <c:dLbls>
            <c:dLbl>
              <c:idx val="0"/>
              <c:layout>
                <c:manualLayout>
                  <c:x val="-0.19954266081061484"/>
                  <c:y val="0.1073961100207819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48D-4DD5-BD4A-28323EB35323}"/>
                </c:ext>
              </c:extLst>
            </c:dLbl>
            <c:dLbl>
              <c:idx val="1"/>
              <c:layout>
                <c:manualLayout>
                  <c:x val="-0.10777690948179224"/>
                  <c:y val="-0.1095481308079733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48D-4DD5-BD4A-28323EB35323}"/>
                </c:ext>
              </c:extLst>
            </c:dLbl>
            <c:dLbl>
              <c:idx val="2"/>
              <c:layout>
                <c:manualLayout>
                  <c:x val="0.12402531027842621"/>
                  <c:y val="-0.125754626017093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48D-4DD5-BD4A-28323EB35323}"/>
                </c:ext>
              </c:extLst>
            </c:dLbl>
            <c:dLbl>
              <c:idx val="3"/>
              <c:layout>
                <c:manualLayout>
                  <c:x val="0.15941452670175021"/>
                  <c:y val="-5.95212009910172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48D-4DD5-BD4A-28323EB35323}"/>
                </c:ext>
              </c:extLst>
            </c:dLbl>
            <c:dLbl>
              <c:idx val="4"/>
              <c:layout>
                <c:manualLayout>
                  <c:x val="0.14879103522863657"/>
                  <c:y val="0.203159064576387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48D-4DD5-BD4A-28323EB3532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masis MT Pro" panose="02040504050005020304" pitchFamily="18" charset="0"/>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 and Analysis1'!$I$3:$I$7</c:f>
              <c:strCache>
                <c:ptCount val="5"/>
                <c:pt idx="0">
                  <c:v>Basic Food Items</c:v>
                </c:pt>
                <c:pt idx="1">
                  <c:v>Other Food and Intoxicants</c:v>
                </c:pt>
                <c:pt idx="2">
                  <c:v>Clothing and footwear</c:v>
                </c:pt>
                <c:pt idx="3">
                  <c:v>Housing and Utilities</c:v>
                </c:pt>
                <c:pt idx="4">
                  <c:v>Services and Miscellaneous</c:v>
                </c:pt>
              </c:strCache>
            </c:strRef>
          </c:cat>
          <c:val>
            <c:numRef>
              <c:f>'EDA and Analysis1'!$M$3:$M$7</c:f>
              <c:numCache>
                <c:formatCode>General</c:formatCode>
                <c:ptCount val="5"/>
                <c:pt idx="0">
                  <c:v>1664.2</c:v>
                </c:pt>
                <c:pt idx="1">
                  <c:v>875.09999999999991</c:v>
                </c:pt>
                <c:pt idx="2">
                  <c:v>528.70000000000005</c:v>
                </c:pt>
                <c:pt idx="3">
                  <c:v>529.1</c:v>
                </c:pt>
                <c:pt idx="4">
                  <c:v>1043.8</c:v>
                </c:pt>
              </c:numCache>
            </c:numRef>
          </c:val>
          <c:extLst>
            <c:ext xmlns:c16="http://schemas.microsoft.com/office/drawing/2014/chart" uri="{C3380CC4-5D6E-409C-BE32-E72D297353CC}">
              <c16:uniqueId val="{0000000A-948D-4DD5-BD4A-28323EB35323}"/>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Inflation rate of Various Categories in Rural+Urban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'EDA 4'!$AJ$36</c:f>
              <c:strCache>
                <c:ptCount val="1"/>
                <c:pt idx="0">
                  <c:v>Household goods and services</c:v>
                </c:pt>
              </c:strCache>
            </c:strRef>
          </c:tx>
          <c:spPr>
            <a:solidFill>
              <a:schemeClr val="accent1"/>
            </a:solidFill>
            <a:ln>
              <a:noFill/>
            </a:ln>
            <a:effectLst/>
          </c:spPr>
          <c:cat>
            <c:strRef>
              <c:f>'EDA 4'!$AI$37:$AI$48</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4'!$AJ$37:$AJ$48</c:f>
              <c:numCache>
                <c:formatCode>0.00%</c:formatCode>
                <c:ptCount val="12"/>
                <c:pt idx="0">
                  <c:v>2.0753266717909433E-2</c:v>
                </c:pt>
                <c:pt idx="1">
                  <c:v>1.425356339084754E-2</c:v>
                </c:pt>
                <c:pt idx="2">
                  <c:v>2.8023598820059083E-2</c:v>
                </c:pt>
                <c:pt idx="3">
                  <c:v>2.8632784538296353E-2</c:v>
                </c:pt>
                <c:pt idx="4">
                  <c:v>4.8678720445061796E-3</c:v>
                </c:pt>
                <c:pt idx="5">
                  <c:v>1.2448132780083066E-2</c:v>
                </c:pt>
                <c:pt idx="6">
                  <c:v>1.3661202185792349E-2</c:v>
                </c:pt>
                <c:pt idx="7">
                  <c:v>1.4794889038332329E-2</c:v>
                </c:pt>
                <c:pt idx="8">
                  <c:v>4.1666666666666748E-2</c:v>
                </c:pt>
                <c:pt idx="9">
                  <c:v>2.7301587301587375E-2</c:v>
                </c:pt>
                <c:pt idx="10">
                  <c:v>3.5012285012284941E-2</c:v>
                </c:pt>
                <c:pt idx="11">
                  <c:v>2.7728613569321468E-2</c:v>
                </c:pt>
              </c:numCache>
            </c:numRef>
          </c:val>
          <c:extLst>
            <c:ext xmlns:c16="http://schemas.microsoft.com/office/drawing/2014/chart" uri="{C3380CC4-5D6E-409C-BE32-E72D297353CC}">
              <c16:uniqueId val="{00000000-3098-43B9-B559-2A2146A6091A}"/>
            </c:ext>
          </c:extLst>
        </c:ser>
        <c:ser>
          <c:idx val="1"/>
          <c:order val="1"/>
          <c:tx>
            <c:strRef>
              <c:f>'EDA 4'!$AK$36</c:f>
              <c:strCache>
                <c:ptCount val="1"/>
                <c:pt idx="0">
                  <c:v>Food Products Combined CPI</c:v>
                </c:pt>
              </c:strCache>
            </c:strRef>
          </c:tx>
          <c:spPr>
            <a:solidFill>
              <a:schemeClr val="accent2"/>
            </a:solidFill>
            <a:ln>
              <a:noFill/>
            </a:ln>
            <a:effectLst/>
          </c:spPr>
          <c:cat>
            <c:strRef>
              <c:f>'EDA 4'!$AI$37:$AI$48</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4'!$AK$37:$AK$48</c:f>
              <c:numCache>
                <c:formatCode>0.00%</c:formatCode>
                <c:ptCount val="12"/>
                <c:pt idx="0">
                  <c:v>9.4995504944560938E-2</c:v>
                </c:pt>
                <c:pt idx="1">
                  <c:v>-1.7590395085858069E-2</c:v>
                </c:pt>
                <c:pt idx="2">
                  <c:v>4.8874323168994115E-2</c:v>
                </c:pt>
                <c:pt idx="3">
                  <c:v>-3.4315760343157385E-2</c:v>
                </c:pt>
                <c:pt idx="4">
                  <c:v>8.3748044931039184E-2</c:v>
                </c:pt>
                <c:pt idx="5">
                  <c:v>1.134437345155828E-2</c:v>
                </c:pt>
                <c:pt idx="6">
                  <c:v>7.6237883154309571E-2</c:v>
                </c:pt>
                <c:pt idx="7">
                  <c:v>-3.6893673642191843E-2</c:v>
                </c:pt>
                <c:pt idx="8">
                  <c:v>4.2296072507553052E-2</c:v>
                </c:pt>
                <c:pt idx="9">
                  <c:v>8.0917874396135812E-3</c:v>
                </c:pt>
                <c:pt idx="10">
                  <c:v>5.3964887474961649E-2</c:v>
                </c:pt>
                <c:pt idx="11">
                  <c:v>-2.0335592843648994E-2</c:v>
                </c:pt>
              </c:numCache>
            </c:numRef>
          </c:val>
          <c:extLst>
            <c:ext xmlns:c16="http://schemas.microsoft.com/office/drawing/2014/chart" uri="{C3380CC4-5D6E-409C-BE32-E72D297353CC}">
              <c16:uniqueId val="{00000001-3098-43B9-B559-2A2146A6091A}"/>
            </c:ext>
          </c:extLst>
        </c:ser>
        <c:ser>
          <c:idx val="2"/>
          <c:order val="2"/>
          <c:tx>
            <c:strRef>
              <c:f>'EDA 4'!$AL$36</c:f>
              <c:strCache>
                <c:ptCount val="1"/>
                <c:pt idx="0">
                  <c:v>Health</c:v>
                </c:pt>
              </c:strCache>
            </c:strRef>
          </c:tx>
          <c:spPr>
            <a:solidFill>
              <a:schemeClr val="accent3"/>
            </a:solidFill>
            <a:ln>
              <a:noFill/>
            </a:ln>
            <a:effectLst/>
          </c:spPr>
          <c:cat>
            <c:strRef>
              <c:f>'EDA 4'!$AI$37:$AI$48</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4'!$AL$37:$AL$48</c:f>
              <c:numCache>
                <c:formatCode>0.00%</c:formatCode>
                <c:ptCount val="12"/>
                <c:pt idx="0">
                  <c:v>1.8779342723004629E-2</c:v>
                </c:pt>
                <c:pt idx="1">
                  <c:v>2.4502297090352353E-2</c:v>
                </c:pt>
                <c:pt idx="2">
                  <c:v>2.5316455696202361E-2</c:v>
                </c:pt>
                <c:pt idx="3">
                  <c:v>5.2023121387283155E-2</c:v>
                </c:pt>
                <c:pt idx="4">
                  <c:v>1.573187414500692E-2</c:v>
                </c:pt>
                <c:pt idx="5">
                  <c:v>1.8120805369127441E-2</c:v>
                </c:pt>
                <c:pt idx="6">
                  <c:v>1.7728168089297364E-2</c:v>
                </c:pt>
                <c:pt idx="7">
                  <c:v>3.6632390745501398E-2</c:v>
                </c:pt>
                <c:pt idx="8">
                  <c:v>4.1434755720470118E-2</c:v>
                </c:pt>
                <c:pt idx="9">
                  <c:v>2.2565320665083034E-2</c:v>
                </c:pt>
                <c:pt idx="10">
                  <c:v>2.196531791907521E-2</c:v>
                </c:pt>
                <c:pt idx="11">
                  <c:v>3.7120359955005587E-2</c:v>
                </c:pt>
              </c:numCache>
            </c:numRef>
          </c:val>
          <c:extLst>
            <c:ext xmlns:c16="http://schemas.microsoft.com/office/drawing/2014/chart" uri="{C3380CC4-5D6E-409C-BE32-E72D297353CC}">
              <c16:uniqueId val="{00000002-3098-43B9-B559-2A2146A6091A}"/>
            </c:ext>
          </c:extLst>
        </c:ser>
        <c:ser>
          <c:idx val="3"/>
          <c:order val="3"/>
          <c:tx>
            <c:strRef>
              <c:f>'EDA 4'!$AM$36</c:f>
              <c:strCache>
                <c:ptCount val="1"/>
                <c:pt idx="0">
                  <c:v>Transport and communication</c:v>
                </c:pt>
              </c:strCache>
            </c:strRef>
          </c:tx>
          <c:spPr>
            <a:solidFill>
              <a:schemeClr val="accent4"/>
            </a:solidFill>
            <a:ln>
              <a:noFill/>
            </a:ln>
            <a:effectLst/>
          </c:spPr>
          <c:cat>
            <c:strRef>
              <c:f>'EDA 4'!$AI$37:$AI$48</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4'!$AM$37:$AM$48</c:f>
              <c:numCache>
                <c:formatCode>0.00%</c:formatCode>
                <c:ptCount val="12"/>
                <c:pt idx="0">
                  <c:v>-2.5510204081632413E-3</c:v>
                </c:pt>
                <c:pt idx="1">
                  <c:v>1.6060862214708416E-2</c:v>
                </c:pt>
                <c:pt idx="2">
                  <c:v>2.7272727272727251E-2</c:v>
                </c:pt>
                <c:pt idx="3">
                  <c:v>-1.6666666666666621E-2</c:v>
                </c:pt>
                <c:pt idx="4">
                  <c:v>9.6308186195826883E-3</c:v>
                </c:pt>
                <c:pt idx="5">
                  <c:v>3.3306899286280868E-2</c:v>
                </c:pt>
                <c:pt idx="6">
                  <c:v>6.6204772902232437E-2</c:v>
                </c:pt>
                <c:pt idx="7">
                  <c:v>3.9398280802292268E-2</c:v>
                </c:pt>
                <c:pt idx="8">
                  <c:v>5.3351573187414583E-2</c:v>
                </c:pt>
                <c:pt idx="9">
                  <c:v>1.8831168831168869E-2</c:v>
                </c:pt>
                <c:pt idx="10">
                  <c:v>2.5332488917036097E-2</c:v>
                </c:pt>
                <c:pt idx="11">
                  <c:v>1.1706715958102139E-2</c:v>
                </c:pt>
              </c:numCache>
            </c:numRef>
          </c:val>
          <c:extLst>
            <c:ext xmlns:c16="http://schemas.microsoft.com/office/drawing/2014/chart" uri="{C3380CC4-5D6E-409C-BE32-E72D297353CC}">
              <c16:uniqueId val="{00000003-3098-43B9-B559-2A2146A6091A}"/>
            </c:ext>
          </c:extLst>
        </c:ser>
        <c:ser>
          <c:idx val="4"/>
          <c:order val="4"/>
          <c:tx>
            <c:strRef>
              <c:f>'EDA 4'!$AN$36</c:f>
              <c:strCache>
                <c:ptCount val="1"/>
                <c:pt idx="0">
                  <c:v>Education</c:v>
                </c:pt>
              </c:strCache>
            </c:strRef>
          </c:tx>
          <c:spPr>
            <a:solidFill>
              <a:schemeClr val="accent5"/>
            </a:solidFill>
            <a:ln>
              <a:noFill/>
            </a:ln>
            <a:effectLst/>
          </c:spPr>
          <c:cat>
            <c:strRef>
              <c:f>'EDA 4'!$AI$37:$AI$48</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4'!$AN$37:$AN$48</c:f>
              <c:numCache>
                <c:formatCode>0.00%</c:formatCode>
                <c:ptCount val="12"/>
                <c:pt idx="0">
                  <c:v>2.8400597907324236E-2</c:v>
                </c:pt>
                <c:pt idx="1">
                  <c:v>1.1644832605531254E-2</c:v>
                </c:pt>
                <c:pt idx="2">
                  <c:v>4.4349070100142975E-2</c:v>
                </c:pt>
                <c:pt idx="3">
                  <c:v>2.8043775649794961E-2</c:v>
                </c:pt>
                <c:pt idx="4">
                  <c:v>3.0605455755156313E-2</c:v>
                </c:pt>
                <c:pt idx="5">
                  <c:v>6.4432989690721655E-3</c:v>
                </c:pt>
                <c:pt idx="6">
                  <c:v>1.5374759769378641E-2</c:v>
                </c:pt>
                <c:pt idx="7">
                  <c:v>1.2698412698412698E-2</c:v>
                </c:pt>
                <c:pt idx="8">
                  <c:v>2.2471910112359696E-2</c:v>
                </c:pt>
                <c:pt idx="9">
                  <c:v>1.0384850335980557E-2</c:v>
                </c:pt>
                <c:pt idx="10">
                  <c:v>3.7951807228915731E-2</c:v>
                </c:pt>
                <c:pt idx="11">
                  <c:v>1.0976314269208583E-2</c:v>
                </c:pt>
              </c:numCache>
            </c:numRef>
          </c:val>
          <c:extLst>
            <c:ext xmlns:c16="http://schemas.microsoft.com/office/drawing/2014/chart" uri="{C3380CC4-5D6E-409C-BE32-E72D297353CC}">
              <c16:uniqueId val="{00000004-3098-43B9-B559-2A2146A6091A}"/>
            </c:ext>
          </c:extLst>
        </c:ser>
        <c:ser>
          <c:idx val="5"/>
          <c:order val="5"/>
          <c:tx>
            <c:strRef>
              <c:f>'EDA 4'!$AO$36</c:f>
              <c:strCache>
                <c:ptCount val="1"/>
                <c:pt idx="0">
                  <c:v>General index</c:v>
                </c:pt>
              </c:strCache>
            </c:strRef>
          </c:tx>
          <c:spPr>
            <a:solidFill>
              <a:schemeClr val="accent6"/>
            </a:solidFill>
            <a:ln>
              <a:noFill/>
            </a:ln>
            <a:effectLst/>
          </c:spPr>
          <c:cat>
            <c:strRef>
              <c:f>'EDA 4'!$AI$37:$AI$48</c:f>
              <c:strCache>
                <c:ptCount val="12"/>
                <c:pt idx="0">
                  <c:v>March 2017 - August 2017</c:v>
                </c:pt>
                <c:pt idx="1">
                  <c:v>September 2017 - February 2018</c:v>
                </c:pt>
                <c:pt idx="2">
                  <c:v>March 2018 - August 2018</c:v>
                </c:pt>
                <c:pt idx="3">
                  <c:v>September 2018 - February 2019</c:v>
                </c:pt>
                <c:pt idx="4">
                  <c:v>March 2019 - August 2019</c:v>
                </c:pt>
                <c:pt idx="5">
                  <c:v>September 2019 - February 2020</c:v>
                </c:pt>
                <c:pt idx="6">
                  <c:v>March 2020 - August 2020</c:v>
                </c:pt>
                <c:pt idx="7">
                  <c:v>September 2020 - February 2021</c:v>
                </c:pt>
                <c:pt idx="8">
                  <c:v>March 2021 - August 2021</c:v>
                </c:pt>
                <c:pt idx="9">
                  <c:v>September 2021 - February 2022</c:v>
                </c:pt>
                <c:pt idx="10">
                  <c:v>March 2022 - August 2022</c:v>
                </c:pt>
                <c:pt idx="11">
                  <c:v>September 2022 - February 2023</c:v>
                </c:pt>
              </c:strCache>
            </c:strRef>
          </c:cat>
          <c:val>
            <c:numRef>
              <c:f>'EDA 4'!$AO$37:$AO$48</c:f>
              <c:numCache>
                <c:formatCode>0.00%</c:formatCode>
                <c:ptCount val="12"/>
                <c:pt idx="0">
                  <c:v>3.4377387318563789E-2</c:v>
                </c:pt>
                <c:pt idx="1">
                  <c:v>8.8757396449705411E-3</c:v>
                </c:pt>
                <c:pt idx="2">
                  <c:v>2.8571428571428612E-2</c:v>
                </c:pt>
                <c:pt idx="3">
                  <c:v>-2.1398002853065833E-3</c:v>
                </c:pt>
                <c:pt idx="4">
                  <c:v>3.2763532763532721E-2</c:v>
                </c:pt>
                <c:pt idx="5">
                  <c:v>2.2633744855966958E-2</c:v>
                </c:pt>
                <c:pt idx="6">
                  <c:v>3.5666218034993348E-2</c:v>
                </c:pt>
                <c:pt idx="7">
                  <c:v>1.2281835811247614E-2</c:v>
                </c:pt>
                <c:pt idx="8">
                  <c:v>4.0816326530612096E-2</c:v>
                </c:pt>
                <c:pt idx="9">
                  <c:v>1.7769607843137292E-2</c:v>
                </c:pt>
                <c:pt idx="10">
                  <c:v>3.9355992844365077E-2</c:v>
                </c:pt>
                <c:pt idx="11">
                  <c:v>1.0838562464346703E-2</c:v>
                </c:pt>
              </c:numCache>
            </c:numRef>
          </c:val>
          <c:extLst>
            <c:ext xmlns:c16="http://schemas.microsoft.com/office/drawing/2014/chart" uri="{C3380CC4-5D6E-409C-BE32-E72D297353CC}">
              <c16:uniqueId val="{00000005-3098-43B9-B559-2A2146A6091A}"/>
            </c:ext>
          </c:extLst>
        </c:ser>
        <c:dLbls>
          <c:showLegendKey val="0"/>
          <c:showVal val="0"/>
          <c:showCatName val="0"/>
          <c:showSerName val="0"/>
          <c:showPercent val="0"/>
          <c:showBubbleSize val="0"/>
        </c:dLbls>
        <c:axId val="1181964847"/>
        <c:axId val="1181954767"/>
      </c:areaChart>
      <c:catAx>
        <c:axId val="118196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954767"/>
        <c:crosses val="autoZero"/>
        <c:auto val="1"/>
        <c:lblAlgn val="ctr"/>
        <c:lblOffset val="100"/>
        <c:noMultiLvlLbl val="0"/>
      </c:catAx>
      <c:valAx>
        <c:axId val="11819547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9648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540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'EDA 5 Part2'!$G$3:$G$25</c:f>
              <c:strCache>
                <c:ptCount val="23"/>
                <c:pt idx="0">
                  <c:v>MAY-2021</c:v>
                </c:pt>
                <c:pt idx="1">
                  <c:v>JUNE-2021</c:v>
                </c:pt>
                <c:pt idx="2">
                  <c:v>JULY-2021</c:v>
                </c:pt>
                <c:pt idx="3">
                  <c:v>AUGUST-2021</c:v>
                </c:pt>
                <c:pt idx="4">
                  <c:v>SEPTEMBER-2021</c:v>
                </c:pt>
                <c:pt idx="5">
                  <c:v>OCTOBER-2021</c:v>
                </c:pt>
                <c:pt idx="6">
                  <c:v>NOVEMBER-2021</c:v>
                </c:pt>
                <c:pt idx="7">
                  <c:v>DECEMBER-2021</c:v>
                </c:pt>
                <c:pt idx="8">
                  <c:v>JANUARY-2022</c:v>
                </c:pt>
                <c:pt idx="9">
                  <c:v>FEBRUARY-2022</c:v>
                </c:pt>
                <c:pt idx="10">
                  <c:v>MARCH-2022</c:v>
                </c:pt>
                <c:pt idx="11">
                  <c:v>APRIL-2022</c:v>
                </c:pt>
                <c:pt idx="12">
                  <c:v>MAY-2022</c:v>
                </c:pt>
                <c:pt idx="13">
                  <c:v>JUNE-2022</c:v>
                </c:pt>
                <c:pt idx="14">
                  <c:v>JULY-2022</c:v>
                </c:pt>
                <c:pt idx="15">
                  <c:v>AUGUST-2022</c:v>
                </c:pt>
                <c:pt idx="16">
                  <c:v>SEPTEMBER-2022</c:v>
                </c:pt>
                <c:pt idx="17">
                  <c:v>OCTOBER-2022</c:v>
                </c:pt>
                <c:pt idx="18">
                  <c:v>NOVEMBER-2022</c:v>
                </c:pt>
                <c:pt idx="19">
                  <c:v>DECEMBER-2022</c:v>
                </c:pt>
                <c:pt idx="20">
                  <c:v>JANUARY-2023</c:v>
                </c:pt>
                <c:pt idx="21">
                  <c:v>FEBRUARY-2023</c:v>
                </c:pt>
                <c:pt idx="22">
                  <c:v>MARCH-2023</c:v>
                </c:pt>
              </c:strCache>
            </c:strRef>
          </c:cat>
          <c:val>
            <c:numRef>
              <c:f>'EDA 5 Part2'!$H$3:$H$25</c:f>
              <c:numCache>
                <c:formatCode>0.00%</c:formatCode>
                <c:ptCount val="23"/>
                <c:pt idx="0">
                  <c:v>2.1594892360118929E-2</c:v>
                </c:pt>
                <c:pt idx="1">
                  <c:v>8.8604779489336871E-2</c:v>
                </c:pt>
                <c:pt idx="2">
                  <c:v>1.8821378680567373E-2</c:v>
                </c:pt>
                <c:pt idx="3">
                  <c:v>-1.6950112704460375E-2</c:v>
                </c:pt>
                <c:pt idx="4">
                  <c:v>1.6297823698013098E-2</c:v>
                </c:pt>
                <c:pt idx="5">
                  <c:v>6.3386768936414345E-2</c:v>
                </c:pt>
                <c:pt idx="6">
                  <c:v>2.3486969752359053E-2</c:v>
                </c:pt>
                <c:pt idx="7">
                  <c:v>-4.0235314048855511E-2</c:v>
                </c:pt>
                <c:pt idx="8">
                  <c:v>8.481095660186555E-2</c:v>
                </c:pt>
                <c:pt idx="9">
                  <c:v>9.8959412390041232E-2</c:v>
                </c:pt>
                <c:pt idx="10">
                  <c:v>0.18313929002639978</c:v>
                </c:pt>
                <c:pt idx="11">
                  <c:v>-5.1777982847279851E-3</c:v>
                </c:pt>
                <c:pt idx="12">
                  <c:v>1.2774012270926061E-2</c:v>
                </c:pt>
                <c:pt idx="13">
                  <c:v>3.1098448706091512E-2</c:v>
                </c:pt>
                <c:pt idx="14">
                  <c:v>-2.8717275647558427E-2</c:v>
                </c:pt>
                <c:pt idx="15">
                  <c:v>-5.763504108370656E-2</c:v>
                </c:pt>
                <c:pt idx="16">
                  <c:v>-5.1122472394447442E-2</c:v>
                </c:pt>
                <c:pt idx="17">
                  <c:v>-5.4272181894324908E-2</c:v>
                </c:pt>
                <c:pt idx="18">
                  <c:v>-3.3174513849205743E-2</c:v>
                </c:pt>
                <c:pt idx="19">
                  <c:v>-9.5187068262291646E-2</c:v>
                </c:pt>
                <c:pt idx="20">
                  <c:v>-3.8225085259807424E-2</c:v>
                </c:pt>
                <c:pt idx="21">
                  <c:v>-3.692990754243014E-2</c:v>
                </c:pt>
                <c:pt idx="22">
                  <c:v>-3.6620563332498503E-2</c:v>
                </c:pt>
              </c:numCache>
            </c:numRef>
          </c:val>
          <c:smooth val="0"/>
          <c:extLst>
            <c:ext xmlns:c16="http://schemas.microsoft.com/office/drawing/2014/chart" uri="{C3380CC4-5D6E-409C-BE32-E72D297353CC}">
              <c16:uniqueId val="{00000000-266C-4B04-9DE6-E4662C51B54A}"/>
            </c:ext>
          </c:extLst>
        </c:ser>
        <c:dLbls>
          <c:showLegendKey val="0"/>
          <c:showVal val="0"/>
          <c:showCatName val="0"/>
          <c:showSerName val="0"/>
          <c:showPercent val="0"/>
          <c:showBubbleSize val="0"/>
        </c:dLbls>
        <c:marker val="1"/>
        <c:smooth val="0"/>
        <c:axId val="26984320"/>
        <c:axId val="26986720"/>
      </c:lineChart>
      <c:catAx>
        <c:axId val="26984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86720"/>
        <c:crosses val="autoZero"/>
        <c:auto val="1"/>
        <c:lblAlgn val="ctr"/>
        <c:lblOffset val="100"/>
        <c:noMultiLvlLbl val="0"/>
      </c:catAx>
      <c:valAx>
        <c:axId val="26986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84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5 Part2'!$BC$2:$BC$28</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General index</c:v>
                </c:pt>
              </c:strCache>
            </c:strRef>
          </c:cat>
          <c:val>
            <c:numRef>
              <c:f>'EDA 5 Part2'!$BD$2:$BD$28</c:f>
              <c:numCache>
                <c:formatCode>0.000</c:formatCode>
                <c:ptCount val="27"/>
                <c:pt idx="0">
                  <c:v>-0.34950843670445497</c:v>
                </c:pt>
                <c:pt idx="1">
                  <c:v>0.57993784283909533</c:v>
                </c:pt>
                <c:pt idx="2">
                  <c:v>-0.11059283401886609</c:v>
                </c:pt>
                <c:pt idx="3">
                  <c:v>-0.29134152953577541</c:v>
                </c:pt>
                <c:pt idx="4">
                  <c:v>0.51666183182873271</c:v>
                </c:pt>
                <c:pt idx="5">
                  <c:v>0.10752133161756114</c:v>
                </c:pt>
                <c:pt idx="6">
                  <c:v>0.24816211316105977</c:v>
                </c:pt>
                <c:pt idx="7">
                  <c:v>-0.15621774168037136</c:v>
                </c:pt>
                <c:pt idx="8">
                  <c:v>-4.686248775383877E-2</c:v>
                </c:pt>
                <c:pt idx="9">
                  <c:v>-6.8542666496403476E-2</c:v>
                </c:pt>
                <c:pt idx="10">
                  <c:v>-6.9466092882781603E-3</c:v>
                </c:pt>
                <c:pt idx="11">
                  <c:v>0.1132585017491691</c:v>
                </c:pt>
                <c:pt idx="12">
                  <c:v>0.34415819048394491</c:v>
                </c:pt>
                <c:pt idx="13">
                  <c:v>-5.8124104156859195E-2</c:v>
                </c:pt>
                <c:pt idx="14">
                  <c:v>7.1334729445142797E-2</c:v>
                </c:pt>
                <c:pt idx="15">
                  <c:v>0.23273611842683412</c:v>
                </c:pt>
                <c:pt idx="16">
                  <c:v>0.11963089114146776</c:v>
                </c:pt>
                <c:pt idx="17">
                  <c:v>-9.8207951496237789E-2</c:v>
                </c:pt>
                <c:pt idx="18">
                  <c:v>0.1421615215874939</c:v>
                </c:pt>
                <c:pt idx="19">
                  <c:v>-1.5233345307590986E-2</c:v>
                </c:pt>
                <c:pt idx="20">
                  <c:v>-9.8067071442510326E-2</c:v>
                </c:pt>
                <c:pt idx="21">
                  <c:v>0.14066335229397289</c:v>
                </c:pt>
                <c:pt idx="22">
                  <c:v>6.1488540574993943E-2</c:v>
                </c:pt>
                <c:pt idx="23">
                  <c:v>4.5033900613614484E-3</c:v>
                </c:pt>
                <c:pt idx="24">
                  <c:v>0.10997997950161716</c:v>
                </c:pt>
                <c:pt idx="25">
                  <c:v>0.1041942633945681</c:v>
                </c:pt>
                <c:pt idx="26">
                  <c:v>0.29376726168821066</c:v>
                </c:pt>
              </c:numCache>
            </c:numRef>
          </c:val>
          <c:extLst>
            <c:ext xmlns:c16="http://schemas.microsoft.com/office/drawing/2014/chart" uri="{C3380CC4-5D6E-409C-BE32-E72D297353CC}">
              <c16:uniqueId val="{00000000-D3FD-4CFF-8FDD-51E8FAFFF30A}"/>
            </c:ext>
          </c:extLst>
        </c:ser>
        <c:dLbls>
          <c:dLblPos val="outEnd"/>
          <c:showLegendKey val="0"/>
          <c:showVal val="1"/>
          <c:showCatName val="0"/>
          <c:showSerName val="0"/>
          <c:showPercent val="0"/>
          <c:showBubbleSize val="0"/>
        </c:dLbls>
        <c:gapWidth val="100"/>
        <c:overlap val="-24"/>
        <c:axId val="1629371920"/>
        <c:axId val="1629370960"/>
      </c:barChart>
      <c:catAx>
        <c:axId val="16293719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70960"/>
        <c:crosses val="autoZero"/>
        <c:auto val="1"/>
        <c:lblAlgn val="ctr"/>
        <c:lblOffset val="100"/>
        <c:noMultiLvlLbl val="0"/>
      </c:catAx>
      <c:valAx>
        <c:axId val="16293709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71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a:t>
            </a:r>
            <a:r>
              <a:rPr lang="en-IN" baseline="0"/>
              <a:t> In Price of Crude Oil Over the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'EDA 5 Part2'!$G$3:$G$25</c:f>
              <c:strCache>
                <c:ptCount val="23"/>
                <c:pt idx="0">
                  <c:v>MAY-2021</c:v>
                </c:pt>
                <c:pt idx="1">
                  <c:v>JUNE-2021</c:v>
                </c:pt>
                <c:pt idx="2">
                  <c:v>JULY-2021</c:v>
                </c:pt>
                <c:pt idx="3">
                  <c:v>AUGUST-2021</c:v>
                </c:pt>
                <c:pt idx="4">
                  <c:v>SEPTEMBER-2021</c:v>
                </c:pt>
                <c:pt idx="5">
                  <c:v>OCTOBER-2021</c:v>
                </c:pt>
                <c:pt idx="6">
                  <c:v>NOVEMBER-2021</c:v>
                </c:pt>
                <c:pt idx="7">
                  <c:v>DECEMBER-2021</c:v>
                </c:pt>
                <c:pt idx="8">
                  <c:v>JANUARY-2022</c:v>
                </c:pt>
                <c:pt idx="9">
                  <c:v>FEBRUARY-2022</c:v>
                </c:pt>
                <c:pt idx="10">
                  <c:v>MARCH-2022</c:v>
                </c:pt>
                <c:pt idx="11">
                  <c:v>APRIL-2022</c:v>
                </c:pt>
                <c:pt idx="12">
                  <c:v>MAY-2022</c:v>
                </c:pt>
                <c:pt idx="13">
                  <c:v>JUNE-2022</c:v>
                </c:pt>
                <c:pt idx="14">
                  <c:v>JULY-2022</c:v>
                </c:pt>
                <c:pt idx="15">
                  <c:v>AUGUST-2022</c:v>
                </c:pt>
                <c:pt idx="16">
                  <c:v>SEPTEMBER-2022</c:v>
                </c:pt>
                <c:pt idx="17">
                  <c:v>OCTOBER-2022</c:v>
                </c:pt>
                <c:pt idx="18">
                  <c:v>NOVEMBER-2022</c:v>
                </c:pt>
                <c:pt idx="19">
                  <c:v>DECEMBER-2022</c:v>
                </c:pt>
                <c:pt idx="20">
                  <c:v>JANUARY-2023</c:v>
                </c:pt>
                <c:pt idx="21">
                  <c:v>FEBRUARY-2023</c:v>
                </c:pt>
                <c:pt idx="22">
                  <c:v>MARCH-2023</c:v>
                </c:pt>
              </c:strCache>
            </c:strRef>
          </c:cat>
          <c:val>
            <c:numRef>
              <c:f>'EDA 5 Part2'!$H$3:$H$25</c:f>
              <c:numCache>
                <c:formatCode>0.00%</c:formatCode>
                <c:ptCount val="23"/>
                <c:pt idx="0">
                  <c:v>2.1594892360118929E-2</c:v>
                </c:pt>
                <c:pt idx="1">
                  <c:v>8.8604779489336871E-2</c:v>
                </c:pt>
                <c:pt idx="2">
                  <c:v>1.8821378680567373E-2</c:v>
                </c:pt>
                <c:pt idx="3">
                  <c:v>-1.6950112704460375E-2</c:v>
                </c:pt>
                <c:pt idx="4">
                  <c:v>1.6297823698013098E-2</c:v>
                </c:pt>
                <c:pt idx="5">
                  <c:v>6.3386768936414345E-2</c:v>
                </c:pt>
                <c:pt idx="6">
                  <c:v>2.3486969752359053E-2</c:v>
                </c:pt>
                <c:pt idx="7">
                  <c:v>-4.0235314048855511E-2</c:v>
                </c:pt>
                <c:pt idx="8">
                  <c:v>8.481095660186555E-2</c:v>
                </c:pt>
                <c:pt idx="9">
                  <c:v>9.8959412390041232E-2</c:v>
                </c:pt>
                <c:pt idx="10">
                  <c:v>0.18313929002639978</c:v>
                </c:pt>
                <c:pt idx="11">
                  <c:v>-5.1777982847279851E-3</c:v>
                </c:pt>
                <c:pt idx="12">
                  <c:v>1.2774012270926061E-2</c:v>
                </c:pt>
                <c:pt idx="13">
                  <c:v>3.1098448706091512E-2</c:v>
                </c:pt>
                <c:pt idx="14">
                  <c:v>-2.8717275647558427E-2</c:v>
                </c:pt>
                <c:pt idx="15">
                  <c:v>-5.763504108370656E-2</c:v>
                </c:pt>
                <c:pt idx="16">
                  <c:v>-5.1122472394447442E-2</c:v>
                </c:pt>
                <c:pt idx="17">
                  <c:v>-5.4272181894324908E-2</c:v>
                </c:pt>
                <c:pt idx="18">
                  <c:v>-3.3174513849205743E-2</c:v>
                </c:pt>
                <c:pt idx="19">
                  <c:v>-9.5187068262291646E-2</c:v>
                </c:pt>
                <c:pt idx="20">
                  <c:v>-3.8225085259807424E-2</c:v>
                </c:pt>
                <c:pt idx="21">
                  <c:v>-3.692990754243014E-2</c:v>
                </c:pt>
                <c:pt idx="22">
                  <c:v>-3.6620563332498503E-2</c:v>
                </c:pt>
              </c:numCache>
            </c:numRef>
          </c:val>
          <c:smooth val="0"/>
          <c:extLst>
            <c:ext xmlns:c16="http://schemas.microsoft.com/office/drawing/2014/chart" uri="{C3380CC4-5D6E-409C-BE32-E72D297353CC}">
              <c16:uniqueId val="{00000000-257D-4434-88D1-C16218B3CCB2}"/>
            </c:ext>
          </c:extLst>
        </c:ser>
        <c:dLbls>
          <c:showLegendKey val="0"/>
          <c:showVal val="0"/>
          <c:showCatName val="0"/>
          <c:showSerName val="0"/>
          <c:showPercent val="0"/>
          <c:showBubbleSize val="0"/>
        </c:dLbls>
        <c:marker val="1"/>
        <c:smooth val="0"/>
        <c:axId val="26984320"/>
        <c:axId val="26986720"/>
      </c:lineChart>
      <c:catAx>
        <c:axId val="26984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86720"/>
        <c:crosses val="autoZero"/>
        <c:auto val="1"/>
        <c:lblAlgn val="ctr"/>
        <c:lblOffset val="100"/>
        <c:noMultiLvlLbl val="0"/>
      </c:catAx>
      <c:valAx>
        <c:axId val="26986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84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Correlation</a:t>
            </a:r>
            <a:r>
              <a:rPr lang="en-IN" baseline="0"/>
              <a:t> of Inflation in Crude oil Price with Various Categories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5 Part2'!$BC$2:$BC$28</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General index</c:v>
                </c:pt>
              </c:strCache>
            </c:strRef>
          </c:cat>
          <c:val>
            <c:numRef>
              <c:f>'EDA 5 Part2'!$BD$2:$BD$28</c:f>
              <c:numCache>
                <c:formatCode>0.000</c:formatCode>
                <c:ptCount val="27"/>
                <c:pt idx="0">
                  <c:v>-0.34950843670445497</c:v>
                </c:pt>
                <c:pt idx="1">
                  <c:v>0.57993784283909533</c:v>
                </c:pt>
                <c:pt idx="2">
                  <c:v>-0.11059283401886609</c:v>
                </c:pt>
                <c:pt idx="3">
                  <c:v>-0.29134152953577541</c:v>
                </c:pt>
                <c:pt idx="4">
                  <c:v>0.51666183182873271</c:v>
                </c:pt>
                <c:pt idx="5">
                  <c:v>0.10752133161756114</c:v>
                </c:pt>
                <c:pt idx="6">
                  <c:v>0.24816211316105977</c:v>
                </c:pt>
                <c:pt idx="7">
                  <c:v>-0.15621774168037136</c:v>
                </c:pt>
                <c:pt idx="8">
                  <c:v>-4.686248775383877E-2</c:v>
                </c:pt>
                <c:pt idx="9">
                  <c:v>-6.8542666496403476E-2</c:v>
                </c:pt>
                <c:pt idx="10">
                  <c:v>-6.9466092882781603E-3</c:v>
                </c:pt>
                <c:pt idx="11">
                  <c:v>0.1132585017491691</c:v>
                </c:pt>
                <c:pt idx="12">
                  <c:v>0.34415819048394491</c:v>
                </c:pt>
                <c:pt idx="13">
                  <c:v>-5.8124104156859195E-2</c:v>
                </c:pt>
                <c:pt idx="14">
                  <c:v>7.1334729445142797E-2</c:v>
                </c:pt>
                <c:pt idx="15">
                  <c:v>0.23273611842683412</c:v>
                </c:pt>
                <c:pt idx="16">
                  <c:v>0.11963089114146776</c:v>
                </c:pt>
                <c:pt idx="17">
                  <c:v>-9.8207951496237789E-2</c:v>
                </c:pt>
                <c:pt idx="18">
                  <c:v>0.1421615215874939</c:v>
                </c:pt>
                <c:pt idx="19">
                  <c:v>-1.5233345307590986E-2</c:v>
                </c:pt>
                <c:pt idx="20">
                  <c:v>-9.8067071442510326E-2</c:v>
                </c:pt>
                <c:pt idx="21">
                  <c:v>0.14066335229397289</c:v>
                </c:pt>
                <c:pt idx="22">
                  <c:v>6.1488540574993943E-2</c:v>
                </c:pt>
                <c:pt idx="23">
                  <c:v>4.5033900613614484E-3</c:v>
                </c:pt>
                <c:pt idx="24">
                  <c:v>0.10997997950161716</c:v>
                </c:pt>
                <c:pt idx="25">
                  <c:v>0.1041942633945681</c:v>
                </c:pt>
                <c:pt idx="26">
                  <c:v>0.29376726168821066</c:v>
                </c:pt>
              </c:numCache>
            </c:numRef>
          </c:val>
          <c:extLst>
            <c:ext xmlns:c16="http://schemas.microsoft.com/office/drawing/2014/chart" uri="{C3380CC4-5D6E-409C-BE32-E72D297353CC}">
              <c16:uniqueId val="{00000000-9A12-4250-8B53-F95058A90809}"/>
            </c:ext>
          </c:extLst>
        </c:ser>
        <c:dLbls>
          <c:dLblPos val="outEnd"/>
          <c:showLegendKey val="0"/>
          <c:showVal val="1"/>
          <c:showCatName val="0"/>
          <c:showSerName val="0"/>
          <c:showPercent val="0"/>
          <c:showBubbleSize val="0"/>
        </c:dLbls>
        <c:gapWidth val="100"/>
        <c:overlap val="-24"/>
        <c:axId val="1629371920"/>
        <c:axId val="1629370960"/>
      </c:barChart>
      <c:catAx>
        <c:axId val="16293719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70960"/>
        <c:crosses val="autoZero"/>
        <c:auto val="1"/>
        <c:lblAlgn val="ctr"/>
        <c:lblOffset val="100"/>
        <c:noMultiLvlLbl val="0"/>
      </c:catAx>
      <c:valAx>
        <c:axId val="16293709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71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a:t>
            </a:r>
            <a:r>
              <a:rPr lang="en-IN" baseline="0"/>
              <a:t> In Price of Crude Oil Over the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'EDA 5 Part2'!$G$3:$G$25</c:f>
              <c:strCache>
                <c:ptCount val="23"/>
                <c:pt idx="0">
                  <c:v>MAY-2021</c:v>
                </c:pt>
                <c:pt idx="1">
                  <c:v>JUNE-2021</c:v>
                </c:pt>
                <c:pt idx="2">
                  <c:v>JULY-2021</c:v>
                </c:pt>
                <c:pt idx="3">
                  <c:v>AUGUST-2021</c:v>
                </c:pt>
                <c:pt idx="4">
                  <c:v>SEPTEMBER-2021</c:v>
                </c:pt>
                <c:pt idx="5">
                  <c:v>OCTOBER-2021</c:v>
                </c:pt>
                <c:pt idx="6">
                  <c:v>NOVEMBER-2021</c:v>
                </c:pt>
                <c:pt idx="7">
                  <c:v>DECEMBER-2021</c:v>
                </c:pt>
                <c:pt idx="8">
                  <c:v>JANUARY-2022</c:v>
                </c:pt>
                <c:pt idx="9">
                  <c:v>FEBRUARY-2022</c:v>
                </c:pt>
                <c:pt idx="10">
                  <c:v>MARCH-2022</c:v>
                </c:pt>
                <c:pt idx="11">
                  <c:v>APRIL-2022</c:v>
                </c:pt>
                <c:pt idx="12">
                  <c:v>MAY-2022</c:v>
                </c:pt>
                <c:pt idx="13">
                  <c:v>JUNE-2022</c:v>
                </c:pt>
                <c:pt idx="14">
                  <c:v>JULY-2022</c:v>
                </c:pt>
                <c:pt idx="15">
                  <c:v>AUGUST-2022</c:v>
                </c:pt>
                <c:pt idx="16">
                  <c:v>SEPTEMBER-2022</c:v>
                </c:pt>
                <c:pt idx="17">
                  <c:v>OCTOBER-2022</c:v>
                </c:pt>
                <c:pt idx="18">
                  <c:v>NOVEMBER-2022</c:v>
                </c:pt>
                <c:pt idx="19">
                  <c:v>DECEMBER-2022</c:v>
                </c:pt>
                <c:pt idx="20">
                  <c:v>JANUARY-2023</c:v>
                </c:pt>
                <c:pt idx="21">
                  <c:v>FEBRUARY-2023</c:v>
                </c:pt>
                <c:pt idx="22">
                  <c:v>MARCH-2023</c:v>
                </c:pt>
              </c:strCache>
            </c:strRef>
          </c:cat>
          <c:val>
            <c:numRef>
              <c:f>'EDA 5 Part2'!$H$3:$H$25</c:f>
              <c:numCache>
                <c:formatCode>0.00%</c:formatCode>
                <c:ptCount val="23"/>
                <c:pt idx="0">
                  <c:v>2.1594892360118929E-2</c:v>
                </c:pt>
                <c:pt idx="1">
                  <c:v>8.8604779489336871E-2</c:v>
                </c:pt>
                <c:pt idx="2">
                  <c:v>1.8821378680567373E-2</c:v>
                </c:pt>
                <c:pt idx="3">
                  <c:v>-1.6950112704460375E-2</c:v>
                </c:pt>
                <c:pt idx="4">
                  <c:v>1.6297823698013098E-2</c:v>
                </c:pt>
                <c:pt idx="5">
                  <c:v>6.3386768936414345E-2</c:v>
                </c:pt>
                <c:pt idx="6">
                  <c:v>2.3486969752359053E-2</c:v>
                </c:pt>
                <c:pt idx="7">
                  <c:v>-4.0235314048855511E-2</c:v>
                </c:pt>
                <c:pt idx="8">
                  <c:v>8.481095660186555E-2</c:v>
                </c:pt>
                <c:pt idx="9">
                  <c:v>9.8959412390041232E-2</c:v>
                </c:pt>
                <c:pt idx="10">
                  <c:v>0.18313929002639978</c:v>
                </c:pt>
                <c:pt idx="11">
                  <c:v>-5.1777982847279851E-3</c:v>
                </c:pt>
                <c:pt idx="12">
                  <c:v>1.2774012270926061E-2</c:v>
                </c:pt>
                <c:pt idx="13">
                  <c:v>3.1098448706091512E-2</c:v>
                </c:pt>
                <c:pt idx="14">
                  <c:v>-2.8717275647558427E-2</c:v>
                </c:pt>
                <c:pt idx="15">
                  <c:v>-5.763504108370656E-2</c:v>
                </c:pt>
                <c:pt idx="16">
                  <c:v>-5.1122472394447442E-2</c:v>
                </c:pt>
                <c:pt idx="17">
                  <c:v>-5.4272181894324908E-2</c:v>
                </c:pt>
                <c:pt idx="18">
                  <c:v>-3.3174513849205743E-2</c:v>
                </c:pt>
                <c:pt idx="19">
                  <c:v>-9.5187068262291646E-2</c:v>
                </c:pt>
                <c:pt idx="20">
                  <c:v>-3.8225085259807424E-2</c:v>
                </c:pt>
                <c:pt idx="21">
                  <c:v>-3.692990754243014E-2</c:v>
                </c:pt>
                <c:pt idx="22">
                  <c:v>-3.6620563332498503E-2</c:v>
                </c:pt>
              </c:numCache>
            </c:numRef>
          </c:val>
          <c:smooth val="0"/>
          <c:extLst>
            <c:ext xmlns:c16="http://schemas.microsoft.com/office/drawing/2014/chart" uri="{C3380CC4-5D6E-409C-BE32-E72D297353CC}">
              <c16:uniqueId val="{00000000-0B7D-4025-99BD-DCF8868B76E8}"/>
            </c:ext>
          </c:extLst>
        </c:ser>
        <c:dLbls>
          <c:showLegendKey val="0"/>
          <c:showVal val="0"/>
          <c:showCatName val="0"/>
          <c:showSerName val="0"/>
          <c:showPercent val="0"/>
          <c:showBubbleSize val="0"/>
        </c:dLbls>
        <c:marker val="1"/>
        <c:smooth val="0"/>
        <c:axId val="26984320"/>
        <c:axId val="26986720"/>
      </c:lineChart>
      <c:catAx>
        <c:axId val="26984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86720"/>
        <c:crosses val="autoZero"/>
        <c:auto val="1"/>
        <c:lblAlgn val="ctr"/>
        <c:lblOffset val="100"/>
        <c:noMultiLvlLbl val="0"/>
      </c:catAx>
      <c:valAx>
        <c:axId val="26986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84320"/>
        <c:crosses val="autoZero"/>
        <c:crossBetween val="between"/>
      </c:valAx>
      <c:spPr>
        <a:noFill/>
        <a:ln>
          <a:noFill/>
        </a:ln>
        <a:effectLst/>
      </c:spPr>
    </c:plotArea>
    <c:plotVisOnly val="1"/>
    <c:dispBlanksAs val="gap"/>
    <c:showDLblsOverMax val="0"/>
  </c:chart>
  <c:spPr>
    <a:solidFill>
      <a:schemeClr val="bg1"/>
    </a:solidFill>
    <a:ln w="25400"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Correlation</a:t>
            </a:r>
            <a:r>
              <a:rPr lang="en-IN" baseline="0"/>
              <a:t> of Inflation in Crude oil Price with Various Categories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5 Part2'!$BC$2:$BC$28</c:f>
              <c:strCache>
                <c:ptCount val="27"/>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pt idx="26">
                  <c:v>General index</c:v>
                </c:pt>
              </c:strCache>
            </c:strRef>
          </c:cat>
          <c:val>
            <c:numRef>
              <c:f>'EDA 5 Part2'!$BD$2:$BD$28</c:f>
              <c:numCache>
                <c:formatCode>0.000</c:formatCode>
                <c:ptCount val="27"/>
                <c:pt idx="0">
                  <c:v>-0.34950843670445497</c:v>
                </c:pt>
                <c:pt idx="1">
                  <c:v>0.57993784283909533</c:v>
                </c:pt>
                <c:pt idx="2">
                  <c:v>-0.11059283401886609</c:v>
                </c:pt>
                <c:pt idx="3">
                  <c:v>-0.29134152953577541</c:v>
                </c:pt>
                <c:pt idx="4">
                  <c:v>0.51666183182873271</c:v>
                </c:pt>
                <c:pt idx="5">
                  <c:v>0.10752133161756114</c:v>
                </c:pt>
                <c:pt idx="6">
                  <c:v>0.24816211316105977</c:v>
                </c:pt>
                <c:pt idx="7">
                  <c:v>-0.15621774168037136</c:v>
                </c:pt>
                <c:pt idx="8">
                  <c:v>-4.686248775383877E-2</c:v>
                </c:pt>
                <c:pt idx="9">
                  <c:v>-6.8542666496403476E-2</c:v>
                </c:pt>
                <c:pt idx="10">
                  <c:v>-6.9466092882781603E-3</c:v>
                </c:pt>
                <c:pt idx="11">
                  <c:v>0.1132585017491691</c:v>
                </c:pt>
                <c:pt idx="12">
                  <c:v>0.34415819048394491</c:v>
                </c:pt>
                <c:pt idx="13">
                  <c:v>-5.8124104156859195E-2</c:v>
                </c:pt>
                <c:pt idx="14">
                  <c:v>7.1334729445142797E-2</c:v>
                </c:pt>
                <c:pt idx="15">
                  <c:v>0.23273611842683412</c:v>
                </c:pt>
                <c:pt idx="16">
                  <c:v>0.11963089114146776</c:v>
                </c:pt>
                <c:pt idx="17">
                  <c:v>-9.8207951496237789E-2</c:v>
                </c:pt>
                <c:pt idx="18">
                  <c:v>0.1421615215874939</c:v>
                </c:pt>
                <c:pt idx="19">
                  <c:v>-1.5233345307590986E-2</c:v>
                </c:pt>
                <c:pt idx="20">
                  <c:v>-9.8067071442510326E-2</c:v>
                </c:pt>
                <c:pt idx="21">
                  <c:v>0.14066335229397289</c:v>
                </c:pt>
                <c:pt idx="22">
                  <c:v>6.1488540574993943E-2</c:v>
                </c:pt>
                <c:pt idx="23">
                  <c:v>4.5033900613614484E-3</c:v>
                </c:pt>
                <c:pt idx="24">
                  <c:v>0.10997997950161716</c:v>
                </c:pt>
                <c:pt idx="25">
                  <c:v>0.1041942633945681</c:v>
                </c:pt>
                <c:pt idx="26">
                  <c:v>0.29376726168821066</c:v>
                </c:pt>
              </c:numCache>
            </c:numRef>
          </c:val>
          <c:extLst>
            <c:ext xmlns:c16="http://schemas.microsoft.com/office/drawing/2014/chart" uri="{C3380CC4-5D6E-409C-BE32-E72D297353CC}">
              <c16:uniqueId val="{00000000-D83F-4FDD-8CAC-E47E1F87454C}"/>
            </c:ext>
          </c:extLst>
        </c:ser>
        <c:dLbls>
          <c:dLblPos val="outEnd"/>
          <c:showLegendKey val="0"/>
          <c:showVal val="1"/>
          <c:showCatName val="0"/>
          <c:showSerName val="0"/>
          <c:showPercent val="0"/>
          <c:showBubbleSize val="0"/>
        </c:dLbls>
        <c:gapWidth val="100"/>
        <c:overlap val="-24"/>
        <c:axId val="1629371920"/>
        <c:axId val="1629370960"/>
      </c:barChart>
      <c:catAx>
        <c:axId val="16293719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70960"/>
        <c:crosses val="autoZero"/>
        <c:auto val="1"/>
        <c:lblAlgn val="ctr"/>
        <c:lblOffset val="100"/>
        <c:noMultiLvlLbl val="0"/>
      </c:catAx>
      <c:valAx>
        <c:axId val="16293709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71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25400"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400"/>
              <a:t>Y-o-Y CPI Inflation rate (only Rural + Urban Sector)</a:t>
            </a:r>
            <a:endParaRPr lang="en-IN" sz="14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'EDA and Analysis2'!$C$2:$C$7</c:f>
              <c:numCache>
                <c:formatCode>@</c:formatCode>
                <c:ptCount val="6"/>
                <c:pt idx="0">
                  <c:v>2017</c:v>
                </c:pt>
                <c:pt idx="1">
                  <c:v>2018</c:v>
                </c:pt>
                <c:pt idx="2">
                  <c:v>2019</c:v>
                </c:pt>
                <c:pt idx="3">
                  <c:v>2020</c:v>
                </c:pt>
                <c:pt idx="4">
                  <c:v>2021</c:v>
                </c:pt>
                <c:pt idx="5">
                  <c:v>2022</c:v>
                </c:pt>
              </c:numCache>
            </c:numRef>
          </c:xVal>
          <c:yVal>
            <c:numRef>
              <c:f>'EDA and Analysis2'!$H$2:$H$7</c:f>
              <c:numCache>
                <c:formatCode>0.000</c:formatCode>
                <c:ptCount val="6"/>
                <c:pt idx="0">
                  <c:v>5.2954719877206271</c:v>
                </c:pt>
                <c:pt idx="1">
                  <c:v>2.3374726077428698</c:v>
                </c:pt>
                <c:pt idx="2">
                  <c:v>7.7363896848137621</c:v>
                </c:pt>
                <c:pt idx="3">
                  <c:v>5.7922769640479483</c:v>
                </c:pt>
                <c:pt idx="4">
                  <c:v>5.6579783852510976</c:v>
                </c:pt>
                <c:pt idx="5">
                  <c:v>6.0350030175015092</c:v>
                </c:pt>
              </c:numCache>
            </c:numRef>
          </c:yVal>
          <c:smooth val="0"/>
          <c:extLst>
            <c:ext xmlns:c16="http://schemas.microsoft.com/office/drawing/2014/chart" uri="{C3380CC4-5D6E-409C-BE32-E72D297353CC}">
              <c16:uniqueId val="{00000000-28E4-4764-9BEA-CF59FDB11E8B}"/>
            </c:ext>
          </c:extLst>
        </c:ser>
        <c:dLbls>
          <c:dLblPos val="t"/>
          <c:showLegendKey val="0"/>
          <c:showVal val="1"/>
          <c:showCatName val="0"/>
          <c:showSerName val="0"/>
          <c:showPercent val="0"/>
          <c:showBubbleSize val="0"/>
        </c:dLbls>
        <c:axId val="484251919"/>
        <c:axId val="484249999"/>
      </c:scatterChart>
      <c:valAx>
        <c:axId val="484251919"/>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49999"/>
        <c:crosses val="autoZero"/>
        <c:crossBetween val="midCat"/>
      </c:valAx>
      <c:valAx>
        <c:axId val="48424999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519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400"/>
              <a:t>Y-o-Y CPI Inflation rate (only Rural + Urban Sector)</a:t>
            </a:r>
            <a:endParaRPr lang="en-IN" sz="14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'EDA and Analysis2'!$C$2:$C$7</c:f>
              <c:numCache>
                <c:formatCode>@</c:formatCode>
                <c:ptCount val="6"/>
                <c:pt idx="0">
                  <c:v>2017</c:v>
                </c:pt>
                <c:pt idx="1">
                  <c:v>2018</c:v>
                </c:pt>
                <c:pt idx="2">
                  <c:v>2019</c:v>
                </c:pt>
                <c:pt idx="3">
                  <c:v>2020</c:v>
                </c:pt>
                <c:pt idx="4">
                  <c:v>2021</c:v>
                </c:pt>
                <c:pt idx="5">
                  <c:v>2022</c:v>
                </c:pt>
              </c:numCache>
            </c:numRef>
          </c:xVal>
          <c:yVal>
            <c:numRef>
              <c:f>'EDA and Analysis2'!$H$2:$H$7</c:f>
              <c:numCache>
                <c:formatCode>0.000</c:formatCode>
                <c:ptCount val="6"/>
                <c:pt idx="0">
                  <c:v>5.2954719877206271</c:v>
                </c:pt>
                <c:pt idx="1">
                  <c:v>2.3374726077428698</c:v>
                </c:pt>
                <c:pt idx="2">
                  <c:v>7.7363896848137621</c:v>
                </c:pt>
                <c:pt idx="3">
                  <c:v>5.7922769640479483</c:v>
                </c:pt>
                <c:pt idx="4">
                  <c:v>5.6579783852510976</c:v>
                </c:pt>
                <c:pt idx="5">
                  <c:v>6.0350030175015092</c:v>
                </c:pt>
              </c:numCache>
            </c:numRef>
          </c:yVal>
          <c:smooth val="0"/>
          <c:extLst>
            <c:ext xmlns:c16="http://schemas.microsoft.com/office/drawing/2014/chart" uri="{C3380CC4-5D6E-409C-BE32-E72D297353CC}">
              <c16:uniqueId val="{00000000-B29E-47DA-80FF-6B7EC22491B8}"/>
            </c:ext>
          </c:extLst>
        </c:ser>
        <c:dLbls>
          <c:dLblPos val="t"/>
          <c:showLegendKey val="0"/>
          <c:showVal val="1"/>
          <c:showCatName val="0"/>
          <c:showSerName val="0"/>
          <c:showPercent val="0"/>
          <c:showBubbleSize val="0"/>
        </c:dLbls>
        <c:axId val="484251919"/>
        <c:axId val="484249999"/>
      </c:scatterChart>
      <c:valAx>
        <c:axId val="484251919"/>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49999"/>
        <c:crosses val="autoZero"/>
        <c:crossBetween val="midCat"/>
      </c:valAx>
      <c:valAx>
        <c:axId val="48424999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519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Inflation rate</a:t>
            </a:r>
            <a:r>
              <a:rPr lang="en-IN" baseline="0"/>
              <a:t> of All Food items over 12 Months in Rural +Urban Sector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and Analysis3'!$B$4:$B$17</c:f>
              <c:strCache>
                <c:ptCount val="14"/>
                <c:pt idx="0">
                  <c:v>Cereals and products</c:v>
                </c:pt>
                <c:pt idx="1">
                  <c:v>Meat and fish</c:v>
                </c:pt>
                <c:pt idx="2">
                  <c:v>Egg</c:v>
                </c:pt>
                <c:pt idx="3">
                  <c:v>Milk and products</c:v>
                </c:pt>
                <c:pt idx="4">
                  <c:v>Oils and fats</c:v>
                </c:pt>
                <c:pt idx="5">
                  <c:v>Fruits</c:v>
                </c:pt>
                <c:pt idx="6">
                  <c:v>Vegetables</c:v>
                </c:pt>
                <c:pt idx="7">
                  <c:v>Pulses and products</c:v>
                </c:pt>
                <c:pt idx="8">
                  <c:v>Spices</c:v>
                </c:pt>
                <c:pt idx="9">
                  <c:v>Sugar and Confectionery</c:v>
                </c:pt>
                <c:pt idx="10">
                  <c:v>Non-alcoholic beverages</c:v>
                </c:pt>
                <c:pt idx="11">
                  <c:v>Prepared meals, snacks, sweets etc.</c:v>
                </c:pt>
                <c:pt idx="12">
                  <c:v>Food and beverages</c:v>
                </c:pt>
                <c:pt idx="13">
                  <c:v>Pan, tobacco and intoxicants</c:v>
                </c:pt>
              </c:strCache>
            </c:strRef>
          </c:cat>
          <c:val>
            <c:numRef>
              <c:f>'EDA and Analysis3'!$AD$4:$AD$17</c:f>
              <c:numCache>
                <c:formatCode>0.00%</c:formatCode>
                <c:ptCount val="14"/>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0.16515232495991453</c:v>
                </c:pt>
                <c:pt idx="9">
                  <c:v>2.3352793994995805E-2</c:v>
                </c:pt>
                <c:pt idx="10">
                  <c:v>3.2757593805836809E-2</c:v>
                </c:pt>
                <c:pt idx="11">
                  <c:v>5.6008700380641561E-2</c:v>
                </c:pt>
                <c:pt idx="12">
                  <c:v>2.4013722126929607E-2</c:v>
                </c:pt>
                <c:pt idx="13">
                  <c:v>3.4482758620689592E-2</c:v>
                </c:pt>
              </c:numCache>
            </c:numRef>
          </c:val>
          <c:extLst>
            <c:ext xmlns:c16="http://schemas.microsoft.com/office/drawing/2014/chart" uri="{C3380CC4-5D6E-409C-BE32-E72D297353CC}">
              <c16:uniqueId val="{00000000-8E96-4010-ACE1-05F3DA8F966C}"/>
            </c:ext>
          </c:extLst>
        </c:ser>
        <c:dLbls>
          <c:showLegendKey val="0"/>
          <c:showVal val="0"/>
          <c:showCatName val="0"/>
          <c:showSerName val="0"/>
          <c:showPercent val="0"/>
          <c:showBubbleSize val="0"/>
        </c:dLbls>
        <c:gapWidth val="100"/>
        <c:overlap val="-24"/>
        <c:axId val="1172617968"/>
        <c:axId val="1172618448"/>
      </c:barChart>
      <c:catAx>
        <c:axId val="1172617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18448"/>
        <c:crosses val="autoZero"/>
        <c:auto val="1"/>
        <c:lblAlgn val="ctr"/>
        <c:lblOffset val="100"/>
        <c:noMultiLvlLbl val="0"/>
      </c:catAx>
      <c:valAx>
        <c:axId val="11726184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17968"/>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kern="1200" baseline="0">
                <a:solidFill>
                  <a:sysClr val="windowText" lastClr="000000">
                    <a:lumMod val="65000"/>
                    <a:lumOff val="35000"/>
                  </a:sysClr>
                </a:solidFill>
              </a:rPr>
              <a:t>Inflation rate of All Food items over 12 Months in Rural  Sector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and Analysis3'!$B$21:$B$34</c:f>
              <c:strCache>
                <c:ptCount val="14"/>
                <c:pt idx="0">
                  <c:v>Cereals and products</c:v>
                </c:pt>
                <c:pt idx="1">
                  <c:v>Meat and fish</c:v>
                </c:pt>
                <c:pt idx="2">
                  <c:v>Egg</c:v>
                </c:pt>
                <c:pt idx="3">
                  <c:v>Milk and products</c:v>
                </c:pt>
                <c:pt idx="4">
                  <c:v>Oils and fats</c:v>
                </c:pt>
                <c:pt idx="5">
                  <c:v>Fruits</c:v>
                </c:pt>
                <c:pt idx="6">
                  <c:v>Vegetables</c:v>
                </c:pt>
                <c:pt idx="7">
                  <c:v>Pulses and products</c:v>
                </c:pt>
                <c:pt idx="8">
                  <c:v>Spices</c:v>
                </c:pt>
                <c:pt idx="9">
                  <c:v>Sugar and Confectionery</c:v>
                </c:pt>
                <c:pt idx="10">
                  <c:v>Non-alcoholic beverages</c:v>
                </c:pt>
                <c:pt idx="11">
                  <c:v>Prepared meals, snacks, sweets etc.</c:v>
                </c:pt>
                <c:pt idx="12">
                  <c:v>Food and beverages</c:v>
                </c:pt>
                <c:pt idx="13">
                  <c:v>Pan, tobacco and intoxicants</c:v>
                </c:pt>
              </c:strCache>
            </c:strRef>
          </c:cat>
          <c:val>
            <c:numRef>
              <c:f>'EDA and Analysis3'!$AD$21:$AD$34</c:f>
              <c:numCache>
                <c:formatCode>0.00%</c:formatCode>
                <c:ptCount val="14"/>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0.16993118051879297</c:v>
                </c:pt>
                <c:pt idx="9">
                  <c:v>2.350965575146945E-2</c:v>
                </c:pt>
                <c:pt idx="10">
                  <c:v>2.5832376578645237E-2</c:v>
                </c:pt>
                <c:pt idx="11">
                  <c:v>5.0577240241891086E-2</c:v>
                </c:pt>
                <c:pt idx="12">
                  <c:v>2.5522041763341101E-2</c:v>
                </c:pt>
                <c:pt idx="13">
                  <c:v>3.6288232244686365E-2</c:v>
                </c:pt>
              </c:numCache>
            </c:numRef>
          </c:val>
          <c:extLst>
            <c:ext xmlns:c16="http://schemas.microsoft.com/office/drawing/2014/chart" uri="{C3380CC4-5D6E-409C-BE32-E72D297353CC}">
              <c16:uniqueId val="{00000000-3B3C-4787-8B79-AB1B7895D359}"/>
            </c:ext>
          </c:extLst>
        </c:ser>
        <c:dLbls>
          <c:showLegendKey val="0"/>
          <c:showVal val="0"/>
          <c:showCatName val="0"/>
          <c:showSerName val="0"/>
          <c:showPercent val="0"/>
          <c:showBubbleSize val="0"/>
        </c:dLbls>
        <c:gapWidth val="100"/>
        <c:overlap val="-24"/>
        <c:axId val="1175481776"/>
        <c:axId val="1175477936"/>
      </c:barChart>
      <c:catAx>
        <c:axId val="1175481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477936"/>
        <c:crosses val="autoZero"/>
        <c:auto val="1"/>
        <c:lblAlgn val="ctr"/>
        <c:lblOffset val="100"/>
        <c:noMultiLvlLbl val="0"/>
      </c:catAx>
      <c:valAx>
        <c:axId val="117547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48177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IN" sz="1600" b="1" i="0" u="none" strike="noStrike" kern="1200" baseline="0">
                <a:solidFill>
                  <a:sysClr val="windowText" lastClr="000000">
                    <a:lumMod val="65000"/>
                    <a:lumOff val="35000"/>
                  </a:sysClr>
                </a:solidFill>
              </a:rPr>
              <a:t>Inflation rate of All Food items over 12 Months in Urban Sector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and Analysis3'!$B$21:$B$34</c:f>
              <c:strCache>
                <c:ptCount val="14"/>
                <c:pt idx="0">
                  <c:v>Cereals and products</c:v>
                </c:pt>
                <c:pt idx="1">
                  <c:v>Meat and fish</c:v>
                </c:pt>
                <c:pt idx="2">
                  <c:v>Egg</c:v>
                </c:pt>
                <c:pt idx="3">
                  <c:v>Milk and products</c:v>
                </c:pt>
                <c:pt idx="4">
                  <c:v>Oils and fats</c:v>
                </c:pt>
                <c:pt idx="5">
                  <c:v>Fruits</c:v>
                </c:pt>
                <c:pt idx="6">
                  <c:v>Vegetables</c:v>
                </c:pt>
                <c:pt idx="7">
                  <c:v>Pulses and products</c:v>
                </c:pt>
                <c:pt idx="8">
                  <c:v>Spices</c:v>
                </c:pt>
                <c:pt idx="9">
                  <c:v>Sugar and Confectionery</c:v>
                </c:pt>
                <c:pt idx="10">
                  <c:v>Non-alcoholic beverages</c:v>
                </c:pt>
                <c:pt idx="11">
                  <c:v>Prepared meals, snacks, sweets etc.</c:v>
                </c:pt>
                <c:pt idx="12">
                  <c:v>Food and beverages</c:v>
                </c:pt>
                <c:pt idx="13">
                  <c:v>Pan, tobacco and intoxicants</c:v>
                </c:pt>
              </c:strCache>
            </c:strRef>
          </c:cat>
          <c:val>
            <c:numRef>
              <c:f>'EDA and Analysis3'!$AD$21:$AD$34</c:f>
              <c:numCache>
                <c:formatCode>0.00%</c:formatCode>
                <c:ptCount val="14"/>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0.16993118051879297</c:v>
                </c:pt>
                <c:pt idx="9">
                  <c:v>2.350965575146945E-2</c:v>
                </c:pt>
                <c:pt idx="10">
                  <c:v>2.5832376578645237E-2</c:v>
                </c:pt>
                <c:pt idx="11">
                  <c:v>5.0577240241891086E-2</c:v>
                </c:pt>
                <c:pt idx="12">
                  <c:v>2.5522041763341101E-2</c:v>
                </c:pt>
                <c:pt idx="13">
                  <c:v>3.6288232244686365E-2</c:v>
                </c:pt>
              </c:numCache>
            </c:numRef>
          </c:val>
          <c:extLst>
            <c:ext xmlns:c16="http://schemas.microsoft.com/office/drawing/2014/chart" uri="{C3380CC4-5D6E-409C-BE32-E72D297353CC}">
              <c16:uniqueId val="{00000000-C0B1-4763-B110-BCB40FF7B421}"/>
            </c:ext>
          </c:extLst>
        </c:ser>
        <c:dLbls>
          <c:showLegendKey val="0"/>
          <c:showVal val="0"/>
          <c:showCatName val="0"/>
          <c:showSerName val="0"/>
          <c:showPercent val="0"/>
          <c:showBubbleSize val="0"/>
        </c:dLbls>
        <c:gapWidth val="100"/>
        <c:overlap val="-24"/>
        <c:axId val="1175472176"/>
        <c:axId val="1175489936"/>
      </c:barChart>
      <c:catAx>
        <c:axId val="11754721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489936"/>
        <c:crosses val="autoZero"/>
        <c:auto val="1"/>
        <c:lblAlgn val="ctr"/>
        <c:lblOffset val="100"/>
        <c:noMultiLvlLbl val="0"/>
      </c:catAx>
      <c:valAx>
        <c:axId val="117548993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17547217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Inflation rate</a:t>
            </a:r>
            <a:r>
              <a:rPr lang="en-IN" baseline="0"/>
              <a:t> of All Food items over 12 Months in Rural +Urban Sector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and Analysis3'!$B$4:$B$17</c:f>
              <c:strCache>
                <c:ptCount val="14"/>
                <c:pt idx="0">
                  <c:v>Cereals and products</c:v>
                </c:pt>
                <c:pt idx="1">
                  <c:v>Meat and fish</c:v>
                </c:pt>
                <c:pt idx="2">
                  <c:v>Egg</c:v>
                </c:pt>
                <c:pt idx="3">
                  <c:v>Milk and products</c:v>
                </c:pt>
                <c:pt idx="4">
                  <c:v>Oils and fats</c:v>
                </c:pt>
                <c:pt idx="5">
                  <c:v>Fruits</c:v>
                </c:pt>
                <c:pt idx="6">
                  <c:v>Vegetables</c:v>
                </c:pt>
                <c:pt idx="7">
                  <c:v>Pulses and products</c:v>
                </c:pt>
                <c:pt idx="8">
                  <c:v>Spices</c:v>
                </c:pt>
                <c:pt idx="9">
                  <c:v>Sugar and Confectionery</c:v>
                </c:pt>
                <c:pt idx="10">
                  <c:v>Non-alcoholic beverages</c:v>
                </c:pt>
                <c:pt idx="11">
                  <c:v>Prepared meals, snacks, sweets etc.</c:v>
                </c:pt>
                <c:pt idx="12">
                  <c:v>Food and beverages</c:v>
                </c:pt>
                <c:pt idx="13">
                  <c:v>Pan, tobacco and intoxicants</c:v>
                </c:pt>
              </c:strCache>
            </c:strRef>
          </c:cat>
          <c:val>
            <c:numRef>
              <c:f>'EDA and Analysis3'!$AD$4:$AD$17</c:f>
              <c:numCache>
                <c:formatCode>0.00%</c:formatCode>
                <c:ptCount val="14"/>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0.16515232495991453</c:v>
                </c:pt>
                <c:pt idx="9">
                  <c:v>2.3352793994995805E-2</c:v>
                </c:pt>
                <c:pt idx="10">
                  <c:v>3.2757593805836809E-2</c:v>
                </c:pt>
                <c:pt idx="11">
                  <c:v>5.6008700380641561E-2</c:v>
                </c:pt>
                <c:pt idx="12">
                  <c:v>2.4013722126929607E-2</c:v>
                </c:pt>
                <c:pt idx="13">
                  <c:v>3.4482758620689592E-2</c:v>
                </c:pt>
              </c:numCache>
            </c:numRef>
          </c:val>
          <c:extLst>
            <c:ext xmlns:c16="http://schemas.microsoft.com/office/drawing/2014/chart" uri="{C3380CC4-5D6E-409C-BE32-E72D297353CC}">
              <c16:uniqueId val="{00000000-54CA-4D74-BCB0-A8237403CD02}"/>
            </c:ext>
          </c:extLst>
        </c:ser>
        <c:dLbls>
          <c:showLegendKey val="0"/>
          <c:showVal val="0"/>
          <c:showCatName val="0"/>
          <c:showSerName val="0"/>
          <c:showPercent val="0"/>
          <c:showBubbleSize val="0"/>
        </c:dLbls>
        <c:gapWidth val="100"/>
        <c:overlap val="-24"/>
        <c:axId val="1172617968"/>
        <c:axId val="1172618448"/>
      </c:barChart>
      <c:catAx>
        <c:axId val="1172617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18448"/>
        <c:crosses val="autoZero"/>
        <c:auto val="1"/>
        <c:lblAlgn val="ctr"/>
        <c:lblOffset val="100"/>
        <c:noMultiLvlLbl val="0"/>
      </c:catAx>
      <c:valAx>
        <c:axId val="11726184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617968"/>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kern="1200" baseline="0">
                <a:solidFill>
                  <a:sysClr val="windowText" lastClr="000000">
                    <a:lumMod val="65000"/>
                    <a:lumOff val="35000"/>
                  </a:sysClr>
                </a:solidFill>
              </a:rPr>
              <a:t>Inflation rate of All Food items over 12 Months in Rural  Sector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and Analysis3'!$B$21:$B$34</c:f>
              <c:strCache>
                <c:ptCount val="14"/>
                <c:pt idx="0">
                  <c:v>Cereals and products</c:v>
                </c:pt>
                <c:pt idx="1">
                  <c:v>Meat and fish</c:v>
                </c:pt>
                <c:pt idx="2">
                  <c:v>Egg</c:v>
                </c:pt>
                <c:pt idx="3">
                  <c:v>Milk and products</c:v>
                </c:pt>
                <c:pt idx="4">
                  <c:v>Oils and fats</c:v>
                </c:pt>
                <c:pt idx="5">
                  <c:v>Fruits</c:v>
                </c:pt>
                <c:pt idx="6">
                  <c:v>Vegetables</c:v>
                </c:pt>
                <c:pt idx="7">
                  <c:v>Pulses and products</c:v>
                </c:pt>
                <c:pt idx="8">
                  <c:v>Spices</c:v>
                </c:pt>
                <c:pt idx="9">
                  <c:v>Sugar and Confectionery</c:v>
                </c:pt>
                <c:pt idx="10">
                  <c:v>Non-alcoholic beverages</c:v>
                </c:pt>
                <c:pt idx="11">
                  <c:v>Prepared meals, snacks, sweets etc.</c:v>
                </c:pt>
                <c:pt idx="12">
                  <c:v>Food and beverages</c:v>
                </c:pt>
                <c:pt idx="13">
                  <c:v>Pan, tobacco and intoxicants</c:v>
                </c:pt>
              </c:strCache>
            </c:strRef>
          </c:cat>
          <c:val>
            <c:numRef>
              <c:f>'EDA and Analysis3'!$AD$21:$AD$34</c:f>
              <c:numCache>
                <c:formatCode>0.00%</c:formatCode>
                <c:ptCount val="14"/>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0.16993118051879297</c:v>
                </c:pt>
                <c:pt idx="9">
                  <c:v>2.350965575146945E-2</c:v>
                </c:pt>
                <c:pt idx="10">
                  <c:v>2.5832376578645237E-2</c:v>
                </c:pt>
                <c:pt idx="11">
                  <c:v>5.0577240241891086E-2</c:v>
                </c:pt>
                <c:pt idx="12">
                  <c:v>2.5522041763341101E-2</c:v>
                </c:pt>
                <c:pt idx="13">
                  <c:v>3.6288232244686365E-2</c:v>
                </c:pt>
              </c:numCache>
            </c:numRef>
          </c:val>
          <c:extLst>
            <c:ext xmlns:c16="http://schemas.microsoft.com/office/drawing/2014/chart" uri="{C3380CC4-5D6E-409C-BE32-E72D297353CC}">
              <c16:uniqueId val="{00000000-2E56-4977-96F5-3969C988BEDB}"/>
            </c:ext>
          </c:extLst>
        </c:ser>
        <c:dLbls>
          <c:showLegendKey val="0"/>
          <c:showVal val="0"/>
          <c:showCatName val="0"/>
          <c:showSerName val="0"/>
          <c:showPercent val="0"/>
          <c:showBubbleSize val="0"/>
        </c:dLbls>
        <c:gapWidth val="100"/>
        <c:overlap val="-24"/>
        <c:axId val="1175481776"/>
        <c:axId val="1175477936"/>
      </c:barChart>
      <c:catAx>
        <c:axId val="1175481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477936"/>
        <c:crosses val="autoZero"/>
        <c:auto val="1"/>
        <c:lblAlgn val="ctr"/>
        <c:lblOffset val="100"/>
        <c:noMultiLvlLbl val="0"/>
      </c:catAx>
      <c:valAx>
        <c:axId val="117547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48177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MoM Inflation rate of Rural+Urban Sector for Basic Food Items</cx:v>
        </cx:txData>
      </cx:tx>
      <cx:txPr>
        <a:bodyPr spcFirstLastPara="1" vertOverflow="ellipsis" horzOverflow="overflow" wrap="square" lIns="0" tIns="0" rIns="0" bIns="0" anchor="ctr" anchorCtr="1"/>
        <a:lstStyle/>
        <a:p>
          <a:pPr algn="ctr" rtl="0">
            <a:defRPr/>
          </a:pPr>
          <a:r>
            <a:rPr lang="en-US" sz="2000" b="0" i="0" u="none" strike="noStrike" baseline="0">
              <a:solidFill>
                <a:sysClr val="windowText" lastClr="000000">
                  <a:lumMod val="65000"/>
                  <a:lumOff val="35000"/>
                </a:sysClr>
              </a:solidFill>
              <a:latin typeface="Aptos Display" panose="02110004020202020204"/>
            </a:rPr>
            <a:t>MoM Inflation rate of Rural+Urban Sector for Basic Food Items</a:t>
          </a:r>
        </a:p>
      </cx:txPr>
    </cx:title>
    <cx:plotArea>
      <cx:plotAreaRegion>
        <cx:series layoutId="waterfall" uniqueId="{63193F23-01EC-4A58-8AC4-585807E25BC5}">
          <cx:dataLabels pos="outEnd">
            <cx:visibility seriesName="0" categoryName="0" value="1"/>
            <cx:separator>, </cx:separator>
          </cx:dataLabels>
          <cx:dataId val="0"/>
          <cx:layoutPr>
            <cx:visibility connectorLines="0"/>
            <cx:subtotals/>
          </cx:layoutPr>
        </cx:series>
      </cx:plotAreaRegion>
      <cx:axis id="0">
        <cx:catScaling gapWidth="0.5"/>
        <cx:tickLabels/>
      </cx:axis>
      <cx:axis id="1" hidden="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 dir="row">_xlchart.v1.13</cx:f>
      </cx:strDim>
      <cx:numDim type="val">
        <cx:f dir="row">_xlchart.v1.12</cx:f>
      </cx:numDim>
    </cx:data>
  </cx:chartData>
  <cx:chart>
    <cx:title pos="t" align="ctr" overlay="0">
      <cx:tx>
        <cx:rich>
          <a:bodyPr spcFirstLastPara="1" vertOverflow="ellipsis" horzOverflow="overflow" wrap="square" lIns="0" tIns="0" rIns="0" bIns="0" anchor="ctr" anchorCtr="1"/>
          <a:lstStyle/>
          <a:p>
            <a:pPr marL="0" marR="0" indent="0" algn="ctr" rtl="0" eaLnBrk="1" fontAlgn="auto" latinLnBrk="0" hangingPunct="1">
              <a:spcBef>
                <a:spcPts val="0"/>
              </a:spcBef>
              <a:spcAft>
                <a:spcPts val="0"/>
              </a:spcAft>
            </a:pPr>
            <a:r>
              <a:rPr lang="en-US" sz="1400" b="0" i="0" baseline="0">
                <a:solidFill>
                  <a:srgbClr val="595959"/>
                </a:solidFill>
                <a:effectLst/>
                <a:latin typeface="Aptos Narrow" panose="020B0004020202020204" pitchFamily="34" charset="0"/>
                <a:ea typeface="Calibri" panose="020F0502020204030204" pitchFamily="34" charset="0"/>
                <a:cs typeface="Calibri" panose="020F0502020204030204" pitchFamily="34" charset="0"/>
              </a:rPr>
              <a:t>MoM Inflation rate of Rural Sector for other Food and Intoxicants</a:t>
            </a:r>
            <a:endParaRPr lang="en-IN" sz="1400">
              <a:effectLst/>
            </a:endParaRPr>
          </a:p>
        </cx:rich>
      </cx:tx>
    </cx:title>
    <cx:plotArea>
      <cx:plotAreaRegion>
        <cx:series layoutId="waterfall" uniqueId="{0774FF35-F202-407A-94AB-7F3BB1CE4248}">
          <cx:dataLabels pos="outEnd">
            <cx:visibility seriesName="0" categoryName="0" value="1"/>
          </cx:dataLabels>
          <cx:dataId val="0"/>
          <cx:layoutPr>
            <cx:subtotals/>
          </cx:layoutPr>
        </cx:series>
      </cx:plotAreaRegion>
      <cx:axis id="0">
        <cx:catScaling gapWidth="0.5"/>
        <cx:tickLabels/>
      </cx:axis>
      <cx:axis id="1" hidden="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cat">
        <cx:f dir="row">_xlchart.v1.23</cx:f>
      </cx:strDim>
      <cx:numDim type="val">
        <cx:f dir="row">_xlchart.v1.22</cx:f>
      </cx:numDim>
    </cx:data>
  </cx:chartData>
  <cx:chart>
    <cx:title pos="t" align="ctr" overlay="0">
      <cx:tx>
        <cx:rich>
          <a:bodyPr spcFirstLastPara="1" vertOverflow="ellipsis" horzOverflow="overflow" wrap="square" lIns="0" tIns="0" rIns="0" bIns="0" anchor="ctr" anchorCtr="1"/>
          <a:lstStyle/>
          <a:p>
            <a:pPr algn="ctr" rtl="0">
              <a:defRPr sz="1800"/>
            </a:pPr>
            <a:r>
              <a:rPr lang="en-US" sz="1800" b="0" i="0" u="none" strike="noStrike" baseline="0">
                <a:solidFill>
                  <a:sysClr val="windowText" lastClr="000000">
                    <a:lumMod val="65000"/>
                    <a:lumOff val="35000"/>
                  </a:sysClr>
                </a:solidFill>
                <a:latin typeface="Aptos Narrow" panose="02110004020202020204"/>
              </a:rPr>
              <a:t>MoM Inflation rate of Urban Sector for Basic Food Items</a:t>
            </a:r>
          </a:p>
          <a:p>
            <a:pPr algn="ctr" rtl="0">
              <a:defRPr sz="1800"/>
            </a:pPr>
            <a:endParaRPr lang="en-US" sz="1800" b="0" i="0" u="none" strike="noStrike" baseline="0">
              <a:solidFill>
                <a:sysClr val="windowText" lastClr="000000">
                  <a:lumMod val="65000"/>
                  <a:lumOff val="35000"/>
                </a:sysClr>
              </a:solidFill>
              <a:latin typeface="Aptos Narrow" panose="02110004020202020204"/>
            </a:endParaRPr>
          </a:p>
        </cx:rich>
      </cx:tx>
    </cx:title>
    <cx:plotArea>
      <cx:plotAreaRegion>
        <cx:series layoutId="waterfall" uniqueId="{0540813D-827F-412C-A592-4A0507769FDE}">
          <cx:dataLabels pos="outEnd">
            <cx:visibility seriesName="0" categoryName="0" value="1"/>
          </cx:dataLabels>
          <cx:dataId val="0"/>
          <cx:layoutPr>
            <cx:subtotals/>
          </cx:layoutPr>
        </cx:series>
      </cx:plotAreaRegion>
      <cx:axis id="0">
        <cx:catScaling gapWidth="0.5"/>
        <cx:tickLabels/>
      </cx:axis>
      <cx:axis id="1" hidden="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cat">
        <cx:f dir="row">_xlchart.v1.16</cx:f>
      </cx:strDim>
      <cx:numDim type="val">
        <cx:f dir="row">_xlchart.v1.17</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u="none" strike="noStrike" baseline="0">
                <a:solidFill>
                  <a:sysClr val="windowText" lastClr="000000">
                    <a:lumMod val="65000"/>
                    <a:lumOff val="35000"/>
                  </a:sysClr>
                </a:solidFill>
                <a:effectLst/>
                <a:latin typeface="Aptos Narrow" panose="02110004020202020204"/>
                <a:ea typeface="Calibri" panose="020F0502020204030204" pitchFamily="34" charset="0"/>
                <a:cs typeface="Calibri" panose="020F0502020204030204" pitchFamily="34" charset="0"/>
              </a:rPr>
              <a:t>MoM Inflation rate of Urban Sector for other Food and Intoxicants</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waterfall" uniqueId="{E3BDA5BE-F3AA-4064-B659-F5BA8FA49FBD}">
          <cx:dataLabels pos="outEnd">
            <cx:visibility seriesName="0" categoryName="0" value="1"/>
          </cx:dataLabels>
          <cx:dataId val="0"/>
          <cx:layoutPr>
            <cx:subtotals/>
          </cx:layoutPr>
        </cx:series>
      </cx:plotAreaRegion>
      <cx:axis id="0">
        <cx:catScaling gapWidth="0.5"/>
        <cx:tickLabels/>
      </cx:axis>
      <cx:axis id="1" hidden="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strDim type="cat">
        <cx:f dir="row">_xlchart.v1.26</cx:f>
      </cx:strDim>
      <cx:numDim type="val">
        <cx:f dir="row">_xlchart.v1.27</cx:f>
      </cx:numDim>
    </cx:data>
  </cx:chartData>
  <cx:chart>
    <cx:title pos="t" align="ctr" overlay="0">
      <cx:tx>
        <cx:txData>
          <cx:v>MoM Inflation rate of Rural+Urban Sector for Basic Food Items</cx:v>
        </cx:txData>
      </cx:tx>
      <cx:txPr>
        <a:bodyPr spcFirstLastPara="1" vertOverflow="ellipsis" horzOverflow="overflow" wrap="square" lIns="0" tIns="0" rIns="0" bIns="0" anchor="ctr" anchorCtr="1"/>
        <a:lstStyle/>
        <a:p>
          <a:pPr algn="ctr" rtl="0">
            <a:defRPr/>
          </a:pPr>
          <a:r>
            <a:rPr lang="en-US" sz="1600" b="0" i="0" u="none" strike="noStrike" baseline="0">
              <a:solidFill>
                <a:sysClr val="windowText" lastClr="000000">
                  <a:lumMod val="65000"/>
                  <a:lumOff val="35000"/>
                </a:sysClr>
              </a:solidFill>
              <a:latin typeface="Aptos Display" panose="02110004020202020204"/>
            </a:rPr>
            <a:t>MoM Inflation rate of Rural+Urban Sector for Basic Food Items</a:t>
          </a:r>
        </a:p>
      </cx:txPr>
    </cx:title>
    <cx:plotArea>
      <cx:plotAreaRegion>
        <cx:series layoutId="waterfall" uniqueId="{63193F23-01EC-4A58-8AC4-585807E25BC5}">
          <cx:dataLabels pos="outEnd">
            <cx:visibility seriesName="0" categoryName="0" value="1"/>
            <cx:separator>, </cx:separator>
          </cx:dataLabels>
          <cx:dataId val="0"/>
          <cx:layoutPr>
            <cx:visibility connectorLines="0"/>
            <cx:subtotals/>
          </cx:layoutPr>
        </cx:series>
      </cx:plotAreaRegion>
      <cx:axis id="0">
        <cx:catScaling gapWidth="0.5"/>
        <cx:tickLabels/>
        <cx:txPr>
          <a:bodyPr spcFirstLastPara="1" vertOverflow="ellipsis" horzOverflow="overflow" wrap="square" lIns="0" tIns="0" rIns="0" bIns="0" anchor="ctr" anchorCtr="1"/>
          <a:lstStyle/>
          <a:p>
            <a:pPr algn="ctr" rtl="0">
              <a:defRPr sz="600"/>
            </a:pPr>
            <a:endParaRPr lang="en-US" sz="600" b="0" i="0" u="none" strike="noStrike" baseline="0">
              <a:solidFill>
                <a:sysClr val="windowText" lastClr="000000">
                  <a:lumMod val="65000"/>
                  <a:lumOff val="35000"/>
                </a:sysClr>
              </a:solidFill>
              <a:latin typeface="Aptos Narrow" panose="02110004020202020204"/>
            </a:endParaRPr>
          </a:p>
        </cx:txPr>
      </cx:axis>
      <cx:axis id="1" hidden="1">
        <cx:valScaling/>
        <cx:majorGridlines/>
        <cx:tickLabels/>
      </cx:axis>
    </cx:plotArea>
  </cx:chart>
  <cx:spPr>
    <a:ln w="25400">
      <a:solidFill>
        <a:schemeClr val="accent1">
          <a:lumMod val="40000"/>
          <a:lumOff val="60000"/>
        </a:schemeClr>
      </a:solidFill>
    </a:ln>
  </cx:spPr>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strDim type="cat">
        <cx:f dir="row">_xlchart.v1.28</cx:f>
      </cx:strDim>
      <cx:numDim type="val">
        <cx:f dir="row">_xlchart.v1.29</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0" i="0" u="none" strike="noStrike" baseline="0">
                <a:solidFill>
                  <a:sysClr val="windowText" lastClr="000000">
                    <a:lumMod val="65000"/>
                    <a:lumOff val="35000"/>
                  </a:sysClr>
                </a:solidFill>
                <a:effectLst/>
                <a:latin typeface="Aptos Narrow" panose="02110004020202020204"/>
                <a:ea typeface="Calibri" panose="020F0502020204030204" pitchFamily="34" charset="0"/>
                <a:cs typeface="Calibri" panose="020F0502020204030204" pitchFamily="34" charset="0"/>
              </a:rPr>
              <a:t>MoM Inflation rate of Rural+Urban Sector for other Food and Intoxicants</a:t>
            </a:r>
            <a:endParaRPr lang="en-US" sz="1400" b="0" i="0" u="none" strike="noStrike" baseline="0">
              <a:solidFill>
                <a:sysClr val="windowText" lastClr="000000">
                  <a:lumMod val="65000"/>
                  <a:lumOff val="35000"/>
                </a:sysClr>
              </a:solidFill>
              <a:effectLst/>
              <a:latin typeface="Aptos Narrow" panose="02110004020202020204"/>
              <a:ea typeface="Calibri" panose="020F0502020204030204" pitchFamily="34" charset="0"/>
              <a:cs typeface="Calibri" panose="020F0502020204030204" pitchFamily="34" charset="0"/>
            </a:endParaRPr>
          </a:p>
        </cx:rich>
      </cx:tx>
    </cx:title>
    <cx:plotArea>
      <cx:plotAreaRegion>
        <cx:series layoutId="waterfall" uniqueId="{521F0200-7173-4738-B79F-D6A03F2ADB23}">
          <cx:dataLabels pos="outEnd">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600"/>
            </a:pPr>
            <a:endParaRPr lang="en-US" sz="600" b="0" i="0" u="none" strike="noStrike" baseline="0">
              <a:solidFill>
                <a:sysClr val="windowText" lastClr="000000">
                  <a:lumMod val="65000"/>
                  <a:lumOff val="35000"/>
                </a:sysClr>
              </a:solidFill>
              <a:latin typeface="Aptos Narrow" panose="02110004020202020204"/>
            </a:endParaRPr>
          </a:p>
        </cx:txPr>
      </cx:axis>
      <cx:axis id="1" hidden="1">
        <cx:valScaling/>
        <cx:majorGridlines/>
        <cx:tickLabels/>
      </cx:axis>
    </cx:plotArea>
  </cx:chart>
  <cx:spPr>
    <a:ln w="25400">
      <a:solidFill>
        <a:schemeClr val="tx2">
          <a:lumMod val="25000"/>
          <a:lumOff val="75000"/>
        </a:schemeClr>
      </a:solidFill>
    </a:ln>
  </cx:spPr>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strDim type="cat">
        <cx:f dir="row">_xlchart.v1.31</cx:f>
      </cx:strDim>
      <cx:numDim type="val">
        <cx:f dir="row">_xlchart.v1.30</cx:f>
      </cx:numDim>
    </cx:data>
  </cx:chartData>
  <cx:chart>
    <cx:title pos="t" align="ctr" overlay="0">
      <cx:tx>
        <cx:rich>
          <a:bodyPr spcFirstLastPara="1" vertOverflow="ellipsis" horzOverflow="overflow" wrap="square" lIns="0" tIns="0" rIns="0" bIns="0" anchor="ctr" anchorCtr="1"/>
          <a:lstStyle/>
          <a:p>
            <a:pPr algn="ctr" rtl="0">
              <a:defRPr sz="1800"/>
            </a:pPr>
            <a:r>
              <a:rPr lang="en-US" sz="1600" b="0" i="0" u="none" strike="noStrike" baseline="0">
                <a:solidFill>
                  <a:sysClr val="windowText" lastClr="000000">
                    <a:lumMod val="65000"/>
                    <a:lumOff val="35000"/>
                  </a:sysClr>
                </a:solidFill>
                <a:latin typeface="Aptos Narrow" panose="02110004020202020204"/>
              </a:rPr>
              <a:t>MoM Inflation rate of Urban Sector for Basic Food Items</a:t>
            </a:r>
          </a:p>
          <a:p>
            <a:pPr algn="ctr" rtl="0">
              <a:defRPr sz="1800"/>
            </a:pPr>
            <a:endParaRPr lang="en-US" sz="1600" b="0" i="0" u="none" strike="noStrike" baseline="0">
              <a:solidFill>
                <a:sysClr val="windowText" lastClr="000000">
                  <a:lumMod val="65000"/>
                  <a:lumOff val="35000"/>
                </a:sysClr>
              </a:solidFill>
              <a:latin typeface="Aptos Narrow" panose="02110004020202020204"/>
            </a:endParaRPr>
          </a:p>
        </cx:rich>
      </cx:tx>
    </cx:title>
    <cx:plotArea>
      <cx:plotAreaRegion>
        <cx:series layoutId="waterfall" uniqueId="{0540813D-827F-412C-A592-4A0507769FDE}">
          <cx:dataLabels pos="outEnd">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600"/>
            </a:pPr>
            <a:endParaRPr lang="en-US" sz="600" b="0" i="0" u="none" strike="noStrike" baseline="0">
              <a:solidFill>
                <a:sysClr val="windowText" lastClr="000000">
                  <a:lumMod val="65000"/>
                  <a:lumOff val="35000"/>
                </a:sysClr>
              </a:solidFill>
              <a:latin typeface="Aptos Narrow" panose="02110004020202020204"/>
            </a:endParaRPr>
          </a:p>
        </cx:txPr>
      </cx:axis>
      <cx:axis id="1" hidden="1">
        <cx:valScaling/>
        <cx:majorGridlines/>
        <cx:tickLabels/>
      </cx:axis>
    </cx:plotArea>
  </cx:chart>
  <cx:spPr>
    <a:ln w="25400">
      <a:solidFill>
        <a:schemeClr val="accent1">
          <a:lumMod val="40000"/>
          <a:lumOff val="60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_xlchart.v1.6</cx:f>
      </cx:strDim>
      <cx:numDim type="val">
        <cx:f dir="row">_xlchart.v1.7</cx:f>
      </cx:numDim>
    </cx:data>
  </cx:chartData>
  <cx:chart>
    <cx:title pos="t" align="ctr" overlay="0">
      <cx:tx>
        <cx:txData>
          <cx:v>MoM Inflation rate of Rural+Urban Sector for other Food and Intoxicants</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u="none" strike="noStrike" baseline="0">
              <a:solidFill>
                <a:sysClr val="windowText" lastClr="000000">
                  <a:lumMod val="65000"/>
                  <a:lumOff val="35000"/>
                </a:sysClr>
              </a:solidFill>
              <a:effectLst/>
              <a:latin typeface="Aptos Narrow" panose="02110004020202020204"/>
              <a:ea typeface="Calibri" panose="020F0502020204030204" pitchFamily="34" charset="0"/>
              <a:cs typeface="Calibri" panose="020F0502020204030204" pitchFamily="34" charset="0"/>
            </a:rPr>
            <a:t>MoM Inflation rate of Rural+Urban Sector for other Food and Intoxicants</a:t>
          </a:r>
        </a:p>
      </cx:txPr>
    </cx:title>
    <cx:plotArea>
      <cx:plotAreaRegion>
        <cx:series layoutId="waterfall" uniqueId="{521F0200-7173-4738-B79F-D6A03F2ADB23}">
          <cx:dataLabels pos="outEnd">
            <cx:visibility seriesName="0" categoryName="0" value="1"/>
          </cx:dataLabels>
          <cx:dataId val="0"/>
          <cx:layoutPr>
            <cx:subtotals/>
          </cx:layoutPr>
        </cx:series>
      </cx:plotAreaRegion>
      <cx:axis id="0">
        <cx:catScaling gapWidth="0.5"/>
        <cx:tickLabels/>
      </cx:axis>
      <cx:axis id="1" hidden="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MoM Inflation rate of Rural Sector for Basic Food Items</a:t>
            </a:r>
            <a:endParaRPr lang="en-IN" sz="1400">
              <a:effectLst/>
            </a:endParaRPr>
          </a:p>
        </cx:rich>
      </cx:tx>
    </cx:title>
    <cx:plotArea>
      <cx:plotAreaRegion>
        <cx:series layoutId="waterfall" uniqueId="{C8FDE517-CC72-4546-802A-9C20FB4ABF3F}">
          <cx:dataLabels pos="outEnd">
            <cx:visibility seriesName="0" categoryName="0" value="1"/>
          </cx:dataLabels>
          <cx:dataId val="0"/>
          <cx:layoutPr>
            <cx:subtotals/>
          </cx:layoutPr>
        </cx:series>
      </cx:plotAreaRegion>
      <cx:axis id="0">
        <cx:catScaling gapWidth="0.5"/>
        <cx:tickLabels/>
      </cx:axis>
      <cx:axis id="1" hidden="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 dir="row">_xlchart.v1.3</cx:f>
      </cx:strDim>
      <cx:numDim type="val">
        <cx:f dir="row">_xlchart.v1.2</cx:f>
      </cx:numDim>
    </cx:data>
  </cx:chartData>
  <cx:chart>
    <cx:title pos="t" align="ctr" overlay="0">
      <cx:tx>
        <cx:rich>
          <a:bodyPr spcFirstLastPara="1" vertOverflow="ellipsis" horzOverflow="overflow" wrap="square" lIns="0" tIns="0" rIns="0" bIns="0" anchor="ctr" anchorCtr="1"/>
          <a:lstStyle/>
          <a:p>
            <a:pPr marL="0" marR="0" indent="0" algn="ctr" rtl="0" eaLnBrk="1" fontAlgn="auto" latinLnBrk="0" hangingPunct="1">
              <a:spcBef>
                <a:spcPts val="0"/>
              </a:spcBef>
              <a:spcAft>
                <a:spcPts val="0"/>
              </a:spcAft>
            </a:pPr>
            <a:r>
              <a:rPr lang="en-US" sz="1400" b="0" i="0" baseline="0">
                <a:solidFill>
                  <a:srgbClr val="595959"/>
                </a:solidFill>
                <a:effectLst/>
                <a:latin typeface="Aptos Narrow" panose="020B0004020202020204" pitchFamily="34" charset="0"/>
                <a:ea typeface="Calibri" panose="020F0502020204030204" pitchFamily="34" charset="0"/>
                <a:cs typeface="Calibri" panose="020F0502020204030204" pitchFamily="34" charset="0"/>
              </a:rPr>
              <a:t>MoM Inflation rate of Rural Sector for other Food and Intoxicants</a:t>
            </a:r>
            <a:endParaRPr lang="en-IN" sz="1400">
              <a:effectLst/>
            </a:endParaRPr>
          </a:p>
        </cx:rich>
      </cx:tx>
    </cx:title>
    <cx:plotArea>
      <cx:plotAreaRegion>
        <cx:series layoutId="waterfall" uniqueId="{0774FF35-F202-407A-94AB-7F3BB1CE4248}">
          <cx:dataLabels pos="outEnd">
            <cx:visibility seriesName="0" categoryName="0" value="1"/>
          </cx:dataLabels>
          <cx:dataId val="0"/>
          <cx:layoutPr>
            <cx:subtotals/>
          </cx:layoutPr>
        </cx:series>
      </cx:plotAreaRegion>
      <cx:axis id="0">
        <cx:catScaling gapWidth="0.5"/>
        <cx:tickLabels/>
      </cx:axis>
      <cx:axis id="1" hidden="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 dir="row">_xlchart.v1.5</cx:f>
      </cx:strDim>
      <cx:numDim type="val">
        <cx:f dir="row">_xlchart.v1.4</cx:f>
      </cx:numDim>
    </cx:data>
  </cx:chartData>
  <cx:chart>
    <cx:title pos="t" align="ctr" overlay="0">
      <cx:tx>
        <cx:rich>
          <a:bodyPr spcFirstLastPara="1" vertOverflow="ellipsis" horzOverflow="overflow" wrap="square" lIns="0" tIns="0" rIns="0" bIns="0" anchor="ctr" anchorCtr="1"/>
          <a:lstStyle/>
          <a:p>
            <a:pPr algn="ctr" rtl="0">
              <a:defRPr sz="1800"/>
            </a:pPr>
            <a:r>
              <a:rPr lang="en-US" sz="1800" b="0" i="0" u="none" strike="noStrike" baseline="0">
                <a:solidFill>
                  <a:sysClr val="windowText" lastClr="000000">
                    <a:lumMod val="65000"/>
                    <a:lumOff val="35000"/>
                  </a:sysClr>
                </a:solidFill>
                <a:latin typeface="Aptos Narrow" panose="02110004020202020204"/>
              </a:rPr>
              <a:t>MoM Inflation rate of Urban Sector for Basic Food Items</a:t>
            </a:r>
          </a:p>
          <a:p>
            <a:pPr algn="ctr" rtl="0">
              <a:defRPr sz="1800"/>
            </a:pPr>
            <a:endParaRPr lang="en-US" sz="1800" b="0" i="0" u="none" strike="noStrike" baseline="0">
              <a:solidFill>
                <a:sysClr val="windowText" lastClr="000000">
                  <a:lumMod val="65000"/>
                  <a:lumOff val="35000"/>
                </a:sysClr>
              </a:solidFill>
              <a:latin typeface="Aptos Narrow" panose="02110004020202020204"/>
            </a:endParaRPr>
          </a:p>
        </cx:rich>
      </cx:tx>
    </cx:title>
    <cx:plotArea>
      <cx:plotAreaRegion>
        <cx:series layoutId="waterfall" uniqueId="{0540813D-827F-412C-A592-4A0507769FDE}">
          <cx:dataLabels pos="outEnd">
            <cx:visibility seriesName="0" categoryName="0" value="1"/>
          </cx:dataLabels>
          <cx:dataId val="0"/>
          <cx:layoutPr>
            <cx:subtotals/>
          </cx:layoutPr>
        </cx:series>
      </cx:plotAreaRegion>
      <cx:axis id="0">
        <cx:catScaling gapWidth="0.5"/>
        <cx:tickLabels/>
      </cx:axis>
      <cx:axis id="1" hidden="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 dir="row">_xlchart.v1.10</cx:f>
      </cx:strDim>
      <cx:numDim type="val">
        <cx:f dir="row">_xlchart.v1.11</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u="none" strike="noStrike" baseline="0">
                <a:solidFill>
                  <a:sysClr val="windowText" lastClr="000000">
                    <a:lumMod val="65000"/>
                    <a:lumOff val="35000"/>
                  </a:sysClr>
                </a:solidFill>
                <a:effectLst/>
                <a:latin typeface="Aptos Narrow" panose="02110004020202020204"/>
                <a:ea typeface="Calibri" panose="020F0502020204030204" pitchFamily="34" charset="0"/>
                <a:cs typeface="Calibri" panose="020F0502020204030204" pitchFamily="34" charset="0"/>
              </a:rPr>
              <a:t>MoM Inflation rate of Urban Sector for other Food and Intoxicants</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waterfall" uniqueId="{E3BDA5BE-F3AA-4064-B659-F5BA8FA49FBD}">
          <cx:dataLabels pos="outEnd">
            <cx:visibility seriesName="0" categoryName="0" value="1"/>
          </cx:dataLabels>
          <cx:dataId val="0"/>
          <cx:layoutPr>
            <cx:subtotals/>
          </cx:layoutPr>
        </cx:series>
      </cx:plotAreaRegion>
      <cx:axis id="0">
        <cx:catScaling gapWidth="0.5"/>
        <cx:tickLabels/>
      </cx:axis>
      <cx:axis id="1" hidden="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 dir="row">_xlchart.v1.18</cx:f>
      </cx:strDim>
      <cx:numDim type="val">
        <cx:f dir="row">_xlchart.v1.19</cx:f>
      </cx:numDim>
    </cx:data>
  </cx:chartData>
  <cx:chart>
    <cx:title pos="t" align="ctr" overlay="0">
      <cx:tx>
        <cx:txData>
          <cx:v>MoM Inflation rate of Rural+Urban Sector for Basic Food Items</cx:v>
        </cx:txData>
      </cx:tx>
      <cx:txPr>
        <a:bodyPr spcFirstLastPara="1" vertOverflow="ellipsis" horzOverflow="overflow" wrap="square" lIns="0" tIns="0" rIns="0" bIns="0" anchor="ctr" anchorCtr="1"/>
        <a:lstStyle/>
        <a:p>
          <a:pPr algn="ctr" rtl="0">
            <a:defRPr/>
          </a:pPr>
          <a:r>
            <a:rPr lang="en-US" sz="2000" b="0" i="0" u="none" strike="noStrike" baseline="0">
              <a:solidFill>
                <a:sysClr val="windowText" lastClr="000000">
                  <a:lumMod val="65000"/>
                  <a:lumOff val="35000"/>
                </a:sysClr>
              </a:solidFill>
              <a:latin typeface="Aptos Display" panose="02110004020202020204"/>
            </a:rPr>
            <a:t>MoM Inflation rate of Rural+Urban Sector for Basic Food Items</a:t>
          </a:r>
        </a:p>
      </cx:txPr>
    </cx:title>
    <cx:plotArea>
      <cx:plotAreaRegion>
        <cx:series layoutId="waterfall" uniqueId="{63193F23-01EC-4A58-8AC4-585807E25BC5}">
          <cx:dataLabels pos="outEnd">
            <cx:visibility seriesName="0" categoryName="0" value="1"/>
            <cx:separator>, </cx:separator>
          </cx:dataLabels>
          <cx:dataId val="0"/>
          <cx:layoutPr>
            <cx:visibility connectorLines="0"/>
            <cx:subtotals/>
          </cx:layoutPr>
        </cx:series>
      </cx:plotAreaRegion>
      <cx:axis id="0">
        <cx:catScaling gapWidth="0.5"/>
        <cx:tickLabels/>
      </cx:axis>
      <cx:axis id="1" hidden="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 dir="row">_xlchart.v1.14</cx:f>
      </cx:strDim>
      <cx:numDim type="val">
        <cx:f dir="row">_xlchart.v1.15</cx:f>
      </cx:numDim>
    </cx:data>
  </cx:chartData>
  <cx:chart>
    <cx:title pos="t" align="ctr" overlay="0">
      <cx:tx>
        <cx:txData>
          <cx:v>MoM Inflation rate of Rural+Urban Sector for other Food and Intoxicants</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u="none" strike="noStrike" baseline="0">
              <a:solidFill>
                <a:sysClr val="windowText" lastClr="000000">
                  <a:lumMod val="65000"/>
                  <a:lumOff val="35000"/>
                </a:sysClr>
              </a:solidFill>
              <a:effectLst/>
              <a:latin typeface="Aptos Narrow" panose="02110004020202020204"/>
              <a:ea typeface="Calibri" panose="020F0502020204030204" pitchFamily="34" charset="0"/>
              <a:cs typeface="Calibri" panose="020F0502020204030204" pitchFamily="34" charset="0"/>
            </a:rPr>
            <a:t>MoM Inflation rate of Rural+Urban Sector for other Food and Intoxicants</a:t>
          </a:r>
        </a:p>
      </cx:txPr>
    </cx:title>
    <cx:plotArea>
      <cx:plotAreaRegion>
        <cx:series layoutId="waterfall" uniqueId="{521F0200-7173-4738-B79F-D6A03F2ADB23}">
          <cx:dataLabels pos="outEnd">
            <cx:visibility seriesName="0" categoryName="0" value="1"/>
          </cx:dataLabels>
          <cx:dataId val="0"/>
          <cx:layoutPr>
            <cx:subtotals/>
          </cx:layoutPr>
        </cx:series>
      </cx:plotAreaRegion>
      <cx:axis id="0">
        <cx:catScaling gapWidth="0.5"/>
        <cx:tickLabels/>
      </cx:axis>
      <cx:axis id="1" hidden="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 dir="row">_xlchart.v1.21</cx:f>
      </cx:strDim>
      <cx:numDim type="val">
        <cx:f dir="row">_xlchart.v1.20</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MoM Inflation rate of Rural Sector for Basic Food Items</a:t>
            </a:r>
            <a:endParaRPr lang="en-IN" sz="1400">
              <a:effectLst/>
            </a:endParaRPr>
          </a:p>
        </cx:rich>
      </cx:tx>
    </cx:title>
    <cx:plotArea>
      <cx:plotAreaRegion>
        <cx:series layoutId="waterfall" uniqueId="{C8FDE517-CC72-4546-802A-9C20FB4ABF3F}">
          <cx:dataLabels pos="outEnd">
            <cx:visibility seriesName="0" categoryName="0" value="1"/>
          </cx:dataLabels>
          <cx:dataId val="0"/>
          <cx:layoutPr>
            <cx:subtotals/>
          </cx:layoutPr>
        </cx:series>
      </cx:plotAreaRegion>
      <cx:axis id="0">
        <cx:catScaling gapWidth="0.5"/>
        <cx:tickLabels/>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89">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89">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89">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3" Type="http://schemas.microsoft.com/office/2014/relationships/chartEx" Target="../charts/chartEx15.xml"/><Relationship Id="rId2" Type="http://schemas.microsoft.com/office/2014/relationships/chartEx" Target="../charts/chartEx14.xml"/><Relationship Id="rId1" Type="http://schemas.microsoft.com/office/2014/relationships/chartEx" Target="../charts/chartEx13.xml"/><Relationship Id="rId4"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3.xml"/><Relationship Id="rId7" Type="http://schemas.openxmlformats.org/officeDocument/2006/relationships/chart" Target="../charts/chart5.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 Id="rId9" Type="http://schemas.openxmlformats.org/officeDocument/2006/relationships/chart" Target="../charts/chart7.xml"/></Relationships>
</file>

<file path=xl/drawings/_rels/drawing7.xml.rels><?xml version="1.0" encoding="UTF-8" standalone="yes"?>
<Relationships xmlns="http://schemas.openxmlformats.org/package/2006/relationships"><Relationship Id="rId8" Type="http://schemas.openxmlformats.org/officeDocument/2006/relationships/chart" Target="../charts/chart9.xml"/><Relationship Id="rId3" Type="http://schemas.microsoft.com/office/2014/relationships/chartEx" Target="../charts/chartEx9.xml"/><Relationship Id="rId7" Type="http://schemas.openxmlformats.org/officeDocument/2006/relationships/chart" Target="../charts/chart8.xml"/><Relationship Id="rId2" Type="http://schemas.microsoft.com/office/2014/relationships/chartEx" Target="../charts/chartEx8.xml"/><Relationship Id="rId1" Type="http://schemas.microsoft.com/office/2014/relationships/chartEx" Target="../charts/chartEx7.xml"/><Relationship Id="rId6" Type="http://schemas.microsoft.com/office/2014/relationships/chartEx" Target="../charts/chartEx12.xml"/><Relationship Id="rId5" Type="http://schemas.microsoft.com/office/2014/relationships/chartEx" Target="../charts/chartEx11.xml"/><Relationship Id="rId4" Type="http://schemas.microsoft.com/office/2014/relationships/chartEx" Target="../charts/chartEx10.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0</xdr:colOff>
      <xdr:row>10</xdr:row>
      <xdr:rowOff>0</xdr:rowOff>
    </xdr:from>
    <xdr:to>
      <xdr:col>8</xdr:col>
      <xdr:colOff>1645920</xdr:colOff>
      <xdr:row>30</xdr:row>
      <xdr:rowOff>160020</xdr:rowOff>
    </xdr:to>
    <xdr:sp macro="" textlink="">
      <xdr:nvSpPr>
        <xdr:cNvPr id="4" name="Rectangle: Rounded Corners 3">
          <a:extLst>
            <a:ext uri="{FF2B5EF4-FFF2-40B4-BE49-F238E27FC236}">
              <a16:creationId xmlns:a16="http://schemas.microsoft.com/office/drawing/2014/main" id="{CAD77059-C17B-476C-B63A-E5AC84CA0789}"/>
            </a:ext>
          </a:extLst>
        </xdr:cNvPr>
        <xdr:cNvSpPr/>
      </xdr:nvSpPr>
      <xdr:spPr>
        <a:xfrm>
          <a:off x="7589520" y="1828800"/>
          <a:ext cx="5318760" cy="3817620"/>
        </a:xfrm>
        <a:prstGeom prst="roundRect">
          <a:avLst/>
        </a:prstGeom>
        <a:ln>
          <a:solidFill>
            <a:schemeClr val="accent4"/>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304800</xdr:colOff>
      <xdr:row>10</xdr:row>
      <xdr:rowOff>144780</xdr:rowOff>
    </xdr:from>
    <xdr:to>
      <xdr:col>8</xdr:col>
      <xdr:colOff>1356360</xdr:colOff>
      <xdr:row>29</xdr:row>
      <xdr:rowOff>160020</xdr:rowOff>
    </xdr:to>
    <xdr:graphicFrame macro="">
      <xdr:nvGraphicFramePr>
        <xdr:cNvPr id="5" name="Chart 4">
          <a:extLst>
            <a:ext uri="{FF2B5EF4-FFF2-40B4-BE49-F238E27FC236}">
              <a16:creationId xmlns:a16="http://schemas.microsoft.com/office/drawing/2014/main" id="{0AC1A728-9D2C-4466-ADEF-7F6D744C4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0.0666</cdr:x>
      <cdr:y>0.14857</cdr:y>
    </cdr:from>
    <cdr:to>
      <cdr:x>0.12921</cdr:x>
      <cdr:y>0.51718</cdr:y>
    </cdr:to>
    <cdr:sp macro="" textlink="">
      <cdr:nvSpPr>
        <cdr:cNvPr id="2" name="Rectangle 1">
          <a:extLst xmlns:a="http://schemas.openxmlformats.org/drawingml/2006/main">
            <a:ext uri="{FF2B5EF4-FFF2-40B4-BE49-F238E27FC236}">
              <a16:creationId xmlns:a16="http://schemas.microsoft.com/office/drawing/2014/main" id="{4B6A4647-0950-A67B-6DC6-C6D6AC1954DB}"/>
            </a:ext>
          </a:extLst>
        </cdr:cNvPr>
        <cdr:cNvSpPr/>
      </cdr:nvSpPr>
      <cdr:spPr>
        <a:xfrm xmlns:a="http://schemas.openxmlformats.org/drawingml/2006/main">
          <a:off x="627269" y="408609"/>
          <a:ext cx="589722" cy="1013791"/>
        </a:xfrm>
        <a:prstGeom xmlns:a="http://schemas.openxmlformats.org/drawingml/2006/main" prst="rect">
          <a:avLst/>
        </a:prstGeom>
        <a:noFill xmlns:a="http://schemas.openxmlformats.org/drawingml/2006/main"/>
        <a:ln xmlns:a="http://schemas.openxmlformats.org/drawingml/2006/main" w="38100" cap="flat" cmpd="sng" algn="ctr">
          <a:solidFill>
            <a:schemeClr val="accent2"/>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2"/>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2"/>
              </a:solidFill>
              <a:latin typeface="+mn-lt"/>
              <a:ea typeface="+mn-ea"/>
              <a:cs typeface="+mn-cs"/>
            </a:defRPr>
          </a:lvl1pPr>
          <a:lvl2pPr marL="457200" indent="0">
            <a:defRPr sz="1100">
              <a:solidFill>
                <a:schemeClr val="accent2"/>
              </a:solidFill>
              <a:latin typeface="+mn-lt"/>
              <a:ea typeface="+mn-ea"/>
              <a:cs typeface="+mn-cs"/>
            </a:defRPr>
          </a:lvl2pPr>
          <a:lvl3pPr marL="914400" indent="0">
            <a:defRPr sz="1100">
              <a:solidFill>
                <a:schemeClr val="accent2"/>
              </a:solidFill>
              <a:latin typeface="+mn-lt"/>
              <a:ea typeface="+mn-ea"/>
              <a:cs typeface="+mn-cs"/>
            </a:defRPr>
          </a:lvl3pPr>
          <a:lvl4pPr marL="1371600" indent="0">
            <a:defRPr sz="1100">
              <a:solidFill>
                <a:schemeClr val="accent2"/>
              </a:solidFill>
              <a:latin typeface="+mn-lt"/>
              <a:ea typeface="+mn-ea"/>
              <a:cs typeface="+mn-cs"/>
            </a:defRPr>
          </a:lvl4pPr>
          <a:lvl5pPr marL="1828800" indent="0">
            <a:defRPr sz="1100">
              <a:solidFill>
                <a:schemeClr val="accent2"/>
              </a:solidFill>
              <a:latin typeface="+mn-lt"/>
              <a:ea typeface="+mn-ea"/>
              <a:cs typeface="+mn-cs"/>
            </a:defRPr>
          </a:lvl5pPr>
          <a:lvl6pPr marL="2286000" indent="0">
            <a:defRPr sz="1100">
              <a:solidFill>
                <a:schemeClr val="accent2"/>
              </a:solidFill>
              <a:latin typeface="+mn-lt"/>
              <a:ea typeface="+mn-ea"/>
              <a:cs typeface="+mn-cs"/>
            </a:defRPr>
          </a:lvl6pPr>
          <a:lvl7pPr marL="2743200" indent="0">
            <a:defRPr sz="1100">
              <a:solidFill>
                <a:schemeClr val="accent2"/>
              </a:solidFill>
              <a:latin typeface="+mn-lt"/>
              <a:ea typeface="+mn-ea"/>
              <a:cs typeface="+mn-cs"/>
            </a:defRPr>
          </a:lvl7pPr>
          <a:lvl8pPr marL="3200400" indent="0">
            <a:defRPr sz="1100">
              <a:solidFill>
                <a:schemeClr val="accent2"/>
              </a:solidFill>
              <a:latin typeface="+mn-lt"/>
              <a:ea typeface="+mn-ea"/>
              <a:cs typeface="+mn-cs"/>
            </a:defRPr>
          </a:lvl8pPr>
          <a:lvl9pPr marL="3657600" indent="0">
            <a:defRPr sz="1100">
              <a:solidFill>
                <a:schemeClr val="accent2"/>
              </a:solidFill>
              <a:latin typeface="+mn-lt"/>
              <a:ea typeface="+mn-ea"/>
              <a:cs typeface="+mn-cs"/>
            </a:defRPr>
          </a:lvl9pPr>
        </a:lstStyle>
        <a:p xmlns:a="http://schemas.openxmlformats.org/drawingml/2006/main">
          <a:pPr algn="l"/>
          <a:endParaRPr lang="en-IN" sz="1200" b="1" cap="none" spc="0">
            <a:ln w="22225">
              <a:solidFill>
                <a:schemeClr val="accent2"/>
              </a:solidFill>
              <a:prstDash val="solid"/>
            </a:ln>
            <a:solidFill>
              <a:schemeClr val="accent2">
                <a:lumMod val="40000"/>
                <a:lumOff val="60000"/>
              </a:schemeClr>
            </a:solidFill>
            <a:effectLst/>
          </a:endParaRPr>
        </a:p>
      </cdr:txBody>
    </cdr:sp>
  </cdr:relSizeAnchor>
  <cdr:relSizeAnchor xmlns:cdr="http://schemas.openxmlformats.org/drawingml/2006/chartDrawing">
    <cdr:from>
      <cdr:x>0.59423</cdr:x>
      <cdr:y>0.17507</cdr:y>
    </cdr:from>
    <cdr:to>
      <cdr:x>0.65684</cdr:x>
      <cdr:y>0.54368</cdr:y>
    </cdr:to>
    <cdr:sp macro="" textlink="">
      <cdr:nvSpPr>
        <cdr:cNvPr id="3" name="Rectangle 2">
          <a:extLst xmlns:a="http://schemas.openxmlformats.org/drawingml/2006/main">
            <a:ext uri="{FF2B5EF4-FFF2-40B4-BE49-F238E27FC236}">
              <a16:creationId xmlns:a16="http://schemas.microsoft.com/office/drawing/2014/main" id="{4B6A4647-0950-A67B-6DC6-C6D6AC1954DB}"/>
            </a:ext>
          </a:extLst>
        </cdr:cNvPr>
        <cdr:cNvSpPr/>
      </cdr:nvSpPr>
      <cdr:spPr>
        <a:xfrm xmlns:a="http://schemas.openxmlformats.org/drawingml/2006/main">
          <a:off x="5596834" y="481495"/>
          <a:ext cx="589722" cy="1013791"/>
        </a:xfrm>
        <a:prstGeom xmlns:a="http://schemas.openxmlformats.org/drawingml/2006/main" prst="rect">
          <a:avLst/>
        </a:prstGeom>
        <a:noFill xmlns:a="http://schemas.openxmlformats.org/drawingml/2006/main"/>
        <a:ln xmlns:a="http://schemas.openxmlformats.org/drawingml/2006/main" w="38100" cap="flat" cmpd="sng" algn="ctr">
          <a:solidFill>
            <a:schemeClr val="accent2"/>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2"/>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2"/>
              </a:solidFill>
              <a:latin typeface="+mn-lt"/>
              <a:ea typeface="+mn-ea"/>
              <a:cs typeface="+mn-cs"/>
            </a:defRPr>
          </a:lvl1pPr>
          <a:lvl2pPr marL="457200" indent="0">
            <a:defRPr sz="1100">
              <a:solidFill>
                <a:schemeClr val="accent2"/>
              </a:solidFill>
              <a:latin typeface="+mn-lt"/>
              <a:ea typeface="+mn-ea"/>
              <a:cs typeface="+mn-cs"/>
            </a:defRPr>
          </a:lvl2pPr>
          <a:lvl3pPr marL="914400" indent="0">
            <a:defRPr sz="1100">
              <a:solidFill>
                <a:schemeClr val="accent2"/>
              </a:solidFill>
              <a:latin typeface="+mn-lt"/>
              <a:ea typeface="+mn-ea"/>
              <a:cs typeface="+mn-cs"/>
            </a:defRPr>
          </a:lvl3pPr>
          <a:lvl4pPr marL="1371600" indent="0">
            <a:defRPr sz="1100">
              <a:solidFill>
                <a:schemeClr val="accent2"/>
              </a:solidFill>
              <a:latin typeface="+mn-lt"/>
              <a:ea typeface="+mn-ea"/>
              <a:cs typeface="+mn-cs"/>
            </a:defRPr>
          </a:lvl4pPr>
          <a:lvl5pPr marL="1828800" indent="0">
            <a:defRPr sz="1100">
              <a:solidFill>
                <a:schemeClr val="accent2"/>
              </a:solidFill>
              <a:latin typeface="+mn-lt"/>
              <a:ea typeface="+mn-ea"/>
              <a:cs typeface="+mn-cs"/>
            </a:defRPr>
          </a:lvl5pPr>
          <a:lvl6pPr marL="2286000" indent="0">
            <a:defRPr sz="1100">
              <a:solidFill>
                <a:schemeClr val="accent2"/>
              </a:solidFill>
              <a:latin typeface="+mn-lt"/>
              <a:ea typeface="+mn-ea"/>
              <a:cs typeface="+mn-cs"/>
            </a:defRPr>
          </a:lvl6pPr>
          <a:lvl7pPr marL="2743200" indent="0">
            <a:defRPr sz="1100">
              <a:solidFill>
                <a:schemeClr val="accent2"/>
              </a:solidFill>
              <a:latin typeface="+mn-lt"/>
              <a:ea typeface="+mn-ea"/>
              <a:cs typeface="+mn-cs"/>
            </a:defRPr>
          </a:lvl7pPr>
          <a:lvl8pPr marL="3200400" indent="0">
            <a:defRPr sz="1100">
              <a:solidFill>
                <a:schemeClr val="accent2"/>
              </a:solidFill>
              <a:latin typeface="+mn-lt"/>
              <a:ea typeface="+mn-ea"/>
              <a:cs typeface="+mn-cs"/>
            </a:defRPr>
          </a:lvl8pPr>
          <a:lvl9pPr marL="3657600" indent="0">
            <a:defRPr sz="1100">
              <a:solidFill>
                <a:schemeClr val="accent2"/>
              </a:solidFill>
              <a:latin typeface="+mn-lt"/>
              <a:ea typeface="+mn-ea"/>
              <a:cs typeface="+mn-cs"/>
            </a:defRPr>
          </a:lvl9pPr>
        </a:lstStyle>
        <a:p xmlns:a="http://schemas.openxmlformats.org/drawingml/2006/main">
          <a:pPr algn="l"/>
          <a:endParaRPr lang="en-IN" sz="1200" b="1" cap="none" spc="0">
            <a:ln w="22225">
              <a:solidFill>
                <a:schemeClr val="accent2"/>
              </a:solidFill>
              <a:prstDash val="solid"/>
            </a:ln>
            <a:solidFill>
              <a:schemeClr val="accent2">
                <a:lumMod val="40000"/>
                <a:lumOff val="60000"/>
              </a:schemeClr>
            </a:solidFill>
            <a:effectLst/>
          </a:endParaRPr>
        </a:p>
      </cdr:txBody>
    </cdr:sp>
  </cdr:relSizeAnchor>
  <cdr:relSizeAnchor xmlns:cdr="http://schemas.openxmlformats.org/drawingml/2006/chartDrawing">
    <cdr:from>
      <cdr:x>0.33323</cdr:x>
      <cdr:y>0.32203</cdr:y>
    </cdr:from>
    <cdr:to>
      <cdr:x>0.39584</cdr:x>
      <cdr:y>0.69064</cdr:y>
    </cdr:to>
    <cdr:sp macro="" textlink="">
      <cdr:nvSpPr>
        <cdr:cNvPr id="4" name="Rectangle 3">
          <a:extLst xmlns:a="http://schemas.openxmlformats.org/drawingml/2006/main">
            <a:ext uri="{FF2B5EF4-FFF2-40B4-BE49-F238E27FC236}">
              <a16:creationId xmlns:a16="http://schemas.microsoft.com/office/drawing/2014/main" id="{33546E74-9F63-84F0-6949-075F8C7A78DE}"/>
            </a:ext>
          </a:extLst>
        </cdr:cNvPr>
        <cdr:cNvSpPr/>
      </cdr:nvSpPr>
      <cdr:spPr>
        <a:xfrm xmlns:a="http://schemas.openxmlformats.org/drawingml/2006/main">
          <a:off x="3138557" y="885687"/>
          <a:ext cx="589722" cy="1013791"/>
        </a:xfrm>
        <a:prstGeom xmlns:a="http://schemas.openxmlformats.org/drawingml/2006/main" prst="rect">
          <a:avLst/>
        </a:prstGeom>
        <a:noFill xmlns:a="http://schemas.openxmlformats.org/drawingml/2006/main"/>
        <a:ln xmlns:a="http://schemas.openxmlformats.org/drawingml/2006/main" w="38100" cap="flat" cmpd="sng" algn="ctr">
          <a:solidFill>
            <a:schemeClr val="accent6"/>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6"/>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6"/>
              </a:solidFill>
              <a:latin typeface="+mn-lt"/>
              <a:ea typeface="+mn-ea"/>
              <a:cs typeface="+mn-cs"/>
            </a:defRPr>
          </a:lvl1pPr>
          <a:lvl2pPr marL="457200" indent="0">
            <a:defRPr sz="1100">
              <a:solidFill>
                <a:schemeClr val="accent6"/>
              </a:solidFill>
              <a:latin typeface="+mn-lt"/>
              <a:ea typeface="+mn-ea"/>
              <a:cs typeface="+mn-cs"/>
            </a:defRPr>
          </a:lvl2pPr>
          <a:lvl3pPr marL="914400" indent="0">
            <a:defRPr sz="1100">
              <a:solidFill>
                <a:schemeClr val="accent6"/>
              </a:solidFill>
              <a:latin typeface="+mn-lt"/>
              <a:ea typeface="+mn-ea"/>
              <a:cs typeface="+mn-cs"/>
            </a:defRPr>
          </a:lvl3pPr>
          <a:lvl4pPr marL="1371600" indent="0">
            <a:defRPr sz="1100">
              <a:solidFill>
                <a:schemeClr val="accent6"/>
              </a:solidFill>
              <a:latin typeface="+mn-lt"/>
              <a:ea typeface="+mn-ea"/>
              <a:cs typeface="+mn-cs"/>
            </a:defRPr>
          </a:lvl4pPr>
          <a:lvl5pPr marL="1828800" indent="0">
            <a:defRPr sz="1100">
              <a:solidFill>
                <a:schemeClr val="accent6"/>
              </a:solidFill>
              <a:latin typeface="+mn-lt"/>
              <a:ea typeface="+mn-ea"/>
              <a:cs typeface="+mn-cs"/>
            </a:defRPr>
          </a:lvl5pPr>
          <a:lvl6pPr marL="2286000" indent="0">
            <a:defRPr sz="1100">
              <a:solidFill>
                <a:schemeClr val="accent6"/>
              </a:solidFill>
              <a:latin typeface="+mn-lt"/>
              <a:ea typeface="+mn-ea"/>
              <a:cs typeface="+mn-cs"/>
            </a:defRPr>
          </a:lvl6pPr>
          <a:lvl7pPr marL="2743200" indent="0">
            <a:defRPr sz="1100">
              <a:solidFill>
                <a:schemeClr val="accent6"/>
              </a:solidFill>
              <a:latin typeface="+mn-lt"/>
              <a:ea typeface="+mn-ea"/>
              <a:cs typeface="+mn-cs"/>
            </a:defRPr>
          </a:lvl7pPr>
          <a:lvl8pPr marL="3200400" indent="0">
            <a:defRPr sz="1100">
              <a:solidFill>
                <a:schemeClr val="accent6"/>
              </a:solidFill>
              <a:latin typeface="+mn-lt"/>
              <a:ea typeface="+mn-ea"/>
              <a:cs typeface="+mn-cs"/>
            </a:defRPr>
          </a:lvl8pPr>
          <a:lvl9pPr marL="3657600" indent="0">
            <a:defRPr sz="1100">
              <a:solidFill>
                <a:schemeClr val="accent6"/>
              </a:solidFill>
              <a:latin typeface="+mn-lt"/>
              <a:ea typeface="+mn-ea"/>
              <a:cs typeface="+mn-cs"/>
            </a:defRPr>
          </a:lvl9pPr>
        </a:lstStyle>
        <a:p xmlns:a="http://schemas.openxmlformats.org/drawingml/2006/main">
          <a:pPr algn="l"/>
          <a:endParaRPr lang="en-IN" sz="1200" b="1" cap="none" spc="0">
            <a:ln w="22225">
              <a:solidFill>
                <a:schemeClr val="accent2"/>
              </a:solidFill>
              <a:prstDash val="solid"/>
            </a:ln>
            <a:solidFill>
              <a:schemeClr val="accent2">
                <a:lumMod val="40000"/>
                <a:lumOff val="60000"/>
              </a:schemeClr>
            </a:solidFill>
            <a:effectLst/>
          </a:endParaRPr>
        </a:p>
      </cdr:txBody>
    </cdr:sp>
  </cdr:relSizeAnchor>
  <cdr:relSizeAnchor xmlns:cdr="http://schemas.openxmlformats.org/drawingml/2006/chartDrawing">
    <cdr:from>
      <cdr:x>0.46267</cdr:x>
      <cdr:y>0.32203</cdr:y>
    </cdr:from>
    <cdr:to>
      <cdr:x>0.52528</cdr:x>
      <cdr:y>0.69064</cdr:y>
    </cdr:to>
    <cdr:sp macro="" textlink="">
      <cdr:nvSpPr>
        <cdr:cNvPr id="5" name="Rectangle 4">
          <a:extLst xmlns:a="http://schemas.openxmlformats.org/drawingml/2006/main">
            <a:ext uri="{FF2B5EF4-FFF2-40B4-BE49-F238E27FC236}">
              <a16:creationId xmlns:a16="http://schemas.microsoft.com/office/drawing/2014/main" id="{33546E74-9F63-84F0-6949-075F8C7A78DE}"/>
            </a:ext>
          </a:extLst>
        </cdr:cNvPr>
        <cdr:cNvSpPr/>
      </cdr:nvSpPr>
      <cdr:spPr>
        <a:xfrm xmlns:a="http://schemas.openxmlformats.org/drawingml/2006/main">
          <a:off x="4357757" y="885687"/>
          <a:ext cx="589722" cy="1013791"/>
        </a:xfrm>
        <a:prstGeom xmlns:a="http://schemas.openxmlformats.org/drawingml/2006/main" prst="rect">
          <a:avLst/>
        </a:prstGeom>
        <a:noFill xmlns:a="http://schemas.openxmlformats.org/drawingml/2006/main"/>
        <a:ln xmlns:a="http://schemas.openxmlformats.org/drawingml/2006/main" w="38100" cap="flat" cmpd="sng" algn="ctr">
          <a:solidFill>
            <a:schemeClr val="accent6"/>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6"/>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6"/>
              </a:solidFill>
              <a:latin typeface="+mn-lt"/>
              <a:ea typeface="+mn-ea"/>
              <a:cs typeface="+mn-cs"/>
            </a:defRPr>
          </a:lvl1pPr>
          <a:lvl2pPr marL="457200" indent="0">
            <a:defRPr sz="1100">
              <a:solidFill>
                <a:schemeClr val="accent6"/>
              </a:solidFill>
              <a:latin typeface="+mn-lt"/>
              <a:ea typeface="+mn-ea"/>
              <a:cs typeface="+mn-cs"/>
            </a:defRPr>
          </a:lvl2pPr>
          <a:lvl3pPr marL="914400" indent="0">
            <a:defRPr sz="1100">
              <a:solidFill>
                <a:schemeClr val="accent6"/>
              </a:solidFill>
              <a:latin typeface="+mn-lt"/>
              <a:ea typeface="+mn-ea"/>
              <a:cs typeface="+mn-cs"/>
            </a:defRPr>
          </a:lvl3pPr>
          <a:lvl4pPr marL="1371600" indent="0">
            <a:defRPr sz="1100">
              <a:solidFill>
                <a:schemeClr val="accent6"/>
              </a:solidFill>
              <a:latin typeface="+mn-lt"/>
              <a:ea typeface="+mn-ea"/>
              <a:cs typeface="+mn-cs"/>
            </a:defRPr>
          </a:lvl4pPr>
          <a:lvl5pPr marL="1828800" indent="0">
            <a:defRPr sz="1100">
              <a:solidFill>
                <a:schemeClr val="accent6"/>
              </a:solidFill>
              <a:latin typeface="+mn-lt"/>
              <a:ea typeface="+mn-ea"/>
              <a:cs typeface="+mn-cs"/>
            </a:defRPr>
          </a:lvl5pPr>
          <a:lvl6pPr marL="2286000" indent="0">
            <a:defRPr sz="1100">
              <a:solidFill>
                <a:schemeClr val="accent6"/>
              </a:solidFill>
              <a:latin typeface="+mn-lt"/>
              <a:ea typeface="+mn-ea"/>
              <a:cs typeface="+mn-cs"/>
            </a:defRPr>
          </a:lvl6pPr>
          <a:lvl7pPr marL="2743200" indent="0">
            <a:defRPr sz="1100">
              <a:solidFill>
                <a:schemeClr val="accent6"/>
              </a:solidFill>
              <a:latin typeface="+mn-lt"/>
              <a:ea typeface="+mn-ea"/>
              <a:cs typeface="+mn-cs"/>
            </a:defRPr>
          </a:lvl7pPr>
          <a:lvl8pPr marL="3200400" indent="0">
            <a:defRPr sz="1100">
              <a:solidFill>
                <a:schemeClr val="accent6"/>
              </a:solidFill>
              <a:latin typeface="+mn-lt"/>
              <a:ea typeface="+mn-ea"/>
              <a:cs typeface="+mn-cs"/>
            </a:defRPr>
          </a:lvl8pPr>
          <a:lvl9pPr marL="3657600" indent="0">
            <a:defRPr sz="1100">
              <a:solidFill>
                <a:schemeClr val="accent6"/>
              </a:solidFill>
              <a:latin typeface="+mn-lt"/>
              <a:ea typeface="+mn-ea"/>
              <a:cs typeface="+mn-cs"/>
            </a:defRPr>
          </a:lvl9pPr>
        </a:lstStyle>
        <a:p xmlns:a="http://schemas.openxmlformats.org/drawingml/2006/main">
          <a:pPr algn="l"/>
          <a:endParaRPr lang="en-IN" sz="1200" b="1" cap="none" spc="0">
            <a:ln w="22225">
              <a:solidFill>
                <a:schemeClr val="accent2"/>
              </a:solidFill>
              <a:prstDash val="solid"/>
            </a:ln>
            <a:solidFill>
              <a:schemeClr val="accent2">
                <a:lumMod val="40000"/>
                <a:lumOff val="60000"/>
              </a:schemeClr>
            </a:solidFill>
            <a:effectLst/>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586740</xdr:colOff>
      <xdr:row>1</xdr:row>
      <xdr:rowOff>167641</xdr:rowOff>
    </xdr:from>
    <xdr:to>
      <xdr:col>25</xdr:col>
      <xdr:colOff>180813</xdr:colOff>
      <xdr:row>69</xdr:row>
      <xdr:rowOff>57151</xdr:rowOff>
    </xdr:to>
    <xdr:sp macro="" textlink="">
      <xdr:nvSpPr>
        <xdr:cNvPr id="2" name="Rectangle 1">
          <a:extLst>
            <a:ext uri="{FF2B5EF4-FFF2-40B4-BE49-F238E27FC236}">
              <a16:creationId xmlns:a16="http://schemas.microsoft.com/office/drawing/2014/main" id="{6E95D73D-B8ED-4095-AD9C-3CD06FF7A6D7}"/>
            </a:ext>
          </a:extLst>
        </xdr:cNvPr>
        <xdr:cNvSpPr/>
      </xdr:nvSpPr>
      <xdr:spPr>
        <a:xfrm>
          <a:off x="586740" y="348616"/>
          <a:ext cx="14834073" cy="1219581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586740</xdr:colOff>
      <xdr:row>1</xdr:row>
      <xdr:rowOff>167640</xdr:rowOff>
    </xdr:from>
    <xdr:to>
      <xdr:col>25</xdr:col>
      <xdr:colOff>171622</xdr:colOff>
      <xdr:row>4</xdr:row>
      <xdr:rowOff>170939</xdr:rowOff>
    </xdr:to>
    <xdr:sp macro="" textlink="">
      <xdr:nvSpPr>
        <xdr:cNvPr id="3" name="Rectangle 2">
          <a:extLst>
            <a:ext uri="{FF2B5EF4-FFF2-40B4-BE49-F238E27FC236}">
              <a16:creationId xmlns:a16="http://schemas.microsoft.com/office/drawing/2014/main" id="{2CCC705D-0335-4458-A0C0-71738976F227}"/>
            </a:ext>
          </a:extLst>
        </xdr:cNvPr>
        <xdr:cNvSpPr/>
      </xdr:nvSpPr>
      <xdr:spPr>
        <a:xfrm>
          <a:off x="586740" y="352991"/>
          <a:ext cx="14859206" cy="55935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400" baseline="0"/>
            <a:t>M-o-M increase or Decrease in CPI  inflation in Food Category</a:t>
          </a:r>
        </a:p>
      </xdr:txBody>
    </xdr:sp>
    <xdr:clientData/>
  </xdr:twoCellAnchor>
  <xdr:twoCellAnchor>
    <xdr:from>
      <xdr:col>0</xdr:col>
      <xdr:colOff>586740</xdr:colOff>
      <xdr:row>5</xdr:row>
      <xdr:rowOff>121920</xdr:rowOff>
    </xdr:from>
    <xdr:to>
      <xdr:col>25</xdr:col>
      <xdr:colOff>178487</xdr:colOff>
      <xdr:row>7</xdr:row>
      <xdr:rowOff>160443</xdr:rowOff>
    </xdr:to>
    <xdr:sp macro="" textlink="">
      <xdr:nvSpPr>
        <xdr:cNvPr id="4" name="Rectangle 3">
          <a:extLst>
            <a:ext uri="{FF2B5EF4-FFF2-40B4-BE49-F238E27FC236}">
              <a16:creationId xmlns:a16="http://schemas.microsoft.com/office/drawing/2014/main" id="{F87FF816-A9DA-4E5D-BA32-A21422B3FD22}"/>
            </a:ext>
          </a:extLst>
        </xdr:cNvPr>
        <xdr:cNvSpPr/>
      </xdr:nvSpPr>
      <xdr:spPr>
        <a:xfrm>
          <a:off x="586740" y="1048677"/>
          <a:ext cx="14866071" cy="409225"/>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0"/>
            <a:t>Finding</a:t>
          </a:r>
          <a:r>
            <a:rPr lang="en-GB" sz="1800" b="0" baseline="0"/>
            <a:t> Month with Highest or Lowest Inflation rate and which subcategory shows highest Inflation rate</a:t>
          </a:r>
          <a:endParaRPr lang="en-GB" sz="1800" b="0"/>
        </a:p>
      </xdr:txBody>
    </xdr:sp>
    <xdr:clientData/>
  </xdr:twoCellAnchor>
  <xdr:twoCellAnchor>
    <xdr:from>
      <xdr:col>1</xdr:col>
      <xdr:colOff>30480</xdr:colOff>
      <xdr:row>9</xdr:row>
      <xdr:rowOff>83820</xdr:rowOff>
    </xdr:from>
    <xdr:to>
      <xdr:col>12</xdr:col>
      <xdr:colOff>594360</xdr:colOff>
      <xdr:row>24</xdr:row>
      <xdr:rowOff>5885</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74EE953E-E4F7-4F46-A5A4-9D9841CCB6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0080" y="1729740"/>
              <a:ext cx="7269480" cy="26652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131173</xdr:colOff>
      <xdr:row>15</xdr:row>
      <xdr:rowOff>5427</xdr:rowOff>
    </xdr:from>
    <xdr:to>
      <xdr:col>2</xdr:col>
      <xdr:colOff>72875</xdr:colOff>
      <xdr:row>23</xdr:row>
      <xdr:rowOff>175901</xdr:rowOff>
    </xdr:to>
    <xdr:sp macro="" textlink="">
      <xdr:nvSpPr>
        <xdr:cNvPr id="14" name="Rectangle: Rounded Corners 13">
          <a:extLst>
            <a:ext uri="{FF2B5EF4-FFF2-40B4-BE49-F238E27FC236}">
              <a16:creationId xmlns:a16="http://schemas.microsoft.com/office/drawing/2014/main" id="{7B67CCD2-3478-4856-BA46-4E24B1E642A9}"/>
            </a:ext>
          </a:extLst>
        </xdr:cNvPr>
        <xdr:cNvSpPr/>
      </xdr:nvSpPr>
      <xdr:spPr>
        <a:xfrm>
          <a:off x="740773" y="2720052"/>
          <a:ext cx="551302" cy="1618274"/>
        </a:xfrm>
        <a:prstGeom prst="roundRect">
          <a:avLst/>
        </a:prstGeom>
        <a:noFill/>
        <a:ln w="38100"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p>
      </xdr:txBody>
    </xdr:sp>
    <xdr:clientData/>
  </xdr:twoCellAnchor>
  <xdr:twoCellAnchor>
    <xdr:from>
      <xdr:col>9</xdr:col>
      <xdr:colOff>3267</xdr:colOff>
      <xdr:row>12</xdr:row>
      <xdr:rowOff>114748</xdr:rowOff>
    </xdr:from>
    <xdr:to>
      <xdr:col>9</xdr:col>
      <xdr:colOff>554569</xdr:colOff>
      <xdr:row>21</xdr:row>
      <xdr:rowOff>104246</xdr:rowOff>
    </xdr:to>
    <xdr:sp macro="" textlink="">
      <xdr:nvSpPr>
        <xdr:cNvPr id="15" name="Rectangle: Rounded Corners 14">
          <a:extLst>
            <a:ext uri="{FF2B5EF4-FFF2-40B4-BE49-F238E27FC236}">
              <a16:creationId xmlns:a16="http://schemas.microsoft.com/office/drawing/2014/main" id="{8E8AF825-6996-4B84-9751-5B89FF6355EC}"/>
            </a:ext>
          </a:extLst>
        </xdr:cNvPr>
        <xdr:cNvSpPr/>
      </xdr:nvSpPr>
      <xdr:spPr>
        <a:xfrm>
          <a:off x="5489667" y="2309308"/>
          <a:ext cx="551302" cy="1635418"/>
        </a:xfrm>
        <a:prstGeom prst="roundRect">
          <a:avLst/>
        </a:prstGeom>
        <a:noFill/>
        <a:ln w="381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1</xdr:col>
      <xdr:colOff>50196</xdr:colOff>
      <xdr:row>24</xdr:row>
      <xdr:rowOff>172115</xdr:rowOff>
    </xdr:from>
    <xdr:to>
      <xdr:col>13</xdr:col>
      <xdr:colOff>27336</xdr:colOff>
      <xdr:row>39</xdr:row>
      <xdr:rowOff>133517</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0E8C9249-7B74-4F87-B86B-7D40E72D2A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9796" y="4561235"/>
              <a:ext cx="7292340" cy="270460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97849</xdr:colOff>
      <xdr:row>29</xdr:row>
      <xdr:rowOff>175260</xdr:rowOff>
    </xdr:from>
    <xdr:to>
      <xdr:col>5</xdr:col>
      <xdr:colOff>56484</xdr:colOff>
      <xdr:row>37</xdr:row>
      <xdr:rowOff>56158</xdr:rowOff>
    </xdr:to>
    <xdr:sp macro="" textlink="">
      <xdr:nvSpPr>
        <xdr:cNvPr id="27" name="Rectangle: Rounded Corners 26">
          <a:extLst>
            <a:ext uri="{FF2B5EF4-FFF2-40B4-BE49-F238E27FC236}">
              <a16:creationId xmlns:a16="http://schemas.microsoft.com/office/drawing/2014/main" id="{BB1F7035-C622-4CEA-ADEC-128A4729FD6E}"/>
            </a:ext>
          </a:extLst>
        </xdr:cNvPr>
        <xdr:cNvSpPr/>
      </xdr:nvSpPr>
      <xdr:spPr>
        <a:xfrm>
          <a:off x="2516897" y="5436689"/>
          <a:ext cx="563397" cy="1332326"/>
        </a:xfrm>
        <a:prstGeom prst="roundRect">
          <a:avLst/>
        </a:prstGeom>
        <a:noFill/>
        <a:ln w="38100"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p>
      </xdr:txBody>
    </xdr:sp>
    <xdr:clientData/>
  </xdr:twoCellAnchor>
  <xdr:twoCellAnchor>
    <xdr:from>
      <xdr:col>7</xdr:col>
      <xdr:colOff>62895</xdr:colOff>
      <xdr:row>30</xdr:row>
      <xdr:rowOff>103629</xdr:rowOff>
    </xdr:from>
    <xdr:to>
      <xdr:col>7</xdr:col>
      <xdr:colOff>580572</xdr:colOff>
      <xdr:row>35</xdr:row>
      <xdr:rowOff>66403</xdr:rowOff>
    </xdr:to>
    <xdr:sp macro="" textlink="">
      <xdr:nvSpPr>
        <xdr:cNvPr id="28" name="Rectangle: Rounded Corners 27">
          <a:extLst>
            <a:ext uri="{FF2B5EF4-FFF2-40B4-BE49-F238E27FC236}">
              <a16:creationId xmlns:a16="http://schemas.microsoft.com/office/drawing/2014/main" id="{4D80762F-3707-4408-982A-B4BDD435EB94}"/>
            </a:ext>
          </a:extLst>
        </xdr:cNvPr>
        <xdr:cNvSpPr/>
      </xdr:nvSpPr>
      <xdr:spPr>
        <a:xfrm>
          <a:off x="4296228" y="5546486"/>
          <a:ext cx="517677" cy="869917"/>
        </a:xfrm>
        <a:prstGeom prst="roundRect">
          <a:avLst/>
        </a:prstGeom>
        <a:noFill/>
        <a:ln w="381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1</xdr:col>
      <xdr:colOff>95249</xdr:colOff>
      <xdr:row>64</xdr:row>
      <xdr:rowOff>70485</xdr:rowOff>
    </xdr:from>
    <xdr:to>
      <xdr:col>12</xdr:col>
      <xdr:colOff>600074</xdr:colOff>
      <xdr:row>68</xdr:row>
      <xdr:rowOff>38100</xdr:rowOff>
    </xdr:to>
    <xdr:sp macro="" textlink="">
      <xdr:nvSpPr>
        <xdr:cNvPr id="33" name="Rectangle 32">
          <a:extLst>
            <a:ext uri="{FF2B5EF4-FFF2-40B4-BE49-F238E27FC236}">
              <a16:creationId xmlns:a16="http://schemas.microsoft.com/office/drawing/2014/main" id="{A61A567D-657A-4A96-A2E9-6F152F1F8D93}"/>
            </a:ext>
          </a:extLst>
        </xdr:cNvPr>
        <xdr:cNvSpPr/>
      </xdr:nvSpPr>
      <xdr:spPr>
        <a:xfrm>
          <a:off x="704849" y="11652885"/>
          <a:ext cx="7210425" cy="69151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300">
              <a:latin typeface="Biome" panose="020B0502040204020203" pitchFamily="34" charset="0"/>
              <a:cs typeface="Biome" panose="020B0502040204020203" pitchFamily="34" charset="0"/>
            </a:rPr>
            <a:t>Based</a:t>
          </a:r>
          <a:r>
            <a:rPr lang="en-IN" sz="1300" baseline="0">
              <a:latin typeface="Biome" panose="020B0502040204020203" pitchFamily="34" charset="0"/>
              <a:cs typeface="Biome" panose="020B0502040204020203" pitchFamily="34" charset="0"/>
            </a:rPr>
            <a:t> on May 2022 to May 2023</a:t>
          </a:r>
        </a:p>
        <a:p>
          <a:pPr algn="l"/>
          <a:r>
            <a:rPr lang="en-IN" sz="1300" baseline="0">
              <a:latin typeface="Biome" panose="020B0502040204020203" pitchFamily="34" charset="0"/>
              <a:cs typeface="Biome" panose="020B0502040204020203" pitchFamily="34" charset="0"/>
            </a:rPr>
            <a:t>Two broad categories were considered within the food category based on usage.</a:t>
          </a:r>
          <a:endParaRPr lang="en-IN" sz="1100"/>
        </a:p>
      </xdr:txBody>
    </xdr:sp>
    <xdr:clientData/>
  </xdr:twoCellAnchor>
  <xdr:twoCellAnchor>
    <xdr:from>
      <xdr:col>13</xdr:col>
      <xdr:colOff>108585</xdr:colOff>
      <xdr:row>64</xdr:row>
      <xdr:rowOff>81915</xdr:rowOff>
    </xdr:from>
    <xdr:to>
      <xdr:col>25</xdr:col>
      <xdr:colOff>85725</xdr:colOff>
      <xdr:row>68</xdr:row>
      <xdr:rowOff>28575</xdr:rowOff>
    </xdr:to>
    <xdr:sp macro="" textlink="">
      <xdr:nvSpPr>
        <xdr:cNvPr id="34" name="Rectangle 33">
          <a:extLst>
            <a:ext uri="{FF2B5EF4-FFF2-40B4-BE49-F238E27FC236}">
              <a16:creationId xmlns:a16="http://schemas.microsoft.com/office/drawing/2014/main" id="{7851A480-A142-456C-8721-8A61580EAD3D}"/>
            </a:ext>
          </a:extLst>
        </xdr:cNvPr>
        <xdr:cNvSpPr/>
      </xdr:nvSpPr>
      <xdr:spPr>
        <a:xfrm>
          <a:off x="8033385" y="11664315"/>
          <a:ext cx="7292340" cy="6705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300">
              <a:latin typeface="Biome" panose="020B0503030204020804" pitchFamily="34" charset="0"/>
              <a:cs typeface="Biome" panose="020B0503030204020804" pitchFamily="34" charset="0"/>
            </a:rPr>
            <a:t>The analysis was conducted across all sectors, encompassing both Basic Food items and Other Food and Intoxicants.</a:t>
          </a:r>
        </a:p>
      </xdr:txBody>
    </xdr:sp>
    <xdr:clientData/>
  </xdr:twoCellAnchor>
  <xdr:twoCellAnchor>
    <xdr:from>
      <xdr:col>13</xdr:col>
      <xdr:colOff>144781</xdr:colOff>
      <xdr:row>9</xdr:row>
      <xdr:rowOff>83820</xdr:rowOff>
    </xdr:from>
    <xdr:to>
      <xdr:col>25</xdr:col>
      <xdr:colOff>72572</xdr:colOff>
      <xdr:row>24</xdr:row>
      <xdr:rowOff>14741</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82281472-18EB-4682-B5DF-53288A4B97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069581" y="1729740"/>
              <a:ext cx="7242991" cy="267412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256902</xdr:colOff>
      <xdr:row>15</xdr:row>
      <xdr:rowOff>21708</xdr:rowOff>
    </xdr:from>
    <xdr:to>
      <xdr:col>14</xdr:col>
      <xdr:colOff>193955</xdr:colOff>
      <xdr:row>24</xdr:row>
      <xdr:rowOff>11207</xdr:rowOff>
    </xdr:to>
    <xdr:sp macro="" textlink="">
      <xdr:nvSpPr>
        <xdr:cNvPr id="36" name="Rectangle: Rounded Corners 35">
          <a:extLst>
            <a:ext uri="{FF2B5EF4-FFF2-40B4-BE49-F238E27FC236}">
              <a16:creationId xmlns:a16="http://schemas.microsoft.com/office/drawing/2014/main" id="{B58E0DCF-B4AB-4708-A1EF-5CAC8853BF90}"/>
            </a:ext>
          </a:extLst>
        </xdr:cNvPr>
        <xdr:cNvSpPr/>
      </xdr:nvSpPr>
      <xdr:spPr>
        <a:xfrm>
          <a:off x="8181702" y="2764908"/>
          <a:ext cx="546653" cy="1635419"/>
        </a:xfrm>
        <a:prstGeom prst="roundRect">
          <a:avLst/>
        </a:prstGeom>
        <a:noFill/>
        <a:ln w="38100"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p>
      </xdr:txBody>
    </xdr:sp>
    <xdr:clientData/>
  </xdr:twoCellAnchor>
  <xdr:twoCellAnchor>
    <xdr:from>
      <xdr:col>19</xdr:col>
      <xdr:colOff>113212</xdr:colOff>
      <xdr:row>12</xdr:row>
      <xdr:rowOff>134951</xdr:rowOff>
    </xdr:from>
    <xdr:to>
      <xdr:col>20</xdr:col>
      <xdr:colOff>104511</xdr:colOff>
      <xdr:row>22</xdr:row>
      <xdr:rowOff>178077</xdr:rowOff>
    </xdr:to>
    <xdr:sp macro="" textlink="">
      <xdr:nvSpPr>
        <xdr:cNvPr id="37" name="Rectangle: Rounded Corners 36">
          <a:extLst>
            <a:ext uri="{FF2B5EF4-FFF2-40B4-BE49-F238E27FC236}">
              <a16:creationId xmlns:a16="http://schemas.microsoft.com/office/drawing/2014/main" id="{BF2C23BA-9D97-4AE5-A030-493AF2CF18BC}"/>
            </a:ext>
          </a:extLst>
        </xdr:cNvPr>
        <xdr:cNvSpPr/>
      </xdr:nvSpPr>
      <xdr:spPr>
        <a:xfrm>
          <a:off x="11695612" y="2329511"/>
          <a:ext cx="600899" cy="1871926"/>
        </a:xfrm>
        <a:prstGeom prst="roundRect">
          <a:avLst/>
        </a:prstGeom>
        <a:noFill/>
        <a:ln w="381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13</xdr:col>
      <xdr:colOff>145143</xdr:colOff>
      <xdr:row>24</xdr:row>
      <xdr:rowOff>167640</xdr:rowOff>
    </xdr:from>
    <xdr:to>
      <xdr:col>25</xdr:col>
      <xdr:colOff>84666</xdr:colOff>
      <xdr:row>39</xdr:row>
      <xdr:rowOff>120953</xdr:rowOff>
    </xdr:to>
    <xdr:graphicFrame macro="">
      <xdr:nvGraphicFramePr>
        <xdr:cNvPr id="38" name="Chart 37">
          <a:extLst>
            <a:ext uri="{FF2B5EF4-FFF2-40B4-BE49-F238E27FC236}">
              <a16:creationId xmlns:a16="http://schemas.microsoft.com/office/drawing/2014/main" id="{765D7862-5047-45AC-98FF-114DD313C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41</xdr:row>
      <xdr:rowOff>161925</xdr:rowOff>
    </xdr:from>
    <xdr:to>
      <xdr:col>13</xdr:col>
      <xdr:colOff>9525</xdr:colOff>
      <xdr:row>59</xdr:row>
      <xdr:rowOff>66675</xdr:rowOff>
    </xdr:to>
    <xdr:sp macro="" textlink="">
      <xdr:nvSpPr>
        <xdr:cNvPr id="40" name="Rectangle 39">
          <a:extLst>
            <a:ext uri="{FF2B5EF4-FFF2-40B4-BE49-F238E27FC236}">
              <a16:creationId xmlns:a16="http://schemas.microsoft.com/office/drawing/2014/main" id="{BDEF884C-C7E6-69B7-4F7B-0CA9E9CE0D33}"/>
            </a:ext>
          </a:extLst>
        </xdr:cNvPr>
        <xdr:cNvSpPr/>
      </xdr:nvSpPr>
      <xdr:spPr>
        <a:xfrm>
          <a:off x="647700" y="7581900"/>
          <a:ext cx="7286625" cy="31623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lvl="0" algn="l"/>
          <a:endParaRPr lang="en-IN" sz="1700"/>
        </a:p>
        <a:p>
          <a:pPr lvl="0"/>
          <a:r>
            <a:rPr lang="en-IN" sz="1700" b="1">
              <a:latin typeface="Amasis MT Pro" panose="02040504050005020304" pitchFamily="18" charset="0"/>
            </a:rPr>
            <a:t>In Basic Food Items</a:t>
          </a:r>
        </a:p>
        <a:p>
          <a:pPr lvl="0"/>
          <a:r>
            <a:rPr lang="en-IN" sz="1700" b="1">
              <a:latin typeface="Amasis MT Pro" panose="02040504050005020304" pitchFamily="18" charset="0"/>
            </a:rPr>
            <a:t>Rural+Urban Sector:</a:t>
          </a:r>
          <a:endParaRPr lang="en-IN" sz="1700">
            <a:latin typeface="Amasis MT Pro" panose="02040504050005020304" pitchFamily="18" charset="0"/>
          </a:endParaRPr>
        </a:p>
        <a:p>
          <a:pPr lvl="0"/>
          <a:r>
            <a:rPr lang="en-IN" sz="1700">
              <a:latin typeface="Amasis MT Pro" panose="02040504050005020304" pitchFamily="18" charset="0"/>
            </a:rPr>
            <a:t>Highest inflation: June 2022</a:t>
          </a:r>
        </a:p>
        <a:p>
          <a:pPr lvl="0"/>
          <a:r>
            <a:rPr lang="en-IN" sz="1700">
              <a:latin typeface="Amasis MT Pro" panose="02040504050005020304" pitchFamily="18" charset="0"/>
            </a:rPr>
            <a:t>Lowest inflation: February 2023</a:t>
          </a:r>
        </a:p>
        <a:p>
          <a:pPr lvl="0"/>
          <a:r>
            <a:rPr lang="en-IN" sz="1700" b="1">
              <a:latin typeface="Amasis MT Pro" panose="02040504050005020304" pitchFamily="18" charset="0"/>
            </a:rPr>
            <a:t>Rural Sector:</a:t>
          </a:r>
          <a:endParaRPr lang="en-IN" sz="1700">
            <a:latin typeface="Amasis MT Pro" panose="02040504050005020304" pitchFamily="18" charset="0"/>
          </a:endParaRPr>
        </a:p>
        <a:p>
          <a:pPr lvl="0"/>
          <a:r>
            <a:rPr lang="en-IN" sz="1700">
              <a:latin typeface="Amasis MT Pro" panose="02040504050005020304" pitchFamily="18" charset="0"/>
            </a:rPr>
            <a:t>Highest inflation: June 2022</a:t>
          </a:r>
        </a:p>
        <a:p>
          <a:pPr lvl="0"/>
          <a:r>
            <a:rPr lang="en-IN" sz="1700">
              <a:latin typeface="Amasis MT Pro" panose="02040504050005020304" pitchFamily="18" charset="0"/>
            </a:rPr>
            <a:t>Lowest inflation: February 2023</a:t>
          </a:r>
        </a:p>
        <a:p>
          <a:pPr lvl="0"/>
          <a:r>
            <a:rPr lang="en-IN" sz="1700" b="1">
              <a:latin typeface="Amasis MT Pro" panose="02040504050005020304" pitchFamily="18" charset="0"/>
            </a:rPr>
            <a:t>Urban Sector:</a:t>
          </a:r>
          <a:endParaRPr lang="en-IN" sz="1700">
            <a:latin typeface="Amasis MT Pro" panose="02040504050005020304" pitchFamily="18" charset="0"/>
          </a:endParaRPr>
        </a:p>
        <a:p>
          <a:pPr lvl="0"/>
          <a:r>
            <a:rPr lang="en-IN" sz="1700">
              <a:latin typeface="Amasis MT Pro" panose="02040504050005020304" pitchFamily="18" charset="0"/>
            </a:rPr>
            <a:t>Highest inflation: June 2022</a:t>
          </a:r>
        </a:p>
        <a:p>
          <a:pPr lvl="0"/>
          <a:r>
            <a:rPr lang="en-IN" sz="1700">
              <a:latin typeface="Amasis MT Pro" panose="02040504050005020304" pitchFamily="18" charset="0"/>
            </a:rPr>
            <a:t>Lowest inflation: December 2022</a:t>
          </a:r>
        </a:p>
      </xdr:txBody>
    </xdr:sp>
    <xdr:clientData/>
  </xdr:twoCellAnchor>
  <xdr:twoCellAnchor>
    <xdr:from>
      <xdr:col>1</xdr:col>
      <xdr:colOff>28575</xdr:colOff>
      <xdr:row>40</xdr:row>
      <xdr:rowOff>66675</xdr:rowOff>
    </xdr:from>
    <xdr:to>
      <xdr:col>5</xdr:col>
      <xdr:colOff>19050</xdr:colOff>
      <xdr:row>43</xdr:row>
      <xdr:rowOff>104775</xdr:rowOff>
    </xdr:to>
    <xdr:sp macro="" textlink="">
      <xdr:nvSpPr>
        <xdr:cNvPr id="39" name="Rectangle 38">
          <a:extLst>
            <a:ext uri="{FF2B5EF4-FFF2-40B4-BE49-F238E27FC236}">
              <a16:creationId xmlns:a16="http://schemas.microsoft.com/office/drawing/2014/main" id="{9420DF85-0A4E-16AD-CF3F-802DE9AEE4D1}"/>
            </a:ext>
          </a:extLst>
        </xdr:cNvPr>
        <xdr:cNvSpPr/>
      </xdr:nvSpPr>
      <xdr:spPr>
        <a:xfrm>
          <a:off x="638175" y="7305675"/>
          <a:ext cx="2428875" cy="5810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accent1">
                  <a:lumMod val="20000"/>
                  <a:lumOff val="80000"/>
                </a:schemeClr>
              </a:solidFill>
              <a:latin typeface="ADLaM Display" panose="02010000000000000000" pitchFamily="2" charset="0"/>
              <a:ea typeface="ADLaM Display" panose="02010000000000000000" pitchFamily="2" charset="0"/>
              <a:cs typeface="ADLaM Display" panose="02010000000000000000" pitchFamily="2" charset="0"/>
            </a:rPr>
            <a:t>Insights</a:t>
          </a:r>
        </a:p>
      </xdr:txBody>
    </xdr:sp>
    <xdr:clientData/>
  </xdr:twoCellAnchor>
  <xdr:twoCellAnchor>
    <xdr:from>
      <xdr:col>13</xdr:col>
      <xdr:colOff>133350</xdr:colOff>
      <xdr:row>41</xdr:row>
      <xdr:rowOff>161925</xdr:rowOff>
    </xdr:from>
    <xdr:to>
      <xdr:col>25</xdr:col>
      <xdr:colOff>104775</xdr:colOff>
      <xdr:row>59</xdr:row>
      <xdr:rowOff>47625</xdr:rowOff>
    </xdr:to>
    <xdr:sp macro="" textlink="">
      <xdr:nvSpPr>
        <xdr:cNvPr id="41" name="Rectangle 40">
          <a:extLst>
            <a:ext uri="{FF2B5EF4-FFF2-40B4-BE49-F238E27FC236}">
              <a16:creationId xmlns:a16="http://schemas.microsoft.com/office/drawing/2014/main" id="{55FF93BC-EE3E-44A0-989B-BA0D862B8C55}"/>
            </a:ext>
          </a:extLst>
        </xdr:cNvPr>
        <xdr:cNvSpPr/>
      </xdr:nvSpPr>
      <xdr:spPr>
        <a:xfrm>
          <a:off x="8058150" y="7581900"/>
          <a:ext cx="7286625" cy="314325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700">
            <a:latin typeface="Amasis MT Pro" panose="02040504050005020304" pitchFamily="18" charset="0"/>
          </a:endParaRPr>
        </a:p>
        <a:p>
          <a:r>
            <a:rPr lang="en-IN" sz="1700" b="1">
              <a:latin typeface="Amasis MT Pro" panose="02040504050005020304" pitchFamily="18" charset="0"/>
            </a:rPr>
            <a:t>Other Food and Intoxicants:</a:t>
          </a:r>
        </a:p>
        <a:p>
          <a:r>
            <a:rPr lang="en-IN" sz="1700">
              <a:latin typeface="Amasis MT Pro" panose="02040504050005020304" pitchFamily="18" charset="0"/>
            </a:rPr>
            <a:t>Highest inflation in all sectors: September 2022</a:t>
          </a:r>
        </a:p>
        <a:p>
          <a:r>
            <a:rPr lang="en-IN" sz="1700">
              <a:latin typeface="Amasis MT Pro" panose="02040504050005020304" pitchFamily="18" charset="0"/>
            </a:rPr>
            <a:t>Lowest inflation in all sectors: December 2022</a:t>
          </a:r>
        </a:p>
        <a:p>
          <a:endParaRPr lang="en-IN" sz="1700">
            <a:latin typeface="Amasis MT Pro" panose="02040504050005020304" pitchFamily="18" charset="0"/>
          </a:endParaRPr>
        </a:p>
        <a:p>
          <a:r>
            <a:rPr lang="en-IN" sz="1600" b="1" i="0">
              <a:latin typeface="Amasis MT Pro" panose="02040504050005020304" pitchFamily="18" charset="0"/>
            </a:rPr>
            <a:t>Highest Inflation observed</a:t>
          </a:r>
          <a:r>
            <a:rPr lang="en-IN" sz="1600" b="1" i="0" baseline="0">
              <a:latin typeface="Amasis MT Pro" panose="02040504050005020304" pitchFamily="18" charset="0"/>
            </a:rPr>
            <a:t> in Category</a:t>
          </a:r>
          <a:r>
            <a:rPr lang="en-IN" sz="1600" b="1" i="0">
              <a:latin typeface="Amasis MT Pro" panose="02040504050005020304" pitchFamily="18" charset="0"/>
            </a:rPr>
            <a:t>:</a:t>
          </a:r>
        </a:p>
        <a:p>
          <a:r>
            <a:rPr lang="en-IN" sz="1600" b="0" i="0">
              <a:latin typeface="Amasis MT Pro" panose="02040504050005020304" pitchFamily="18" charset="0"/>
            </a:rPr>
            <a:t>  Spices</a:t>
          </a:r>
        </a:p>
        <a:p>
          <a:r>
            <a:rPr lang="en-IN" sz="1600" b="0" i="0">
              <a:latin typeface="Amasis MT Pro" panose="02040504050005020304" pitchFamily="18" charset="0"/>
            </a:rPr>
            <a:t>  Cereals and products</a:t>
          </a:r>
        </a:p>
        <a:p>
          <a:r>
            <a:rPr lang="en-IN" sz="1600" b="1" i="0">
              <a:latin typeface="Amasis MT Pro" panose="02040504050005020304" pitchFamily="18" charset="0"/>
            </a:rPr>
            <a:t>Lowest Inflation </a:t>
          </a:r>
          <a:r>
            <a:rPr kumimoji="0" lang="en-IN" sz="1600" b="1" i="0" u="none" strike="noStrike" kern="0" cap="none" spc="0" normalizeH="0" baseline="0" noProof="0">
              <a:ln>
                <a:noFill/>
              </a:ln>
              <a:solidFill>
                <a:prstClr val="black"/>
              </a:solidFill>
              <a:effectLst/>
              <a:uLnTx/>
              <a:uFillTx/>
              <a:latin typeface="Amasis MT Pro" panose="02040504050005020304" pitchFamily="18" charset="0"/>
              <a:ea typeface="+mn-ea"/>
              <a:cs typeface="+mn-cs"/>
            </a:rPr>
            <a:t>observed in Category</a:t>
          </a:r>
          <a:r>
            <a:rPr lang="en-IN" sz="1600" i="0">
              <a:latin typeface="Amasis MT Pro" panose="02040504050005020304" pitchFamily="18" charset="0"/>
            </a:rPr>
            <a:t>:</a:t>
          </a:r>
        </a:p>
        <a:p>
          <a:r>
            <a:rPr lang="en-IN" sz="1600" i="0">
              <a:latin typeface="Amasis MT Pro" panose="02040504050005020304" pitchFamily="18" charset="0"/>
            </a:rPr>
            <a:t>  Oil and fat</a:t>
          </a:r>
        </a:p>
        <a:p>
          <a:r>
            <a:rPr lang="en-IN" sz="1600" i="0">
              <a:latin typeface="Amasis MT Pro" panose="02040504050005020304" pitchFamily="18" charset="0"/>
            </a:rPr>
            <a:t>  Vegetables</a:t>
          </a:r>
        </a:p>
        <a:p>
          <a:endParaRPr lang="en-IN" sz="1700">
            <a:latin typeface="Amasis MT Pro" panose="02040504050005020304" pitchFamily="18" charset="0"/>
          </a:endParaRPr>
        </a:p>
        <a:p>
          <a:endParaRPr lang="en-IN" sz="1700">
            <a:latin typeface="Amasis MT Pro" panose="02040504050005020304" pitchFamily="18" charset="0"/>
          </a:endParaRPr>
        </a:p>
        <a:p>
          <a:endParaRPr lang="en-IN" sz="1700">
            <a:latin typeface="Amasis MT Pro" panose="02040504050005020304" pitchFamily="18" charset="0"/>
          </a:endParaRPr>
        </a:p>
      </xdr:txBody>
    </xdr:sp>
    <xdr:clientData/>
  </xdr:twoCellAnchor>
  <xdr:twoCellAnchor>
    <xdr:from>
      <xdr:col>13</xdr:col>
      <xdr:colOff>123825</xdr:colOff>
      <xdr:row>40</xdr:row>
      <xdr:rowOff>66675</xdr:rowOff>
    </xdr:from>
    <xdr:to>
      <xdr:col>17</xdr:col>
      <xdr:colOff>114300</xdr:colOff>
      <xdr:row>43</xdr:row>
      <xdr:rowOff>104775</xdr:rowOff>
    </xdr:to>
    <xdr:sp macro="" textlink="">
      <xdr:nvSpPr>
        <xdr:cNvPr id="42" name="Rectangle 41">
          <a:extLst>
            <a:ext uri="{FF2B5EF4-FFF2-40B4-BE49-F238E27FC236}">
              <a16:creationId xmlns:a16="http://schemas.microsoft.com/office/drawing/2014/main" id="{30FB5895-33A8-47A2-9BF8-23658F760560}"/>
            </a:ext>
          </a:extLst>
        </xdr:cNvPr>
        <xdr:cNvSpPr/>
      </xdr:nvSpPr>
      <xdr:spPr>
        <a:xfrm>
          <a:off x="8048625" y="7305675"/>
          <a:ext cx="2428875" cy="5810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rgbClr val="156082">
                  <a:lumMod val="20000"/>
                  <a:lumOff val="80000"/>
                </a:srgbClr>
              </a:solidFill>
              <a:effectLst/>
              <a:uLnTx/>
              <a:uFillTx/>
              <a:latin typeface="ADLaM Display" panose="02010000000000000000" pitchFamily="2" charset="0"/>
              <a:ea typeface="ADLaM Display" panose="02010000000000000000" pitchFamily="2" charset="0"/>
              <a:cs typeface="ADLaM Display" panose="02010000000000000000" pitchFamily="2" charset="0"/>
            </a:rPr>
            <a:t>Insights</a:t>
          </a:r>
        </a:p>
      </xdr:txBody>
    </xdr:sp>
    <xdr:clientData/>
  </xdr:twoCellAnchor>
  <xdr:twoCellAnchor>
    <xdr:from>
      <xdr:col>1</xdr:col>
      <xdr:colOff>34289</xdr:colOff>
      <xdr:row>60</xdr:row>
      <xdr:rowOff>5715</xdr:rowOff>
    </xdr:from>
    <xdr:to>
      <xdr:col>25</xdr:col>
      <xdr:colOff>123824</xdr:colOff>
      <xdr:row>63</xdr:row>
      <xdr:rowOff>36195</xdr:rowOff>
    </xdr:to>
    <xdr:sp macro="" textlink="">
      <xdr:nvSpPr>
        <xdr:cNvPr id="43" name="Rectangle: Rounded Corners 42">
          <a:extLst>
            <a:ext uri="{FF2B5EF4-FFF2-40B4-BE49-F238E27FC236}">
              <a16:creationId xmlns:a16="http://schemas.microsoft.com/office/drawing/2014/main" id="{54E0304B-D900-4AD6-95B5-75980F7409A3}"/>
            </a:ext>
          </a:extLst>
        </xdr:cNvPr>
        <xdr:cNvSpPr/>
      </xdr:nvSpPr>
      <xdr:spPr>
        <a:xfrm>
          <a:off x="643889" y="10864215"/>
          <a:ext cx="14719935" cy="57340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2200"/>
            <a:t>The inflation rate reached its peak in June across most sectors, with spices contributing the most significantly to this increase</a:t>
          </a: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0.33877</cdr:x>
      <cdr:y>0.32148</cdr:y>
    </cdr:from>
    <cdr:to>
      <cdr:x>0.4018</cdr:x>
      <cdr:y>0.69016</cdr:y>
    </cdr:to>
    <cdr:sp macro="" textlink="">
      <cdr:nvSpPr>
        <cdr:cNvPr id="2" name="Rectangle 1">
          <a:extLst xmlns:a="http://schemas.openxmlformats.org/drawingml/2006/main">
            <a:ext uri="{FF2B5EF4-FFF2-40B4-BE49-F238E27FC236}">
              <a16:creationId xmlns:a16="http://schemas.microsoft.com/office/drawing/2014/main" id="{4B6A4647-0950-A67B-6DC6-C6D6AC1954DB}"/>
            </a:ext>
          </a:extLst>
        </cdr:cNvPr>
        <cdr:cNvSpPr/>
      </cdr:nvSpPr>
      <cdr:spPr>
        <a:xfrm xmlns:a="http://schemas.openxmlformats.org/drawingml/2006/main">
          <a:off x="2478146" y="855937"/>
          <a:ext cx="461077" cy="981617"/>
        </a:xfrm>
        <a:prstGeom xmlns:a="http://schemas.openxmlformats.org/drawingml/2006/main" prst="rect">
          <a:avLst/>
        </a:prstGeom>
        <a:noFill xmlns:a="http://schemas.openxmlformats.org/drawingml/2006/main"/>
        <a:ln xmlns:a="http://schemas.openxmlformats.org/drawingml/2006/main" w="38100" cap="flat" cmpd="sng" algn="ctr">
          <a:solidFill>
            <a:schemeClr val="accent6"/>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6"/>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2"/>
              </a:solidFill>
              <a:latin typeface="+mn-lt"/>
              <a:ea typeface="+mn-ea"/>
              <a:cs typeface="+mn-cs"/>
            </a:defRPr>
          </a:lvl1pPr>
          <a:lvl2pPr marL="457200" indent="0">
            <a:defRPr sz="1100">
              <a:solidFill>
                <a:schemeClr val="accent2"/>
              </a:solidFill>
              <a:latin typeface="+mn-lt"/>
              <a:ea typeface="+mn-ea"/>
              <a:cs typeface="+mn-cs"/>
            </a:defRPr>
          </a:lvl2pPr>
          <a:lvl3pPr marL="914400" indent="0">
            <a:defRPr sz="1100">
              <a:solidFill>
                <a:schemeClr val="accent2"/>
              </a:solidFill>
              <a:latin typeface="+mn-lt"/>
              <a:ea typeface="+mn-ea"/>
              <a:cs typeface="+mn-cs"/>
            </a:defRPr>
          </a:lvl3pPr>
          <a:lvl4pPr marL="1371600" indent="0">
            <a:defRPr sz="1100">
              <a:solidFill>
                <a:schemeClr val="accent2"/>
              </a:solidFill>
              <a:latin typeface="+mn-lt"/>
              <a:ea typeface="+mn-ea"/>
              <a:cs typeface="+mn-cs"/>
            </a:defRPr>
          </a:lvl4pPr>
          <a:lvl5pPr marL="1828800" indent="0">
            <a:defRPr sz="1100">
              <a:solidFill>
                <a:schemeClr val="accent2"/>
              </a:solidFill>
              <a:latin typeface="+mn-lt"/>
              <a:ea typeface="+mn-ea"/>
              <a:cs typeface="+mn-cs"/>
            </a:defRPr>
          </a:lvl5pPr>
          <a:lvl6pPr marL="2286000" indent="0">
            <a:defRPr sz="1100">
              <a:solidFill>
                <a:schemeClr val="accent2"/>
              </a:solidFill>
              <a:latin typeface="+mn-lt"/>
              <a:ea typeface="+mn-ea"/>
              <a:cs typeface="+mn-cs"/>
            </a:defRPr>
          </a:lvl6pPr>
          <a:lvl7pPr marL="2743200" indent="0">
            <a:defRPr sz="1100">
              <a:solidFill>
                <a:schemeClr val="accent2"/>
              </a:solidFill>
              <a:latin typeface="+mn-lt"/>
              <a:ea typeface="+mn-ea"/>
              <a:cs typeface="+mn-cs"/>
            </a:defRPr>
          </a:lvl7pPr>
          <a:lvl8pPr marL="3200400" indent="0">
            <a:defRPr sz="1100">
              <a:solidFill>
                <a:schemeClr val="accent2"/>
              </a:solidFill>
              <a:latin typeface="+mn-lt"/>
              <a:ea typeface="+mn-ea"/>
              <a:cs typeface="+mn-cs"/>
            </a:defRPr>
          </a:lvl8pPr>
          <a:lvl9pPr marL="3657600" indent="0">
            <a:defRPr sz="1100">
              <a:solidFill>
                <a:schemeClr val="accent2"/>
              </a:solidFill>
              <a:latin typeface="+mn-lt"/>
              <a:ea typeface="+mn-ea"/>
              <a:cs typeface="+mn-cs"/>
            </a:defRPr>
          </a:lvl9pPr>
        </a:lstStyle>
        <a:p xmlns:a="http://schemas.openxmlformats.org/drawingml/2006/main">
          <a:pPr algn="l"/>
          <a:endParaRPr lang="en-IN" sz="1200" b="1" cap="none" spc="0">
            <a:ln w="22225">
              <a:solidFill>
                <a:schemeClr val="accent2"/>
              </a:solidFill>
              <a:prstDash val="solid"/>
            </a:ln>
            <a:solidFill>
              <a:schemeClr val="accent2">
                <a:lumMod val="40000"/>
                <a:lumOff val="60000"/>
              </a:schemeClr>
            </a:solidFill>
            <a:effectLst/>
          </a:endParaRPr>
        </a:p>
      </cdr:txBody>
    </cdr:sp>
  </cdr:relSizeAnchor>
  <cdr:relSizeAnchor xmlns:cdr="http://schemas.openxmlformats.org/drawingml/2006/chartDrawing">
    <cdr:from>
      <cdr:x>0.46953</cdr:x>
      <cdr:y>0.28187</cdr:y>
    </cdr:from>
    <cdr:to>
      <cdr:x>0.53256</cdr:x>
      <cdr:y>0.65054</cdr:y>
    </cdr:to>
    <cdr:sp macro="" textlink="">
      <cdr:nvSpPr>
        <cdr:cNvPr id="3" name="Rectangle 2">
          <a:extLst xmlns:a="http://schemas.openxmlformats.org/drawingml/2006/main">
            <a:ext uri="{FF2B5EF4-FFF2-40B4-BE49-F238E27FC236}">
              <a16:creationId xmlns:a16="http://schemas.microsoft.com/office/drawing/2014/main" id="{EBAD4903-3409-B3CA-C6F7-E4C7ADAF7F20}"/>
            </a:ext>
          </a:extLst>
        </cdr:cNvPr>
        <cdr:cNvSpPr/>
      </cdr:nvSpPr>
      <cdr:spPr>
        <a:xfrm xmlns:a="http://schemas.openxmlformats.org/drawingml/2006/main">
          <a:off x="3434694" y="750490"/>
          <a:ext cx="461077" cy="981591"/>
        </a:xfrm>
        <a:prstGeom xmlns:a="http://schemas.openxmlformats.org/drawingml/2006/main" prst="rect">
          <a:avLst/>
        </a:prstGeom>
        <a:noFill xmlns:a="http://schemas.openxmlformats.org/drawingml/2006/main"/>
        <a:ln xmlns:a="http://schemas.openxmlformats.org/drawingml/2006/main" w="38100" cap="flat" cmpd="sng" algn="ctr">
          <a:solidFill>
            <a:schemeClr val="accent6"/>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6"/>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6"/>
              </a:solidFill>
              <a:latin typeface="+mn-lt"/>
              <a:ea typeface="+mn-ea"/>
              <a:cs typeface="+mn-cs"/>
            </a:defRPr>
          </a:lvl1pPr>
          <a:lvl2pPr marL="457200" indent="0">
            <a:defRPr sz="1100">
              <a:solidFill>
                <a:schemeClr val="accent6"/>
              </a:solidFill>
              <a:latin typeface="+mn-lt"/>
              <a:ea typeface="+mn-ea"/>
              <a:cs typeface="+mn-cs"/>
            </a:defRPr>
          </a:lvl2pPr>
          <a:lvl3pPr marL="914400" indent="0">
            <a:defRPr sz="1100">
              <a:solidFill>
                <a:schemeClr val="accent6"/>
              </a:solidFill>
              <a:latin typeface="+mn-lt"/>
              <a:ea typeface="+mn-ea"/>
              <a:cs typeface="+mn-cs"/>
            </a:defRPr>
          </a:lvl3pPr>
          <a:lvl4pPr marL="1371600" indent="0">
            <a:defRPr sz="1100">
              <a:solidFill>
                <a:schemeClr val="accent6"/>
              </a:solidFill>
              <a:latin typeface="+mn-lt"/>
              <a:ea typeface="+mn-ea"/>
              <a:cs typeface="+mn-cs"/>
            </a:defRPr>
          </a:lvl4pPr>
          <a:lvl5pPr marL="1828800" indent="0">
            <a:defRPr sz="1100">
              <a:solidFill>
                <a:schemeClr val="accent6"/>
              </a:solidFill>
              <a:latin typeface="+mn-lt"/>
              <a:ea typeface="+mn-ea"/>
              <a:cs typeface="+mn-cs"/>
            </a:defRPr>
          </a:lvl5pPr>
          <a:lvl6pPr marL="2286000" indent="0">
            <a:defRPr sz="1100">
              <a:solidFill>
                <a:schemeClr val="accent6"/>
              </a:solidFill>
              <a:latin typeface="+mn-lt"/>
              <a:ea typeface="+mn-ea"/>
              <a:cs typeface="+mn-cs"/>
            </a:defRPr>
          </a:lvl6pPr>
          <a:lvl7pPr marL="2743200" indent="0">
            <a:defRPr sz="1100">
              <a:solidFill>
                <a:schemeClr val="accent6"/>
              </a:solidFill>
              <a:latin typeface="+mn-lt"/>
              <a:ea typeface="+mn-ea"/>
              <a:cs typeface="+mn-cs"/>
            </a:defRPr>
          </a:lvl7pPr>
          <a:lvl8pPr marL="3200400" indent="0">
            <a:defRPr sz="1100">
              <a:solidFill>
                <a:schemeClr val="accent6"/>
              </a:solidFill>
              <a:latin typeface="+mn-lt"/>
              <a:ea typeface="+mn-ea"/>
              <a:cs typeface="+mn-cs"/>
            </a:defRPr>
          </a:lvl8pPr>
          <a:lvl9pPr marL="3657600" indent="0">
            <a:defRPr sz="1100">
              <a:solidFill>
                <a:schemeClr val="accent6"/>
              </a:solidFill>
              <a:latin typeface="+mn-lt"/>
              <a:ea typeface="+mn-ea"/>
              <a:cs typeface="+mn-cs"/>
            </a:defRPr>
          </a:lvl9pPr>
        </a:lstStyle>
        <a:p xmlns:a="http://schemas.openxmlformats.org/drawingml/2006/main">
          <a:pPr algn="l"/>
          <a:endParaRPr lang="en-IN" sz="1200" b="1" cap="none" spc="0">
            <a:ln w="22225">
              <a:solidFill>
                <a:schemeClr val="accent2"/>
              </a:solidFill>
              <a:prstDash val="solid"/>
            </a:ln>
            <a:solidFill>
              <a:schemeClr val="accent2">
                <a:lumMod val="40000"/>
                <a:lumOff val="60000"/>
              </a:schemeClr>
            </a:solidFill>
            <a:effectLst/>
          </a:endParaRPr>
        </a:p>
      </cdr:txBody>
    </cdr:sp>
  </cdr:relSizeAnchor>
  <cdr:relSizeAnchor xmlns:cdr="http://schemas.openxmlformats.org/drawingml/2006/chartDrawing">
    <cdr:from>
      <cdr:x>0.084</cdr:x>
      <cdr:y>0.2353</cdr:y>
    </cdr:from>
    <cdr:to>
      <cdr:x>0.15089</cdr:x>
      <cdr:y>0.51567</cdr:y>
    </cdr:to>
    <cdr:sp macro="" textlink="">
      <cdr:nvSpPr>
        <cdr:cNvPr id="4" name="Rectangle: Rounded Corners 3">
          <a:extLst xmlns:a="http://schemas.openxmlformats.org/drawingml/2006/main">
            <a:ext uri="{FF2B5EF4-FFF2-40B4-BE49-F238E27FC236}">
              <a16:creationId xmlns:a16="http://schemas.microsoft.com/office/drawing/2014/main" id="{BF2C23BA-9D97-4AE5-A030-493AF2CF18BC}"/>
            </a:ext>
          </a:extLst>
        </cdr:cNvPr>
        <cdr:cNvSpPr/>
      </cdr:nvSpPr>
      <cdr:spPr>
        <a:xfrm xmlns:a="http://schemas.openxmlformats.org/drawingml/2006/main">
          <a:off x="609413" y="627768"/>
          <a:ext cx="485273" cy="747997"/>
        </a:xfrm>
        <a:prstGeom xmlns:a="http://schemas.openxmlformats.org/drawingml/2006/main" prst="roundRect">
          <a:avLst/>
        </a:prstGeom>
        <a:noFill xmlns:a="http://schemas.openxmlformats.org/drawingml/2006/main"/>
        <a:ln xmlns:a="http://schemas.openxmlformats.org/drawingml/2006/main" w="38100" cap="flat" cmpd="sng" algn="ctr">
          <a:solidFill>
            <a:schemeClr val="accent2"/>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2"/>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2"/>
              </a:solidFill>
              <a:latin typeface="+mn-lt"/>
              <a:ea typeface="+mn-ea"/>
              <a:cs typeface="+mn-cs"/>
            </a:defRPr>
          </a:lvl1pPr>
          <a:lvl2pPr marL="457200" indent="0">
            <a:defRPr sz="1100">
              <a:solidFill>
                <a:schemeClr val="accent2"/>
              </a:solidFill>
              <a:latin typeface="+mn-lt"/>
              <a:ea typeface="+mn-ea"/>
              <a:cs typeface="+mn-cs"/>
            </a:defRPr>
          </a:lvl2pPr>
          <a:lvl3pPr marL="914400" indent="0">
            <a:defRPr sz="1100">
              <a:solidFill>
                <a:schemeClr val="accent2"/>
              </a:solidFill>
              <a:latin typeface="+mn-lt"/>
              <a:ea typeface="+mn-ea"/>
              <a:cs typeface="+mn-cs"/>
            </a:defRPr>
          </a:lvl3pPr>
          <a:lvl4pPr marL="1371600" indent="0">
            <a:defRPr sz="1100">
              <a:solidFill>
                <a:schemeClr val="accent2"/>
              </a:solidFill>
              <a:latin typeface="+mn-lt"/>
              <a:ea typeface="+mn-ea"/>
              <a:cs typeface="+mn-cs"/>
            </a:defRPr>
          </a:lvl4pPr>
          <a:lvl5pPr marL="1828800" indent="0">
            <a:defRPr sz="1100">
              <a:solidFill>
                <a:schemeClr val="accent2"/>
              </a:solidFill>
              <a:latin typeface="+mn-lt"/>
              <a:ea typeface="+mn-ea"/>
              <a:cs typeface="+mn-cs"/>
            </a:defRPr>
          </a:lvl5pPr>
          <a:lvl6pPr marL="2286000" indent="0">
            <a:defRPr sz="1100">
              <a:solidFill>
                <a:schemeClr val="accent2"/>
              </a:solidFill>
              <a:latin typeface="+mn-lt"/>
              <a:ea typeface="+mn-ea"/>
              <a:cs typeface="+mn-cs"/>
            </a:defRPr>
          </a:lvl6pPr>
          <a:lvl7pPr marL="2743200" indent="0">
            <a:defRPr sz="1100">
              <a:solidFill>
                <a:schemeClr val="accent2"/>
              </a:solidFill>
              <a:latin typeface="+mn-lt"/>
              <a:ea typeface="+mn-ea"/>
              <a:cs typeface="+mn-cs"/>
            </a:defRPr>
          </a:lvl7pPr>
          <a:lvl8pPr marL="3200400" indent="0">
            <a:defRPr sz="1100">
              <a:solidFill>
                <a:schemeClr val="accent2"/>
              </a:solidFill>
              <a:latin typeface="+mn-lt"/>
              <a:ea typeface="+mn-ea"/>
              <a:cs typeface="+mn-cs"/>
            </a:defRPr>
          </a:lvl8pPr>
          <a:lvl9pPr marL="3657600" indent="0">
            <a:defRPr sz="1100">
              <a:solidFill>
                <a:schemeClr val="accent2"/>
              </a:solidFill>
              <a:latin typeface="+mn-lt"/>
              <a:ea typeface="+mn-ea"/>
              <a:cs typeface="+mn-cs"/>
            </a:defRPr>
          </a:lvl9pPr>
        </a:lstStyle>
        <a:p xmlns:a="http://schemas.openxmlformats.org/drawingml/2006/main">
          <a:pPr algn="l"/>
          <a:endParaRPr lang="en-IN" sz="1100"/>
        </a:p>
      </cdr:txBody>
    </cdr:sp>
  </cdr:relSizeAnchor>
  <cdr:relSizeAnchor xmlns:cdr="http://schemas.openxmlformats.org/drawingml/2006/chartDrawing">
    <cdr:from>
      <cdr:x>0.59025</cdr:x>
      <cdr:y>0.14923</cdr:y>
    </cdr:from>
    <cdr:to>
      <cdr:x>0.67308</cdr:x>
      <cdr:y>0.57493</cdr:y>
    </cdr:to>
    <cdr:sp macro="" textlink="">
      <cdr:nvSpPr>
        <cdr:cNvPr id="5" name="Rectangle: Rounded Corners 4">
          <a:extLst xmlns:a="http://schemas.openxmlformats.org/drawingml/2006/main">
            <a:ext uri="{FF2B5EF4-FFF2-40B4-BE49-F238E27FC236}">
              <a16:creationId xmlns:a16="http://schemas.microsoft.com/office/drawing/2014/main" id="{BF2C23BA-9D97-4AE5-A030-493AF2CF18BC}"/>
            </a:ext>
          </a:extLst>
        </cdr:cNvPr>
        <cdr:cNvSpPr/>
      </cdr:nvSpPr>
      <cdr:spPr>
        <a:xfrm xmlns:a="http://schemas.openxmlformats.org/drawingml/2006/main">
          <a:off x="4247847" y="399143"/>
          <a:ext cx="596061" cy="1138645"/>
        </a:xfrm>
        <a:prstGeom xmlns:a="http://schemas.openxmlformats.org/drawingml/2006/main" prst="roundRect">
          <a:avLst/>
        </a:prstGeom>
        <a:noFill xmlns:a="http://schemas.openxmlformats.org/drawingml/2006/main"/>
        <a:ln xmlns:a="http://schemas.openxmlformats.org/drawingml/2006/main" w="38100" cap="flat" cmpd="sng" algn="ctr">
          <a:solidFill>
            <a:schemeClr val="accent2"/>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2"/>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2"/>
              </a:solidFill>
              <a:latin typeface="+mn-lt"/>
              <a:ea typeface="+mn-ea"/>
              <a:cs typeface="+mn-cs"/>
            </a:defRPr>
          </a:lvl1pPr>
          <a:lvl2pPr marL="457200" indent="0">
            <a:defRPr sz="1100">
              <a:solidFill>
                <a:schemeClr val="accent2"/>
              </a:solidFill>
              <a:latin typeface="+mn-lt"/>
              <a:ea typeface="+mn-ea"/>
              <a:cs typeface="+mn-cs"/>
            </a:defRPr>
          </a:lvl2pPr>
          <a:lvl3pPr marL="914400" indent="0">
            <a:defRPr sz="1100">
              <a:solidFill>
                <a:schemeClr val="accent2"/>
              </a:solidFill>
              <a:latin typeface="+mn-lt"/>
              <a:ea typeface="+mn-ea"/>
              <a:cs typeface="+mn-cs"/>
            </a:defRPr>
          </a:lvl3pPr>
          <a:lvl4pPr marL="1371600" indent="0">
            <a:defRPr sz="1100">
              <a:solidFill>
                <a:schemeClr val="accent2"/>
              </a:solidFill>
              <a:latin typeface="+mn-lt"/>
              <a:ea typeface="+mn-ea"/>
              <a:cs typeface="+mn-cs"/>
            </a:defRPr>
          </a:lvl4pPr>
          <a:lvl5pPr marL="1828800" indent="0">
            <a:defRPr sz="1100">
              <a:solidFill>
                <a:schemeClr val="accent2"/>
              </a:solidFill>
              <a:latin typeface="+mn-lt"/>
              <a:ea typeface="+mn-ea"/>
              <a:cs typeface="+mn-cs"/>
            </a:defRPr>
          </a:lvl5pPr>
          <a:lvl6pPr marL="2286000" indent="0">
            <a:defRPr sz="1100">
              <a:solidFill>
                <a:schemeClr val="accent2"/>
              </a:solidFill>
              <a:latin typeface="+mn-lt"/>
              <a:ea typeface="+mn-ea"/>
              <a:cs typeface="+mn-cs"/>
            </a:defRPr>
          </a:lvl6pPr>
          <a:lvl7pPr marL="2743200" indent="0">
            <a:defRPr sz="1100">
              <a:solidFill>
                <a:schemeClr val="accent2"/>
              </a:solidFill>
              <a:latin typeface="+mn-lt"/>
              <a:ea typeface="+mn-ea"/>
              <a:cs typeface="+mn-cs"/>
            </a:defRPr>
          </a:lvl7pPr>
          <a:lvl8pPr marL="3200400" indent="0">
            <a:defRPr sz="1100">
              <a:solidFill>
                <a:schemeClr val="accent2"/>
              </a:solidFill>
              <a:latin typeface="+mn-lt"/>
              <a:ea typeface="+mn-ea"/>
              <a:cs typeface="+mn-cs"/>
            </a:defRPr>
          </a:lvl8pPr>
          <a:lvl9pPr marL="3657600" indent="0">
            <a:defRPr sz="1100">
              <a:solidFill>
                <a:schemeClr val="accent2"/>
              </a:solidFill>
              <a:latin typeface="+mn-lt"/>
              <a:ea typeface="+mn-ea"/>
              <a:cs typeface="+mn-cs"/>
            </a:defRPr>
          </a:lvl9pPr>
        </a:lstStyle>
        <a:p xmlns:a="http://schemas.openxmlformats.org/drawingml/2006/main">
          <a:pPr algn="l"/>
          <a:endParaRPr lang="en-IN" sz="1100"/>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281940</xdr:colOff>
      <xdr:row>19</xdr:row>
      <xdr:rowOff>137160</xdr:rowOff>
    </xdr:to>
    <xdr:graphicFrame macro="">
      <xdr:nvGraphicFramePr>
        <xdr:cNvPr id="2" name="Chart 1">
          <a:extLst>
            <a:ext uri="{FF2B5EF4-FFF2-40B4-BE49-F238E27FC236}">
              <a16:creationId xmlns:a16="http://schemas.microsoft.com/office/drawing/2014/main" id="{F46B390D-06DC-4B0F-B47F-4570BE7F3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76200</xdr:rowOff>
    </xdr:from>
    <xdr:to>
      <xdr:col>12</xdr:col>
      <xdr:colOff>365760</xdr:colOff>
      <xdr:row>43</xdr:row>
      <xdr:rowOff>83820</xdr:rowOff>
    </xdr:to>
    <xdr:graphicFrame macro="">
      <xdr:nvGraphicFramePr>
        <xdr:cNvPr id="3" name="Chart 2">
          <a:extLst>
            <a:ext uri="{FF2B5EF4-FFF2-40B4-BE49-F238E27FC236}">
              <a16:creationId xmlns:a16="http://schemas.microsoft.com/office/drawing/2014/main" id="{6351FD41-C01A-49B2-9B70-8C25AEAF0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45</xdr:row>
      <xdr:rowOff>0</xdr:rowOff>
    </xdr:from>
    <xdr:to>
      <xdr:col>12</xdr:col>
      <xdr:colOff>441960</xdr:colOff>
      <xdr:row>66</xdr:row>
      <xdr:rowOff>15240</xdr:rowOff>
    </xdr:to>
    <xdr:graphicFrame macro="">
      <xdr:nvGraphicFramePr>
        <xdr:cNvPr id="4" name="Chart 3">
          <a:extLst>
            <a:ext uri="{FF2B5EF4-FFF2-40B4-BE49-F238E27FC236}">
              <a16:creationId xmlns:a16="http://schemas.microsoft.com/office/drawing/2014/main" id="{374D1D1F-A493-43D1-9FCA-55570ABEF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0</xdr:row>
      <xdr:rowOff>0</xdr:rowOff>
    </xdr:from>
    <xdr:to>
      <xdr:col>35</xdr:col>
      <xdr:colOff>601980</xdr:colOff>
      <xdr:row>19</xdr:row>
      <xdr:rowOff>114300</xdr:rowOff>
    </xdr:to>
    <xdr:graphicFrame macro="">
      <xdr:nvGraphicFramePr>
        <xdr:cNvPr id="5" name="Chart 4">
          <a:extLst>
            <a:ext uri="{FF2B5EF4-FFF2-40B4-BE49-F238E27FC236}">
              <a16:creationId xmlns:a16="http://schemas.microsoft.com/office/drawing/2014/main" id="{BD594C9C-E645-4941-ABC6-3C789FFBA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23</xdr:row>
      <xdr:rowOff>0</xdr:rowOff>
    </xdr:from>
    <xdr:to>
      <xdr:col>36</xdr:col>
      <xdr:colOff>7620</xdr:colOff>
      <xdr:row>43</xdr:row>
      <xdr:rowOff>53340</xdr:rowOff>
    </xdr:to>
    <xdr:graphicFrame macro="">
      <xdr:nvGraphicFramePr>
        <xdr:cNvPr id="6" name="Chart 5">
          <a:extLst>
            <a:ext uri="{FF2B5EF4-FFF2-40B4-BE49-F238E27FC236}">
              <a16:creationId xmlns:a16="http://schemas.microsoft.com/office/drawing/2014/main" id="{AE6013B1-BA80-4C68-B5BE-781664C3C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45</xdr:row>
      <xdr:rowOff>0</xdr:rowOff>
    </xdr:from>
    <xdr:to>
      <xdr:col>36</xdr:col>
      <xdr:colOff>22860</xdr:colOff>
      <xdr:row>65</xdr:row>
      <xdr:rowOff>175260</xdr:rowOff>
    </xdr:to>
    <xdr:graphicFrame macro="">
      <xdr:nvGraphicFramePr>
        <xdr:cNvPr id="7" name="Chart 6">
          <a:extLst>
            <a:ext uri="{FF2B5EF4-FFF2-40B4-BE49-F238E27FC236}">
              <a16:creationId xmlns:a16="http://schemas.microsoft.com/office/drawing/2014/main" id="{BB3E5569-51B5-4B16-B6B4-F19E5CB45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514350</xdr:colOff>
      <xdr:row>4</xdr:row>
      <xdr:rowOff>152400</xdr:rowOff>
    </xdr:from>
    <xdr:to>
      <xdr:col>9</xdr:col>
      <xdr:colOff>304800</xdr:colOff>
      <xdr:row>4</xdr:row>
      <xdr:rowOff>161925</xdr:rowOff>
    </xdr:to>
    <xdr:cxnSp macro="">
      <xdr:nvCxnSpPr>
        <xdr:cNvPr id="9" name="Straight Arrow Connector 8">
          <a:extLst>
            <a:ext uri="{FF2B5EF4-FFF2-40B4-BE49-F238E27FC236}">
              <a16:creationId xmlns:a16="http://schemas.microsoft.com/office/drawing/2014/main" id="{479108AF-64F1-DB9B-EE1D-F6E212A2FDB6}"/>
            </a:ext>
          </a:extLst>
        </xdr:cNvPr>
        <xdr:cNvCxnSpPr/>
      </xdr:nvCxnSpPr>
      <xdr:spPr>
        <a:xfrm flipH="1">
          <a:off x="4781550" y="876300"/>
          <a:ext cx="1009650" cy="9525"/>
        </a:xfrm>
        <a:prstGeom prst="straightConnector1">
          <a:avLst/>
        </a:prstGeom>
        <a:ln w="28575"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9</xdr:col>
      <xdr:colOff>323850</xdr:colOff>
      <xdr:row>5</xdr:row>
      <xdr:rowOff>161925</xdr:rowOff>
    </xdr:from>
    <xdr:to>
      <xdr:col>9</xdr:col>
      <xdr:colOff>333375</xdr:colOff>
      <xdr:row>7</xdr:row>
      <xdr:rowOff>171450</xdr:rowOff>
    </xdr:to>
    <xdr:cxnSp macro="">
      <xdr:nvCxnSpPr>
        <xdr:cNvPr id="11" name="Straight Arrow Connector 10">
          <a:extLst>
            <a:ext uri="{FF2B5EF4-FFF2-40B4-BE49-F238E27FC236}">
              <a16:creationId xmlns:a16="http://schemas.microsoft.com/office/drawing/2014/main" id="{BEAFF396-F3CB-4EF7-BA96-3BAA6FAFB819}"/>
            </a:ext>
          </a:extLst>
        </xdr:cNvPr>
        <xdr:cNvCxnSpPr/>
      </xdr:nvCxnSpPr>
      <xdr:spPr>
        <a:xfrm>
          <a:off x="5810250" y="1066800"/>
          <a:ext cx="9525" cy="371475"/>
        </a:xfrm>
        <a:prstGeom prst="straightConnector1">
          <a:avLst/>
        </a:prstGeom>
        <a:ln w="28575"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257175</xdr:colOff>
      <xdr:row>5</xdr:row>
      <xdr:rowOff>104775</xdr:rowOff>
    </xdr:from>
    <xdr:to>
      <xdr:col>11</xdr:col>
      <xdr:colOff>266700</xdr:colOff>
      <xdr:row>11</xdr:row>
      <xdr:rowOff>9525</xdr:rowOff>
    </xdr:to>
    <xdr:cxnSp macro="">
      <xdr:nvCxnSpPr>
        <xdr:cNvPr id="13" name="Straight Arrow Connector 12">
          <a:extLst>
            <a:ext uri="{FF2B5EF4-FFF2-40B4-BE49-F238E27FC236}">
              <a16:creationId xmlns:a16="http://schemas.microsoft.com/office/drawing/2014/main" id="{D29A3FA0-925D-4AB5-982A-0A498877FF75}"/>
            </a:ext>
          </a:extLst>
        </xdr:cNvPr>
        <xdr:cNvCxnSpPr/>
      </xdr:nvCxnSpPr>
      <xdr:spPr>
        <a:xfrm flipH="1">
          <a:off x="6962775" y="1009650"/>
          <a:ext cx="9525" cy="990600"/>
        </a:xfrm>
        <a:prstGeom prst="straightConnector1">
          <a:avLst/>
        </a:prstGeom>
        <a:ln w="28575"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66674</xdr:colOff>
      <xdr:row>4</xdr:row>
      <xdr:rowOff>47628</xdr:rowOff>
    </xdr:from>
    <xdr:to>
      <xdr:col>5</xdr:col>
      <xdr:colOff>209550</xdr:colOff>
      <xdr:row>5</xdr:row>
      <xdr:rowOff>104776</xdr:rowOff>
    </xdr:to>
    <xdr:sp macro="" textlink="">
      <xdr:nvSpPr>
        <xdr:cNvPr id="17" name="Arrow: Chevron 16">
          <a:extLst>
            <a:ext uri="{FF2B5EF4-FFF2-40B4-BE49-F238E27FC236}">
              <a16:creationId xmlns:a16="http://schemas.microsoft.com/office/drawing/2014/main" id="{F3427960-1360-ED10-2BC5-C1ED8B94F3E8}"/>
            </a:ext>
          </a:extLst>
        </xdr:cNvPr>
        <xdr:cNvSpPr/>
      </xdr:nvSpPr>
      <xdr:spPr>
        <a:xfrm rot="5400000">
          <a:off x="3067050" y="819152"/>
          <a:ext cx="238123" cy="142876"/>
        </a:xfrm>
        <a:prstGeom prst="chevron">
          <a:avLst/>
        </a:prstGeom>
      </xdr:spPr>
      <xdr:style>
        <a:lnRef idx="2">
          <a:schemeClr val="dk1">
            <a:shade val="15000"/>
          </a:schemeClr>
        </a:lnRef>
        <a:fillRef idx="1003">
          <a:schemeClr val="dk2"/>
        </a:fillRef>
        <a:effectRef idx="0">
          <a:schemeClr val="dk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6</xdr:col>
      <xdr:colOff>590550</xdr:colOff>
      <xdr:row>7</xdr:row>
      <xdr:rowOff>114304</xdr:rowOff>
    </xdr:from>
    <xdr:to>
      <xdr:col>7</xdr:col>
      <xdr:colOff>123826</xdr:colOff>
      <xdr:row>8</xdr:row>
      <xdr:rowOff>171452</xdr:rowOff>
    </xdr:to>
    <xdr:sp macro="" textlink="">
      <xdr:nvSpPr>
        <xdr:cNvPr id="18" name="Arrow: Chevron 17">
          <a:extLst>
            <a:ext uri="{FF2B5EF4-FFF2-40B4-BE49-F238E27FC236}">
              <a16:creationId xmlns:a16="http://schemas.microsoft.com/office/drawing/2014/main" id="{8490680D-1933-4376-B4FA-A5C36A8D2581}"/>
            </a:ext>
          </a:extLst>
        </xdr:cNvPr>
        <xdr:cNvSpPr/>
      </xdr:nvSpPr>
      <xdr:spPr>
        <a:xfrm rot="5400000">
          <a:off x="4200526" y="1428753"/>
          <a:ext cx="238123" cy="142876"/>
        </a:xfrm>
        <a:prstGeom prst="chevron">
          <a:avLst/>
        </a:prstGeom>
      </xdr:spPr>
      <xdr:style>
        <a:lnRef idx="2">
          <a:schemeClr val="dk1">
            <a:shade val="15000"/>
          </a:schemeClr>
        </a:lnRef>
        <a:fillRef idx="1003">
          <a:schemeClr val="dk2"/>
        </a:fillRef>
        <a:effectRef idx="0">
          <a:schemeClr val="dk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7</xdr:col>
      <xdr:colOff>28575</xdr:colOff>
      <xdr:row>32</xdr:row>
      <xdr:rowOff>85726</xdr:rowOff>
    </xdr:from>
    <xdr:to>
      <xdr:col>7</xdr:col>
      <xdr:colOff>171451</xdr:colOff>
      <xdr:row>33</xdr:row>
      <xdr:rowOff>142874</xdr:rowOff>
    </xdr:to>
    <xdr:sp macro="" textlink="">
      <xdr:nvSpPr>
        <xdr:cNvPr id="19" name="Arrow: Chevron 18">
          <a:extLst>
            <a:ext uri="{FF2B5EF4-FFF2-40B4-BE49-F238E27FC236}">
              <a16:creationId xmlns:a16="http://schemas.microsoft.com/office/drawing/2014/main" id="{C4A85166-B32F-4E23-A5C4-E1CDCA6223B0}"/>
            </a:ext>
          </a:extLst>
        </xdr:cNvPr>
        <xdr:cNvSpPr/>
      </xdr:nvSpPr>
      <xdr:spPr>
        <a:xfrm rot="5400000">
          <a:off x="4248151" y="5924550"/>
          <a:ext cx="238123" cy="142876"/>
        </a:xfrm>
        <a:prstGeom prst="chevron">
          <a:avLst/>
        </a:prstGeom>
      </xdr:spPr>
      <xdr:style>
        <a:lnRef idx="2">
          <a:schemeClr val="dk1">
            <a:shade val="15000"/>
          </a:schemeClr>
        </a:lnRef>
        <a:fillRef idx="1003">
          <a:schemeClr val="dk2"/>
        </a:fillRef>
        <a:effectRef idx="0">
          <a:schemeClr val="dk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11</xdr:col>
      <xdr:colOff>361950</xdr:colOff>
      <xdr:row>9</xdr:row>
      <xdr:rowOff>0</xdr:rowOff>
    </xdr:from>
    <xdr:to>
      <xdr:col>11</xdr:col>
      <xdr:colOff>466725</xdr:colOff>
      <xdr:row>9</xdr:row>
      <xdr:rowOff>95250</xdr:rowOff>
    </xdr:to>
    <xdr:sp macro="" textlink="">
      <xdr:nvSpPr>
        <xdr:cNvPr id="20" name="Star: 5 Points 19">
          <a:extLst>
            <a:ext uri="{FF2B5EF4-FFF2-40B4-BE49-F238E27FC236}">
              <a16:creationId xmlns:a16="http://schemas.microsoft.com/office/drawing/2014/main" id="{56647F85-A0F9-3EA6-E98C-7D098AFC0F63}"/>
            </a:ext>
          </a:extLst>
        </xdr:cNvPr>
        <xdr:cNvSpPr/>
      </xdr:nvSpPr>
      <xdr:spPr>
        <a:xfrm>
          <a:off x="7067550" y="1628775"/>
          <a:ext cx="104775" cy="95250"/>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333375</xdr:colOff>
      <xdr:row>3</xdr:row>
      <xdr:rowOff>123825</xdr:rowOff>
    </xdr:from>
    <xdr:to>
      <xdr:col>6</xdr:col>
      <xdr:colOff>371475</xdr:colOff>
      <xdr:row>17</xdr:row>
      <xdr:rowOff>104775</xdr:rowOff>
    </xdr:to>
    <xdr:cxnSp macro="">
      <xdr:nvCxnSpPr>
        <xdr:cNvPr id="22" name="Straight Connector 21">
          <a:extLst>
            <a:ext uri="{FF2B5EF4-FFF2-40B4-BE49-F238E27FC236}">
              <a16:creationId xmlns:a16="http://schemas.microsoft.com/office/drawing/2014/main" id="{84ECFB27-D2BB-D303-E28E-78F5839D136D}"/>
            </a:ext>
          </a:extLst>
        </xdr:cNvPr>
        <xdr:cNvCxnSpPr/>
      </xdr:nvCxnSpPr>
      <xdr:spPr>
        <a:xfrm flipH="1">
          <a:off x="3990975" y="666750"/>
          <a:ext cx="38100" cy="2514600"/>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14.xml><?xml version="1.0" encoding="utf-8"?>
<c:userShapes xmlns:c="http://schemas.openxmlformats.org/drawingml/2006/chart">
  <cdr:relSizeAnchor xmlns:cdr="http://schemas.openxmlformats.org/drawingml/2006/chartDrawing">
    <cdr:from>
      <cdr:x>0.4618</cdr:x>
      <cdr:y>0.28503</cdr:y>
    </cdr:from>
    <cdr:to>
      <cdr:x>0.46389</cdr:x>
      <cdr:y>0.60025</cdr:y>
    </cdr:to>
    <cdr:cxnSp macro="">
      <cdr:nvCxnSpPr>
        <cdr:cNvPr id="2" name="Straight Arrow Connector 1">
          <a:extLst xmlns:a="http://schemas.openxmlformats.org/drawingml/2006/main">
            <a:ext uri="{FF2B5EF4-FFF2-40B4-BE49-F238E27FC236}">
              <a16:creationId xmlns:a16="http://schemas.microsoft.com/office/drawing/2014/main" id="{479108AF-64F1-DB9B-EE1D-F6E212A2FDB6}"/>
            </a:ext>
          </a:extLst>
        </cdr:cNvPr>
        <cdr:cNvCxnSpPr/>
      </cdr:nvCxnSpPr>
      <cdr:spPr>
        <a:xfrm xmlns:a="http://schemas.openxmlformats.org/drawingml/2006/main" flipH="1">
          <a:off x="3508375" y="1019175"/>
          <a:ext cx="15875" cy="1127125"/>
        </a:xfrm>
        <a:prstGeom xmlns:a="http://schemas.openxmlformats.org/drawingml/2006/main" prst="straightConnector1">
          <a:avLst/>
        </a:prstGeom>
        <a:ln xmlns:a="http://schemas.openxmlformats.org/drawingml/2006/main" w="19050"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5.xml><?xml version="1.0" encoding="utf-8"?>
<c:userShapes xmlns:c="http://schemas.openxmlformats.org/drawingml/2006/chart">
  <cdr:relSizeAnchor xmlns:cdr="http://schemas.openxmlformats.org/drawingml/2006/chartDrawing">
    <cdr:from>
      <cdr:x>0.62789</cdr:x>
      <cdr:y>0.21359</cdr:y>
    </cdr:from>
    <cdr:to>
      <cdr:x>0.75934</cdr:x>
      <cdr:y>0.21621</cdr:y>
    </cdr:to>
    <cdr:cxnSp macro="">
      <cdr:nvCxnSpPr>
        <cdr:cNvPr id="4" name="Straight Arrow Connector 3">
          <a:extLst xmlns:a="http://schemas.openxmlformats.org/drawingml/2006/main">
            <a:ext uri="{FF2B5EF4-FFF2-40B4-BE49-F238E27FC236}">
              <a16:creationId xmlns:a16="http://schemas.microsoft.com/office/drawing/2014/main" id="{479108AF-64F1-DB9B-EE1D-F6E212A2FDB6}"/>
            </a:ext>
          </a:extLst>
        </cdr:cNvPr>
        <cdr:cNvCxnSpPr/>
      </cdr:nvCxnSpPr>
      <cdr:spPr>
        <a:xfrm xmlns:a="http://schemas.openxmlformats.org/drawingml/2006/main" flipH="1">
          <a:off x="4822825" y="774700"/>
          <a:ext cx="1009650" cy="9525"/>
        </a:xfrm>
        <a:prstGeom xmlns:a="http://schemas.openxmlformats.org/drawingml/2006/main" prst="straightConnector1">
          <a:avLst/>
        </a:prstGeom>
        <a:ln xmlns:a="http://schemas.openxmlformats.org/drawingml/2006/main" w="28575"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0.76058</cdr:x>
      <cdr:y>0.2556</cdr:y>
    </cdr:from>
    <cdr:to>
      <cdr:x>0.76182</cdr:x>
      <cdr:y>0.35802</cdr:y>
    </cdr:to>
    <cdr:cxnSp macro="">
      <cdr:nvCxnSpPr>
        <cdr:cNvPr id="5" name="Straight Arrow Connector 4">
          <a:extLst xmlns:a="http://schemas.openxmlformats.org/drawingml/2006/main">
            <a:ext uri="{FF2B5EF4-FFF2-40B4-BE49-F238E27FC236}">
              <a16:creationId xmlns:a16="http://schemas.microsoft.com/office/drawing/2014/main" id="{BEAFF396-F3CB-4EF7-BA96-3BAA6FAFB819}"/>
            </a:ext>
          </a:extLst>
        </cdr:cNvPr>
        <cdr:cNvCxnSpPr/>
      </cdr:nvCxnSpPr>
      <cdr:spPr>
        <a:xfrm xmlns:a="http://schemas.openxmlformats.org/drawingml/2006/main">
          <a:off x="5842000" y="927100"/>
          <a:ext cx="9525" cy="371475"/>
        </a:xfrm>
        <a:prstGeom xmlns:a="http://schemas.openxmlformats.org/drawingml/2006/main" prst="straightConnector1">
          <a:avLst/>
        </a:prstGeom>
        <a:ln xmlns:a="http://schemas.openxmlformats.org/drawingml/2006/main" w="28575"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0.91683</cdr:x>
      <cdr:y>0.18207</cdr:y>
    </cdr:from>
    <cdr:to>
      <cdr:x>0.91807</cdr:x>
      <cdr:y>0.45518</cdr:y>
    </cdr:to>
    <cdr:cxnSp macro="">
      <cdr:nvCxnSpPr>
        <cdr:cNvPr id="6" name="Straight Arrow Connector 5">
          <a:extLst xmlns:a="http://schemas.openxmlformats.org/drawingml/2006/main">
            <a:ext uri="{FF2B5EF4-FFF2-40B4-BE49-F238E27FC236}">
              <a16:creationId xmlns:a16="http://schemas.microsoft.com/office/drawing/2014/main" id="{D29A3FA0-925D-4AB5-982A-0A498877FF75}"/>
            </a:ext>
          </a:extLst>
        </cdr:cNvPr>
        <cdr:cNvCxnSpPr/>
      </cdr:nvCxnSpPr>
      <cdr:spPr>
        <a:xfrm xmlns:a="http://schemas.openxmlformats.org/drawingml/2006/main" flipH="1">
          <a:off x="7042150" y="660400"/>
          <a:ext cx="9525" cy="990600"/>
        </a:xfrm>
        <a:prstGeom xmlns:a="http://schemas.openxmlformats.org/drawingml/2006/main" prst="straightConnector1">
          <a:avLst/>
        </a:prstGeom>
        <a:ln xmlns:a="http://schemas.openxmlformats.org/drawingml/2006/main" w="28575"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0.46172</cdr:x>
      <cdr:y>0.14006</cdr:y>
    </cdr:from>
    <cdr:to>
      <cdr:x>0.46379</cdr:x>
      <cdr:y>0.45081</cdr:y>
    </cdr:to>
    <cdr:cxnSp macro="">
      <cdr:nvCxnSpPr>
        <cdr:cNvPr id="7" name="Straight Arrow Connector 6">
          <a:extLst xmlns:a="http://schemas.openxmlformats.org/drawingml/2006/main">
            <a:ext uri="{FF2B5EF4-FFF2-40B4-BE49-F238E27FC236}">
              <a16:creationId xmlns:a16="http://schemas.microsoft.com/office/drawing/2014/main" id="{3AE0BCDA-E0E1-EC11-F319-6B3AA5AB0382}"/>
            </a:ext>
          </a:extLst>
        </cdr:cNvPr>
        <cdr:cNvCxnSpPr/>
      </cdr:nvCxnSpPr>
      <cdr:spPr>
        <a:xfrm xmlns:a="http://schemas.openxmlformats.org/drawingml/2006/main" flipH="1">
          <a:off x="3546475" y="508000"/>
          <a:ext cx="15875" cy="1127125"/>
        </a:xfrm>
        <a:prstGeom xmlns:a="http://schemas.openxmlformats.org/drawingml/2006/main" prst="straightConnector1">
          <a:avLst/>
        </a:prstGeom>
        <a:ln xmlns:a="http://schemas.openxmlformats.org/drawingml/2006/main" w="19050"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0.28811</cdr:x>
      <cdr:y>0.78869</cdr:y>
    </cdr:from>
    <cdr:to>
      <cdr:x>0.31911</cdr:x>
      <cdr:y>0.82808</cdr:y>
    </cdr:to>
    <cdr:sp macro="" textlink="">
      <cdr:nvSpPr>
        <cdr:cNvPr id="8" name="Arrow: Chevron 7">
          <a:extLst xmlns:a="http://schemas.openxmlformats.org/drawingml/2006/main">
            <a:ext uri="{FF2B5EF4-FFF2-40B4-BE49-F238E27FC236}">
              <a16:creationId xmlns:a16="http://schemas.microsoft.com/office/drawing/2014/main" id="{F3427960-1360-ED10-2BC5-C1ED8B94F3E8}"/>
            </a:ext>
          </a:extLst>
        </cdr:cNvPr>
        <cdr:cNvSpPr/>
      </cdr:nvSpPr>
      <cdr:spPr>
        <a:xfrm xmlns:a="http://schemas.openxmlformats.org/drawingml/2006/main" rot="10604783">
          <a:off x="2212975" y="2860675"/>
          <a:ext cx="238123" cy="142876"/>
        </a:xfrm>
        <a:prstGeom xmlns:a="http://schemas.openxmlformats.org/drawingml/2006/main" prst="chevron">
          <a:avLst/>
        </a:prstGeom>
      </cdr:spPr>
      <cdr:style>
        <a:lnRef xmlns:a="http://schemas.openxmlformats.org/drawingml/2006/main" idx="2">
          <a:schemeClr val="dk1">
            <a:shade val="15000"/>
          </a:schemeClr>
        </a:lnRef>
        <a:fillRef xmlns:a="http://schemas.openxmlformats.org/drawingml/2006/main" idx="1003">
          <a:schemeClr val="dk2"/>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dr:relSizeAnchor xmlns:cdr="http://schemas.openxmlformats.org/drawingml/2006/chartDrawing">
    <cdr:from>
      <cdr:x>0.40964</cdr:x>
      <cdr:y>0.13218</cdr:y>
    </cdr:from>
    <cdr:to>
      <cdr:x>0.42824</cdr:x>
      <cdr:y>0.19783</cdr:y>
    </cdr:to>
    <cdr:sp macro="" textlink="">
      <cdr:nvSpPr>
        <cdr:cNvPr id="9" name="Arrow: Chevron 8">
          <a:extLst xmlns:a="http://schemas.openxmlformats.org/drawingml/2006/main">
            <a:ext uri="{FF2B5EF4-FFF2-40B4-BE49-F238E27FC236}">
              <a16:creationId xmlns:a16="http://schemas.microsoft.com/office/drawing/2014/main" id="{F3427960-1360-ED10-2BC5-C1ED8B94F3E8}"/>
            </a:ext>
          </a:extLst>
        </cdr:cNvPr>
        <cdr:cNvSpPr/>
      </cdr:nvSpPr>
      <cdr:spPr>
        <a:xfrm xmlns:a="http://schemas.openxmlformats.org/drawingml/2006/main" rot="5400000">
          <a:off x="3098801" y="527050"/>
          <a:ext cx="238123" cy="142876"/>
        </a:xfrm>
        <a:prstGeom xmlns:a="http://schemas.openxmlformats.org/drawingml/2006/main" prst="chevron">
          <a:avLst/>
        </a:prstGeom>
      </cdr:spPr>
      <cdr:style>
        <a:lnRef xmlns:a="http://schemas.openxmlformats.org/drawingml/2006/main" idx="2">
          <a:schemeClr val="dk1">
            <a:shade val="15000"/>
          </a:schemeClr>
        </a:lnRef>
        <a:fillRef xmlns:a="http://schemas.openxmlformats.org/drawingml/2006/main" idx="1003">
          <a:schemeClr val="dk2"/>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dr:relSizeAnchor xmlns:cdr="http://schemas.openxmlformats.org/drawingml/2006/chartDrawing">
    <cdr:from>
      <cdr:x>0.52869</cdr:x>
      <cdr:y>0.10329</cdr:y>
    </cdr:from>
    <cdr:to>
      <cdr:x>0.53365</cdr:x>
      <cdr:y>0.79657</cdr:y>
    </cdr:to>
    <cdr:cxnSp macro="">
      <cdr:nvCxnSpPr>
        <cdr:cNvPr id="11" name="Straight Connector 10">
          <a:extLst xmlns:a="http://schemas.openxmlformats.org/drawingml/2006/main">
            <a:ext uri="{FF2B5EF4-FFF2-40B4-BE49-F238E27FC236}">
              <a16:creationId xmlns:a16="http://schemas.microsoft.com/office/drawing/2014/main" id="{84ECFB27-D2BB-D303-E28E-78F5839D136D}"/>
            </a:ext>
          </a:extLst>
        </cdr:cNvPr>
        <cdr:cNvCxnSpPr/>
      </cdr:nvCxnSpPr>
      <cdr:spPr>
        <a:xfrm xmlns:a="http://schemas.openxmlformats.org/drawingml/2006/main" flipH="1">
          <a:off x="4060825" y="374650"/>
          <a:ext cx="38100" cy="2514600"/>
        </a:xfrm>
        <a:prstGeom xmlns:a="http://schemas.openxmlformats.org/drawingml/2006/main" prst="line">
          <a:avLst/>
        </a:prstGeom>
        <a:ln xmlns:a="http://schemas.openxmlformats.org/drawingml/2006/main" w="19050"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6.xml><?xml version="1.0" encoding="utf-8"?>
<c:userShapes xmlns:c="http://schemas.openxmlformats.org/drawingml/2006/chart">
  <cdr:relSizeAnchor xmlns:cdr="http://schemas.openxmlformats.org/drawingml/2006/chartDrawing">
    <cdr:from>
      <cdr:x>0.62418</cdr:x>
      <cdr:y>0.30787</cdr:y>
    </cdr:from>
    <cdr:to>
      <cdr:x>0.75434</cdr:x>
      <cdr:y>0.31037</cdr:y>
    </cdr:to>
    <cdr:cxnSp macro="">
      <cdr:nvCxnSpPr>
        <cdr:cNvPr id="2" name="Straight Arrow Connector 1">
          <a:extLst xmlns:a="http://schemas.openxmlformats.org/drawingml/2006/main">
            <a:ext uri="{FF2B5EF4-FFF2-40B4-BE49-F238E27FC236}">
              <a16:creationId xmlns:a16="http://schemas.microsoft.com/office/drawing/2014/main" id="{779F047A-2213-58AC-B7EE-4ABBEEA4B516}"/>
            </a:ext>
          </a:extLst>
        </cdr:cNvPr>
        <cdr:cNvCxnSpPr/>
      </cdr:nvCxnSpPr>
      <cdr:spPr>
        <a:xfrm xmlns:a="http://schemas.openxmlformats.org/drawingml/2006/main" flipH="1">
          <a:off x="4841875" y="1174750"/>
          <a:ext cx="1009650" cy="9525"/>
        </a:xfrm>
        <a:prstGeom xmlns:a="http://schemas.openxmlformats.org/drawingml/2006/main" prst="straightConnector1">
          <a:avLst/>
        </a:prstGeom>
        <a:ln xmlns:a="http://schemas.openxmlformats.org/drawingml/2006/main" w="28575"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0.76171</cdr:x>
      <cdr:y>0.34781</cdr:y>
    </cdr:from>
    <cdr:to>
      <cdr:x>0.76293</cdr:x>
      <cdr:y>0.44517</cdr:y>
    </cdr:to>
    <cdr:cxnSp macro="">
      <cdr:nvCxnSpPr>
        <cdr:cNvPr id="3" name="Straight Arrow Connector 2">
          <a:extLst xmlns:a="http://schemas.openxmlformats.org/drawingml/2006/main">
            <a:ext uri="{FF2B5EF4-FFF2-40B4-BE49-F238E27FC236}">
              <a16:creationId xmlns:a16="http://schemas.microsoft.com/office/drawing/2014/main" id="{EA99331A-7294-0851-7226-EA88B0D98EAA}"/>
            </a:ext>
          </a:extLst>
        </cdr:cNvPr>
        <cdr:cNvCxnSpPr/>
      </cdr:nvCxnSpPr>
      <cdr:spPr>
        <a:xfrm xmlns:a="http://schemas.openxmlformats.org/drawingml/2006/main">
          <a:off x="5908675" y="1327150"/>
          <a:ext cx="9525" cy="371475"/>
        </a:xfrm>
        <a:prstGeom xmlns:a="http://schemas.openxmlformats.org/drawingml/2006/main" prst="straightConnector1">
          <a:avLst/>
        </a:prstGeom>
        <a:ln xmlns:a="http://schemas.openxmlformats.org/drawingml/2006/main" w="28575"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0.91478</cdr:x>
      <cdr:y>0.27708</cdr:y>
    </cdr:from>
    <cdr:to>
      <cdr:x>0.91519</cdr:x>
      <cdr:y>0.53503</cdr:y>
    </cdr:to>
    <cdr:cxnSp macro="">
      <cdr:nvCxnSpPr>
        <cdr:cNvPr id="4" name="Straight Arrow Connector 3">
          <a:extLst xmlns:a="http://schemas.openxmlformats.org/drawingml/2006/main">
            <a:ext uri="{FF2B5EF4-FFF2-40B4-BE49-F238E27FC236}">
              <a16:creationId xmlns:a16="http://schemas.microsoft.com/office/drawing/2014/main" id="{14437485-1540-7418-806C-7D9F193A4D80}"/>
            </a:ext>
          </a:extLst>
        </cdr:cNvPr>
        <cdr:cNvCxnSpPr/>
      </cdr:nvCxnSpPr>
      <cdr:spPr>
        <a:xfrm xmlns:a="http://schemas.openxmlformats.org/drawingml/2006/main">
          <a:off x="7096125" y="1057275"/>
          <a:ext cx="3175" cy="984250"/>
        </a:xfrm>
        <a:prstGeom xmlns:a="http://schemas.openxmlformats.org/drawingml/2006/main" prst="straightConnector1">
          <a:avLst/>
        </a:prstGeom>
        <a:ln xmlns:a="http://schemas.openxmlformats.org/drawingml/2006/main" w="28575"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0.45964</cdr:x>
      <cdr:y>0.23798</cdr:y>
    </cdr:from>
    <cdr:to>
      <cdr:x>0.46169</cdr:x>
      <cdr:y>0.53337</cdr:y>
    </cdr:to>
    <cdr:cxnSp macro="">
      <cdr:nvCxnSpPr>
        <cdr:cNvPr id="5" name="Straight Arrow Connector 4">
          <a:extLst xmlns:a="http://schemas.openxmlformats.org/drawingml/2006/main">
            <a:ext uri="{FF2B5EF4-FFF2-40B4-BE49-F238E27FC236}">
              <a16:creationId xmlns:a16="http://schemas.microsoft.com/office/drawing/2014/main" id="{EA780A12-D3D3-1861-12ED-89B39A6F546E}"/>
            </a:ext>
          </a:extLst>
        </cdr:cNvPr>
        <cdr:cNvCxnSpPr/>
      </cdr:nvCxnSpPr>
      <cdr:spPr>
        <a:xfrm xmlns:a="http://schemas.openxmlformats.org/drawingml/2006/main" flipH="1">
          <a:off x="3565525" y="908050"/>
          <a:ext cx="15875" cy="1127125"/>
        </a:xfrm>
        <a:prstGeom xmlns:a="http://schemas.openxmlformats.org/drawingml/2006/main" prst="straightConnector1">
          <a:avLst/>
        </a:prstGeom>
        <a:ln xmlns:a="http://schemas.openxmlformats.org/drawingml/2006/main" w="19050"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0.92747</cdr:x>
      <cdr:y>0.45931</cdr:y>
    </cdr:from>
    <cdr:to>
      <cdr:x>0.9418</cdr:x>
      <cdr:y>0.49925</cdr:y>
    </cdr:to>
    <cdr:sp macro="" textlink="">
      <cdr:nvSpPr>
        <cdr:cNvPr id="13" name="Star: 5 Points 12">
          <a:extLst xmlns:a="http://schemas.openxmlformats.org/drawingml/2006/main">
            <a:ext uri="{FF2B5EF4-FFF2-40B4-BE49-F238E27FC236}">
              <a16:creationId xmlns:a16="http://schemas.microsoft.com/office/drawing/2014/main" id="{56647F85-A0F9-3EA6-E98C-7D098AFC0F63}"/>
            </a:ext>
          </a:extLst>
        </cdr:cNvPr>
        <cdr:cNvSpPr/>
      </cdr:nvSpPr>
      <cdr:spPr>
        <a:xfrm xmlns:a="http://schemas.openxmlformats.org/drawingml/2006/main">
          <a:off x="7194551" y="1752600"/>
          <a:ext cx="111124" cy="152400"/>
        </a:xfrm>
        <a:prstGeom xmlns:a="http://schemas.openxmlformats.org/drawingml/2006/main" prst="star5">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dr:relSizeAnchor xmlns:cdr="http://schemas.openxmlformats.org/drawingml/2006/chartDrawing">
    <cdr:from>
      <cdr:x>0.4093</cdr:x>
      <cdr:y>0.223</cdr:y>
    </cdr:from>
    <cdr:to>
      <cdr:x>0.42772</cdr:x>
      <cdr:y>0.2854</cdr:y>
    </cdr:to>
    <cdr:sp macro="" textlink="">
      <cdr:nvSpPr>
        <cdr:cNvPr id="14" name="Arrow: Chevron 13">
          <a:extLst xmlns:a="http://schemas.openxmlformats.org/drawingml/2006/main">
            <a:ext uri="{FF2B5EF4-FFF2-40B4-BE49-F238E27FC236}">
              <a16:creationId xmlns:a16="http://schemas.microsoft.com/office/drawing/2014/main" id="{F62B3E56-CA45-DCED-4E03-5A827D09A37B}"/>
            </a:ext>
          </a:extLst>
        </cdr:cNvPr>
        <cdr:cNvSpPr/>
      </cdr:nvSpPr>
      <cdr:spPr>
        <a:xfrm xmlns:a="http://schemas.openxmlformats.org/drawingml/2006/main" rot="5400000">
          <a:off x="3127376" y="898525"/>
          <a:ext cx="238123" cy="142876"/>
        </a:xfrm>
        <a:prstGeom xmlns:a="http://schemas.openxmlformats.org/drawingml/2006/main" prst="chevron">
          <a:avLst/>
        </a:prstGeom>
      </cdr:spPr>
      <cdr:style>
        <a:lnRef xmlns:a="http://schemas.openxmlformats.org/drawingml/2006/main" idx="2">
          <a:schemeClr val="dk1">
            <a:shade val="15000"/>
          </a:schemeClr>
        </a:lnRef>
        <a:fillRef xmlns:a="http://schemas.openxmlformats.org/drawingml/2006/main" idx="1003">
          <a:schemeClr val="dk2"/>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dr:relSizeAnchor xmlns:cdr="http://schemas.openxmlformats.org/drawingml/2006/chartDrawing">
    <cdr:from>
      <cdr:x>0.55787</cdr:x>
      <cdr:y>0.51007</cdr:y>
    </cdr:from>
    <cdr:to>
      <cdr:x>0.57629</cdr:x>
      <cdr:y>0.57247</cdr:y>
    </cdr:to>
    <cdr:sp macro="" textlink="">
      <cdr:nvSpPr>
        <cdr:cNvPr id="15" name="Arrow: Chevron 14">
          <a:extLst xmlns:a="http://schemas.openxmlformats.org/drawingml/2006/main">
            <a:ext uri="{FF2B5EF4-FFF2-40B4-BE49-F238E27FC236}">
              <a16:creationId xmlns:a16="http://schemas.microsoft.com/office/drawing/2014/main" id="{F62B3E56-CA45-DCED-4E03-5A827D09A37B}"/>
            </a:ext>
          </a:extLst>
        </cdr:cNvPr>
        <cdr:cNvSpPr/>
      </cdr:nvSpPr>
      <cdr:spPr>
        <a:xfrm xmlns:a="http://schemas.openxmlformats.org/drawingml/2006/main" rot="5400000">
          <a:off x="4279901" y="1993900"/>
          <a:ext cx="238123" cy="142876"/>
        </a:xfrm>
        <a:prstGeom xmlns:a="http://schemas.openxmlformats.org/drawingml/2006/main" prst="chevron">
          <a:avLst/>
        </a:prstGeom>
      </cdr:spPr>
      <cdr:style>
        <a:lnRef xmlns:a="http://schemas.openxmlformats.org/drawingml/2006/main" idx="2">
          <a:schemeClr val="dk1">
            <a:shade val="15000"/>
          </a:schemeClr>
        </a:lnRef>
        <a:fillRef xmlns:a="http://schemas.openxmlformats.org/drawingml/2006/main" idx="1003">
          <a:schemeClr val="dk2"/>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dr:relSizeAnchor xmlns:cdr="http://schemas.openxmlformats.org/drawingml/2006/chartDrawing">
    <cdr:from>
      <cdr:x>0.25458</cdr:x>
      <cdr:y>0.83708</cdr:y>
    </cdr:from>
    <cdr:to>
      <cdr:x>0.273</cdr:x>
      <cdr:y>0.89948</cdr:y>
    </cdr:to>
    <cdr:sp macro="" textlink="">
      <cdr:nvSpPr>
        <cdr:cNvPr id="16" name="Arrow: Chevron 15">
          <a:extLst xmlns:a="http://schemas.openxmlformats.org/drawingml/2006/main">
            <a:ext uri="{FF2B5EF4-FFF2-40B4-BE49-F238E27FC236}">
              <a16:creationId xmlns:a16="http://schemas.microsoft.com/office/drawing/2014/main" id="{F62B3E56-CA45-DCED-4E03-5A827D09A37B}"/>
            </a:ext>
          </a:extLst>
        </cdr:cNvPr>
        <cdr:cNvSpPr/>
      </cdr:nvSpPr>
      <cdr:spPr>
        <a:xfrm xmlns:a="http://schemas.openxmlformats.org/drawingml/2006/main" rot="16200000">
          <a:off x="1927227" y="3241675"/>
          <a:ext cx="238123" cy="142876"/>
        </a:xfrm>
        <a:prstGeom xmlns:a="http://schemas.openxmlformats.org/drawingml/2006/main" prst="chevron">
          <a:avLst/>
        </a:prstGeom>
      </cdr:spPr>
      <cdr:style>
        <a:lnRef xmlns:a="http://schemas.openxmlformats.org/drawingml/2006/main" idx="2">
          <a:schemeClr val="dk1">
            <a:shade val="15000"/>
          </a:schemeClr>
        </a:lnRef>
        <a:fillRef xmlns:a="http://schemas.openxmlformats.org/drawingml/2006/main" idx="1003">
          <a:schemeClr val="dk2"/>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dr:relSizeAnchor xmlns:cdr="http://schemas.openxmlformats.org/drawingml/2006/chartDrawing">
    <cdr:from>
      <cdr:x>0.52472</cdr:x>
      <cdr:y>0.21301</cdr:y>
    </cdr:from>
    <cdr:to>
      <cdr:x>0.52963</cdr:x>
      <cdr:y>0.87203</cdr:y>
    </cdr:to>
    <cdr:cxnSp macro="">
      <cdr:nvCxnSpPr>
        <cdr:cNvPr id="17" name="Straight Connector 16">
          <a:extLst xmlns:a="http://schemas.openxmlformats.org/drawingml/2006/main">
            <a:ext uri="{FF2B5EF4-FFF2-40B4-BE49-F238E27FC236}">
              <a16:creationId xmlns:a16="http://schemas.microsoft.com/office/drawing/2014/main" id="{84ECFB27-D2BB-D303-E28E-78F5839D136D}"/>
            </a:ext>
          </a:extLst>
        </cdr:cNvPr>
        <cdr:cNvCxnSpPr/>
      </cdr:nvCxnSpPr>
      <cdr:spPr>
        <a:xfrm xmlns:a="http://schemas.openxmlformats.org/drawingml/2006/main" flipH="1">
          <a:off x="4070350" y="812800"/>
          <a:ext cx="38100" cy="2514600"/>
        </a:xfrm>
        <a:prstGeom xmlns:a="http://schemas.openxmlformats.org/drawingml/2006/main" prst="line">
          <a:avLst/>
        </a:prstGeom>
        <a:ln xmlns:a="http://schemas.openxmlformats.org/drawingml/2006/main" w="19050"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7.xml><?xml version="1.0" encoding="utf-8"?>
<xdr:wsDr xmlns:xdr="http://schemas.openxmlformats.org/drawingml/2006/spreadsheetDrawing" xmlns:a="http://schemas.openxmlformats.org/drawingml/2006/main">
  <xdr:twoCellAnchor>
    <xdr:from>
      <xdr:col>0</xdr:col>
      <xdr:colOff>586740</xdr:colOff>
      <xdr:row>1</xdr:row>
      <xdr:rowOff>167641</xdr:rowOff>
    </xdr:from>
    <xdr:to>
      <xdr:col>25</xdr:col>
      <xdr:colOff>180813</xdr:colOff>
      <xdr:row>86</xdr:row>
      <xdr:rowOff>66676</xdr:rowOff>
    </xdr:to>
    <xdr:sp macro="" textlink="">
      <xdr:nvSpPr>
        <xdr:cNvPr id="2" name="Rectangle 1">
          <a:extLst>
            <a:ext uri="{FF2B5EF4-FFF2-40B4-BE49-F238E27FC236}">
              <a16:creationId xmlns:a16="http://schemas.microsoft.com/office/drawing/2014/main" id="{43D416D1-210F-41FB-8DCD-923FD4C0548C}"/>
            </a:ext>
          </a:extLst>
        </xdr:cNvPr>
        <xdr:cNvSpPr/>
      </xdr:nvSpPr>
      <xdr:spPr>
        <a:xfrm>
          <a:off x="586740" y="348616"/>
          <a:ext cx="14834073" cy="1528191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586740</xdr:colOff>
      <xdr:row>1</xdr:row>
      <xdr:rowOff>167640</xdr:rowOff>
    </xdr:from>
    <xdr:to>
      <xdr:col>25</xdr:col>
      <xdr:colOff>171622</xdr:colOff>
      <xdr:row>4</xdr:row>
      <xdr:rowOff>170939</xdr:rowOff>
    </xdr:to>
    <xdr:sp macro="" textlink="">
      <xdr:nvSpPr>
        <xdr:cNvPr id="3" name="Rectangle 2">
          <a:extLst>
            <a:ext uri="{FF2B5EF4-FFF2-40B4-BE49-F238E27FC236}">
              <a16:creationId xmlns:a16="http://schemas.microsoft.com/office/drawing/2014/main" id="{71A35664-C3B1-4948-BA22-5C49B01CF734}"/>
            </a:ext>
          </a:extLst>
        </xdr:cNvPr>
        <xdr:cNvSpPr/>
      </xdr:nvSpPr>
      <xdr:spPr>
        <a:xfrm>
          <a:off x="586740" y="350520"/>
          <a:ext cx="14824882" cy="551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400" baseline="0"/>
            <a:t>Impact of the COVID-19 Pandemic on Inflation Rates in India</a:t>
          </a:r>
        </a:p>
      </xdr:txBody>
    </xdr:sp>
    <xdr:clientData/>
  </xdr:twoCellAnchor>
  <xdr:twoCellAnchor>
    <xdr:from>
      <xdr:col>0</xdr:col>
      <xdr:colOff>586740</xdr:colOff>
      <xdr:row>5</xdr:row>
      <xdr:rowOff>121920</xdr:rowOff>
    </xdr:from>
    <xdr:to>
      <xdr:col>25</xdr:col>
      <xdr:colOff>178487</xdr:colOff>
      <xdr:row>7</xdr:row>
      <xdr:rowOff>160443</xdr:rowOff>
    </xdr:to>
    <xdr:sp macro="" textlink="">
      <xdr:nvSpPr>
        <xdr:cNvPr id="4" name="Rectangle 3">
          <a:extLst>
            <a:ext uri="{FF2B5EF4-FFF2-40B4-BE49-F238E27FC236}">
              <a16:creationId xmlns:a16="http://schemas.microsoft.com/office/drawing/2014/main" id="{A2EE26E9-06B0-41C8-A21B-EC7CE7BF19C4}"/>
            </a:ext>
          </a:extLst>
        </xdr:cNvPr>
        <xdr:cNvSpPr/>
      </xdr:nvSpPr>
      <xdr:spPr>
        <a:xfrm>
          <a:off x="586740" y="1036320"/>
          <a:ext cx="14831747" cy="404283"/>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Analysis of CPI Inflation % and Key Categories During the First Lockdown</a:t>
          </a:r>
          <a:endParaRPr lang="en-GB" sz="1800" b="0"/>
        </a:p>
      </xdr:txBody>
    </xdr:sp>
    <xdr:clientData/>
  </xdr:twoCellAnchor>
  <xdr:twoCellAnchor>
    <xdr:from>
      <xdr:col>13</xdr:col>
      <xdr:colOff>161925</xdr:colOff>
      <xdr:row>9</xdr:row>
      <xdr:rowOff>19050</xdr:rowOff>
    </xdr:from>
    <xdr:to>
      <xdr:col>25</xdr:col>
      <xdr:colOff>76200</xdr:colOff>
      <xdr:row>30</xdr:row>
      <xdr:rowOff>19050</xdr:rowOff>
    </xdr:to>
    <xdr:graphicFrame macro="">
      <xdr:nvGraphicFramePr>
        <xdr:cNvPr id="23" name="Chart 22">
          <a:extLst>
            <a:ext uri="{FF2B5EF4-FFF2-40B4-BE49-F238E27FC236}">
              <a16:creationId xmlns:a16="http://schemas.microsoft.com/office/drawing/2014/main" id="{CCDD68B2-931B-4DEB-8069-A8712D4D3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104775</xdr:colOff>
      <xdr:row>9</xdr:row>
      <xdr:rowOff>9525</xdr:rowOff>
    </xdr:from>
    <xdr:to>
      <xdr:col>13</xdr:col>
      <xdr:colOff>95250</xdr:colOff>
      <xdr:row>30</xdr:row>
      <xdr:rowOff>24765</xdr:rowOff>
    </xdr:to>
    <xdr:graphicFrame macro="">
      <xdr:nvGraphicFramePr>
        <xdr:cNvPr id="24" name="Chart 23">
          <a:extLst>
            <a:ext uri="{FF2B5EF4-FFF2-40B4-BE49-F238E27FC236}">
              <a16:creationId xmlns:a16="http://schemas.microsoft.com/office/drawing/2014/main" id="{B5C08EF2-A688-4D85-8213-947C686AA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91440</xdr:colOff>
      <xdr:row>30</xdr:row>
      <xdr:rowOff>148591</xdr:rowOff>
    </xdr:from>
    <xdr:to>
      <xdr:col>25</xdr:col>
      <xdr:colOff>76200</xdr:colOff>
      <xdr:row>56</xdr:row>
      <xdr:rowOff>9525</xdr:rowOff>
    </xdr:to>
    <xdr:graphicFrame macro="">
      <xdr:nvGraphicFramePr>
        <xdr:cNvPr id="40" name="Chart 39">
          <a:extLst>
            <a:ext uri="{FF2B5EF4-FFF2-40B4-BE49-F238E27FC236}">
              <a16:creationId xmlns:a16="http://schemas.microsoft.com/office/drawing/2014/main" id="{6A3623C1-93FB-4BFF-97B1-55DC24D60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137160</xdr:colOff>
      <xdr:row>81</xdr:row>
      <xdr:rowOff>93345</xdr:rowOff>
    </xdr:from>
    <xdr:to>
      <xdr:col>13</xdr:col>
      <xdr:colOff>32385</xdr:colOff>
      <xdr:row>85</xdr:row>
      <xdr:rowOff>114300</xdr:rowOff>
    </xdr:to>
    <xdr:sp macro="" textlink="">
      <xdr:nvSpPr>
        <xdr:cNvPr id="41" name="Rectangle 40">
          <a:extLst>
            <a:ext uri="{FF2B5EF4-FFF2-40B4-BE49-F238E27FC236}">
              <a16:creationId xmlns:a16="http://schemas.microsoft.com/office/drawing/2014/main" id="{CEE26396-324E-4C5D-8036-7523C1F21585}"/>
            </a:ext>
          </a:extLst>
        </xdr:cNvPr>
        <xdr:cNvSpPr/>
      </xdr:nvSpPr>
      <xdr:spPr>
        <a:xfrm>
          <a:off x="746760" y="14752320"/>
          <a:ext cx="7210425" cy="74485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200">
              <a:latin typeface="Biome" panose="020B0502040204020203" pitchFamily="34" charset="0"/>
              <a:cs typeface="Biome" panose="020B0502040204020203" pitchFamily="34" charset="0"/>
            </a:rPr>
            <a:t>Based</a:t>
          </a:r>
          <a:r>
            <a:rPr lang="en-IN" sz="1200" baseline="0">
              <a:latin typeface="Biome" panose="020B0502040204020203" pitchFamily="34" charset="0"/>
              <a:cs typeface="Biome" panose="020B0502040204020203" pitchFamily="34" charset="0"/>
            </a:rPr>
            <a:t> on March 2017 to May 2023 data</a:t>
          </a:r>
        </a:p>
        <a:p>
          <a:pPr algn="l"/>
          <a:r>
            <a:rPr lang="en-IN" sz="1200" baseline="0">
              <a:latin typeface="Biome" panose="020B0502040204020203" pitchFamily="34" charset="0"/>
              <a:cs typeface="Biome" panose="020B0502040204020203" pitchFamily="34" charset="0"/>
            </a:rPr>
            <a:t>Categories Considered - Household goods and services, Food Products, Health, Transport and communication, Education </a:t>
          </a:r>
          <a:endParaRPr lang="en-IN" sz="1050"/>
        </a:p>
      </xdr:txBody>
    </xdr:sp>
    <xdr:clientData/>
  </xdr:twoCellAnchor>
  <xdr:twoCellAnchor>
    <xdr:from>
      <xdr:col>13</xdr:col>
      <xdr:colOff>93346</xdr:colOff>
      <xdr:row>81</xdr:row>
      <xdr:rowOff>104775</xdr:rowOff>
    </xdr:from>
    <xdr:to>
      <xdr:col>25</xdr:col>
      <xdr:colOff>70486</xdr:colOff>
      <xdr:row>85</xdr:row>
      <xdr:rowOff>104775</xdr:rowOff>
    </xdr:to>
    <xdr:sp macro="" textlink="">
      <xdr:nvSpPr>
        <xdr:cNvPr id="42" name="Rectangle 41">
          <a:extLst>
            <a:ext uri="{FF2B5EF4-FFF2-40B4-BE49-F238E27FC236}">
              <a16:creationId xmlns:a16="http://schemas.microsoft.com/office/drawing/2014/main" id="{CD55B28A-BD50-4EEE-95E3-04AC9E08BB3A}"/>
            </a:ext>
          </a:extLst>
        </xdr:cNvPr>
        <xdr:cNvSpPr/>
      </xdr:nvSpPr>
      <xdr:spPr>
        <a:xfrm>
          <a:off x="8018146" y="14763750"/>
          <a:ext cx="7292340" cy="7239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200">
              <a:latin typeface="Biome" panose="020B0503030204020804" pitchFamily="34" charset="0"/>
              <a:cs typeface="Biome" panose="020B0503030204020804" pitchFamily="34" charset="0"/>
            </a:rPr>
            <a:t>A Moving Average was calculated, revealing that there was only one month, common across all sectors and categories, for which there was no value</a:t>
          </a:r>
          <a:r>
            <a:rPr lang="en-IN" sz="1200" baseline="0">
              <a:latin typeface="Biome" panose="020B0503030204020804" pitchFamily="34" charset="0"/>
              <a:cs typeface="Biome" panose="020B0503030204020804" pitchFamily="34" charset="0"/>
            </a:rPr>
            <a:t>, </a:t>
          </a:r>
          <a:r>
            <a:rPr lang="en-IN" sz="1200">
              <a:latin typeface="Biome" panose="020B0503030204020804" pitchFamily="34" charset="0"/>
              <a:cs typeface="Biome" panose="020B0503030204020804" pitchFamily="34" charset="0"/>
            </a:rPr>
            <a:t>Month - January</a:t>
          </a:r>
          <a:r>
            <a:rPr lang="en-IN" sz="1200" baseline="0">
              <a:latin typeface="Biome" panose="020B0503030204020804" pitchFamily="34" charset="0"/>
              <a:cs typeface="Biome" panose="020B0503030204020804" pitchFamily="34" charset="0"/>
            </a:rPr>
            <a:t> 2022</a:t>
          </a:r>
          <a:endParaRPr lang="en-IN" sz="1200">
            <a:latin typeface="Biome" panose="020B0503030204020804" pitchFamily="34" charset="0"/>
            <a:cs typeface="Biome" panose="020B0503030204020804" pitchFamily="34" charset="0"/>
          </a:endParaRPr>
        </a:p>
        <a:p>
          <a:pPr algn="l"/>
          <a:endParaRPr lang="en-IN" sz="1300">
            <a:latin typeface="Biome" panose="020B0503030204020804" pitchFamily="34" charset="0"/>
            <a:cs typeface="Biome" panose="020B0503030204020804" pitchFamily="34" charset="0"/>
          </a:endParaRPr>
        </a:p>
      </xdr:txBody>
    </xdr:sp>
    <xdr:clientData/>
  </xdr:twoCellAnchor>
  <xdr:twoCellAnchor>
    <xdr:from>
      <xdr:col>1</xdr:col>
      <xdr:colOff>95250</xdr:colOff>
      <xdr:row>58</xdr:row>
      <xdr:rowOff>95250</xdr:rowOff>
    </xdr:from>
    <xdr:to>
      <xdr:col>13</xdr:col>
      <xdr:colOff>66675</xdr:colOff>
      <xdr:row>76</xdr:row>
      <xdr:rowOff>0</xdr:rowOff>
    </xdr:to>
    <xdr:sp macro="" textlink="">
      <xdr:nvSpPr>
        <xdr:cNvPr id="48" name="Rectangle 47">
          <a:extLst>
            <a:ext uri="{FF2B5EF4-FFF2-40B4-BE49-F238E27FC236}">
              <a16:creationId xmlns:a16="http://schemas.microsoft.com/office/drawing/2014/main" id="{81945516-0C47-438D-8CB5-8A4E4A26B885}"/>
            </a:ext>
          </a:extLst>
        </xdr:cNvPr>
        <xdr:cNvSpPr/>
      </xdr:nvSpPr>
      <xdr:spPr>
        <a:xfrm>
          <a:off x="704850" y="10591800"/>
          <a:ext cx="7286625" cy="31623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lvl="0" algn="l"/>
          <a:r>
            <a:rPr lang="en-IN" sz="1700"/>
            <a:t>A</a:t>
          </a:r>
        </a:p>
        <a:p>
          <a:pPr lvl="0" algn="l"/>
          <a:r>
            <a:rPr lang="en-IN" sz="1700">
              <a:latin typeface="Avenir Next LT Pro" panose="020F0502020204030204" pitchFamily="34" charset="0"/>
            </a:rPr>
            <a:t>1. </a:t>
          </a:r>
          <a:r>
            <a:rPr lang="en-IN" sz="1800">
              <a:latin typeface="Avenir Next LT Pro" panose="020F0502020204030204" pitchFamily="34" charset="0"/>
            </a:rPr>
            <a:t>Following March 2020, there was a slight increase in inflation in the </a:t>
          </a:r>
          <a:r>
            <a:rPr lang="en-IN" sz="1800" baseline="0">
              <a:latin typeface="Avenir Next LT Pro" panose="020F0502020204030204" pitchFamily="34" charset="0"/>
            </a:rPr>
            <a:t>    </a:t>
          </a:r>
          <a:r>
            <a:rPr lang="en-IN" sz="1800">
              <a:latin typeface="Avenir Next LT Pro" panose="020F0502020204030204" pitchFamily="34" charset="0"/>
            </a:rPr>
            <a:t>food category. Subsequently, the inflation rate returned to its normal</a:t>
          </a:r>
          <a:r>
            <a:rPr lang="en-IN" sz="1800" baseline="0">
              <a:latin typeface="Avenir Next LT Pro" panose="020F0502020204030204" pitchFamily="34" charset="0"/>
            </a:rPr>
            <a:t>    </a:t>
          </a:r>
          <a:r>
            <a:rPr lang="en-IN" sz="1800">
              <a:latin typeface="Avenir Next LT Pro" panose="020F0502020204030204" pitchFamily="34" charset="0"/>
            </a:rPr>
            <a:t>level in every sector.</a:t>
          </a:r>
        </a:p>
        <a:p>
          <a:pPr lvl="0" algn="l"/>
          <a:endParaRPr lang="en-IN" sz="1700">
            <a:latin typeface="Avenir Next LT Pro" panose="020F0502020204030204" pitchFamily="34" charset="0"/>
          </a:endParaRPr>
        </a:p>
        <a:p>
          <a:pPr lvl="0" algn="l"/>
          <a:r>
            <a:rPr lang="en-IN" sz="1700">
              <a:latin typeface="Avenir Next LT Pro" panose="020F0502020204030204" pitchFamily="34" charset="0"/>
            </a:rPr>
            <a:t>2. </a:t>
          </a:r>
          <a:r>
            <a:rPr lang="en-IN" sz="1800">
              <a:latin typeface="Avenir Next LT Pro" panose="020F0502020204030204" pitchFamily="34" charset="0"/>
            </a:rPr>
            <a:t>In the transport and communication category, there was a significant increase in inflation compared to the period before March 2020. This elevated level of inflation persisted for several months thereafter and was observed across all sectors.</a:t>
          </a:r>
          <a:endParaRPr lang="en-IN" sz="1700">
            <a:latin typeface="Avenir Next LT Pro" panose="020F0502020204030204" pitchFamily="34" charset="0"/>
          </a:endParaRPr>
        </a:p>
      </xdr:txBody>
    </xdr:sp>
    <xdr:clientData/>
  </xdr:twoCellAnchor>
  <xdr:twoCellAnchor>
    <xdr:from>
      <xdr:col>1</xdr:col>
      <xdr:colOff>104775</xdr:colOff>
      <xdr:row>56</xdr:row>
      <xdr:rowOff>123825</xdr:rowOff>
    </xdr:from>
    <xdr:to>
      <xdr:col>5</xdr:col>
      <xdr:colOff>95250</xdr:colOff>
      <xdr:row>59</xdr:row>
      <xdr:rowOff>161925</xdr:rowOff>
    </xdr:to>
    <xdr:sp macro="" textlink="">
      <xdr:nvSpPr>
        <xdr:cNvPr id="49" name="Rectangle 48">
          <a:extLst>
            <a:ext uri="{FF2B5EF4-FFF2-40B4-BE49-F238E27FC236}">
              <a16:creationId xmlns:a16="http://schemas.microsoft.com/office/drawing/2014/main" id="{8E7E9734-00DE-42CC-8A1C-62E1C9CEC8A3}"/>
            </a:ext>
          </a:extLst>
        </xdr:cNvPr>
        <xdr:cNvSpPr/>
      </xdr:nvSpPr>
      <xdr:spPr>
        <a:xfrm>
          <a:off x="714375" y="10258425"/>
          <a:ext cx="2428875" cy="5810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accent1">
                  <a:lumMod val="20000"/>
                  <a:lumOff val="80000"/>
                </a:schemeClr>
              </a:solidFill>
              <a:latin typeface="ADLaM Display" panose="02010000000000000000" pitchFamily="2" charset="0"/>
              <a:ea typeface="ADLaM Display" panose="02010000000000000000" pitchFamily="2" charset="0"/>
              <a:cs typeface="ADLaM Display" panose="02010000000000000000" pitchFamily="2" charset="0"/>
            </a:rPr>
            <a:t>Insights</a:t>
          </a:r>
        </a:p>
      </xdr:txBody>
    </xdr:sp>
    <xdr:clientData/>
  </xdr:twoCellAnchor>
  <xdr:twoCellAnchor>
    <xdr:from>
      <xdr:col>13</xdr:col>
      <xdr:colOff>123825</xdr:colOff>
      <xdr:row>58</xdr:row>
      <xdr:rowOff>104775</xdr:rowOff>
    </xdr:from>
    <xdr:to>
      <xdr:col>25</xdr:col>
      <xdr:colOff>95250</xdr:colOff>
      <xdr:row>75</xdr:row>
      <xdr:rowOff>171450</xdr:rowOff>
    </xdr:to>
    <xdr:sp macro="" textlink="">
      <xdr:nvSpPr>
        <xdr:cNvPr id="50" name="Rectangle 49">
          <a:extLst>
            <a:ext uri="{FF2B5EF4-FFF2-40B4-BE49-F238E27FC236}">
              <a16:creationId xmlns:a16="http://schemas.microsoft.com/office/drawing/2014/main" id="{348DCA39-8B3B-45FA-ABE7-B5970A296A0E}"/>
            </a:ext>
          </a:extLst>
        </xdr:cNvPr>
        <xdr:cNvSpPr/>
      </xdr:nvSpPr>
      <xdr:spPr>
        <a:xfrm>
          <a:off x="8048625" y="10601325"/>
          <a:ext cx="7286625" cy="314325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700">
            <a:latin typeface="Amasis MT Pro" panose="020405040500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1700" b="0" i="0" u="none" strike="noStrike" kern="0" cap="none" spc="0" normalizeH="0" baseline="0" noProof="0">
              <a:ln>
                <a:noFill/>
              </a:ln>
              <a:solidFill>
                <a:prstClr val="black"/>
              </a:solidFill>
              <a:effectLst/>
              <a:uLnTx/>
              <a:uFillTx/>
              <a:latin typeface="Avenir Next LT Pro" panose="020F0502020204030204" pitchFamily="34" charset="0"/>
              <a:ea typeface="+mn-ea"/>
              <a:cs typeface="+mn-cs"/>
            </a:rPr>
            <a:t>3. </a:t>
          </a:r>
          <a:r>
            <a:rPr kumimoji="0" lang="en-IN" sz="1800" b="0" i="0" u="none" strike="noStrike" kern="0" cap="none" spc="0" normalizeH="0" baseline="0" noProof="0">
              <a:ln>
                <a:noFill/>
              </a:ln>
              <a:solidFill>
                <a:prstClr val="black"/>
              </a:solidFill>
              <a:effectLst/>
              <a:uLnTx/>
              <a:uFillTx/>
              <a:latin typeface="Avenir Next LT Pro" panose="020F0502020204030204" pitchFamily="34" charset="0"/>
              <a:ea typeface="+mn-ea"/>
              <a:cs typeface="+mn-cs"/>
            </a:rPr>
            <a:t>The general Consumer Price Index (CPI) also increased after March 2020 compared to the period before, indicating a rise in inflation across all categories.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700" b="0" i="0" u="none" strike="noStrike" kern="0" cap="none" spc="0" normalizeH="0" baseline="0" noProof="0">
            <a:ln>
              <a:noFill/>
            </a:ln>
            <a:solidFill>
              <a:prstClr val="black"/>
            </a:solidFill>
            <a:effectLst/>
            <a:uLnTx/>
            <a:uFillTx/>
            <a:latin typeface="Avenir Next LT Pro" panose="020F050202020403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1700" b="0" i="0" u="none" strike="noStrike" kern="0" cap="none" spc="0" normalizeH="0" baseline="0" noProof="0">
              <a:ln>
                <a:noFill/>
              </a:ln>
              <a:solidFill>
                <a:prstClr val="black"/>
              </a:solidFill>
              <a:effectLst/>
              <a:uLnTx/>
              <a:uFillTx/>
              <a:latin typeface="Avenir Next LT Pro" panose="020F0502020204030204" pitchFamily="34" charset="0"/>
              <a:ea typeface="+mn-ea"/>
              <a:cs typeface="+mn-cs"/>
            </a:rPr>
            <a:t>4. </a:t>
          </a:r>
          <a:r>
            <a:rPr kumimoji="0" lang="en-IN" sz="1800" b="0" i="0" u="none" strike="noStrike" kern="0" cap="none" spc="0" normalizeH="0" baseline="0" noProof="0">
              <a:ln>
                <a:noFill/>
              </a:ln>
              <a:solidFill>
                <a:prstClr val="black"/>
              </a:solidFill>
              <a:effectLst/>
              <a:uLnTx/>
              <a:uFillTx/>
              <a:latin typeface="Avenir Next LT Pro" panose="020F0502020204030204" pitchFamily="34" charset="0"/>
              <a:ea typeface="+mn-ea"/>
              <a:cs typeface="+mn-cs"/>
            </a:rPr>
            <a:t>In the education category, inflation dropped more significantly than in any other category following the pandemic, before increasing again after a year, a trend mostly observed in the rural sector.</a:t>
          </a:r>
          <a:endParaRPr kumimoji="0" lang="en-IN" sz="1700" b="0" i="0" u="none" strike="noStrike" kern="0" cap="none" spc="0" normalizeH="0" baseline="0" noProof="0">
            <a:ln>
              <a:noFill/>
            </a:ln>
            <a:solidFill>
              <a:prstClr val="black"/>
            </a:solidFill>
            <a:effectLst/>
            <a:uLnTx/>
            <a:uFillTx/>
            <a:latin typeface="Avenir Next LT Pro" panose="020F0502020204030204" pitchFamily="34" charset="0"/>
            <a:ea typeface="+mn-ea"/>
            <a:cs typeface="+mn-cs"/>
          </a:endParaRPr>
        </a:p>
      </xdr:txBody>
    </xdr:sp>
    <xdr:clientData/>
  </xdr:twoCellAnchor>
  <xdr:twoCellAnchor>
    <xdr:from>
      <xdr:col>13</xdr:col>
      <xdr:colOff>123825</xdr:colOff>
      <xdr:row>56</xdr:row>
      <xdr:rowOff>123825</xdr:rowOff>
    </xdr:from>
    <xdr:to>
      <xdr:col>17</xdr:col>
      <xdr:colOff>114300</xdr:colOff>
      <xdr:row>59</xdr:row>
      <xdr:rowOff>161925</xdr:rowOff>
    </xdr:to>
    <xdr:sp macro="" textlink="">
      <xdr:nvSpPr>
        <xdr:cNvPr id="51" name="Rectangle 50">
          <a:extLst>
            <a:ext uri="{FF2B5EF4-FFF2-40B4-BE49-F238E27FC236}">
              <a16:creationId xmlns:a16="http://schemas.microsoft.com/office/drawing/2014/main" id="{9A30C834-E7AA-490B-A4E0-D7B968B6B369}"/>
            </a:ext>
          </a:extLst>
        </xdr:cNvPr>
        <xdr:cNvSpPr/>
      </xdr:nvSpPr>
      <xdr:spPr>
        <a:xfrm>
          <a:off x="8048625" y="10258425"/>
          <a:ext cx="2428875" cy="5810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rgbClr val="156082">
                  <a:lumMod val="20000"/>
                  <a:lumOff val="80000"/>
                </a:srgbClr>
              </a:solidFill>
              <a:effectLst/>
              <a:uLnTx/>
              <a:uFillTx/>
              <a:latin typeface="ADLaM Display" panose="02010000000000000000" pitchFamily="2" charset="0"/>
              <a:ea typeface="ADLaM Display" panose="02010000000000000000" pitchFamily="2" charset="0"/>
              <a:cs typeface="ADLaM Display" panose="02010000000000000000" pitchFamily="2" charset="0"/>
            </a:rPr>
            <a:t>Insights</a:t>
          </a:r>
        </a:p>
      </xdr:txBody>
    </xdr:sp>
    <xdr:clientData/>
  </xdr:twoCellAnchor>
  <xdr:twoCellAnchor>
    <xdr:from>
      <xdr:col>1</xdr:col>
      <xdr:colOff>76201</xdr:colOff>
      <xdr:row>77</xdr:row>
      <xdr:rowOff>114300</xdr:rowOff>
    </xdr:from>
    <xdr:to>
      <xdr:col>25</xdr:col>
      <xdr:colOff>114301</xdr:colOff>
      <xdr:row>80</xdr:row>
      <xdr:rowOff>144780</xdr:rowOff>
    </xdr:to>
    <xdr:sp macro="" textlink="">
      <xdr:nvSpPr>
        <xdr:cNvPr id="52" name="Rectangle: Rounded Corners 51">
          <a:extLst>
            <a:ext uri="{FF2B5EF4-FFF2-40B4-BE49-F238E27FC236}">
              <a16:creationId xmlns:a16="http://schemas.microsoft.com/office/drawing/2014/main" id="{E8B933C2-FEC3-4E3D-BE8F-B5D62C9FCC42}"/>
            </a:ext>
          </a:extLst>
        </xdr:cNvPr>
        <xdr:cNvSpPr/>
      </xdr:nvSpPr>
      <xdr:spPr>
        <a:xfrm>
          <a:off x="685801" y="14049375"/>
          <a:ext cx="14668500" cy="57340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2400"/>
            <a:t>The Transport and Communication category has experienced the highest observed inflation across all sectors</a:t>
          </a:r>
          <a:endParaRPr lang="en-IN" sz="2200"/>
        </a:p>
      </xdr:txBody>
    </xdr:sp>
    <xdr:clientData/>
  </xdr:twoCellAnchor>
</xdr:wsDr>
</file>

<file path=xl/drawings/drawing18.xml><?xml version="1.0" encoding="utf-8"?>
<c:userShapes xmlns:c="http://schemas.openxmlformats.org/drawingml/2006/chart">
  <cdr:relSizeAnchor xmlns:cdr="http://schemas.openxmlformats.org/drawingml/2006/chartDrawing">
    <cdr:from>
      <cdr:x>0.62789</cdr:x>
      <cdr:y>0.21359</cdr:y>
    </cdr:from>
    <cdr:to>
      <cdr:x>0.75934</cdr:x>
      <cdr:y>0.21621</cdr:y>
    </cdr:to>
    <cdr:cxnSp macro="">
      <cdr:nvCxnSpPr>
        <cdr:cNvPr id="4" name="Straight Arrow Connector 3">
          <a:extLst xmlns:a="http://schemas.openxmlformats.org/drawingml/2006/main">
            <a:ext uri="{FF2B5EF4-FFF2-40B4-BE49-F238E27FC236}">
              <a16:creationId xmlns:a16="http://schemas.microsoft.com/office/drawing/2014/main" id="{479108AF-64F1-DB9B-EE1D-F6E212A2FDB6}"/>
            </a:ext>
          </a:extLst>
        </cdr:cNvPr>
        <cdr:cNvCxnSpPr/>
      </cdr:nvCxnSpPr>
      <cdr:spPr>
        <a:xfrm xmlns:a="http://schemas.openxmlformats.org/drawingml/2006/main" flipH="1">
          <a:off x="4822825" y="774700"/>
          <a:ext cx="1009650" cy="9525"/>
        </a:xfrm>
        <a:prstGeom xmlns:a="http://schemas.openxmlformats.org/drawingml/2006/main" prst="straightConnector1">
          <a:avLst/>
        </a:prstGeom>
        <a:ln xmlns:a="http://schemas.openxmlformats.org/drawingml/2006/main" w="28575"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0.76058</cdr:x>
      <cdr:y>0.2556</cdr:y>
    </cdr:from>
    <cdr:to>
      <cdr:x>0.76182</cdr:x>
      <cdr:y>0.35802</cdr:y>
    </cdr:to>
    <cdr:cxnSp macro="">
      <cdr:nvCxnSpPr>
        <cdr:cNvPr id="5" name="Straight Arrow Connector 4">
          <a:extLst xmlns:a="http://schemas.openxmlformats.org/drawingml/2006/main">
            <a:ext uri="{FF2B5EF4-FFF2-40B4-BE49-F238E27FC236}">
              <a16:creationId xmlns:a16="http://schemas.microsoft.com/office/drawing/2014/main" id="{BEAFF396-F3CB-4EF7-BA96-3BAA6FAFB819}"/>
            </a:ext>
          </a:extLst>
        </cdr:cNvPr>
        <cdr:cNvCxnSpPr/>
      </cdr:nvCxnSpPr>
      <cdr:spPr>
        <a:xfrm xmlns:a="http://schemas.openxmlformats.org/drawingml/2006/main">
          <a:off x="5842000" y="927100"/>
          <a:ext cx="9525" cy="371475"/>
        </a:xfrm>
        <a:prstGeom xmlns:a="http://schemas.openxmlformats.org/drawingml/2006/main" prst="straightConnector1">
          <a:avLst/>
        </a:prstGeom>
        <a:ln xmlns:a="http://schemas.openxmlformats.org/drawingml/2006/main" w="28575"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0.91683</cdr:x>
      <cdr:y>0.18207</cdr:y>
    </cdr:from>
    <cdr:to>
      <cdr:x>0.91807</cdr:x>
      <cdr:y>0.45518</cdr:y>
    </cdr:to>
    <cdr:cxnSp macro="">
      <cdr:nvCxnSpPr>
        <cdr:cNvPr id="6" name="Straight Arrow Connector 5">
          <a:extLst xmlns:a="http://schemas.openxmlformats.org/drawingml/2006/main">
            <a:ext uri="{FF2B5EF4-FFF2-40B4-BE49-F238E27FC236}">
              <a16:creationId xmlns:a16="http://schemas.microsoft.com/office/drawing/2014/main" id="{D29A3FA0-925D-4AB5-982A-0A498877FF75}"/>
            </a:ext>
          </a:extLst>
        </cdr:cNvPr>
        <cdr:cNvCxnSpPr/>
      </cdr:nvCxnSpPr>
      <cdr:spPr>
        <a:xfrm xmlns:a="http://schemas.openxmlformats.org/drawingml/2006/main" flipH="1">
          <a:off x="7042150" y="660400"/>
          <a:ext cx="9525" cy="990600"/>
        </a:xfrm>
        <a:prstGeom xmlns:a="http://schemas.openxmlformats.org/drawingml/2006/main" prst="straightConnector1">
          <a:avLst/>
        </a:prstGeom>
        <a:ln xmlns:a="http://schemas.openxmlformats.org/drawingml/2006/main" w="28575"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0.46172</cdr:x>
      <cdr:y>0.14006</cdr:y>
    </cdr:from>
    <cdr:to>
      <cdr:x>0.46379</cdr:x>
      <cdr:y>0.45081</cdr:y>
    </cdr:to>
    <cdr:cxnSp macro="">
      <cdr:nvCxnSpPr>
        <cdr:cNvPr id="7" name="Straight Arrow Connector 6">
          <a:extLst xmlns:a="http://schemas.openxmlformats.org/drawingml/2006/main">
            <a:ext uri="{FF2B5EF4-FFF2-40B4-BE49-F238E27FC236}">
              <a16:creationId xmlns:a16="http://schemas.microsoft.com/office/drawing/2014/main" id="{3AE0BCDA-E0E1-EC11-F319-6B3AA5AB0382}"/>
            </a:ext>
          </a:extLst>
        </cdr:cNvPr>
        <cdr:cNvCxnSpPr/>
      </cdr:nvCxnSpPr>
      <cdr:spPr>
        <a:xfrm xmlns:a="http://schemas.openxmlformats.org/drawingml/2006/main" flipH="1">
          <a:off x="3546475" y="508000"/>
          <a:ext cx="15875" cy="1127125"/>
        </a:xfrm>
        <a:prstGeom xmlns:a="http://schemas.openxmlformats.org/drawingml/2006/main" prst="straightConnector1">
          <a:avLst/>
        </a:prstGeom>
        <a:ln xmlns:a="http://schemas.openxmlformats.org/drawingml/2006/main" w="19050"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0.28811</cdr:x>
      <cdr:y>0.78869</cdr:y>
    </cdr:from>
    <cdr:to>
      <cdr:x>0.31911</cdr:x>
      <cdr:y>0.82808</cdr:y>
    </cdr:to>
    <cdr:sp macro="" textlink="">
      <cdr:nvSpPr>
        <cdr:cNvPr id="8" name="Arrow: Chevron 7">
          <a:extLst xmlns:a="http://schemas.openxmlformats.org/drawingml/2006/main">
            <a:ext uri="{FF2B5EF4-FFF2-40B4-BE49-F238E27FC236}">
              <a16:creationId xmlns:a16="http://schemas.microsoft.com/office/drawing/2014/main" id="{F3427960-1360-ED10-2BC5-C1ED8B94F3E8}"/>
            </a:ext>
          </a:extLst>
        </cdr:cNvPr>
        <cdr:cNvSpPr/>
      </cdr:nvSpPr>
      <cdr:spPr>
        <a:xfrm xmlns:a="http://schemas.openxmlformats.org/drawingml/2006/main" rot="10604783">
          <a:off x="2212975" y="2860675"/>
          <a:ext cx="238123" cy="142876"/>
        </a:xfrm>
        <a:prstGeom xmlns:a="http://schemas.openxmlformats.org/drawingml/2006/main" prst="chevron">
          <a:avLst/>
        </a:prstGeom>
      </cdr:spPr>
      <cdr:style>
        <a:lnRef xmlns:a="http://schemas.openxmlformats.org/drawingml/2006/main" idx="2">
          <a:schemeClr val="dk1">
            <a:shade val="15000"/>
          </a:schemeClr>
        </a:lnRef>
        <a:fillRef xmlns:a="http://schemas.openxmlformats.org/drawingml/2006/main" idx="1003">
          <a:schemeClr val="dk2"/>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dr:relSizeAnchor xmlns:cdr="http://schemas.openxmlformats.org/drawingml/2006/chartDrawing">
    <cdr:from>
      <cdr:x>0.40964</cdr:x>
      <cdr:y>0.13218</cdr:y>
    </cdr:from>
    <cdr:to>
      <cdr:x>0.42824</cdr:x>
      <cdr:y>0.19783</cdr:y>
    </cdr:to>
    <cdr:sp macro="" textlink="">
      <cdr:nvSpPr>
        <cdr:cNvPr id="9" name="Arrow: Chevron 8">
          <a:extLst xmlns:a="http://schemas.openxmlformats.org/drawingml/2006/main">
            <a:ext uri="{FF2B5EF4-FFF2-40B4-BE49-F238E27FC236}">
              <a16:creationId xmlns:a16="http://schemas.microsoft.com/office/drawing/2014/main" id="{F3427960-1360-ED10-2BC5-C1ED8B94F3E8}"/>
            </a:ext>
          </a:extLst>
        </cdr:cNvPr>
        <cdr:cNvSpPr/>
      </cdr:nvSpPr>
      <cdr:spPr>
        <a:xfrm xmlns:a="http://schemas.openxmlformats.org/drawingml/2006/main" rot="5400000">
          <a:off x="3098801" y="527050"/>
          <a:ext cx="238123" cy="142876"/>
        </a:xfrm>
        <a:prstGeom xmlns:a="http://schemas.openxmlformats.org/drawingml/2006/main" prst="chevron">
          <a:avLst/>
        </a:prstGeom>
      </cdr:spPr>
      <cdr:style>
        <a:lnRef xmlns:a="http://schemas.openxmlformats.org/drawingml/2006/main" idx="2">
          <a:schemeClr val="dk1">
            <a:shade val="15000"/>
          </a:schemeClr>
        </a:lnRef>
        <a:fillRef xmlns:a="http://schemas.openxmlformats.org/drawingml/2006/main" idx="1003">
          <a:schemeClr val="dk2"/>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dr:relSizeAnchor xmlns:cdr="http://schemas.openxmlformats.org/drawingml/2006/chartDrawing">
    <cdr:from>
      <cdr:x>0.52869</cdr:x>
      <cdr:y>0.10329</cdr:y>
    </cdr:from>
    <cdr:to>
      <cdr:x>0.53365</cdr:x>
      <cdr:y>0.79657</cdr:y>
    </cdr:to>
    <cdr:cxnSp macro="">
      <cdr:nvCxnSpPr>
        <cdr:cNvPr id="11" name="Straight Connector 10">
          <a:extLst xmlns:a="http://schemas.openxmlformats.org/drawingml/2006/main">
            <a:ext uri="{FF2B5EF4-FFF2-40B4-BE49-F238E27FC236}">
              <a16:creationId xmlns:a16="http://schemas.microsoft.com/office/drawing/2014/main" id="{84ECFB27-D2BB-D303-E28E-78F5839D136D}"/>
            </a:ext>
          </a:extLst>
        </cdr:cNvPr>
        <cdr:cNvCxnSpPr/>
      </cdr:nvCxnSpPr>
      <cdr:spPr>
        <a:xfrm xmlns:a="http://schemas.openxmlformats.org/drawingml/2006/main" flipH="1">
          <a:off x="4060825" y="374650"/>
          <a:ext cx="38100" cy="2514600"/>
        </a:xfrm>
        <a:prstGeom xmlns:a="http://schemas.openxmlformats.org/drawingml/2006/main" prst="line">
          <a:avLst/>
        </a:prstGeom>
        <a:ln xmlns:a="http://schemas.openxmlformats.org/drawingml/2006/main" w="19050"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0.55907</cdr:x>
      <cdr:y>0.46199</cdr:y>
    </cdr:from>
    <cdr:to>
      <cdr:x>0.57883</cdr:x>
      <cdr:y>0.52464</cdr:y>
    </cdr:to>
    <cdr:sp macro="" textlink="">
      <cdr:nvSpPr>
        <cdr:cNvPr id="2" name="Arrow: Chevron 1">
          <a:extLst xmlns:a="http://schemas.openxmlformats.org/drawingml/2006/main">
            <a:ext uri="{FF2B5EF4-FFF2-40B4-BE49-F238E27FC236}">
              <a16:creationId xmlns:a16="http://schemas.microsoft.com/office/drawing/2014/main" id="{25219D1F-DCB7-4B37-A9B5-0D67C666012C}"/>
            </a:ext>
          </a:extLst>
        </cdr:cNvPr>
        <cdr:cNvSpPr/>
      </cdr:nvSpPr>
      <cdr:spPr>
        <a:xfrm xmlns:a="http://schemas.openxmlformats.org/drawingml/2006/main" rot="5400000">
          <a:off x="3994153" y="1803400"/>
          <a:ext cx="238123" cy="142876"/>
        </a:xfrm>
        <a:prstGeom xmlns:a="http://schemas.openxmlformats.org/drawingml/2006/main" prst="chevron">
          <a:avLst/>
        </a:prstGeom>
      </cdr:spPr>
      <cdr:style>
        <a:lnRef xmlns:a="http://schemas.openxmlformats.org/drawingml/2006/main" idx="2">
          <a:schemeClr val="dk1">
            <a:shade val="15000"/>
          </a:schemeClr>
        </a:lnRef>
        <a:fillRef xmlns:a="http://schemas.openxmlformats.org/drawingml/2006/main" idx="1003">
          <a:schemeClr val="dk2"/>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0.62418</cdr:x>
      <cdr:y>0.30787</cdr:y>
    </cdr:from>
    <cdr:to>
      <cdr:x>0.75434</cdr:x>
      <cdr:y>0.31037</cdr:y>
    </cdr:to>
    <cdr:cxnSp macro="">
      <cdr:nvCxnSpPr>
        <cdr:cNvPr id="2" name="Straight Arrow Connector 1">
          <a:extLst xmlns:a="http://schemas.openxmlformats.org/drawingml/2006/main">
            <a:ext uri="{FF2B5EF4-FFF2-40B4-BE49-F238E27FC236}">
              <a16:creationId xmlns:a16="http://schemas.microsoft.com/office/drawing/2014/main" id="{779F047A-2213-58AC-B7EE-4ABBEEA4B516}"/>
            </a:ext>
          </a:extLst>
        </cdr:cNvPr>
        <cdr:cNvCxnSpPr/>
      </cdr:nvCxnSpPr>
      <cdr:spPr>
        <a:xfrm xmlns:a="http://schemas.openxmlformats.org/drawingml/2006/main" flipH="1">
          <a:off x="4841875" y="1174750"/>
          <a:ext cx="1009650" cy="9525"/>
        </a:xfrm>
        <a:prstGeom xmlns:a="http://schemas.openxmlformats.org/drawingml/2006/main" prst="straightConnector1">
          <a:avLst/>
        </a:prstGeom>
        <a:ln xmlns:a="http://schemas.openxmlformats.org/drawingml/2006/main" w="28575"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0.76171</cdr:x>
      <cdr:y>0.34781</cdr:y>
    </cdr:from>
    <cdr:to>
      <cdr:x>0.76293</cdr:x>
      <cdr:y>0.44517</cdr:y>
    </cdr:to>
    <cdr:cxnSp macro="">
      <cdr:nvCxnSpPr>
        <cdr:cNvPr id="3" name="Straight Arrow Connector 2">
          <a:extLst xmlns:a="http://schemas.openxmlformats.org/drawingml/2006/main">
            <a:ext uri="{FF2B5EF4-FFF2-40B4-BE49-F238E27FC236}">
              <a16:creationId xmlns:a16="http://schemas.microsoft.com/office/drawing/2014/main" id="{EA99331A-7294-0851-7226-EA88B0D98EAA}"/>
            </a:ext>
          </a:extLst>
        </cdr:cNvPr>
        <cdr:cNvCxnSpPr/>
      </cdr:nvCxnSpPr>
      <cdr:spPr>
        <a:xfrm xmlns:a="http://schemas.openxmlformats.org/drawingml/2006/main">
          <a:off x="5908675" y="1327150"/>
          <a:ext cx="9525" cy="371475"/>
        </a:xfrm>
        <a:prstGeom xmlns:a="http://schemas.openxmlformats.org/drawingml/2006/main" prst="straightConnector1">
          <a:avLst/>
        </a:prstGeom>
        <a:ln xmlns:a="http://schemas.openxmlformats.org/drawingml/2006/main" w="28575"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0.91478</cdr:x>
      <cdr:y>0.27708</cdr:y>
    </cdr:from>
    <cdr:to>
      <cdr:x>0.91519</cdr:x>
      <cdr:y>0.53503</cdr:y>
    </cdr:to>
    <cdr:cxnSp macro="">
      <cdr:nvCxnSpPr>
        <cdr:cNvPr id="4" name="Straight Arrow Connector 3">
          <a:extLst xmlns:a="http://schemas.openxmlformats.org/drawingml/2006/main">
            <a:ext uri="{FF2B5EF4-FFF2-40B4-BE49-F238E27FC236}">
              <a16:creationId xmlns:a16="http://schemas.microsoft.com/office/drawing/2014/main" id="{14437485-1540-7418-806C-7D9F193A4D80}"/>
            </a:ext>
          </a:extLst>
        </cdr:cNvPr>
        <cdr:cNvCxnSpPr/>
      </cdr:nvCxnSpPr>
      <cdr:spPr>
        <a:xfrm xmlns:a="http://schemas.openxmlformats.org/drawingml/2006/main">
          <a:off x="7096125" y="1057275"/>
          <a:ext cx="3175" cy="984250"/>
        </a:xfrm>
        <a:prstGeom xmlns:a="http://schemas.openxmlformats.org/drawingml/2006/main" prst="straightConnector1">
          <a:avLst/>
        </a:prstGeom>
        <a:ln xmlns:a="http://schemas.openxmlformats.org/drawingml/2006/main" w="28575"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0.45964</cdr:x>
      <cdr:y>0.23798</cdr:y>
    </cdr:from>
    <cdr:to>
      <cdr:x>0.46169</cdr:x>
      <cdr:y>0.53337</cdr:y>
    </cdr:to>
    <cdr:cxnSp macro="">
      <cdr:nvCxnSpPr>
        <cdr:cNvPr id="5" name="Straight Arrow Connector 4">
          <a:extLst xmlns:a="http://schemas.openxmlformats.org/drawingml/2006/main">
            <a:ext uri="{FF2B5EF4-FFF2-40B4-BE49-F238E27FC236}">
              <a16:creationId xmlns:a16="http://schemas.microsoft.com/office/drawing/2014/main" id="{EA780A12-D3D3-1861-12ED-89B39A6F546E}"/>
            </a:ext>
          </a:extLst>
        </cdr:cNvPr>
        <cdr:cNvCxnSpPr/>
      </cdr:nvCxnSpPr>
      <cdr:spPr>
        <a:xfrm xmlns:a="http://schemas.openxmlformats.org/drawingml/2006/main" flipH="1">
          <a:off x="3565525" y="908050"/>
          <a:ext cx="15875" cy="1127125"/>
        </a:xfrm>
        <a:prstGeom xmlns:a="http://schemas.openxmlformats.org/drawingml/2006/main" prst="straightConnector1">
          <a:avLst/>
        </a:prstGeom>
        <a:ln xmlns:a="http://schemas.openxmlformats.org/drawingml/2006/main" w="19050" cap="flat" cmpd="sng" algn="ctr">
          <a:solidFill>
            <a:schemeClr val="accent2"/>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0.92747</cdr:x>
      <cdr:y>0.45931</cdr:y>
    </cdr:from>
    <cdr:to>
      <cdr:x>0.9418</cdr:x>
      <cdr:y>0.49925</cdr:y>
    </cdr:to>
    <cdr:sp macro="" textlink="">
      <cdr:nvSpPr>
        <cdr:cNvPr id="13" name="Star: 5 Points 12">
          <a:extLst xmlns:a="http://schemas.openxmlformats.org/drawingml/2006/main">
            <a:ext uri="{FF2B5EF4-FFF2-40B4-BE49-F238E27FC236}">
              <a16:creationId xmlns:a16="http://schemas.microsoft.com/office/drawing/2014/main" id="{56647F85-A0F9-3EA6-E98C-7D098AFC0F63}"/>
            </a:ext>
          </a:extLst>
        </cdr:cNvPr>
        <cdr:cNvSpPr/>
      </cdr:nvSpPr>
      <cdr:spPr>
        <a:xfrm xmlns:a="http://schemas.openxmlformats.org/drawingml/2006/main">
          <a:off x="7194551" y="1752600"/>
          <a:ext cx="111124" cy="152400"/>
        </a:xfrm>
        <a:prstGeom xmlns:a="http://schemas.openxmlformats.org/drawingml/2006/main" prst="star5">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dr:relSizeAnchor xmlns:cdr="http://schemas.openxmlformats.org/drawingml/2006/chartDrawing">
    <cdr:from>
      <cdr:x>0.41191</cdr:x>
      <cdr:y>0.223</cdr:y>
    </cdr:from>
    <cdr:to>
      <cdr:x>0.43033</cdr:x>
      <cdr:y>0.2854</cdr:y>
    </cdr:to>
    <cdr:sp macro="" textlink="">
      <cdr:nvSpPr>
        <cdr:cNvPr id="14" name="Arrow: Chevron 13">
          <a:extLst xmlns:a="http://schemas.openxmlformats.org/drawingml/2006/main">
            <a:ext uri="{FF2B5EF4-FFF2-40B4-BE49-F238E27FC236}">
              <a16:creationId xmlns:a16="http://schemas.microsoft.com/office/drawing/2014/main" id="{F62B3E56-CA45-DCED-4E03-5A827D09A37B}"/>
            </a:ext>
          </a:extLst>
        </cdr:cNvPr>
        <cdr:cNvSpPr/>
      </cdr:nvSpPr>
      <cdr:spPr>
        <a:xfrm xmlns:a="http://schemas.openxmlformats.org/drawingml/2006/main" rot="5400000">
          <a:off x="2957497" y="902671"/>
          <a:ext cx="238101" cy="134570"/>
        </a:xfrm>
        <a:prstGeom xmlns:a="http://schemas.openxmlformats.org/drawingml/2006/main" prst="chevron">
          <a:avLst/>
        </a:prstGeom>
      </cdr:spPr>
      <cdr:style>
        <a:lnRef xmlns:a="http://schemas.openxmlformats.org/drawingml/2006/main" idx="2">
          <a:schemeClr val="dk1">
            <a:shade val="15000"/>
          </a:schemeClr>
        </a:lnRef>
        <a:fillRef xmlns:a="http://schemas.openxmlformats.org/drawingml/2006/main" idx="1003">
          <a:schemeClr val="dk2"/>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dr:relSizeAnchor xmlns:cdr="http://schemas.openxmlformats.org/drawingml/2006/chartDrawing">
    <cdr:from>
      <cdr:x>0.56309</cdr:x>
      <cdr:y>0.51007</cdr:y>
    </cdr:from>
    <cdr:to>
      <cdr:x>0.58151</cdr:x>
      <cdr:y>0.57247</cdr:y>
    </cdr:to>
    <cdr:sp macro="" textlink="">
      <cdr:nvSpPr>
        <cdr:cNvPr id="15" name="Arrow: Chevron 14">
          <a:extLst xmlns:a="http://schemas.openxmlformats.org/drawingml/2006/main">
            <a:ext uri="{FF2B5EF4-FFF2-40B4-BE49-F238E27FC236}">
              <a16:creationId xmlns:a16="http://schemas.microsoft.com/office/drawing/2014/main" id="{F62B3E56-CA45-DCED-4E03-5A827D09A37B}"/>
            </a:ext>
          </a:extLst>
        </cdr:cNvPr>
        <cdr:cNvSpPr/>
      </cdr:nvSpPr>
      <cdr:spPr>
        <a:xfrm xmlns:a="http://schemas.openxmlformats.org/drawingml/2006/main" rot="5400000">
          <a:off x="4061952" y="1998047"/>
          <a:ext cx="238100" cy="134570"/>
        </a:xfrm>
        <a:prstGeom xmlns:a="http://schemas.openxmlformats.org/drawingml/2006/main" prst="chevron">
          <a:avLst/>
        </a:prstGeom>
      </cdr:spPr>
      <cdr:style>
        <a:lnRef xmlns:a="http://schemas.openxmlformats.org/drawingml/2006/main" idx="2">
          <a:schemeClr val="dk1">
            <a:shade val="15000"/>
          </a:schemeClr>
        </a:lnRef>
        <a:fillRef xmlns:a="http://schemas.openxmlformats.org/drawingml/2006/main" idx="1003">
          <a:schemeClr val="dk2"/>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dr:relSizeAnchor xmlns:cdr="http://schemas.openxmlformats.org/drawingml/2006/chartDrawing">
    <cdr:from>
      <cdr:x>0.2611</cdr:x>
      <cdr:y>0.83958</cdr:y>
    </cdr:from>
    <cdr:to>
      <cdr:x>0.27952</cdr:x>
      <cdr:y>0.90198</cdr:y>
    </cdr:to>
    <cdr:sp macro="" textlink="">
      <cdr:nvSpPr>
        <cdr:cNvPr id="16" name="Arrow: Chevron 15">
          <a:extLst xmlns:a="http://schemas.openxmlformats.org/drawingml/2006/main">
            <a:ext uri="{FF2B5EF4-FFF2-40B4-BE49-F238E27FC236}">
              <a16:creationId xmlns:a16="http://schemas.microsoft.com/office/drawing/2014/main" id="{F62B3E56-CA45-DCED-4E03-5A827D09A37B}"/>
            </a:ext>
          </a:extLst>
        </cdr:cNvPr>
        <cdr:cNvSpPr/>
      </cdr:nvSpPr>
      <cdr:spPr>
        <a:xfrm xmlns:a="http://schemas.openxmlformats.org/drawingml/2006/main" rot="16200000">
          <a:off x="1855739" y="3255349"/>
          <a:ext cx="238100" cy="134570"/>
        </a:xfrm>
        <a:prstGeom xmlns:a="http://schemas.openxmlformats.org/drawingml/2006/main" prst="chevron">
          <a:avLst/>
        </a:prstGeom>
      </cdr:spPr>
      <cdr:style>
        <a:lnRef xmlns:a="http://schemas.openxmlformats.org/drawingml/2006/main" idx="2">
          <a:schemeClr val="dk1">
            <a:shade val="15000"/>
          </a:schemeClr>
        </a:lnRef>
        <a:fillRef xmlns:a="http://schemas.openxmlformats.org/drawingml/2006/main" idx="1003">
          <a:schemeClr val="dk2"/>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solidFill>
              <a:schemeClr val="tx1"/>
            </a:solidFill>
          </a:endParaRPr>
        </a:p>
      </cdr:txBody>
    </cdr:sp>
  </cdr:relSizeAnchor>
  <cdr:relSizeAnchor xmlns:cdr="http://schemas.openxmlformats.org/drawingml/2006/chartDrawing">
    <cdr:from>
      <cdr:x>0.52472</cdr:x>
      <cdr:y>0.21301</cdr:y>
    </cdr:from>
    <cdr:to>
      <cdr:x>0.52963</cdr:x>
      <cdr:y>0.87203</cdr:y>
    </cdr:to>
    <cdr:cxnSp macro="">
      <cdr:nvCxnSpPr>
        <cdr:cNvPr id="17" name="Straight Connector 16">
          <a:extLst xmlns:a="http://schemas.openxmlformats.org/drawingml/2006/main">
            <a:ext uri="{FF2B5EF4-FFF2-40B4-BE49-F238E27FC236}">
              <a16:creationId xmlns:a16="http://schemas.microsoft.com/office/drawing/2014/main" id="{84ECFB27-D2BB-D303-E28E-78F5839D136D}"/>
            </a:ext>
          </a:extLst>
        </cdr:cNvPr>
        <cdr:cNvCxnSpPr/>
      </cdr:nvCxnSpPr>
      <cdr:spPr>
        <a:xfrm xmlns:a="http://schemas.openxmlformats.org/drawingml/2006/main" flipH="1">
          <a:off x="4070350" y="812800"/>
          <a:ext cx="38100" cy="2514600"/>
        </a:xfrm>
        <a:prstGeom xmlns:a="http://schemas.openxmlformats.org/drawingml/2006/main" prst="line">
          <a:avLst/>
        </a:prstGeom>
        <a:ln xmlns:a="http://schemas.openxmlformats.org/drawingml/2006/main" w="19050"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0</xdr:col>
      <xdr:colOff>586740</xdr:colOff>
      <xdr:row>1</xdr:row>
      <xdr:rowOff>167640</xdr:rowOff>
    </xdr:from>
    <xdr:to>
      <xdr:col>20</xdr:col>
      <xdr:colOff>411480</xdr:colOff>
      <xdr:row>41</xdr:row>
      <xdr:rowOff>30480</xdr:rowOff>
    </xdr:to>
    <xdr:sp macro="" textlink="">
      <xdr:nvSpPr>
        <xdr:cNvPr id="2" name="Rectangle 1">
          <a:extLst>
            <a:ext uri="{FF2B5EF4-FFF2-40B4-BE49-F238E27FC236}">
              <a16:creationId xmlns:a16="http://schemas.microsoft.com/office/drawing/2014/main" id="{44783AF7-9E11-0F3B-13AC-AAB022E1E85E}"/>
            </a:ext>
          </a:extLst>
        </xdr:cNvPr>
        <xdr:cNvSpPr/>
      </xdr:nvSpPr>
      <xdr:spPr>
        <a:xfrm>
          <a:off x="586740" y="350520"/>
          <a:ext cx="12016740" cy="717804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586740</xdr:colOff>
      <xdr:row>1</xdr:row>
      <xdr:rowOff>167640</xdr:rowOff>
    </xdr:from>
    <xdr:to>
      <xdr:col>20</xdr:col>
      <xdr:colOff>388619</xdr:colOff>
      <xdr:row>4</xdr:row>
      <xdr:rowOff>170939</xdr:rowOff>
    </xdr:to>
    <xdr:sp macro="" textlink="">
      <xdr:nvSpPr>
        <xdr:cNvPr id="3" name="Rectangle 2">
          <a:extLst>
            <a:ext uri="{FF2B5EF4-FFF2-40B4-BE49-F238E27FC236}">
              <a16:creationId xmlns:a16="http://schemas.microsoft.com/office/drawing/2014/main" id="{9FB4A9D8-B2D5-4CF1-A983-4D5826ACECE2}"/>
            </a:ext>
          </a:extLst>
        </xdr:cNvPr>
        <xdr:cNvSpPr/>
      </xdr:nvSpPr>
      <xdr:spPr>
        <a:xfrm>
          <a:off x="586740" y="350520"/>
          <a:ext cx="11993879" cy="551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400"/>
            <a:t>Contribution</a:t>
          </a:r>
          <a:r>
            <a:rPr lang="en-GB" sz="2400" baseline="0"/>
            <a:t> Of Various Broader Categories towards CPI Calculation</a:t>
          </a:r>
        </a:p>
      </xdr:txBody>
    </xdr:sp>
    <xdr:clientData/>
  </xdr:twoCellAnchor>
  <xdr:twoCellAnchor>
    <xdr:from>
      <xdr:col>0</xdr:col>
      <xdr:colOff>586740</xdr:colOff>
      <xdr:row>5</xdr:row>
      <xdr:rowOff>121920</xdr:rowOff>
    </xdr:from>
    <xdr:to>
      <xdr:col>20</xdr:col>
      <xdr:colOff>411480</xdr:colOff>
      <xdr:row>7</xdr:row>
      <xdr:rowOff>160443</xdr:rowOff>
    </xdr:to>
    <xdr:sp macro="" textlink="">
      <xdr:nvSpPr>
        <xdr:cNvPr id="4" name="Rectangle 3">
          <a:extLst>
            <a:ext uri="{FF2B5EF4-FFF2-40B4-BE49-F238E27FC236}">
              <a16:creationId xmlns:a16="http://schemas.microsoft.com/office/drawing/2014/main" id="{8E179E1B-C6D3-491B-9BAE-B62E9EF2AFF8}"/>
            </a:ext>
          </a:extLst>
        </xdr:cNvPr>
        <xdr:cNvSpPr/>
      </xdr:nvSpPr>
      <xdr:spPr>
        <a:xfrm>
          <a:off x="586740" y="1036320"/>
          <a:ext cx="12016740" cy="404283"/>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0" baseline="0"/>
            <a:t>Contribution in CPI Calculation of combined categories  to make broader Categories</a:t>
          </a:r>
          <a:endParaRPr lang="en-GB" sz="1800" b="0"/>
        </a:p>
      </xdr:txBody>
    </xdr:sp>
    <xdr:clientData/>
  </xdr:twoCellAnchor>
  <xdr:twoCellAnchor>
    <xdr:from>
      <xdr:col>1</xdr:col>
      <xdr:colOff>45720</xdr:colOff>
      <xdr:row>10</xdr:row>
      <xdr:rowOff>169756</xdr:rowOff>
    </xdr:from>
    <xdr:to>
      <xdr:col>10</xdr:col>
      <xdr:colOff>457200</xdr:colOff>
      <xdr:row>29</xdr:row>
      <xdr:rowOff>137160</xdr:rowOff>
    </xdr:to>
    <xdr:sp macro="" textlink="">
      <xdr:nvSpPr>
        <xdr:cNvPr id="5" name="Rectangle 4">
          <a:extLst>
            <a:ext uri="{FF2B5EF4-FFF2-40B4-BE49-F238E27FC236}">
              <a16:creationId xmlns:a16="http://schemas.microsoft.com/office/drawing/2014/main" id="{96C591F3-6511-44BA-94D4-804C1DA42543}"/>
            </a:ext>
          </a:extLst>
        </xdr:cNvPr>
        <xdr:cNvSpPr/>
      </xdr:nvSpPr>
      <xdr:spPr>
        <a:xfrm>
          <a:off x="655320" y="1998556"/>
          <a:ext cx="5897880" cy="3442124"/>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1" algn="l"/>
          <a:endParaRPr lang="en-GB" sz="1400">
            <a:solidFill>
              <a:schemeClr val="tx1"/>
            </a:solidFill>
            <a:latin typeface="Amasis MT Pro" panose="02040504050005020304" pitchFamily="18" charset="0"/>
          </a:endParaRPr>
        </a:p>
        <a:p>
          <a:pPr lvl="1" algn="l"/>
          <a:r>
            <a:rPr lang="en-GB" sz="1400">
              <a:solidFill>
                <a:schemeClr val="tx1"/>
              </a:solidFill>
              <a:latin typeface="Amasis MT Pro" panose="02040504050005020304" pitchFamily="18" charset="0"/>
            </a:rPr>
            <a:t>1.  Basic food items have the highest contribution in the Consumer  Price Index (CPI) calculation across all broader categories and sectors, reflecting their significant impact on overall consumer spending.</a:t>
          </a:r>
        </a:p>
        <a:p>
          <a:pPr lvl="1" algn="l"/>
          <a:endParaRPr lang="en-GB" sz="1400">
            <a:solidFill>
              <a:schemeClr val="tx1"/>
            </a:solidFill>
            <a:latin typeface="Amasis MT Pro" panose="02040504050005020304" pitchFamily="18" charset="0"/>
          </a:endParaRPr>
        </a:p>
        <a:p>
          <a:pPr lvl="1" algn="l"/>
          <a:r>
            <a:rPr lang="en-GB" sz="1400">
              <a:solidFill>
                <a:schemeClr val="tx1"/>
              </a:solidFill>
              <a:latin typeface="Amasis MT Pro" panose="02040504050005020304" pitchFamily="18" charset="0"/>
            </a:rPr>
            <a:t>2.  Housing and utilities account for the least contribution in the CPI calculation, indicating a relatively smaller impact on the index compared to other categories.</a:t>
          </a:r>
        </a:p>
        <a:p>
          <a:pPr lvl="1" algn="l"/>
          <a:endParaRPr lang="en-GB" sz="1400">
            <a:solidFill>
              <a:schemeClr val="tx1"/>
            </a:solidFill>
            <a:latin typeface="Amasis MT Pro" panose="02040504050005020304" pitchFamily="18" charset="0"/>
          </a:endParaRPr>
        </a:p>
        <a:p>
          <a:pPr lvl="1" algn="l"/>
          <a:r>
            <a:rPr lang="en-GB" sz="1400">
              <a:solidFill>
                <a:schemeClr val="tx1"/>
              </a:solidFill>
              <a:latin typeface="Amasis MT Pro" panose="02040504050005020304" pitchFamily="18" charset="0"/>
            </a:rPr>
            <a:t>3.  Services represent the second highest contribution in the CPI calculation across all sectors, underscoring their substantial influence on consumer price changes.</a:t>
          </a:r>
        </a:p>
      </xdr:txBody>
    </xdr:sp>
    <xdr:clientData/>
  </xdr:twoCellAnchor>
  <xdr:twoCellAnchor>
    <xdr:from>
      <xdr:col>1</xdr:col>
      <xdr:colOff>38101</xdr:colOff>
      <xdr:row>9</xdr:row>
      <xdr:rowOff>36830</xdr:rowOff>
    </xdr:from>
    <xdr:to>
      <xdr:col>8</xdr:col>
      <xdr:colOff>120651</xdr:colOff>
      <xdr:row>11</xdr:row>
      <xdr:rowOff>5504</xdr:rowOff>
    </xdr:to>
    <xdr:sp macro="" textlink="">
      <xdr:nvSpPr>
        <xdr:cNvPr id="6" name="Rectangle 5">
          <a:extLst>
            <a:ext uri="{FF2B5EF4-FFF2-40B4-BE49-F238E27FC236}">
              <a16:creationId xmlns:a16="http://schemas.microsoft.com/office/drawing/2014/main" id="{D1FD5DF1-E820-4D0F-B4BE-3F3499179A6A}"/>
            </a:ext>
          </a:extLst>
        </xdr:cNvPr>
        <xdr:cNvSpPr/>
      </xdr:nvSpPr>
      <xdr:spPr>
        <a:xfrm>
          <a:off x="647701" y="1682750"/>
          <a:ext cx="4349750" cy="334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t>Insights</a:t>
          </a:r>
        </a:p>
      </xdr:txBody>
    </xdr:sp>
    <xdr:clientData/>
  </xdr:twoCellAnchor>
  <xdr:twoCellAnchor>
    <xdr:from>
      <xdr:col>11</xdr:col>
      <xdr:colOff>495300</xdr:colOff>
      <xdr:row>8</xdr:row>
      <xdr:rowOff>144780</xdr:rowOff>
    </xdr:from>
    <xdr:to>
      <xdr:col>20</xdr:col>
      <xdr:colOff>327660</xdr:colOff>
      <xdr:row>29</xdr:row>
      <xdr:rowOff>121920</xdr:rowOff>
    </xdr:to>
    <xdr:sp macro="" textlink="">
      <xdr:nvSpPr>
        <xdr:cNvPr id="17" name="Rectangle: Rounded Corners 16">
          <a:extLst>
            <a:ext uri="{FF2B5EF4-FFF2-40B4-BE49-F238E27FC236}">
              <a16:creationId xmlns:a16="http://schemas.microsoft.com/office/drawing/2014/main" id="{F773F56D-C230-CF54-49E7-A893891D5776}"/>
            </a:ext>
          </a:extLst>
        </xdr:cNvPr>
        <xdr:cNvSpPr/>
      </xdr:nvSpPr>
      <xdr:spPr>
        <a:xfrm>
          <a:off x="7200900" y="1607820"/>
          <a:ext cx="5318760" cy="3817620"/>
        </a:xfrm>
        <a:prstGeom prst="roundRect">
          <a:avLst/>
        </a:prstGeom>
        <a:ln>
          <a:solidFill>
            <a:schemeClr val="accent4"/>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190500</xdr:colOff>
      <xdr:row>9</xdr:row>
      <xdr:rowOff>106680</xdr:rowOff>
    </xdr:from>
    <xdr:to>
      <xdr:col>20</xdr:col>
      <xdr:colOff>38100</xdr:colOff>
      <xdr:row>28</xdr:row>
      <xdr:rowOff>121920</xdr:rowOff>
    </xdr:to>
    <xdr:graphicFrame macro="">
      <xdr:nvGraphicFramePr>
        <xdr:cNvPr id="18" name="Chart 17">
          <a:extLst>
            <a:ext uri="{FF2B5EF4-FFF2-40B4-BE49-F238E27FC236}">
              <a16:creationId xmlns:a16="http://schemas.microsoft.com/office/drawing/2014/main" id="{CF074620-92E5-4481-B26F-09D2F419A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121920</xdr:colOff>
      <xdr:row>11</xdr:row>
      <xdr:rowOff>68580</xdr:rowOff>
    </xdr:from>
    <xdr:to>
      <xdr:col>19</xdr:col>
      <xdr:colOff>60960</xdr:colOff>
      <xdr:row>16</xdr:row>
      <xdr:rowOff>0</xdr:rowOff>
    </xdr:to>
    <xdr:cxnSp macro="">
      <xdr:nvCxnSpPr>
        <xdr:cNvPr id="20" name="Straight Arrow Connector 19">
          <a:extLst>
            <a:ext uri="{FF2B5EF4-FFF2-40B4-BE49-F238E27FC236}">
              <a16:creationId xmlns:a16="http://schemas.microsoft.com/office/drawing/2014/main" id="{833C2BC6-A67C-C8D1-7568-312B5007B870}"/>
            </a:ext>
          </a:extLst>
        </xdr:cNvPr>
        <xdr:cNvCxnSpPr/>
      </xdr:nvCxnSpPr>
      <xdr:spPr>
        <a:xfrm flipH="1">
          <a:off x="10485120" y="2080260"/>
          <a:ext cx="1158240" cy="845820"/>
        </a:xfrm>
        <a:prstGeom prst="straightConnector1">
          <a:avLst/>
        </a:prstGeom>
        <a:ln w="19050"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45720</xdr:colOff>
      <xdr:row>31</xdr:row>
      <xdr:rowOff>53340</xdr:rowOff>
    </xdr:from>
    <xdr:to>
      <xdr:col>20</xdr:col>
      <xdr:colOff>342900</xdr:colOff>
      <xdr:row>34</xdr:row>
      <xdr:rowOff>83820</xdr:rowOff>
    </xdr:to>
    <xdr:sp macro="" textlink="">
      <xdr:nvSpPr>
        <xdr:cNvPr id="24" name="Rectangle: Rounded Corners 23">
          <a:extLst>
            <a:ext uri="{FF2B5EF4-FFF2-40B4-BE49-F238E27FC236}">
              <a16:creationId xmlns:a16="http://schemas.microsoft.com/office/drawing/2014/main" id="{ECE00CB2-BD0F-4DF9-8062-E5D4AD270736}"/>
            </a:ext>
          </a:extLst>
        </xdr:cNvPr>
        <xdr:cNvSpPr/>
      </xdr:nvSpPr>
      <xdr:spPr>
        <a:xfrm>
          <a:off x="655320" y="5722620"/>
          <a:ext cx="11879580" cy="57912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800">
              <a:solidFill>
                <a:schemeClr val="accent4">
                  <a:lumMod val="20000"/>
                  <a:lumOff val="80000"/>
                </a:schemeClr>
              </a:solidFill>
            </a:rPr>
            <a:t>Basic</a:t>
          </a:r>
          <a:r>
            <a:rPr lang="en-IN" sz="1800" baseline="0">
              <a:solidFill>
                <a:schemeClr val="accent4">
                  <a:lumMod val="20000"/>
                  <a:lumOff val="80000"/>
                </a:schemeClr>
              </a:solidFill>
            </a:rPr>
            <a:t> Food Items broader Category has highest Contribution toward CPI Calculation</a:t>
          </a:r>
          <a:endParaRPr lang="en-IN" sz="1800">
            <a:solidFill>
              <a:schemeClr val="accent4">
                <a:lumMod val="20000"/>
                <a:lumOff val="80000"/>
              </a:schemeClr>
            </a:solidFill>
          </a:endParaRPr>
        </a:p>
      </xdr:txBody>
    </xdr:sp>
    <xdr:clientData/>
  </xdr:twoCellAnchor>
  <xdr:twoCellAnchor>
    <xdr:from>
      <xdr:col>1</xdr:col>
      <xdr:colOff>83820</xdr:colOff>
      <xdr:row>36</xdr:row>
      <xdr:rowOff>45720</xdr:rowOff>
    </xdr:from>
    <xdr:to>
      <xdr:col>10</xdr:col>
      <xdr:colOff>434340</xdr:colOff>
      <xdr:row>39</xdr:row>
      <xdr:rowOff>175260</xdr:rowOff>
    </xdr:to>
    <xdr:sp macro="" textlink="">
      <xdr:nvSpPr>
        <xdr:cNvPr id="25" name="Rectangle 24">
          <a:extLst>
            <a:ext uri="{FF2B5EF4-FFF2-40B4-BE49-F238E27FC236}">
              <a16:creationId xmlns:a16="http://schemas.microsoft.com/office/drawing/2014/main" id="{04776D6A-108F-7354-BCCE-138ACDAB03E7}"/>
            </a:ext>
          </a:extLst>
        </xdr:cNvPr>
        <xdr:cNvSpPr/>
      </xdr:nvSpPr>
      <xdr:spPr>
        <a:xfrm>
          <a:off x="693420" y="6629400"/>
          <a:ext cx="5836920" cy="67818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400">
              <a:latin typeface="Biome" panose="020B0502040204020203" pitchFamily="34" charset="0"/>
              <a:cs typeface="Biome" panose="020B0502040204020203" pitchFamily="34" charset="0"/>
            </a:rPr>
            <a:t>Based</a:t>
          </a:r>
          <a:r>
            <a:rPr lang="en-IN" sz="1400" baseline="0">
              <a:latin typeface="Biome" panose="020B0502040204020203" pitchFamily="34" charset="0"/>
              <a:cs typeface="Biome" panose="020B0502040204020203" pitchFamily="34" charset="0"/>
            </a:rPr>
            <a:t> on latest Month Data i.e,  May 2023</a:t>
          </a:r>
        </a:p>
        <a:p>
          <a:pPr algn="l"/>
          <a:r>
            <a:rPr lang="en-IN" sz="1400" baseline="0">
              <a:latin typeface="Biome" panose="020B0502040204020203" pitchFamily="34" charset="0"/>
              <a:cs typeface="Biome" panose="020B0502040204020203" pitchFamily="34" charset="0"/>
            </a:rPr>
            <a:t>Sectors considered - Rural, Urban, Rural + Urban</a:t>
          </a:r>
        </a:p>
        <a:p>
          <a:pPr algn="l"/>
          <a:endParaRPr lang="en-IN" sz="1100"/>
        </a:p>
      </xdr:txBody>
    </xdr:sp>
    <xdr:clientData/>
  </xdr:twoCellAnchor>
  <xdr:twoCellAnchor>
    <xdr:from>
      <xdr:col>10</xdr:col>
      <xdr:colOff>563880</xdr:colOff>
      <xdr:row>36</xdr:row>
      <xdr:rowOff>38100</xdr:rowOff>
    </xdr:from>
    <xdr:to>
      <xdr:col>20</xdr:col>
      <xdr:colOff>304800</xdr:colOff>
      <xdr:row>39</xdr:row>
      <xdr:rowOff>167640</xdr:rowOff>
    </xdr:to>
    <xdr:sp macro="" textlink="">
      <xdr:nvSpPr>
        <xdr:cNvPr id="26" name="Rectangle 25">
          <a:extLst>
            <a:ext uri="{FF2B5EF4-FFF2-40B4-BE49-F238E27FC236}">
              <a16:creationId xmlns:a16="http://schemas.microsoft.com/office/drawing/2014/main" id="{58A18885-B2AF-412E-BBDF-B17D56BC903A}"/>
            </a:ext>
          </a:extLst>
        </xdr:cNvPr>
        <xdr:cNvSpPr/>
      </xdr:nvSpPr>
      <xdr:spPr>
        <a:xfrm>
          <a:off x="6659880" y="6621780"/>
          <a:ext cx="5836920" cy="67818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400">
              <a:latin typeface="Biome" panose="020B0503030204020804" pitchFamily="34" charset="0"/>
              <a:cs typeface="Biome" panose="020B0503030204020804" pitchFamily="34" charset="0"/>
            </a:rPr>
            <a:t>Due to the lack of available data for housing in rural sectors, these values have not been considered</a:t>
          </a:r>
        </a:p>
      </xdr:txBody>
    </xdr:sp>
    <xdr:clientData/>
  </xdr:twoCellAnchor>
  <xdr:twoCellAnchor>
    <xdr:from>
      <xdr:col>12</xdr:col>
      <xdr:colOff>289560</xdr:colOff>
      <xdr:row>21</xdr:row>
      <xdr:rowOff>68580</xdr:rowOff>
    </xdr:from>
    <xdr:to>
      <xdr:col>14</xdr:col>
      <xdr:colOff>7620</xdr:colOff>
      <xdr:row>24</xdr:row>
      <xdr:rowOff>22860</xdr:rowOff>
    </xdr:to>
    <xdr:cxnSp macro="">
      <xdr:nvCxnSpPr>
        <xdr:cNvPr id="28" name="Straight Arrow Connector 27">
          <a:extLst>
            <a:ext uri="{FF2B5EF4-FFF2-40B4-BE49-F238E27FC236}">
              <a16:creationId xmlns:a16="http://schemas.microsoft.com/office/drawing/2014/main" id="{5574F2B3-2500-6758-EB6E-38E832EE2BA4}"/>
            </a:ext>
          </a:extLst>
        </xdr:cNvPr>
        <xdr:cNvCxnSpPr/>
      </xdr:nvCxnSpPr>
      <xdr:spPr>
        <a:xfrm flipV="1">
          <a:off x="7604760" y="3909060"/>
          <a:ext cx="937260" cy="502920"/>
        </a:xfrm>
        <a:prstGeom prst="straightConnector1">
          <a:avLst/>
        </a:prstGeom>
        <a:ln w="19050" cap="flat" cmpd="sng" algn="ctr">
          <a:solidFill>
            <a:schemeClr val="accent5"/>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0.xml><?xml version="1.0" encoding="utf-8"?>
<xdr:wsDr xmlns:xdr="http://schemas.openxmlformats.org/drawingml/2006/spreadsheetDrawing" xmlns:a="http://schemas.openxmlformats.org/drawingml/2006/main">
  <xdr:twoCellAnchor>
    <xdr:from>
      <xdr:col>8</xdr:col>
      <xdr:colOff>289560</xdr:colOff>
      <xdr:row>3</xdr:row>
      <xdr:rowOff>121920</xdr:rowOff>
    </xdr:from>
    <xdr:to>
      <xdr:col>23</xdr:col>
      <xdr:colOff>586740</xdr:colOff>
      <xdr:row>20</xdr:row>
      <xdr:rowOff>68580</xdr:rowOff>
    </xdr:to>
    <xdr:graphicFrame macro="">
      <xdr:nvGraphicFramePr>
        <xdr:cNvPr id="5" name="Chart 4">
          <a:extLst>
            <a:ext uri="{FF2B5EF4-FFF2-40B4-BE49-F238E27FC236}">
              <a16:creationId xmlns:a16="http://schemas.microsoft.com/office/drawing/2014/main" id="{033A2029-EC2D-4E0D-B878-3E5ACE983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57</xdr:col>
      <xdr:colOff>0</xdr:colOff>
      <xdr:row>1</xdr:row>
      <xdr:rowOff>0</xdr:rowOff>
    </xdr:from>
    <xdr:to>
      <xdr:col>72</xdr:col>
      <xdr:colOff>7620</xdr:colOff>
      <xdr:row>16</xdr:row>
      <xdr:rowOff>0</xdr:rowOff>
    </xdr:to>
    <xdr:graphicFrame macro="">
      <xdr:nvGraphicFramePr>
        <xdr:cNvPr id="7" name="Chart 6">
          <a:extLst>
            <a:ext uri="{FF2B5EF4-FFF2-40B4-BE49-F238E27FC236}">
              <a16:creationId xmlns:a16="http://schemas.microsoft.com/office/drawing/2014/main" id="{E2E3A0E3-CDFF-45B3-ADD9-3E1D64600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289560</xdr:colOff>
      <xdr:row>16</xdr:row>
      <xdr:rowOff>129540</xdr:rowOff>
    </xdr:to>
    <xdr:graphicFrame macro="">
      <xdr:nvGraphicFramePr>
        <xdr:cNvPr id="2" name="Chart 1">
          <a:extLst>
            <a:ext uri="{FF2B5EF4-FFF2-40B4-BE49-F238E27FC236}">
              <a16:creationId xmlns:a16="http://schemas.microsoft.com/office/drawing/2014/main" id="{DE51FDD2-0C37-4D0D-A26D-C2060C532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28</xdr:col>
      <xdr:colOff>160020</xdr:colOff>
      <xdr:row>34</xdr:row>
      <xdr:rowOff>0</xdr:rowOff>
    </xdr:to>
    <xdr:graphicFrame macro="">
      <xdr:nvGraphicFramePr>
        <xdr:cNvPr id="3" name="Chart 2">
          <a:extLst>
            <a:ext uri="{FF2B5EF4-FFF2-40B4-BE49-F238E27FC236}">
              <a16:creationId xmlns:a16="http://schemas.microsoft.com/office/drawing/2014/main" id="{86D059D0-686B-4B71-9763-3931DB7AC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586740</xdr:colOff>
      <xdr:row>1</xdr:row>
      <xdr:rowOff>167642</xdr:rowOff>
    </xdr:from>
    <xdr:to>
      <xdr:col>25</xdr:col>
      <xdr:colOff>180813</xdr:colOff>
      <xdr:row>65</xdr:row>
      <xdr:rowOff>110068</xdr:rowOff>
    </xdr:to>
    <xdr:sp macro="" textlink="">
      <xdr:nvSpPr>
        <xdr:cNvPr id="2" name="Rectangle 1">
          <a:extLst>
            <a:ext uri="{FF2B5EF4-FFF2-40B4-BE49-F238E27FC236}">
              <a16:creationId xmlns:a16="http://schemas.microsoft.com/office/drawing/2014/main" id="{4B37729F-3707-4E64-A4F6-34BAF580894E}"/>
            </a:ext>
          </a:extLst>
        </xdr:cNvPr>
        <xdr:cNvSpPr/>
      </xdr:nvSpPr>
      <xdr:spPr>
        <a:xfrm>
          <a:off x="586740" y="353909"/>
          <a:ext cx="14834073" cy="1186349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586740</xdr:colOff>
      <xdr:row>1</xdr:row>
      <xdr:rowOff>167640</xdr:rowOff>
    </xdr:from>
    <xdr:to>
      <xdr:col>25</xdr:col>
      <xdr:colOff>171622</xdr:colOff>
      <xdr:row>4</xdr:row>
      <xdr:rowOff>170939</xdr:rowOff>
    </xdr:to>
    <xdr:sp macro="" textlink="">
      <xdr:nvSpPr>
        <xdr:cNvPr id="3" name="Rectangle 2">
          <a:extLst>
            <a:ext uri="{FF2B5EF4-FFF2-40B4-BE49-F238E27FC236}">
              <a16:creationId xmlns:a16="http://schemas.microsoft.com/office/drawing/2014/main" id="{EF82A2A3-6808-4B93-8D04-C3BDE62C5846}"/>
            </a:ext>
          </a:extLst>
        </xdr:cNvPr>
        <xdr:cNvSpPr/>
      </xdr:nvSpPr>
      <xdr:spPr>
        <a:xfrm>
          <a:off x="586740" y="350520"/>
          <a:ext cx="14824882" cy="551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Influence of Imported Crude Oil Price Fluctuations on India's Inflation (2021-2023)</a:t>
          </a:r>
          <a:endParaRPr lang="en-GB" sz="2400" baseline="0"/>
        </a:p>
      </xdr:txBody>
    </xdr:sp>
    <xdr:clientData/>
  </xdr:twoCellAnchor>
  <xdr:twoCellAnchor>
    <xdr:from>
      <xdr:col>0</xdr:col>
      <xdr:colOff>586740</xdr:colOff>
      <xdr:row>5</xdr:row>
      <xdr:rowOff>121920</xdr:rowOff>
    </xdr:from>
    <xdr:to>
      <xdr:col>25</xdr:col>
      <xdr:colOff>178487</xdr:colOff>
      <xdr:row>7</xdr:row>
      <xdr:rowOff>160443</xdr:rowOff>
    </xdr:to>
    <xdr:sp macro="" textlink="">
      <xdr:nvSpPr>
        <xdr:cNvPr id="4" name="Rectangle 3">
          <a:extLst>
            <a:ext uri="{FF2B5EF4-FFF2-40B4-BE49-F238E27FC236}">
              <a16:creationId xmlns:a16="http://schemas.microsoft.com/office/drawing/2014/main" id="{52992E87-83CC-426F-AEC2-A0920E454418}"/>
            </a:ext>
          </a:extLst>
        </xdr:cNvPr>
        <xdr:cNvSpPr/>
      </xdr:nvSpPr>
      <xdr:spPr>
        <a:xfrm>
          <a:off x="586740" y="1036320"/>
          <a:ext cx="14831747" cy="404283"/>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800" b="1"/>
            <a:t>Monthly Trends Analysis and Correlation with Inflation Across Various Categories</a:t>
          </a:r>
        </a:p>
        <a:p>
          <a:r>
            <a:rPr lang="en-IN" sz="1800"/>
            <a:t>4o</a:t>
          </a:r>
        </a:p>
        <a:p>
          <a:pPr algn="l"/>
          <a:endParaRPr lang="en-GB" sz="1800" b="0"/>
        </a:p>
      </xdr:txBody>
    </xdr:sp>
    <xdr:clientData/>
  </xdr:twoCellAnchor>
  <xdr:twoCellAnchor>
    <xdr:from>
      <xdr:col>1</xdr:col>
      <xdr:colOff>125940</xdr:colOff>
      <xdr:row>60</xdr:row>
      <xdr:rowOff>135043</xdr:rowOff>
    </xdr:from>
    <xdr:to>
      <xdr:col>13</xdr:col>
      <xdr:colOff>21165</xdr:colOff>
      <xdr:row>63</xdr:row>
      <xdr:rowOff>127001</xdr:rowOff>
    </xdr:to>
    <xdr:sp macro="" textlink="">
      <xdr:nvSpPr>
        <xdr:cNvPr id="11" name="Rectangle 10">
          <a:extLst>
            <a:ext uri="{FF2B5EF4-FFF2-40B4-BE49-F238E27FC236}">
              <a16:creationId xmlns:a16="http://schemas.microsoft.com/office/drawing/2014/main" id="{9739AC5F-E373-4951-8BD2-CD678CF7745E}"/>
            </a:ext>
          </a:extLst>
        </xdr:cNvPr>
        <xdr:cNvSpPr/>
      </xdr:nvSpPr>
      <xdr:spPr>
        <a:xfrm>
          <a:off x="735540" y="11311043"/>
          <a:ext cx="7210425" cy="550758"/>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300">
              <a:latin typeface="Biome" panose="020B0502040204020203" pitchFamily="34" charset="0"/>
              <a:cs typeface="Biome" panose="020B0502040204020203" pitchFamily="34" charset="0"/>
            </a:rPr>
            <a:t>Based</a:t>
          </a:r>
          <a:r>
            <a:rPr lang="en-IN" sz="1300" baseline="0">
              <a:latin typeface="Biome" panose="020B0502040204020203" pitchFamily="34" charset="0"/>
              <a:cs typeface="Biome" panose="020B0502040204020203" pitchFamily="34" charset="0"/>
            </a:rPr>
            <a:t> on April 2021 to March 2023 Data</a:t>
          </a:r>
        </a:p>
        <a:p>
          <a:pPr algn="l"/>
          <a:r>
            <a:rPr lang="en-IN" sz="1300" baseline="0">
              <a:latin typeface="Biome" panose="020B0502040204020203" pitchFamily="34" charset="0"/>
              <a:cs typeface="Biome" panose="020B0502040204020203" pitchFamily="34" charset="0"/>
            </a:rPr>
            <a:t>Source - ppac.gov.in</a:t>
          </a:r>
        </a:p>
      </xdr:txBody>
    </xdr:sp>
    <xdr:clientData/>
  </xdr:twoCellAnchor>
  <xdr:twoCellAnchor>
    <xdr:from>
      <xdr:col>13</xdr:col>
      <xdr:colOff>83185</xdr:colOff>
      <xdr:row>60</xdr:row>
      <xdr:rowOff>143933</xdr:rowOff>
    </xdr:from>
    <xdr:to>
      <xdr:col>25</xdr:col>
      <xdr:colOff>60325</xdr:colOff>
      <xdr:row>63</xdr:row>
      <xdr:rowOff>135467</xdr:rowOff>
    </xdr:to>
    <xdr:sp macro="" textlink="">
      <xdr:nvSpPr>
        <xdr:cNvPr id="12" name="Rectangle 11">
          <a:extLst>
            <a:ext uri="{FF2B5EF4-FFF2-40B4-BE49-F238E27FC236}">
              <a16:creationId xmlns:a16="http://schemas.microsoft.com/office/drawing/2014/main" id="{9E08D40F-3A56-438D-B994-314A0E90272A}"/>
            </a:ext>
          </a:extLst>
        </xdr:cNvPr>
        <xdr:cNvSpPr/>
      </xdr:nvSpPr>
      <xdr:spPr>
        <a:xfrm>
          <a:off x="8007985" y="11319933"/>
          <a:ext cx="7292340" cy="55033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r>
            <a:rPr lang="en-IN" sz="1400"/>
            <a:t>The analysis exclusively focuses on index values across rural and urban sectors for all categories.</a:t>
          </a:r>
        </a:p>
        <a:p>
          <a:endParaRPr lang="en-IN" sz="1400"/>
        </a:p>
      </xdr:txBody>
    </xdr:sp>
    <xdr:clientData/>
  </xdr:twoCellAnchor>
  <xdr:twoCellAnchor>
    <xdr:from>
      <xdr:col>1</xdr:col>
      <xdr:colOff>76199</xdr:colOff>
      <xdr:row>56</xdr:row>
      <xdr:rowOff>115781</xdr:rowOff>
    </xdr:from>
    <xdr:to>
      <xdr:col>25</xdr:col>
      <xdr:colOff>110066</xdr:colOff>
      <xdr:row>59</xdr:row>
      <xdr:rowOff>138641</xdr:rowOff>
    </xdr:to>
    <xdr:sp macro="" textlink="">
      <xdr:nvSpPr>
        <xdr:cNvPr id="21" name="Rectangle: Rounded Corners 20">
          <a:extLst>
            <a:ext uri="{FF2B5EF4-FFF2-40B4-BE49-F238E27FC236}">
              <a16:creationId xmlns:a16="http://schemas.microsoft.com/office/drawing/2014/main" id="{03363CDF-EC83-4F5A-9FA3-7602A410D6C6}"/>
            </a:ext>
          </a:extLst>
        </xdr:cNvPr>
        <xdr:cNvSpPr/>
      </xdr:nvSpPr>
      <xdr:spPr>
        <a:xfrm>
          <a:off x="685799" y="10546714"/>
          <a:ext cx="14664267" cy="58166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2400"/>
            <a:t>Highest crude oil inflation: March 2022; Strongest correlation with Category: Meat and fish.</a:t>
          </a:r>
          <a:endParaRPr lang="en-IN" sz="2200"/>
        </a:p>
      </xdr:txBody>
    </xdr:sp>
    <xdr:clientData/>
  </xdr:twoCellAnchor>
  <xdr:twoCellAnchor>
    <xdr:from>
      <xdr:col>1</xdr:col>
      <xdr:colOff>76199</xdr:colOff>
      <xdr:row>9</xdr:row>
      <xdr:rowOff>19050</xdr:rowOff>
    </xdr:from>
    <xdr:to>
      <xdr:col>25</xdr:col>
      <xdr:colOff>66674</xdr:colOff>
      <xdr:row>25</xdr:row>
      <xdr:rowOff>179070</xdr:rowOff>
    </xdr:to>
    <xdr:graphicFrame macro="">
      <xdr:nvGraphicFramePr>
        <xdr:cNvPr id="22" name="Chart 21">
          <a:extLst>
            <a:ext uri="{FF2B5EF4-FFF2-40B4-BE49-F238E27FC236}">
              <a16:creationId xmlns:a16="http://schemas.microsoft.com/office/drawing/2014/main" id="{CDB0EA57-12F0-445F-ABDC-DB0D6AC7E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81915</xdr:colOff>
      <xdr:row>26</xdr:row>
      <xdr:rowOff>131446</xdr:rowOff>
    </xdr:from>
    <xdr:to>
      <xdr:col>25</xdr:col>
      <xdr:colOff>57150</xdr:colOff>
      <xdr:row>41</xdr:row>
      <xdr:rowOff>160021</xdr:rowOff>
    </xdr:to>
    <xdr:graphicFrame macro="">
      <xdr:nvGraphicFramePr>
        <xdr:cNvPr id="23" name="Chart 22">
          <a:extLst>
            <a:ext uri="{FF2B5EF4-FFF2-40B4-BE49-F238E27FC236}">
              <a16:creationId xmlns:a16="http://schemas.microsoft.com/office/drawing/2014/main" id="{9D2C1167-B347-4744-89E1-52E03EE36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93345</xdr:colOff>
      <xdr:row>43</xdr:row>
      <xdr:rowOff>163830</xdr:rowOff>
    </xdr:from>
    <xdr:to>
      <xdr:col>13</xdr:col>
      <xdr:colOff>64770</xdr:colOff>
      <xdr:row>55</xdr:row>
      <xdr:rowOff>135466</xdr:rowOff>
    </xdr:to>
    <xdr:sp macro="" textlink="">
      <xdr:nvSpPr>
        <xdr:cNvPr id="24" name="Rectangle 23">
          <a:extLst>
            <a:ext uri="{FF2B5EF4-FFF2-40B4-BE49-F238E27FC236}">
              <a16:creationId xmlns:a16="http://schemas.microsoft.com/office/drawing/2014/main" id="{AFC494BB-6D0D-4942-B843-A0791333D934}"/>
            </a:ext>
          </a:extLst>
        </xdr:cNvPr>
        <xdr:cNvSpPr/>
      </xdr:nvSpPr>
      <xdr:spPr>
        <a:xfrm>
          <a:off x="702945" y="8173297"/>
          <a:ext cx="7286625" cy="2206836"/>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lvl="0" algn="l"/>
          <a:endParaRPr lang="en-IN" sz="1800">
            <a:latin typeface="ADLaM Display" panose="02010000000000000000" pitchFamily="2" charset="0"/>
            <a:ea typeface="ADLaM Display" panose="02010000000000000000" pitchFamily="2" charset="0"/>
            <a:cs typeface="ADLaM Display" panose="02010000000000000000" pitchFamily="2" charset="0"/>
          </a:endParaRPr>
        </a:p>
        <a:p>
          <a:endParaRPr lang="en-IN" sz="2000">
            <a:latin typeface="ADLaM Display" panose="02010000000000000000" pitchFamily="2" charset="0"/>
            <a:ea typeface="ADLaM Display" panose="02010000000000000000" pitchFamily="2" charset="0"/>
            <a:cs typeface="ADLaM Display" panose="02010000000000000000" pitchFamily="2" charset="0"/>
          </a:endParaRPr>
        </a:p>
        <a:p>
          <a:r>
            <a:rPr lang="en-IN" sz="2000">
              <a:latin typeface="ADLaM Display" panose="02010000000000000000" pitchFamily="2" charset="0"/>
              <a:ea typeface="ADLaM Display" panose="02010000000000000000" pitchFamily="2" charset="0"/>
              <a:cs typeface="ADLaM Display" panose="02010000000000000000" pitchFamily="2" charset="0"/>
            </a:rPr>
            <a:t>Highest inflation in crude oil prices: March 2022</a:t>
          </a:r>
        </a:p>
        <a:p>
          <a:r>
            <a:rPr lang="en-IN" sz="2000">
              <a:latin typeface="ADLaM Display" panose="02010000000000000000" pitchFamily="2" charset="0"/>
              <a:ea typeface="ADLaM Display" panose="02010000000000000000" pitchFamily="2" charset="0"/>
              <a:cs typeface="ADLaM Display" panose="02010000000000000000" pitchFamily="2" charset="0"/>
            </a:rPr>
            <a:t>Lowest inflation in crude oil prices: January 2023</a:t>
          </a:r>
        </a:p>
        <a:p>
          <a:endParaRPr lang="en-IN" sz="1800"/>
        </a:p>
      </xdr:txBody>
    </xdr:sp>
    <xdr:clientData/>
  </xdr:twoCellAnchor>
  <xdr:twoCellAnchor>
    <xdr:from>
      <xdr:col>1</xdr:col>
      <xdr:colOff>83820</xdr:colOff>
      <xdr:row>42</xdr:row>
      <xdr:rowOff>68580</xdr:rowOff>
    </xdr:from>
    <xdr:to>
      <xdr:col>5</xdr:col>
      <xdr:colOff>74295</xdr:colOff>
      <xdr:row>45</xdr:row>
      <xdr:rowOff>106680</xdr:rowOff>
    </xdr:to>
    <xdr:sp macro="" textlink="">
      <xdr:nvSpPr>
        <xdr:cNvPr id="25" name="Rectangle 24">
          <a:extLst>
            <a:ext uri="{FF2B5EF4-FFF2-40B4-BE49-F238E27FC236}">
              <a16:creationId xmlns:a16="http://schemas.microsoft.com/office/drawing/2014/main" id="{91A8DCC2-CE53-4910-AC8C-7F88A935C600}"/>
            </a:ext>
          </a:extLst>
        </xdr:cNvPr>
        <xdr:cNvSpPr/>
      </xdr:nvSpPr>
      <xdr:spPr>
        <a:xfrm>
          <a:off x="693420" y="7749540"/>
          <a:ext cx="2428875" cy="5867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accent1">
                  <a:lumMod val="20000"/>
                  <a:lumOff val="80000"/>
                </a:schemeClr>
              </a:solidFill>
              <a:latin typeface="ADLaM Display" panose="02010000000000000000" pitchFamily="2" charset="0"/>
              <a:ea typeface="ADLaM Display" panose="02010000000000000000" pitchFamily="2" charset="0"/>
              <a:cs typeface="ADLaM Display" panose="02010000000000000000" pitchFamily="2" charset="0"/>
            </a:rPr>
            <a:t>Insights</a:t>
          </a:r>
        </a:p>
      </xdr:txBody>
    </xdr:sp>
    <xdr:clientData/>
  </xdr:twoCellAnchor>
  <xdr:twoCellAnchor>
    <xdr:from>
      <xdr:col>13</xdr:col>
      <xdr:colOff>120015</xdr:colOff>
      <xdr:row>43</xdr:row>
      <xdr:rowOff>179071</xdr:rowOff>
    </xdr:from>
    <xdr:to>
      <xdr:col>25</xdr:col>
      <xdr:colOff>91440</xdr:colOff>
      <xdr:row>55</xdr:row>
      <xdr:rowOff>135467</xdr:rowOff>
    </xdr:to>
    <xdr:sp macro="" textlink="">
      <xdr:nvSpPr>
        <xdr:cNvPr id="26" name="Rectangle 25">
          <a:extLst>
            <a:ext uri="{FF2B5EF4-FFF2-40B4-BE49-F238E27FC236}">
              <a16:creationId xmlns:a16="http://schemas.microsoft.com/office/drawing/2014/main" id="{C8C7EF52-721A-48F4-B9A0-AC9BF061DCAD}"/>
            </a:ext>
          </a:extLst>
        </xdr:cNvPr>
        <xdr:cNvSpPr/>
      </xdr:nvSpPr>
      <xdr:spPr>
        <a:xfrm>
          <a:off x="8044815" y="8188538"/>
          <a:ext cx="7286625" cy="2191596"/>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endParaRPr lang="en-IN" sz="1700">
            <a:latin typeface="Amasis MT Pro" panose="02040504050005020304" pitchFamily="18" charset="0"/>
          </a:endParaRPr>
        </a:p>
        <a:p>
          <a:pPr lvl="1"/>
          <a:r>
            <a:rPr lang="en-IN" sz="1800">
              <a:latin typeface="ADLaM Display" panose="02010000000000000000" pitchFamily="2" charset="0"/>
              <a:ea typeface="ADLaM Display" panose="02010000000000000000" pitchFamily="2" charset="0"/>
              <a:cs typeface="ADLaM Display" panose="02010000000000000000" pitchFamily="2" charset="0"/>
            </a:rPr>
            <a:t>Meat and fish, along with oil and fats, exhibit a direct correlation with crude oil price inflation.</a:t>
          </a:r>
        </a:p>
        <a:p>
          <a:pPr lvl="1"/>
          <a:endParaRPr lang="en-IN" sz="1800">
            <a:latin typeface="ADLaM Display" panose="02010000000000000000" pitchFamily="2" charset="0"/>
            <a:ea typeface="ADLaM Display" panose="02010000000000000000" pitchFamily="2" charset="0"/>
            <a:cs typeface="ADLaM Display" panose="02010000000000000000" pitchFamily="2" charset="0"/>
          </a:endParaRPr>
        </a:p>
        <a:p>
          <a:pPr lvl="1"/>
          <a:r>
            <a:rPr lang="en-IN" sz="1800">
              <a:latin typeface="ADLaM Display" panose="02010000000000000000" pitchFamily="2" charset="0"/>
              <a:ea typeface="ADLaM Display" panose="02010000000000000000" pitchFamily="2" charset="0"/>
              <a:cs typeface="ADLaM Display" panose="02010000000000000000" pitchFamily="2" charset="0"/>
            </a:rPr>
            <a:t>Conversely, cereals and products, as well as milk and products, show an inverse correlation with crude oil price inflation.</a:t>
          </a:r>
        </a:p>
      </xdr:txBody>
    </xdr:sp>
    <xdr:clientData/>
  </xdr:twoCellAnchor>
  <xdr:twoCellAnchor>
    <xdr:from>
      <xdr:col>13</xdr:col>
      <xdr:colOff>110490</xdr:colOff>
      <xdr:row>42</xdr:row>
      <xdr:rowOff>83820</xdr:rowOff>
    </xdr:from>
    <xdr:to>
      <xdr:col>17</xdr:col>
      <xdr:colOff>100965</xdr:colOff>
      <xdr:row>45</xdr:row>
      <xdr:rowOff>121920</xdr:rowOff>
    </xdr:to>
    <xdr:sp macro="" textlink="">
      <xdr:nvSpPr>
        <xdr:cNvPr id="27" name="Rectangle 26">
          <a:extLst>
            <a:ext uri="{FF2B5EF4-FFF2-40B4-BE49-F238E27FC236}">
              <a16:creationId xmlns:a16="http://schemas.microsoft.com/office/drawing/2014/main" id="{DAD0A993-B3B8-44E0-A983-3C7D5406953A}"/>
            </a:ext>
          </a:extLst>
        </xdr:cNvPr>
        <xdr:cNvSpPr/>
      </xdr:nvSpPr>
      <xdr:spPr>
        <a:xfrm>
          <a:off x="8035290" y="7764780"/>
          <a:ext cx="2428875" cy="5867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rgbClr val="156082">
                  <a:lumMod val="20000"/>
                  <a:lumOff val="80000"/>
                </a:srgbClr>
              </a:solidFill>
              <a:effectLst/>
              <a:uLnTx/>
              <a:uFillTx/>
              <a:latin typeface="ADLaM Display" panose="02010000000000000000" pitchFamily="2" charset="0"/>
              <a:ea typeface="ADLaM Display" panose="02010000000000000000" pitchFamily="2" charset="0"/>
              <a:cs typeface="ADLaM Display" panose="02010000000000000000" pitchFamily="2" charset="0"/>
            </a:rPr>
            <a:t>Insights</a:t>
          </a:r>
        </a:p>
      </xdr:txBody>
    </xdr:sp>
    <xdr:clientData/>
  </xdr:twoCellAnchor>
  <xdr:twoCellAnchor>
    <xdr:from>
      <xdr:col>9</xdr:col>
      <xdr:colOff>358140</xdr:colOff>
      <xdr:row>11</xdr:row>
      <xdr:rowOff>91440</xdr:rowOff>
    </xdr:from>
    <xdr:to>
      <xdr:col>12</xdr:col>
      <xdr:colOff>144780</xdr:colOff>
      <xdr:row>12</xdr:row>
      <xdr:rowOff>106680</xdr:rowOff>
    </xdr:to>
    <xdr:sp macro="" textlink="">
      <xdr:nvSpPr>
        <xdr:cNvPr id="28" name="Arrow: Right 27">
          <a:extLst>
            <a:ext uri="{FF2B5EF4-FFF2-40B4-BE49-F238E27FC236}">
              <a16:creationId xmlns:a16="http://schemas.microsoft.com/office/drawing/2014/main" id="{D3205EEF-F4C0-069F-06BF-8E6BD27A356B}"/>
            </a:ext>
          </a:extLst>
        </xdr:cNvPr>
        <xdr:cNvSpPr/>
      </xdr:nvSpPr>
      <xdr:spPr>
        <a:xfrm>
          <a:off x="5844540" y="2103120"/>
          <a:ext cx="1615440" cy="198120"/>
        </a:xfrm>
        <a:prstGeom prst="rightArrow">
          <a:avLst/>
        </a:prstGeom>
        <a:solidFill>
          <a:schemeClr val="accent5">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91440</xdr:colOff>
      <xdr:row>29</xdr:row>
      <xdr:rowOff>15240</xdr:rowOff>
    </xdr:from>
    <xdr:to>
      <xdr:col>3</xdr:col>
      <xdr:colOff>579120</xdr:colOff>
      <xdr:row>35</xdr:row>
      <xdr:rowOff>22860</xdr:rowOff>
    </xdr:to>
    <xdr:sp macro="" textlink="">
      <xdr:nvSpPr>
        <xdr:cNvPr id="29" name="Rectangle 28">
          <a:extLst>
            <a:ext uri="{FF2B5EF4-FFF2-40B4-BE49-F238E27FC236}">
              <a16:creationId xmlns:a16="http://schemas.microsoft.com/office/drawing/2014/main" id="{F4190422-3FF7-13FA-EE9C-B5C67F715715}"/>
            </a:ext>
          </a:extLst>
        </xdr:cNvPr>
        <xdr:cNvSpPr/>
      </xdr:nvSpPr>
      <xdr:spPr>
        <a:xfrm>
          <a:off x="1920240" y="5318760"/>
          <a:ext cx="487680" cy="1104900"/>
        </a:xfrm>
        <a:prstGeom prst="rect">
          <a:avLst/>
        </a:prstGeom>
        <a:noFill/>
        <a:ln w="2857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p>
      </xdr:txBody>
    </xdr:sp>
    <xdr:clientData/>
  </xdr:twoCellAnchor>
  <xdr:twoCellAnchor>
    <xdr:from>
      <xdr:col>13</xdr:col>
      <xdr:colOff>321733</xdr:colOff>
      <xdr:row>51</xdr:row>
      <xdr:rowOff>186266</xdr:rowOff>
    </xdr:from>
    <xdr:to>
      <xdr:col>13</xdr:col>
      <xdr:colOff>541866</xdr:colOff>
      <xdr:row>53</xdr:row>
      <xdr:rowOff>84666</xdr:rowOff>
    </xdr:to>
    <xdr:sp macro="" textlink="">
      <xdr:nvSpPr>
        <xdr:cNvPr id="30" name="Oval 29">
          <a:extLst>
            <a:ext uri="{FF2B5EF4-FFF2-40B4-BE49-F238E27FC236}">
              <a16:creationId xmlns:a16="http://schemas.microsoft.com/office/drawing/2014/main" id="{E9F99E0C-DC87-A460-DB03-1C520A77FF60}"/>
            </a:ext>
          </a:extLst>
        </xdr:cNvPr>
        <xdr:cNvSpPr/>
      </xdr:nvSpPr>
      <xdr:spPr>
        <a:xfrm>
          <a:off x="8246533" y="9685866"/>
          <a:ext cx="220133" cy="27093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262466</xdr:colOff>
      <xdr:row>46</xdr:row>
      <xdr:rowOff>152399</xdr:rowOff>
    </xdr:from>
    <xdr:to>
      <xdr:col>13</xdr:col>
      <xdr:colOff>482599</xdr:colOff>
      <xdr:row>48</xdr:row>
      <xdr:rowOff>50799</xdr:rowOff>
    </xdr:to>
    <xdr:sp macro="" textlink="">
      <xdr:nvSpPr>
        <xdr:cNvPr id="31" name="Oval 30">
          <a:extLst>
            <a:ext uri="{FF2B5EF4-FFF2-40B4-BE49-F238E27FC236}">
              <a16:creationId xmlns:a16="http://schemas.microsoft.com/office/drawing/2014/main" id="{B8E02ABE-61C3-4C5A-B66D-BCA29B0F7C5B}"/>
            </a:ext>
          </a:extLst>
        </xdr:cNvPr>
        <xdr:cNvSpPr/>
      </xdr:nvSpPr>
      <xdr:spPr>
        <a:xfrm>
          <a:off x="8187266" y="8720666"/>
          <a:ext cx="220133" cy="27093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3.xml><?xml version="1.0" encoding="utf-8"?>
<c:userShapes xmlns:c="http://schemas.openxmlformats.org/drawingml/2006/chart">
  <cdr:relSizeAnchor xmlns:cdr="http://schemas.openxmlformats.org/drawingml/2006/chartDrawing">
    <cdr:from>
      <cdr:x>0.72113</cdr:x>
      <cdr:y>0.84362</cdr:y>
    </cdr:from>
    <cdr:to>
      <cdr:x>0.83162</cdr:x>
      <cdr:y>0.90782</cdr:y>
    </cdr:to>
    <cdr:sp macro="" textlink="">
      <cdr:nvSpPr>
        <cdr:cNvPr id="2" name="Arrow: Right 1">
          <a:extLst xmlns:a="http://schemas.openxmlformats.org/drawingml/2006/main">
            <a:ext uri="{FF2B5EF4-FFF2-40B4-BE49-F238E27FC236}">
              <a16:creationId xmlns:a16="http://schemas.microsoft.com/office/drawing/2014/main" id="{D3205EEF-F4C0-069F-06BF-8E6BD27A356B}"/>
            </a:ext>
          </a:extLst>
        </cdr:cNvPr>
        <cdr:cNvSpPr/>
      </cdr:nvSpPr>
      <cdr:spPr>
        <a:xfrm xmlns:a="http://schemas.openxmlformats.org/drawingml/2006/main" rot="21225778">
          <a:off x="10543540" y="2603501"/>
          <a:ext cx="1615440" cy="198120"/>
        </a:xfrm>
        <a:prstGeom xmlns:a="http://schemas.openxmlformats.org/drawingml/2006/main" prst="rightArrow">
          <a:avLst/>
        </a:prstGeom>
        <a:solidFill xmlns:a="http://schemas.openxmlformats.org/drawingml/2006/main">
          <a:schemeClr val="accent4">
            <a:alpha val="50000"/>
          </a:schemeClr>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drawings/drawing24.xml><?xml version="1.0" encoding="utf-8"?>
<c:userShapes xmlns:c="http://schemas.openxmlformats.org/drawingml/2006/chart">
  <cdr:relSizeAnchor xmlns:cdr="http://schemas.openxmlformats.org/drawingml/2006/chartDrawing">
    <cdr:from>
      <cdr:x>0.18921</cdr:x>
      <cdr:y>0.14754</cdr:y>
    </cdr:from>
    <cdr:to>
      <cdr:x>0.2226</cdr:x>
      <cdr:y>0.54616</cdr:y>
    </cdr:to>
    <cdr:sp macro="" textlink="">
      <cdr:nvSpPr>
        <cdr:cNvPr id="2" name="Rectangle 1">
          <a:extLst xmlns:a="http://schemas.openxmlformats.org/drawingml/2006/main">
            <a:ext uri="{FF2B5EF4-FFF2-40B4-BE49-F238E27FC236}">
              <a16:creationId xmlns:a16="http://schemas.microsoft.com/office/drawing/2014/main" id="{F4190422-3FF7-13FA-EE9C-B5C67F715715}"/>
            </a:ext>
          </a:extLst>
        </cdr:cNvPr>
        <cdr:cNvSpPr/>
      </cdr:nvSpPr>
      <cdr:spPr>
        <a:xfrm xmlns:a="http://schemas.openxmlformats.org/drawingml/2006/main">
          <a:off x="2763520" y="408940"/>
          <a:ext cx="487680" cy="1104900"/>
        </a:xfrm>
        <a:prstGeom xmlns:a="http://schemas.openxmlformats.org/drawingml/2006/main" prst="rect">
          <a:avLst/>
        </a:prstGeom>
        <a:noFill xmlns:a="http://schemas.openxmlformats.org/drawingml/2006/main"/>
        <a:ln xmlns:a="http://schemas.openxmlformats.org/drawingml/2006/main" w="28575" cap="flat" cmpd="sng" algn="ctr">
          <a:solidFill>
            <a:schemeClr val="accent4"/>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4"/>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4"/>
              </a:solidFill>
              <a:latin typeface="+mn-lt"/>
              <a:ea typeface="+mn-ea"/>
              <a:cs typeface="+mn-cs"/>
            </a:defRPr>
          </a:lvl1pPr>
          <a:lvl2pPr marL="457200" indent="0">
            <a:defRPr sz="1100">
              <a:solidFill>
                <a:schemeClr val="accent4"/>
              </a:solidFill>
              <a:latin typeface="+mn-lt"/>
              <a:ea typeface="+mn-ea"/>
              <a:cs typeface="+mn-cs"/>
            </a:defRPr>
          </a:lvl2pPr>
          <a:lvl3pPr marL="914400" indent="0">
            <a:defRPr sz="1100">
              <a:solidFill>
                <a:schemeClr val="accent4"/>
              </a:solidFill>
              <a:latin typeface="+mn-lt"/>
              <a:ea typeface="+mn-ea"/>
              <a:cs typeface="+mn-cs"/>
            </a:defRPr>
          </a:lvl3pPr>
          <a:lvl4pPr marL="1371600" indent="0">
            <a:defRPr sz="1100">
              <a:solidFill>
                <a:schemeClr val="accent4"/>
              </a:solidFill>
              <a:latin typeface="+mn-lt"/>
              <a:ea typeface="+mn-ea"/>
              <a:cs typeface="+mn-cs"/>
            </a:defRPr>
          </a:lvl4pPr>
          <a:lvl5pPr marL="1828800" indent="0">
            <a:defRPr sz="1100">
              <a:solidFill>
                <a:schemeClr val="accent4"/>
              </a:solidFill>
              <a:latin typeface="+mn-lt"/>
              <a:ea typeface="+mn-ea"/>
              <a:cs typeface="+mn-cs"/>
            </a:defRPr>
          </a:lvl5pPr>
          <a:lvl6pPr marL="2286000" indent="0">
            <a:defRPr sz="1100">
              <a:solidFill>
                <a:schemeClr val="accent4"/>
              </a:solidFill>
              <a:latin typeface="+mn-lt"/>
              <a:ea typeface="+mn-ea"/>
              <a:cs typeface="+mn-cs"/>
            </a:defRPr>
          </a:lvl6pPr>
          <a:lvl7pPr marL="2743200" indent="0">
            <a:defRPr sz="1100">
              <a:solidFill>
                <a:schemeClr val="accent4"/>
              </a:solidFill>
              <a:latin typeface="+mn-lt"/>
              <a:ea typeface="+mn-ea"/>
              <a:cs typeface="+mn-cs"/>
            </a:defRPr>
          </a:lvl7pPr>
          <a:lvl8pPr marL="3200400" indent="0">
            <a:defRPr sz="1100">
              <a:solidFill>
                <a:schemeClr val="accent4"/>
              </a:solidFill>
              <a:latin typeface="+mn-lt"/>
              <a:ea typeface="+mn-ea"/>
              <a:cs typeface="+mn-cs"/>
            </a:defRPr>
          </a:lvl8pPr>
          <a:lvl9pPr marL="3657600" indent="0">
            <a:defRPr sz="1100">
              <a:solidFill>
                <a:schemeClr val="accent4"/>
              </a:solidFill>
              <a:latin typeface="+mn-lt"/>
              <a:ea typeface="+mn-ea"/>
              <a:cs typeface="+mn-cs"/>
            </a:defRPr>
          </a:lvl9pPr>
        </a:lstStyle>
        <a:p xmlns:a="http://schemas.openxmlformats.org/drawingml/2006/main">
          <a:pPr algn="l"/>
          <a:endParaRPr lang="en-IN" sz="1100"/>
        </a:p>
      </cdr:txBody>
    </cdr:sp>
  </cdr:relSizeAnchor>
  <cdr:relSizeAnchor xmlns:cdr="http://schemas.openxmlformats.org/drawingml/2006/chartDrawing">
    <cdr:from>
      <cdr:x>0.04939</cdr:x>
      <cdr:y>0.43093</cdr:y>
    </cdr:from>
    <cdr:to>
      <cdr:x>0.08308</cdr:x>
      <cdr:y>0.89255</cdr:y>
    </cdr:to>
    <cdr:sp macro="" textlink="">
      <cdr:nvSpPr>
        <cdr:cNvPr id="3" name="Rectangle 2">
          <a:extLst xmlns:a="http://schemas.openxmlformats.org/drawingml/2006/main">
            <a:ext uri="{FF2B5EF4-FFF2-40B4-BE49-F238E27FC236}">
              <a16:creationId xmlns:a16="http://schemas.microsoft.com/office/drawing/2014/main" id="{F4190422-3FF7-13FA-EE9C-B5C67F715715}"/>
            </a:ext>
          </a:extLst>
        </cdr:cNvPr>
        <cdr:cNvSpPr/>
      </cdr:nvSpPr>
      <cdr:spPr>
        <a:xfrm xmlns:a="http://schemas.openxmlformats.org/drawingml/2006/main">
          <a:off x="721360" y="1194434"/>
          <a:ext cx="492126" cy="1279526"/>
        </a:xfrm>
        <a:prstGeom xmlns:a="http://schemas.openxmlformats.org/drawingml/2006/main" prst="rect">
          <a:avLst/>
        </a:prstGeom>
        <a:noFill xmlns:a="http://schemas.openxmlformats.org/drawingml/2006/main"/>
        <a:ln xmlns:a="http://schemas.openxmlformats.org/drawingml/2006/main" w="28575" cap="flat" cmpd="sng" algn="ctr">
          <a:solidFill>
            <a:schemeClr val="accent2"/>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2"/>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4"/>
              </a:solidFill>
              <a:latin typeface="+mn-lt"/>
              <a:ea typeface="+mn-ea"/>
              <a:cs typeface="+mn-cs"/>
            </a:defRPr>
          </a:lvl1pPr>
          <a:lvl2pPr marL="457200" indent="0">
            <a:defRPr sz="1100">
              <a:solidFill>
                <a:schemeClr val="accent4"/>
              </a:solidFill>
              <a:latin typeface="+mn-lt"/>
              <a:ea typeface="+mn-ea"/>
              <a:cs typeface="+mn-cs"/>
            </a:defRPr>
          </a:lvl2pPr>
          <a:lvl3pPr marL="914400" indent="0">
            <a:defRPr sz="1100">
              <a:solidFill>
                <a:schemeClr val="accent4"/>
              </a:solidFill>
              <a:latin typeface="+mn-lt"/>
              <a:ea typeface="+mn-ea"/>
              <a:cs typeface="+mn-cs"/>
            </a:defRPr>
          </a:lvl3pPr>
          <a:lvl4pPr marL="1371600" indent="0">
            <a:defRPr sz="1100">
              <a:solidFill>
                <a:schemeClr val="accent4"/>
              </a:solidFill>
              <a:latin typeface="+mn-lt"/>
              <a:ea typeface="+mn-ea"/>
              <a:cs typeface="+mn-cs"/>
            </a:defRPr>
          </a:lvl4pPr>
          <a:lvl5pPr marL="1828800" indent="0">
            <a:defRPr sz="1100">
              <a:solidFill>
                <a:schemeClr val="accent4"/>
              </a:solidFill>
              <a:latin typeface="+mn-lt"/>
              <a:ea typeface="+mn-ea"/>
              <a:cs typeface="+mn-cs"/>
            </a:defRPr>
          </a:lvl5pPr>
          <a:lvl6pPr marL="2286000" indent="0">
            <a:defRPr sz="1100">
              <a:solidFill>
                <a:schemeClr val="accent4"/>
              </a:solidFill>
              <a:latin typeface="+mn-lt"/>
              <a:ea typeface="+mn-ea"/>
              <a:cs typeface="+mn-cs"/>
            </a:defRPr>
          </a:lvl6pPr>
          <a:lvl7pPr marL="2743200" indent="0">
            <a:defRPr sz="1100">
              <a:solidFill>
                <a:schemeClr val="accent4"/>
              </a:solidFill>
              <a:latin typeface="+mn-lt"/>
              <a:ea typeface="+mn-ea"/>
              <a:cs typeface="+mn-cs"/>
            </a:defRPr>
          </a:lvl7pPr>
          <a:lvl8pPr marL="3200400" indent="0">
            <a:defRPr sz="1100">
              <a:solidFill>
                <a:schemeClr val="accent4"/>
              </a:solidFill>
              <a:latin typeface="+mn-lt"/>
              <a:ea typeface="+mn-ea"/>
              <a:cs typeface="+mn-cs"/>
            </a:defRPr>
          </a:lvl8pPr>
          <a:lvl9pPr marL="3657600" indent="0">
            <a:defRPr sz="1100">
              <a:solidFill>
                <a:schemeClr val="accent4"/>
              </a:solidFill>
              <a:latin typeface="+mn-lt"/>
              <a:ea typeface="+mn-ea"/>
              <a:cs typeface="+mn-cs"/>
            </a:defRPr>
          </a:lvl9pPr>
        </a:lstStyle>
        <a:p xmlns:a="http://schemas.openxmlformats.org/drawingml/2006/main">
          <a:pPr algn="l"/>
          <a:endParaRPr lang="en-IN" sz="1100"/>
        </a:p>
      </cdr:txBody>
    </cdr:sp>
  </cdr:relSizeAnchor>
  <cdr:relSizeAnchor xmlns:cdr="http://schemas.openxmlformats.org/drawingml/2006/chartDrawing">
    <cdr:from>
      <cdr:x>0.15373</cdr:x>
      <cdr:y>0.40046</cdr:y>
    </cdr:from>
    <cdr:to>
      <cdr:x>0.18743</cdr:x>
      <cdr:y>0.86209</cdr:y>
    </cdr:to>
    <cdr:sp macro="" textlink="">
      <cdr:nvSpPr>
        <cdr:cNvPr id="4" name="Rectangle 3">
          <a:extLst xmlns:a="http://schemas.openxmlformats.org/drawingml/2006/main">
            <a:ext uri="{FF2B5EF4-FFF2-40B4-BE49-F238E27FC236}">
              <a16:creationId xmlns:a16="http://schemas.microsoft.com/office/drawing/2014/main" id="{79E54DF5-8157-18A9-8D00-D4927ACABAC9}"/>
            </a:ext>
          </a:extLst>
        </cdr:cNvPr>
        <cdr:cNvSpPr/>
      </cdr:nvSpPr>
      <cdr:spPr>
        <a:xfrm xmlns:a="http://schemas.openxmlformats.org/drawingml/2006/main">
          <a:off x="2245360" y="1109980"/>
          <a:ext cx="492126" cy="1279526"/>
        </a:xfrm>
        <a:prstGeom xmlns:a="http://schemas.openxmlformats.org/drawingml/2006/main" prst="rect">
          <a:avLst/>
        </a:prstGeom>
        <a:noFill xmlns:a="http://schemas.openxmlformats.org/drawingml/2006/main"/>
        <a:ln xmlns:a="http://schemas.openxmlformats.org/drawingml/2006/main" w="28575" cap="flat" cmpd="sng" algn="ctr">
          <a:solidFill>
            <a:schemeClr val="accent2"/>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2"/>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2"/>
              </a:solidFill>
              <a:latin typeface="+mn-lt"/>
              <a:ea typeface="+mn-ea"/>
              <a:cs typeface="+mn-cs"/>
            </a:defRPr>
          </a:lvl1pPr>
          <a:lvl2pPr marL="457200" indent="0">
            <a:defRPr sz="1100">
              <a:solidFill>
                <a:schemeClr val="accent2"/>
              </a:solidFill>
              <a:latin typeface="+mn-lt"/>
              <a:ea typeface="+mn-ea"/>
              <a:cs typeface="+mn-cs"/>
            </a:defRPr>
          </a:lvl2pPr>
          <a:lvl3pPr marL="914400" indent="0">
            <a:defRPr sz="1100">
              <a:solidFill>
                <a:schemeClr val="accent2"/>
              </a:solidFill>
              <a:latin typeface="+mn-lt"/>
              <a:ea typeface="+mn-ea"/>
              <a:cs typeface="+mn-cs"/>
            </a:defRPr>
          </a:lvl3pPr>
          <a:lvl4pPr marL="1371600" indent="0">
            <a:defRPr sz="1100">
              <a:solidFill>
                <a:schemeClr val="accent2"/>
              </a:solidFill>
              <a:latin typeface="+mn-lt"/>
              <a:ea typeface="+mn-ea"/>
              <a:cs typeface="+mn-cs"/>
            </a:defRPr>
          </a:lvl4pPr>
          <a:lvl5pPr marL="1828800" indent="0">
            <a:defRPr sz="1100">
              <a:solidFill>
                <a:schemeClr val="accent2"/>
              </a:solidFill>
              <a:latin typeface="+mn-lt"/>
              <a:ea typeface="+mn-ea"/>
              <a:cs typeface="+mn-cs"/>
            </a:defRPr>
          </a:lvl5pPr>
          <a:lvl6pPr marL="2286000" indent="0">
            <a:defRPr sz="1100">
              <a:solidFill>
                <a:schemeClr val="accent2"/>
              </a:solidFill>
              <a:latin typeface="+mn-lt"/>
              <a:ea typeface="+mn-ea"/>
              <a:cs typeface="+mn-cs"/>
            </a:defRPr>
          </a:lvl6pPr>
          <a:lvl7pPr marL="2743200" indent="0">
            <a:defRPr sz="1100">
              <a:solidFill>
                <a:schemeClr val="accent2"/>
              </a:solidFill>
              <a:latin typeface="+mn-lt"/>
              <a:ea typeface="+mn-ea"/>
              <a:cs typeface="+mn-cs"/>
            </a:defRPr>
          </a:lvl7pPr>
          <a:lvl8pPr marL="3200400" indent="0">
            <a:defRPr sz="1100">
              <a:solidFill>
                <a:schemeClr val="accent2"/>
              </a:solidFill>
              <a:latin typeface="+mn-lt"/>
              <a:ea typeface="+mn-ea"/>
              <a:cs typeface="+mn-cs"/>
            </a:defRPr>
          </a:lvl8pPr>
          <a:lvl9pPr marL="3657600" indent="0">
            <a:defRPr sz="1100">
              <a:solidFill>
                <a:schemeClr val="accent2"/>
              </a:solidFill>
              <a:latin typeface="+mn-lt"/>
              <a:ea typeface="+mn-ea"/>
              <a:cs typeface="+mn-cs"/>
            </a:defRPr>
          </a:lvl9pPr>
        </a:lstStyle>
        <a:p xmlns:a="http://schemas.openxmlformats.org/drawingml/2006/main">
          <a:pPr algn="l"/>
          <a:endParaRPr lang="en-IN" sz="1100"/>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0</xdr:colOff>
      <xdr:row>9</xdr:row>
      <xdr:rowOff>0</xdr:rowOff>
    </xdr:from>
    <xdr:to>
      <xdr:col>5</xdr:col>
      <xdr:colOff>391160</xdr:colOff>
      <xdr:row>29</xdr:row>
      <xdr:rowOff>145627</xdr:rowOff>
    </xdr:to>
    <xdr:sp macro="" textlink="">
      <xdr:nvSpPr>
        <xdr:cNvPr id="2" name="Rectangle: Rounded Corners 1">
          <a:extLst>
            <a:ext uri="{FF2B5EF4-FFF2-40B4-BE49-F238E27FC236}">
              <a16:creationId xmlns:a16="http://schemas.microsoft.com/office/drawing/2014/main" id="{A73079EF-FA97-46F5-A709-69669872488E}"/>
            </a:ext>
          </a:extLst>
        </xdr:cNvPr>
        <xdr:cNvSpPr/>
      </xdr:nvSpPr>
      <xdr:spPr>
        <a:xfrm>
          <a:off x="1219200" y="1676400"/>
          <a:ext cx="5318760" cy="3870960"/>
        </a:xfrm>
        <a:prstGeom prst="roundRect">
          <a:avLst/>
        </a:prstGeom>
        <a:ln>
          <a:solidFill>
            <a:schemeClr val="accent4"/>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114301</xdr:colOff>
      <xdr:row>11</xdr:row>
      <xdr:rowOff>8467</xdr:rowOff>
    </xdr:from>
    <xdr:to>
      <xdr:col>5</xdr:col>
      <xdr:colOff>261621</xdr:colOff>
      <xdr:row>27</xdr:row>
      <xdr:rowOff>99060</xdr:rowOff>
    </xdr:to>
    <xdr:graphicFrame macro="">
      <xdr:nvGraphicFramePr>
        <xdr:cNvPr id="3" name="Chart 2">
          <a:extLst>
            <a:ext uri="{FF2B5EF4-FFF2-40B4-BE49-F238E27FC236}">
              <a16:creationId xmlns:a16="http://schemas.microsoft.com/office/drawing/2014/main" id="{18E8BCB4-865E-434B-B37E-1BA5B329A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586740</xdr:colOff>
      <xdr:row>1</xdr:row>
      <xdr:rowOff>167640</xdr:rowOff>
    </xdr:from>
    <xdr:to>
      <xdr:col>20</xdr:col>
      <xdr:colOff>411480</xdr:colOff>
      <xdr:row>41</xdr:row>
      <xdr:rowOff>30480</xdr:rowOff>
    </xdr:to>
    <xdr:sp macro="" textlink="">
      <xdr:nvSpPr>
        <xdr:cNvPr id="2" name="Rectangle 1">
          <a:extLst>
            <a:ext uri="{FF2B5EF4-FFF2-40B4-BE49-F238E27FC236}">
              <a16:creationId xmlns:a16="http://schemas.microsoft.com/office/drawing/2014/main" id="{38E5FA8A-9DBA-4FE4-BB44-A3E68030AE7D}"/>
            </a:ext>
          </a:extLst>
        </xdr:cNvPr>
        <xdr:cNvSpPr/>
      </xdr:nvSpPr>
      <xdr:spPr>
        <a:xfrm>
          <a:off x="586740" y="350520"/>
          <a:ext cx="12016740" cy="717804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586740</xdr:colOff>
      <xdr:row>1</xdr:row>
      <xdr:rowOff>167640</xdr:rowOff>
    </xdr:from>
    <xdr:to>
      <xdr:col>20</xdr:col>
      <xdr:colOff>388619</xdr:colOff>
      <xdr:row>4</xdr:row>
      <xdr:rowOff>170939</xdr:rowOff>
    </xdr:to>
    <xdr:sp macro="" textlink="">
      <xdr:nvSpPr>
        <xdr:cNvPr id="3" name="Rectangle 2">
          <a:extLst>
            <a:ext uri="{FF2B5EF4-FFF2-40B4-BE49-F238E27FC236}">
              <a16:creationId xmlns:a16="http://schemas.microsoft.com/office/drawing/2014/main" id="{95670B9B-91DF-4D7D-9A91-051EC40BD3CE}"/>
            </a:ext>
          </a:extLst>
        </xdr:cNvPr>
        <xdr:cNvSpPr/>
      </xdr:nvSpPr>
      <xdr:spPr>
        <a:xfrm>
          <a:off x="586740" y="350520"/>
          <a:ext cx="11993879" cy="5519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400" baseline="0"/>
            <a:t>Y-o-Y increase or Decrease in CPI  inflation</a:t>
          </a:r>
        </a:p>
      </xdr:txBody>
    </xdr:sp>
    <xdr:clientData/>
  </xdr:twoCellAnchor>
  <xdr:twoCellAnchor>
    <xdr:from>
      <xdr:col>0</xdr:col>
      <xdr:colOff>586740</xdr:colOff>
      <xdr:row>5</xdr:row>
      <xdr:rowOff>121920</xdr:rowOff>
    </xdr:from>
    <xdr:to>
      <xdr:col>20</xdr:col>
      <xdr:colOff>411480</xdr:colOff>
      <xdr:row>7</xdr:row>
      <xdr:rowOff>160443</xdr:rowOff>
    </xdr:to>
    <xdr:sp macro="" textlink="">
      <xdr:nvSpPr>
        <xdr:cNvPr id="4" name="Rectangle 3">
          <a:extLst>
            <a:ext uri="{FF2B5EF4-FFF2-40B4-BE49-F238E27FC236}">
              <a16:creationId xmlns:a16="http://schemas.microsoft.com/office/drawing/2014/main" id="{6188974E-B685-459E-8000-C7406353F984}"/>
            </a:ext>
          </a:extLst>
        </xdr:cNvPr>
        <xdr:cNvSpPr/>
      </xdr:nvSpPr>
      <xdr:spPr>
        <a:xfrm>
          <a:off x="586740" y="1036320"/>
          <a:ext cx="12016740" cy="404283"/>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0"/>
            <a:t>A graph depicting the growth rate of  Y-o-Y CPI Inflation rate (rural and urban) for the entire basket of products combined</a:t>
          </a:r>
        </a:p>
      </xdr:txBody>
    </xdr:sp>
    <xdr:clientData/>
  </xdr:twoCellAnchor>
  <xdr:twoCellAnchor>
    <xdr:from>
      <xdr:col>1</xdr:col>
      <xdr:colOff>45720</xdr:colOff>
      <xdr:row>10</xdr:row>
      <xdr:rowOff>169756</xdr:rowOff>
    </xdr:from>
    <xdr:to>
      <xdr:col>10</xdr:col>
      <xdr:colOff>457200</xdr:colOff>
      <xdr:row>29</xdr:row>
      <xdr:rowOff>137160</xdr:rowOff>
    </xdr:to>
    <xdr:sp macro="" textlink="">
      <xdr:nvSpPr>
        <xdr:cNvPr id="5" name="Rectangle 4">
          <a:extLst>
            <a:ext uri="{FF2B5EF4-FFF2-40B4-BE49-F238E27FC236}">
              <a16:creationId xmlns:a16="http://schemas.microsoft.com/office/drawing/2014/main" id="{1FE2FF08-B437-4E33-80B9-36373FA757CB}"/>
            </a:ext>
          </a:extLst>
        </xdr:cNvPr>
        <xdr:cNvSpPr/>
      </xdr:nvSpPr>
      <xdr:spPr>
        <a:xfrm>
          <a:off x="655320" y="1998556"/>
          <a:ext cx="5897880" cy="3442124"/>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IN" sz="1100">
            <a:solidFill>
              <a:schemeClr val="tx1">
                <a:lumMod val="65000"/>
                <a:lumOff val="35000"/>
              </a:schemeClr>
            </a:solidFill>
            <a:latin typeface="Aharoni" panose="02010803020104030203" pitchFamily="2" charset="-79"/>
            <a:cs typeface="Aharoni" panose="02010803020104030203" pitchFamily="2" charset="-79"/>
          </a:endParaRPr>
        </a:p>
        <a:p>
          <a:r>
            <a:rPr lang="en-IN" sz="1400" i="1">
              <a:solidFill>
                <a:schemeClr val="tx1">
                  <a:lumMod val="65000"/>
                  <a:lumOff val="35000"/>
                </a:schemeClr>
              </a:solidFill>
              <a:latin typeface="+mn-lt"/>
              <a:ea typeface="ADLaM Display" panose="02010000000000000000" pitchFamily="2" charset="0"/>
              <a:cs typeface="ADLaM Display" panose="02010000000000000000" pitchFamily="2" charset="0"/>
            </a:rPr>
            <a:t>1. Highest Consumer Price Index (CPI) inflation rate was observed in 2019 at 7.74%.</a:t>
          </a:r>
        </a:p>
        <a:p>
          <a:pPr lvl="1"/>
          <a:r>
            <a:rPr lang="en-IN" sz="1200" b="1">
              <a:solidFill>
                <a:schemeClr val="tx1">
                  <a:lumMod val="65000"/>
                  <a:lumOff val="35000"/>
                </a:schemeClr>
              </a:solidFill>
              <a:latin typeface="+mn-lt"/>
              <a:ea typeface="ADLaM Display" panose="02010000000000000000" pitchFamily="2" charset="0"/>
              <a:cs typeface="ADLaM Display" panose="02010000000000000000" pitchFamily="2" charset="0"/>
            </a:rPr>
            <a:t>Reasons for Highest Inflation in 2019:</a:t>
          </a:r>
        </a:p>
        <a:p>
          <a:pPr lvl="1"/>
          <a:r>
            <a:rPr lang="en-IN" sz="1200" b="1">
              <a:solidFill>
                <a:schemeClr val="tx1">
                  <a:lumMod val="65000"/>
                  <a:lumOff val="35000"/>
                </a:schemeClr>
              </a:solidFill>
              <a:latin typeface="+mn-lt"/>
              <a:ea typeface="ADLaM Display" panose="02010000000000000000" pitchFamily="2" charset="0"/>
              <a:cs typeface="ADLaM Display" panose="02010000000000000000" pitchFamily="2" charset="0"/>
            </a:rPr>
            <a:t>Trade Tensions: US-China trade war disrupted supply chains, raising costs.</a:t>
          </a:r>
        </a:p>
        <a:p>
          <a:pPr lvl="1"/>
          <a:r>
            <a:rPr lang="en-IN" sz="1200" b="1">
              <a:solidFill>
                <a:schemeClr val="tx1">
                  <a:lumMod val="65000"/>
                  <a:lumOff val="35000"/>
                </a:schemeClr>
              </a:solidFill>
              <a:latin typeface="+mn-lt"/>
              <a:ea typeface="ADLaM Display" panose="02010000000000000000" pitchFamily="2" charset="0"/>
              <a:cs typeface="ADLaM Display" panose="02010000000000000000" pitchFamily="2" charset="0"/>
            </a:rPr>
            <a:t>Commodity Prices:Higher oil prices increased transportation and production costs.</a:t>
          </a:r>
        </a:p>
        <a:p>
          <a:pPr lvl="1"/>
          <a:r>
            <a:rPr lang="en-IN" sz="1200" b="1">
              <a:solidFill>
                <a:schemeClr val="tx1">
                  <a:lumMod val="65000"/>
                  <a:lumOff val="35000"/>
                </a:schemeClr>
              </a:solidFill>
              <a:latin typeface="+mn-lt"/>
              <a:ea typeface="ADLaM Display" panose="02010000000000000000" pitchFamily="2" charset="0"/>
              <a:cs typeface="ADLaM Display" panose="02010000000000000000" pitchFamily="2" charset="0"/>
            </a:rPr>
            <a:t>Strong Demand:Economic growth and low unemployment boosted consumer</a:t>
          </a:r>
          <a:r>
            <a:rPr lang="en-IN" sz="1200" b="1" baseline="0">
              <a:solidFill>
                <a:schemeClr val="tx1">
                  <a:lumMod val="65000"/>
                  <a:lumOff val="35000"/>
                </a:schemeClr>
              </a:solidFill>
              <a:latin typeface="+mn-lt"/>
              <a:ea typeface="ADLaM Display" panose="02010000000000000000" pitchFamily="2" charset="0"/>
              <a:cs typeface="ADLaM Display" panose="02010000000000000000" pitchFamily="2" charset="0"/>
            </a:rPr>
            <a:t>    </a:t>
          </a:r>
          <a:r>
            <a:rPr lang="en-IN" sz="1200" b="1">
              <a:solidFill>
                <a:schemeClr val="tx1">
                  <a:lumMod val="65000"/>
                  <a:lumOff val="35000"/>
                </a:schemeClr>
              </a:solidFill>
              <a:latin typeface="+mn-lt"/>
              <a:ea typeface="ADLaM Display" panose="02010000000000000000" pitchFamily="2" charset="0"/>
              <a:cs typeface="ADLaM Display" panose="02010000000000000000" pitchFamily="2" charset="0"/>
            </a:rPr>
            <a:t>spending.</a:t>
          </a:r>
        </a:p>
        <a:p>
          <a:endParaRPr lang="en-IN" sz="1300">
            <a:solidFill>
              <a:schemeClr val="tx1">
                <a:lumMod val="65000"/>
                <a:lumOff val="35000"/>
              </a:schemeClr>
            </a:solidFill>
            <a:latin typeface="+mn-lt"/>
            <a:ea typeface="ADLaM Display" panose="02010000000000000000" pitchFamily="2" charset="0"/>
            <a:cs typeface="ADLaM Display" panose="02010000000000000000" pitchFamily="2" charset="0"/>
          </a:endParaRPr>
        </a:p>
        <a:p>
          <a:r>
            <a:rPr lang="en-IN" sz="1300">
              <a:solidFill>
                <a:schemeClr val="tx1">
                  <a:lumMod val="65000"/>
                  <a:lumOff val="35000"/>
                </a:schemeClr>
              </a:solidFill>
              <a:latin typeface="+mn-lt"/>
              <a:ea typeface="ADLaM Display" panose="02010000000000000000" pitchFamily="2" charset="0"/>
              <a:cs typeface="ADLaM Display" panose="02010000000000000000" pitchFamily="2" charset="0"/>
            </a:rPr>
            <a:t>2. </a:t>
          </a:r>
          <a:r>
            <a:rPr lang="en-IN" sz="1400" i="1">
              <a:solidFill>
                <a:schemeClr val="tx1">
                  <a:lumMod val="65000"/>
                  <a:lumOff val="35000"/>
                </a:schemeClr>
              </a:solidFill>
              <a:latin typeface="+mn-lt"/>
              <a:ea typeface="ADLaM Display" panose="02010000000000000000" pitchFamily="2" charset="0"/>
              <a:cs typeface="ADLaM Display" panose="02010000000000000000" pitchFamily="2" charset="0"/>
            </a:rPr>
            <a:t>The lowest Consumer Price Index (CPI) inflation rate was in 2018 at 2.34%.</a:t>
          </a:r>
          <a:endParaRPr lang="en-IN" sz="1300" i="1">
            <a:solidFill>
              <a:schemeClr val="tx1">
                <a:lumMod val="65000"/>
                <a:lumOff val="35000"/>
              </a:schemeClr>
            </a:solidFill>
            <a:latin typeface="+mn-lt"/>
            <a:ea typeface="ADLaM Display" panose="02010000000000000000" pitchFamily="2" charset="0"/>
            <a:cs typeface="ADLaM Display" panose="02010000000000000000" pitchFamily="2" charset="0"/>
          </a:endParaRPr>
        </a:p>
        <a:p>
          <a:pPr lvl="1"/>
          <a:r>
            <a:rPr lang="en-IN" sz="1200" b="1">
              <a:solidFill>
                <a:schemeClr val="tx1">
                  <a:lumMod val="65000"/>
                  <a:lumOff val="35000"/>
                </a:schemeClr>
              </a:solidFill>
              <a:latin typeface="+mn-lt"/>
              <a:ea typeface="ADLaM Display" panose="02010000000000000000" pitchFamily="2" charset="0"/>
              <a:cs typeface="ADLaM Display" panose="02010000000000000000" pitchFamily="2" charset="0"/>
            </a:rPr>
            <a:t>Reasons for Lowest Inflation in 2018:</a:t>
          </a:r>
        </a:p>
        <a:p>
          <a:pPr lvl="1"/>
          <a:r>
            <a:rPr lang="en-IN" sz="1200" b="1">
              <a:solidFill>
                <a:schemeClr val="tx1">
                  <a:lumMod val="65000"/>
                  <a:lumOff val="35000"/>
                </a:schemeClr>
              </a:solidFill>
              <a:latin typeface="+mn-lt"/>
              <a:ea typeface="ADLaM Display" panose="02010000000000000000" pitchFamily="2" charset="0"/>
              <a:cs typeface="ADLaM Display" panose="02010000000000000000" pitchFamily="2" charset="0"/>
            </a:rPr>
            <a:t>Stable Economic Conditions:Balanced fiscal and monetary policies helped maintain</a:t>
          </a:r>
          <a:r>
            <a:rPr lang="en-IN" sz="1200" b="1" baseline="0">
              <a:solidFill>
                <a:schemeClr val="tx1">
                  <a:lumMod val="65000"/>
                  <a:lumOff val="35000"/>
                </a:schemeClr>
              </a:solidFill>
              <a:latin typeface="+mn-lt"/>
              <a:ea typeface="ADLaM Display" panose="02010000000000000000" pitchFamily="2" charset="0"/>
              <a:cs typeface="ADLaM Display" panose="02010000000000000000" pitchFamily="2" charset="0"/>
            </a:rPr>
            <a:t> </a:t>
          </a:r>
          <a:r>
            <a:rPr lang="en-IN" sz="1200" b="1">
              <a:solidFill>
                <a:schemeClr val="tx1">
                  <a:lumMod val="65000"/>
                  <a:lumOff val="35000"/>
                </a:schemeClr>
              </a:solidFill>
              <a:latin typeface="+mn-lt"/>
              <a:ea typeface="ADLaM Display" panose="02010000000000000000" pitchFamily="2" charset="0"/>
              <a:cs typeface="ADLaM Display" panose="02010000000000000000" pitchFamily="2" charset="0"/>
            </a:rPr>
            <a:t>low    inflation.</a:t>
          </a:r>
        </a:p>
        <a:p>
          <a:pPr lvl="1"/>
          <a:r>
            <a:rPr lang="en-IN" sz="1200" b="1">
              <a:solidFill>
                <a:schemeClr val="tx1">
                  <a:lumMod val="65000"/>
                  <a:lumOff val="35000"/>
                </a:schemeClr>
              </a:solidFill>
              <a:latin typeface="+mn-lt"/>
              <a:ea typeface="ADLaM Display" panose="02010000000000000000" pitchFamily="2" charset="0"/>
              <a:cs typeface="ADLaM Display" panose="02010000000000000000" pitchFamily="2" charset="0"/>
            </a:rPr>
            <a:t>Moderate Commodity Prices:Stable or lower commodity prices kept costs down.</a:t>
          </a:r>
        </a:p>
        <a:p>
          <a:pPr lvl="1"/>
          <a:r>
            <a:rPr lang="en-IN" sz="1200" b="1">
              <a:solidFill>
                <a:schemeClr val="tx1">
                  <a:lumMod val="65000"/>
                  <a:lumOff val="35000"/>
                </a:schemeClr>
              </a:solidFill>
              <a:latin typeface="+mn-lt"/>
              <a:ea typeface="ADLaM Display" panose="02010000000000000000" pitchFamily="2" charset="0"/>
              <a:cs typeface="ADLaM Display" panose="02010000000000000000" pitchFamily="2" charset="0"/>
            </a:rPr>
            <a:t>Controlled Demand:Steady consumer demand matched supply, preventing    significant</a:t>
          </a:r>
          <a:r>
            <a:rPr lang="en-IN" sz="1200" b="1" baseline="0">
              <a:solidFill>
                <a:schemeClr val="tx1">
                  <a:lumMod val="65000"/>
                  <a:lumOff val="35000"/>
                </a:schemeClr>
              </a:solidFill>
              <a:latin typeface="+mn-lt"/>
              <a:ea typeface="ADLaM Display" panose="02010000000000000000" pitchFamily="2" charset="0"/>
              <a:cs typeface="ADLaM Display" panose="02010000000000000000" pitchFamily="2" charset="0"/>
            </a:rPr>
            <a:t> </a:t>
          </a:r>
          <a:r>
            <a:rPr lang="en-IN" sz="1200" b="1">
              <a:solidFill>
                <a:schemeClr val="tx1">
                  <a:lumMod val="65000"/>
                  <a:lumOff val="35000"/>
                </a:schemeClr>
              </a:solidFill>
              <a:latin typeface="+mn-lt"/>
              <a:ea typeface="ADLaM Display" panose="02010000000000000000" pitchFamily="2" charset="0"/>
              <a:cs typeface="ADLaM Display" panose="02010000000000000000" pitchFamily="2" charset="0"/>
            </a:rPr>
            <a:t>price increases.</a:t>
          </a:r>
        </a:p>
      </xdr:txBody>
    </xdr:sp>
    <xdr:clientData/>
  </xdr:twoCellAnchor>
  <xdr:twoCellAnchor>
    <xdr:from>
      <xdr:col>1</xdr:col>
      <xdr:colOff>38101</xdr:colOff>
      <xdr:row>9</xdr:row>
      <xdr:rowOff>36830</xdr:rowOff>
    </xdr:from>
    <xdr:to>
      <xdr:col>8</xdr:col>
      <xdr:colOff>120651</xdr:colOff>
      <xdr:row>11</xdr:row>
      <xdr:rowOff>5504</xdr:rowOff>
    </xdr:to>
    <xdr:sp macro="" textlink="">
      <xdr:nvSpPr>
        <xdr:cNvPr id="6" name="Rectangle 5">
          <a:extLst>
            <a:ext uri="{FF2B5EF4-FFF2-40B4-BE49-F238E27FC236}">
              <a16:creationId xmlns:a16="http://schemas.microsoft.com/office/drawing/2014/main" id="{E0CD4B87-9F3C-4B99-B61F-33882C722656}"/>
            </a:ext>
          </a:extLst>
        </xdr:cNvPr>
        <xdr:cNvSpPr/>
      </xdr:nvSpPr>
      <xdr:spPr>
        <a:xfrm>
          <a:off x="647701" y="1682750"/>
          <a:ext cx="4349750" cy="334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t>Insights</a:t>
          </a:r>
        </a:p>
      </xdr:txBody>
    </xdr:sp>
    <xdr:clientData/>
  </xdr:twoCellAnchor>
  <xdr:twoCellAnchor>
    <xdr:from>
      <xdr:col>11</xdr:col>
      <xdr:colOff>495300</xdr:colOff>
      <xdr:row>8</xdr:row>
      <xdr:rowOff>144780</xdr:rowOff>
    </xdr:from>
    <xdr:to>
      <xdr:col>20</xdr:col>
      <xdr:colOff>327660</xdr:colOff>
      <xdr:row>29</xdr:row>
      <xdr:rowOff>175260</xdr:rowOff>
    </xdr:to>
    <xdr:sp macro="" textlink="">
      <xdr:nvSpPr>
        <xdr:cNvPr id="7" name="Rectangle: Rounded Corners 6">
          <a:extLst>
            <a:ext uri="{FF2B5EF4-FFF2-40B4-BE49-F238E27FC236}">
              <a16:creationId xmlns:a16="http://schemas.microsoft.com/office/drawing/2014/main" id="{DB7F6F20-BC0B-4F43-8031-AF3528684AD3}"/>
            </a:ext>
          </a:extLst>
        </xdr:cNvPr>
        <xdr:cNvSpPr/>
      </xdr:nvSpPr>
      <xdr:spPr>
        <a:xfrm>
          <a:off x="7200900" y="1607820"/>
          <a:ext cx="5318760" cy="3870960"/>
        </a:xfrm>
        <a:prstGeom prst="roundRect">
          <a:avLst/>
        </a:prstGeom>
        <a:ln>
          <a:solidFill>
            <a:schemeClr val="accent4"/>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45720</xdr:colOff>
      <xdr:row>31</xdr:row>
      <xdr:rowOff>53340</xdr:rowOff>
    </xdr:from>
    <xdr:to>
      <xdr:col>20</xdr:col>
      <xdr:colOff>342900</xdr:colOff>
      <xdr:row>34</xdr:row>
      <xdr:rowOff>83820</xdr:rowOff>
    </xdr:to>
    <xdr:sp macro="" textlink="">
      <xdr:nvSpPr>
        <xdr:cNvPr id="10" name="Rectangle: Rounded Corners 9">
          <a:extLst>
            <a:ext uri="{FF2B5EF4-FFF2-40B4-BE49-F238E27FC236}">
              <a16:creationId xmlns:a16="http://schemas.microsoft.com/office/drawing/2014/main" id="{E42693A3-22EB-492C-98DA-3C90B730E40D}"/>
            </a:ext>
          </a:extLst>
        </xdr:cNvPr>
        <xdr:cNvSpPr/>
      </xdr:nvSpPr>
      <xdr:spPr>
        <a:xfrm>
          <a:off x="655320" y="5722620"/>
          <a:ext cx="11879580" cy="57912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800" baseline="0">
              <a:solidFill>
                <a:schemeClr val="accent4">
                  <a:lumMod val="20000"/>
                  <a:lumOff val="80000"/>
                </a:schemeClr>
              </a:solidFill>
            </a:rPr>
            <a:t>CPI Inflation rate was highest in 2019 and lowest in 2018</a:t>
          </a:r>
        </a:p>
      </xdr:txBody>
    </xdr:sp>
    <xdr:clientData/>
  </xdr:twoCellAnchor>
  <xdr:twoCellAnchor>
    <xdr:from>
      <xdr:col>1</xdr:col>
      <xdr:colOff>83820</xdr:colOff>
      <xdr:row>36</xdr:row>
      <xdr:rowOff>45720</xdr:rowOff>
    </xdr:from>
    <xdr:to>
      <xdr:col>10</xdr:col>
      <xdr:colOff>434340</xdr:colOff>
      <xdr:row>39</xdr:row>
      <xdr:rowOff>175260</xdr:rowOff>
    </xdr:to>
    <xdr:sp macro="" textlink="">
      <xdr:nvSpPr>
        <xdr:cNvPr id="11" name="Rectangle 10">
          <a:extLst>
            <a:ext uri="{FF2B5EF4-FFF2-40B4-BE49-F238E27FC236}">
              <a16:creationId xmlns:a16="http://schemas.microsoft.com/office/drawing/2014/main" id="{9E7B14FE-ED6A-49CD-BAC3-699420D0E9F5}"/>
            </a:ext>
          </a:extLst>
        </xdr:cNvPr>
        <xdr:cNvSpPr/>
      </xdr:nvSpPr>
      <xdr:spPr>
        <a:xfrm>
          <a:off x="693420" y="6629400"/>
          <a:ext cx="5836920" cy="67818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400">
              <a:latin typeface="Biome" panose="020B0502040204020203" pitchFamily="34" charset="0"/>
              <a:cs typeface="Biome" panose="020B0502040204020203" pitchFamily="34" charset="0"/>
            </a:rPr>
            <a:t>Based</a:t>
          </a:r>
          <a:r>
            <a:rPr lang="en-IN" sz="1400" baseline="0">
              <a:latin typeface="Biome" panose="020B0502040204020203" pitchFamily="34" charset="0"/>
              <a:cs typeface="Biome" panose="020B0502040204020203" pitchFamily="34" charset="0"/>
            </a:rPr>
            <a:t> on January 2017 to December 2022 Data</a:t>
          </a:r>
        </a:p>
        <a:p>
          <a:pPr algn="l"/>
          <a:r>
            <a:rPr lang="en-IN" sz="1400" baseline="0">
              <a:latin typeface="Biome" panose="020B0502040204020203" pitchFamily="34" charset="0"/>
              <a:cs typeface="Biome" panose="020B0502040204020203" pitchFamily="34" charset="0"/>
            </a:rPr>
            <a:t>Starting Month of a Year - January and Last Month - December</a:t>
          </a:r>
        </a:p>
        <a:p>
          <a:pPr algn="l"/>
          <a:endParaRPr lang="en-IN" sz="1100"/>
        </a:p>
      </xdr:txBody>
    </xdr:sp>
    <xdr:clientData/>
  </xdr:twoCellAnchor>
  <xdr:twoCellAnchor>
    <xdr:from>
      <xdr:col>10</xdr:col>
      <xdr:colOff>563880</xdr:colOff>
      <xdr:row>36</xdr:row>
      <xdr:rowOff>38100</xdr:rowOff>
    </xdr:from>
    <xdr:to>
      <xdr:col>20</xdr:col>
      <xdr:colOff>304800</xdr:colOff>
      <xdr:row>39</xdr:row>
      <xdr:rowOff>167640</xdr:rowOff>
    </xdr:to>
    <xdr:sp macro="" textlink="">
      <xdr:nvSpPr>
        <xdr:cNvPr id="12" name="Rectangle 11">
          <a:extLst>
            <a:ext uri="{FF2B5EF4-FFF2-40B4-BE49-F238E27FC236}">
              <a16:creationId xmlns:a16="http://schemas.microsoft.com/office/drawing/2014/main" id="{62682936-2633-43E8-B199-CD0C3A68FDD9}"/>
            </a:ext>
          </a:extLst>
        </xdr:cNvPr>
        <xdr:cNvSpPr/>
      </xdr:nvSpPr>
      <xdr:spPr>
        <a:xfrm>
          <a:off x="6659880" y="6621780"/>
          <a:ext cx="5836920" cy="67818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400">
              <a:latin typeface="Biome" panose="020B0503030204020804" pitchFamily="34" charset="0"/>
              <a:cs typeface="Biome" panose="020B0503030204020804" pitchFamily="34" charset="0"/>
            </a:rPr>
            <a:t>CPI inflation</a:t>
          </a:r>
          <a:r>
            <a:rPr lang="en-IN" sz="1400" baseline="0">
              <a:latin typeface="Biome" panose="020B0503030204020804" pitchFamily="34" charset="0"/>
              <a:cs typeface="Biome" panose="020B0503030204020804" pitchFamily="34" charset="0"/>
            </a:rPr>
            <a:t> rate calculated based on General Index</a:t>
          </a:r>
        </a:p>
        <a:p>
          <a:pPr algn="l"/>
          <a:r>
            <a:rPr lang="en-IN" sz="1400" baseline="0">
              <a:latin typeface="Biome" panose="020B0503030204020804" pitchFamily="34" charset="0"/>
              <a:cs typeface="Biome" panose="020B0503030204020804" pitchFamily="34" charset="0"/>
            </a:rPr>
            <a:t>Not enough Data to calculate 2023 Inflation rate</a:t>
          </a:r>
          <a:endParaRPr lang="en-IN" sz="1400">
            <a:latin typeface="Biome" panose="020B0503030204020804" pitchFamily="34" charset="0"/>
            <a:cs typeface="Biome" panose="020B0503030204020804" pitchFamily="34" charset="0"/>
          </a:endParaRPr>
        </a:p>
      </xdr:txBody>
    </xdr:sp>
    <xdr:clientData/>
  </xdr:twoCellAnchor>
  <xdr:twoCellAnchor>
    <xdr:from>
      <xdr:col>12</xdr:col>
      <xdr:colOff>1</xdr:colOff>
      <xdr:row>10</xdr:row>
      <xdr:rowOff>160020</xdr:rowOff>
    </xdr:from>
    <xdr:to>
      <xdr:col>20</xdr:col>
      <xdr:colOff>198121</xdr:colOff>
      <xdr:row>27</xdr:row>
      <xdr:rowOff>121920</xdr:rowOff>
    </xdr:to>
    <xdr:graphicFrame macro="">
      <xdr:nvGraphicFramePr>
        <xdr:cNvPr id="13" name="Chart 12">
          <a:extLst>
            <a:ext uri="{FF2B5EF4-FFF2-40B4-BE49-F238E27FC236}">
              <a16:creationId xmlns:a16="http://schemas.microsoft.com/office/drawing/2014/main" id="{4519DA86-B0B7-48A4-8221-2754CFDA5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283</xdr:colOff>
      <xdr:row>16</xdr:row>
      <xdr:rowOff>28328</xdr:rowOff>
    </xdr:from>
    <xdr:to>
      <xdr:col>16</xdr:col>
      <xdr:colOff>335563</xdr:colOff>
      <xdr:row>22</xdr:row>
      <xdr:rowOff>15160</xdr:rowOff>
    </xdr:to>
    <xdr:sp macro="" textlink="">
      <xdr:nvSpPr>
        <xdr:cNvPr id="20" name="Arrow: Right 19">
          <a:extLst>
            <a:ext uri="{FF2B5EF4-FFF2-40B4-BE49-F238E27FC236}">
              <a16:creationId xmlns:a16="http://schemas.microsoft.com/office/drawing/2014/main" id="{73A2EFAB-CF28-A925-3B90-EE23774606C1}"/>
            </a:ext>
          </a:extLst>
        </xdr:cNvPr>
        <xdr:cNvSpPr/>
      </xdr:nvSpPr>
      <xdr:spPr>
        <a:xfrm rot="14729661">
          <a:off x="9379467" y="3328824"/>
          <a:ext cx="1084112" cy="335280"/>
        </a:xfrm>
        <a:prstGeom prst="rightArrow">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0.31231</cdr:x>
      <cdr:y>0.29529</cdr:y>
    </cdr:from>
    <cdr:to>
      <cdr:x>0.35736</cdr:x>
      <cdr:y>0.58561</cdr:y>
    </cdr:to>
    <cdr:sp macro="" textlink="">
      <cdr:nvSpPr>
        <cdr:cNvPr id="3" name="Arrow: Down 2">
          <a:extLst xmlns:a="http://schemas.openxmlformats.org/drawingml/2006/main">
            <a:ext uri="{FF2B5EF4-FFF2-40B4-BE49-F238E27FC236}">
              <a16:creationId xmlns:a16="http://schemas.microsoft.com/office/drawing/2014/main" id="{8270C95C-7091-DF8C-E11A-05673F86A1A9}"/>
            </a:ext>
          </a:extLst>
        </cdr:cNvPr>
        <cdr:cNvSpPr/>
      </cdr:nvSpPr>
      <cdr:spPr>
        <a:xfrm xmlns:a="http://schemas.openxmlformats.org/drawingml/2006/main">
          <a:off x="1584959" y="906780"/>
          <a:ext cx="228600" cy="891540"/>
        </a:xfrm>
        <a:prstGeom xmlns:a="http://schemas.openxmlformats.org/drawingml/2006/main" prst="downArrow">
          <a:avLst/>
        </a:prstGeom>
        <a:solidFill xmlns:a="http://schemas.openxmlformats.org/drawingml/2006/main">
          <a:schemeClr val="accent6">
            <a:alpha val="50000"/>
          </a:schemeClr>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45</xdr:col>
      <xdr:colOff>601980</xdr:colOff>
      <xdr:row>1</xdr:row>
      <xdr:rowOff>3810</xdr:rowOff>
    </xdr:from>
    <xdr:to>
      <xdr:col>65</xdr:col>
      <xdr:colOff>144780</xdr:colOff>
      <xdr:row>15</xdr:row>
      <xdr:rowOff>144780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E59F80F-B3FB-4DF0-DF37-4BE953CCB5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454580" y="186690"/>
              <a:ext cx="11734800" cy="27012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66</xdr:col>
      <xdr:colOff>0</xdr:colOff>
      <xdr:row>1</xdr:row>
      <xdr:rowOff>0</xdr:rowOff>
    </xdr:from>
    <xdr:to>
      <xdr:col>85</xdr:col>
      <xdr:colOff>160020</xdr:colOff>
      <xdr:row>16</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CAEE88E-C1E4-4353-9F40-CD063E0575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654200" y="182880"/>
              <a:ext cx="117424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46</xdr:col>
      <xdr:colOff>0</xdr:colOff>
      <xdr:row>16</xdr:row>
      <xdr:rowOff>87630</xdr:rowOff>
    </xdr:from>
    <xdr:to>
      <xdr:col>65</xdr:col>
      <xdr:colOff>205740</xdr:colOff>
      <xdr:row>31</xdr:row>
      <xdr:rowOff>87630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09964C6-910C-D86F-1168-9A084493AA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0462200" y="3013710"/>
              <a:ext cx="117881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66</xdr:col>
      <xdr:colOff>0</xdr:colOff>
      <xdr:row>17</xdr:row>
      <xdr:rowOff>0</xdr:rowOff>
    </xdr:from>
    <xdr:to>
      <xdr:col>85</xdr:col>
      <xdr:colOff>182880</xdr:colOff>
      <xdr:row>32</xdr:row>
      <xdr:rowOff>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E011AE1-96DC-44E0-B455-4AF1A030B1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2654200" y="3108960"/>
              <a:ext cx="1176528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46</xdr:col>
      <xdr:colOff>0</xdr:colOff>
      <xdr:row>36</xdr:row>
      <xdr:rowOff>0</xdr:rowOff>
    </xdr:from>
    <xdr:to>
      <xdr:col>65</xdr:col>
      <xdr:colOff>266700</xdr:colOff>
      <xdr:row>51</xdr:row>
      <xdr:rowOff>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A993B70D-4D12-4F09-993F-225315C5D4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0462200" y="6583680"/>
              <a:ext cx="118491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66</xdr:col>
      <xdr:colOff>0</xdr:colOff>
      <xdr:row>36</xdr:row>
      <xdr:rowOff>0</xdr:rowOff>
    </xdr:from>
    <xdr:to>
      <xdr:col>85</xdr:col>
      <xdr:colOff>289560</xdr:colOff>
      <xdr:row>51</xdr:row>
      <xdr:rowOff>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C9099B77-8707-416C-BA53-521A993D5D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2654200" y="6583680"/>
              <a:ext cx="118719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85</xdr:col>
      <xdr:colOff>611371</xdr:colOff>
      <xdr:row>2</xdr:row>
      <xdr:rowOff>0</xdr:rowOff>
    </xdr:from>
    <xdr:to>
      <xdr:col>101</xdr:col>
      <xdr:colOff>186070</xdr:colOff>
      <xdr:row>16</xdr:row>
      <xdr:rowOff>138224</xdr:rowOff>
    </xdr:to>
    <xdr:graphicFrame macro="">
      <xdr:nvGraphicFramePr>
        <xdr:cNvPr id="14" name="Chart 13">
          <a:extLst>
            <a:ext uri="{FF2B5EF4-FFF2-40B4-BE49-F238E27FC236}">
              <a16:creationId xmlns:a16="http://schemas.microsoft.com/office/drawing/2014/main" id="{39056300-6751-4A70-B6F9-E15001CBC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85</xdr:col>
      <xdr:colOff>611371</xdr:colOff>
      <xdr:row>18</xdr:row>
      <xdr:rowOff>0</xdr:rowOff>
    </xdr:from>
    <xdr:to>
      <xdr:col>101</xdr:col>
      <xdr:colOff>221510</xdr:colOff>
      <xdr:row>32</xdr:row>
      <xdr:rowOff>138223</xdr:rowOff>
    </xdr:to>
    <xdr:graphicFrame macro="">
      <xdr:nvGraphicFramePr>
        <xdr:cNvPr id="16" name="Chart 15">
          <a:extLst>
            <a:ext uri="{FF2B5EF4-FFF2-40B4-BE49-F238E27FC236}">
              <a16:creationId xmlns:a16="http://schemas.microsoft.com/office/drawing/2014/main" id="{C2B5B1AB-7648-414B-990E-2E8D2D976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85</xdr:col>
      <xdr:colOff>611371</xdr:colOff>
      <xdr:row>36</xdr:row>
      <xdr:rowOff>0</xdr:rowOff>
    </xdr:from>
    <xdr:to>
      <xdr:col>101</xdr:col>
      <xdr:colOff>248092</xdr:colOff>
      <xdr:row>50</xdr:row>
      <xdr:rowOff>138224</xdr:rowOff>
    </xdr:to>
    <xdr:graphicFrame macro="">
      <xdr:nvGraphicFramePr>
        <xdr:cNvPr id="18" name="Chart 17">
          <a:extLst>
            <a:ext uri="{FF2B5EF4-FFF2-40B4-BE49-F238E27FC236}">
              <a16:creationId xmlns:a16="http://schemas.microsoft.com/office/drawing/2014/main" id="{F6749E53-FC36-40E7-B685-DB2DF4971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8</xdr:row>
      <xdr:rowOff>3810</xdr:rowOff>
    </xdr:from>
    <xdr:to>
      <xdr:col>20</xdr:col>
      <xdr:colOff>187842</xdr:colOff>
      <xdr:row>22</xdr:row>
      <xdr:rowOff>158957</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D2667B17-E1F6-4158-8CF0-FA61B19864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1466850"/>
              <a:ext cx="11770242" cy="271546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44834</xdr:colOff>
      <xdr:row>8</xdr:row>
      <xdr:rowOff>0</xdr:rowOff>
    </xdr:from>
    <xdr:to>
      <xdr:col>40</xdr:col>
      <xdr:colOff>238524</xdr:colOff>
      <xdr:row>23</xdr:row>
      <xdr:rowOff>15189</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9C6C884F-CD64-42A3-960E-4221654851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846434" y="1463040"/>
              <a:ext cx="11776090" cy="27583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9392</xdr:colOff>
      <xdr:row>23</xdr:row>
      <xdr:rowOff>102819</xdr:rowOff>
    </xdr:from>
    <xdr:to>
      <xdr:col>20</xdr:col>
      <xdr:colOff>248802</xdr:colOff>
      <xdr:row>38</xdr:row>
      <xdr:rowOff>118009</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FDB553E0-E038-4403-A80F-B0AAF9BC0A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18992" y="4309059"/>
              <a:ext cx="11821810" cy="27583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44834</xdr:colOff>
      <xdr:row>24</xdr:row>
      <xdr:rowOff>16202</xdr:rowOff>
    </xdr:from>
    <xdr:to>
      <xdr:col>40</xdr:col>
      <xdr:colOff>261384</xdr:colOff>
      <xdr:row>39</xdr:row>
      <xdr:rowOff>31391</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BB2758AE-8DA9-4F41-9E46-33BDB60F78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846434" y="4405322"/>
              <a:ext cx="11798950" cy="27583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9392</xdr:colOff>
      <xdr:row>43</xdr:row>
      <xdr:rowOff>35442</xdr:rowOff>
    </xdr:from>
    <xdr:to>
      <xdr:col>20</xdr:col>
      <xdr:colOff>309762</xdr:colOff>
      <xdr:row>58</xdr:row>
      <xdr:rowOff>50631</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F9E7DF3E-2504-436F-8A83-E97E94259E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18992" y="7899282"/>
              <a:ext cx="11882770" cy="27583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44834</xdr:colOff>
      <xdr:row>43</xdr:row>
      <xdr:rowOff>35442</xdr:rowOff>
    </xdr:from>
    <xdr:to>
      <xdr:col>40</xdr:col>
      <xdr:colOff>368064</xdr:colOff>
      <xdr:row>58</xdr:row>
      <xdr:rowOff>50631</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2230AD92-FCA4-4CA2-A548-555FA85EDB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846434" y="7899282"/>
              <a:ext cx="11905630" cy="27583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80275</xdr:colOff>
      <xdr:row>9</xdr:row>
      <xdr:rowOff>1013</xdr:rowOff>
    </xdr:from>
    <xdr:to>
      <xdr:col>56</xdr:col>
      <xdr:colOff>292927</xdr:colOff>
      <xdr:row>23</xdr:row>
      <xdr:rowOff>153413</xdr:rowOff>
    </xdr:to>
    <xdr:graphicFrame macro="">
      <xdr:nvGraphicFramePr>
        <xdr:cNvPr id="26" name="Chart 25">
          <a:extLst>
            <a:ext uri="{FF2B5EF4-FFF2-40B4-BE49-F238E27FC236}">
              <a16:creationId xmlns:a16="http://schemas.microsoft.com/office/drawing/2014/main" id="{D6128E82-90A7-417F-8AE7-AA46FB90C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80275</xdr:colOff>
      <xdr:row>25</xdr:row>
      <xdr:rowOff>17214</xdr:rowOff>
    </xdr:from>
    <xdr:to>
      <xdr:col>56</xdr:col>
      <xdr:colOff>328367</xdr:colOff>
      <xdr:row>39</xdr:row>
      <xdr:rowOff>169614</xdr:rowOff>
    </xdr:to>
    <xdr:graphicFrame macro="">
      <xdr:nvGraphicFramePr>
        <xdr:cNvPr id="27" name="Chart 26">
          <a:extLst>
            <a:ext uri="{FF2B5EF4-FFF2-40B4-BE49-F238E27FC236}">
              <a16:creationId xmlns:a16="http://schemas.microsoft.com/office/drawing/2014/main" id="{0F279C29-7A36-4377-80F1-F4A03A8E3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41</xdr:col>
      <xdr:colOff>80275</xdr:colOff>
      <xdr:row>43</xdr:row>
      <xdr:rowOff>35442</xdr:rowOff>
    </xdr:from>
    <xdr:to>
      <xdr:col>56</xdr:col>
      <xdr:colOff>354949</xdr:colOff>
      <xdr:row>58</xdr:row>
      <xdr:rowOff>2785</xdr:rowOff>
    </xdr:to>
    <xdr:graphicFrame macro="">
      <xdr:nvGraphicFramePr>
        <xdr:cNvPr id="28" name="Chart 27">
          <a:extLst>
            <a:ext uri="{FF2B5EF4-FFF2-40B4-BE49-F238E27FC236}">
              <a16:creationId xmlns:a16="http://schemas.microsoft.com/office/drawing/2014/main" id="{0160C52B-177D-4969-9803-4D8617CE2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119742</xdr:colOff>
      <xdr:row>14</xdr:row>
      <xdr:rowOff>32657</xdr:rowOff>
    </xdr:from>
    <xdr:to>
      <xdr:col>2</xdr:col>
      <xdr:colOff>402771</xdr:colOff>
      <xdr:row>23</xdr:row>
      <xdr:rowOff>54429</xdr:rowOff>
    </xdr:to>
    <xdr:sp macro="" textlink="">
      <xdr:nvSpPr>
        <xdr:cNvPr id="29" name="Rectangle: Rounded Corners 28">
          <a:extLst>
            <a:ext uri="{FF2B5EF4-FFF2-40B4-BE49-F238E27FC236}">
              <a16:creationId xmlns:a16="http://schemas.microsoft.com/office/drawing/2014/main" id="{0C830D66-9DDD-12C0-97B8-81E01C1FCFC3}"/>
            </a:ext>
          </a:extLst>
        </xdr:cNvPr>
        <xdr:cNvSpPr/>
      </xdr:nvSpPr>
      <xdr:spPr>
        <a:xfrm>
          <a:off x="729342" y="2623457"/>
          <a:ext cx="892629" cy="1687286"/>
        </a:xfrm>
        <a:prstGeom prst="roundRect">
          <a:avLst/>
        </a:prstGeom>
        <a:noFill/>
        <a:ln w="38100"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p>
      </xdr:txBody>
    </xdr:sp>
    <xdr:clientData/>
  </xdr:twoCellAnchor>
  <xdr:twoCellAnchor>
    <xdr:from>
      <xdr:col>13</xdr:col>
      <xdr:colOff>544286</xdr:colOff>
      <xdr:row>10</xdr:row>
      <xdr:rowOff>80010</xdr:rowOff>
    </xdr:from>
    <xdr:to>
      <xdr:col>15</xdr:col>
      <xdr:colOff>217715</xdr:colOff>
      <xdr:row>19</xdr:row>
      <xdr:rowOff>101781</xdr:rowOff>
    </xdr:to>
    <xdr:sp macro="" textlink="">
      <xdr:nvSpPr>
        <xdr:cNvPr id="30" name="Rectangle: Rounded Corners 29">
          <a:extLst>
            <a:ext uri="{FF2B5EF4-FFF2-40B4-BE49-F238E27FC236}">
              <a16:creationId xmlns:a16="http://schemas.microsoft.com/office/drawing/2014/main" id="{D0652612-D07B-44BD-B27E-CB90CF057206}"/>
            </a:ext>
          </a:extLst>
        </xdr:cNvPr>
        <xdr:cNvSpPr/>
      </xdr:nvSpPr>
      <xdr:spPr>
        <a:xfrm>
          <a:off x="8469086" y="1930581"/>
          <a:ext cx="892629" cy="1687286"/>
        </a:xfrm>
        <a:prstGeom prst="roundRect">
          <a:avLst/>
        </a:prstGeom>
        <a:noFill/>
        <a:ln w="381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1</xdr:col>
      <xdr:colOff>150906</xdr:colOff>
      <xdr:row>30</xdr:row>
      <xdr:rowOff>168133</xdr:rowOff>
    </xdr:from>
    <xdr:to>
      <xdr:col>2</xdr:col>
      <xdr:colOff>433935</xdr:colOff>
      <xdr:row>40</xdr:row>
      <xdr:rowOff>4847</xdr:rowOff>
    </xdr:to>
    <xdr:sp macro="" textlink="">
      <xdr:nvSpPr>
        <xdr:cNvPr id="31" name="Rectangle: Rounded Corners 30">
          <a:extLst>
            <a:ext uri="{FF2B5EF4-FFF2-40B4-BE49-F238E27FC236}">
              <a16:creationId xmlns:a16="http://schemas.microsoft.com/office/drawing/2014/main" id="{DE3C1A60-13A0-4D1C-AACB-032FFE371967}"/>
            </a:ext>
          </a:extLst>
        </xdr:cNvPr>
        <xdr:cNvSpPr/>
      </xdr:nvSpPr>
      <xdr:spPr>
        <a:xfrm>
          <a:off x="760506" y="5719847"/>
          <a:ext cx="892629" cy="1687286"/>
        </a:xfrm>
        <a:prstGeom prst="roundRect">
          <a:avLst/>
        </a:prstGeom>
        <a:noFill/>
        <a:ln w="38100"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p>
      </xdr:txBody>
    </xdr:sp>
    <xdr:clientData/>
  </xdr:twoCellAnchor>
  <xdr:twoCellAnchor>
    <xdr:from>
      <xdr:col>13</xdr:col>
      <xdr:colOff>564563</xdr:colOff>
      <xdr:row>26</xdr:row>
      <xdr:rowOff>4847</xdr:rowOff>
    </xdr:from>
    <xdr:to>
      <xdr:col>15</xdr:col>
      <xdr:colOff>237992</xdr:colOff>
      <xdr:row>35</xdr:row>
      <xdr:rowOff>26619</xdr:rowOff>
    </xdr:to>
    <xdr:sp macro="" textlink="">
      <xdr:nvSpPr>
        <xdr:cNvPr id="32" name="Rectangle: Rounded Corners 31">
          <a:extLst>
            <a:ext uri="{FF2B5EF4-FFF2-40B4-BE49-F238E27FC236}">
              <a16:creationId xmlns:a16="http://schemas.microsoft.com/office/drawing/2014/main" id="{BE1E50F0-27A0-4026-9D36-01DF305959A6}"/>
            </a:ext>
          </a:extLst>
        </xdr:cNvPr>
        <xdr:cNvSpPr/>
      </xdr:nvSpPr>
      <xdr:spPr>
        <a:xfrm>
          <a:off x="8489363" y="4816333"/>
          <a:ext cx="892629" cy="1687286"/>
        </a:xfrm>
        <a:prstGeom prst="roundRect">
          <a:avLst/>
        </a:prstGeom>
        <a:noFill/>
        <a:ln w="381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1</xdr:col>
      <xdr:colOff>129134</xdr:colOff>
      <xdr:row>50</xdr:row>
      <xdr:rowOff>13671</xdr:rowOff>
    </xdr:from>
    <xdr:to>
      <xdr:col>2</xdr:col>
      <xdr:colOff>412163</xdr:colOff>
      <xdr:row>59</xdr:row>
      <xdr:rowOff>35443</xdr:rowOff>
    </xdr:to>
    <xdr:sp macro="" textlink="">
      <xdr:nvSpPr>
        <xdr:cNvPr id="33" name="Rectangle: Rounded Corners 32">
          <a:extLst>
            <a:ext uri="{FF2B5EF4-FFF2-40B4-BE49-F238E27FC236}">
              <a16:creationId xmlns:a16="http://schemas.microsoft.com/office/drawing/2014/main" id="{DE9B63E1-87A5-455E-97A6-5829B21F0F90}"/>
            </a:ext>
          </a:extLst>
        </xdr:cNvPr>
        <xdr:cNvSpPr/>
      </xdr:nvSpPr>
      <xdr:spPr>
        <a:xfrm>
          <a:off x="738734" y="9266528"/>
          <a:ext cx="892629" cy="1687286"/>
        </a:xfrm>
        <a:prstGeom prst="roundRect">
          <a:avLst/>
        </a:prstGeom>
        <a:noFill/>
        <a:ln w="38100"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p>
      </xdr:txBody>
    </xdr:sp>
    <xdr:clientData/>
  </xdr:twoCellAnchor>
  <xdr:twoCellAnchor>
    <xdr:from>
      <xdr:col>10</xdr:col>
      <xdr:colOff>488364</xdr:colOff>
      <xdr:row>48</xdr:row>
      <xdr:rowOff>43542</xdr:rowOff>
    </xdr:from>
    <xdr:to>
      <xdr:col>12</xdr:col>
      <xdr:colOff>250371</xdr:colOff>
      <xdr:row>58</xdr:row>
      <xdr:rowOff>122527</xdr:rowOff>
    </xdr:to>
    <xdr:sp macro="" textlink="">
      <xdr:nvSpPr>
        <xdr:cNvPr id="34" name="Rectangle: Rounded Corners 33">
          <a:extLst>
            <a:ext uri="{FF2B5EF4-FFF2-40B4-BE49-F238E27FC236}">
              <a16:creationId xmlns:a16="http://schemas.microsoft.com/office/drawing/2014/main" id="{254934D5-8B30-46DE-BD10-628F440B74BF}"/>
            </a:ext>
          </a:extLst>
        </xdr:cNvPr>
        <xdr:cNvSpPr/>
      </xdr:nvSpPr>
      <xdr:spPr>
        <a:xfrm>
          <a:off x="6584364" y="8926285"/>
          <a:ext cx="981207" cy="1929556"/>
        </a:xfrm>
        <a:prstGeom prst="roundRect">
          <a:avLst/>
        </a:prstGeom>
        <a:noFill/>
        <a:ln w="381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26</xdr:col>
      <xdr:colOff>44834</xdr:colOff>
      <xdr:row>30</xdr:row>
      <xdr:rowOff>81516</xdr:rowOff>
    </xdr:from>
    <xdr:to>
      <xdr:col>27</xdr:col>
      <xdr:colOff>327863</xdr:colOff>
      <xdr:row>39</xdr:row>
      <xdr:rowOff>103287</xdr:rowOff>
    </xdr:to>
    <xdr:sp macro="" textlink="">
      <xdr:nvSpPr>
        <xdr:cNvPr id="36" name="Rectangle: Rounded Corners 35">
          <a:extLst>
            <a:ext uri="{FF2B5EF4-FFF2-40B4-BE49-F238E27FC236}">
              <a16:creationId xmlns:a16="http://schemas.microsoft.com/office/drawing/2014/main" id="{534CBE67-CF02-4125-9C15-00EECB8C90C8}"/>
            </a:ext>
          </a:extLst>
        </xdr:cNvPr>
        <xdr:cNvSpPr/>
      </xdr:nvSpPr>
      <xdr:spPr>
        <a:xfrm>
          <a:off x="15894434" y="5633230"/>
          <a:ext cx="892629" cy="1687286"/>
        </a:xfrm>
        <a:prstGeom prst="roundRect">
          <a:avLst/>
        </a:prstGeom>
        <a:noFill/>
        <a:ln w="38100"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p>
      </xdr:txBody>
    </xdr:sp>
    <xdr:clientData/>
  </xdr:twoCellAnchor>
  <xdr:twoCellAnchor>
    <xdr:from>
      <xdr:col>30</xdr:col>
      <xdr:colOff>447606</xdr:colOff>
      <xdr:row>29</xdr:row>
      <xdr:rowOff>21772</xdr:rowOff>
    </xdr:from>
    <xdr:to>
      <xdr:col>32</xdr:col>
      <xdr:colOff>217714</xdr:colOff>
      <xdr:row>39</xdr:row>
      <xdr:rowOff>37972</xdr:rowOff>
    </xdr:to>
    <xdr:sp macro="" textlink="">
      <xdr:nvSpPr>
        <xdr:cNvPr id="37" name="Rectangle: Rounded Corners 36">
          <a:extLst>
            <a:ext uri="{FF2B5EF4-FFF2-40B4-BE49-F238E27FC236}">
              <a16:creationId xmlns:a16="http://schemas.microsoft.com/office/drawing/2014/main" id="{E814702A-B8D8-47AD-A7B1-D525D3FD1C99}"/>
            </a:ext>
          </a:extLst>
        </xdr:cNvPr>
        <xdr:cNvSpPr/>
      </xdr:nvSpPr>
      <xdr:spPr>
        <a:xfrm>
          <a:off x="18735606" y="5388429"/>
          <a:ext cx="989308" cy="1866772"/>
        </a:xfrm>
        <a:prstGeom prst="roundRect">
          <a:avLst/>
        </a:prstGeom>
        <a:noFill/>
        <a:ln w="381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25</xdr:col>
      <xdr:colOff>589119</xdr:colOff>
      <xdr:row>12</xdr:row>
      <xdr:rowOff>21772</xdr:rowOff>
    </xdr:from>
    <xdr:to>
      <xdr:col>27</xdr:col>
      <xdr:colOff>304799</xdr:colOff>
      <xdr:row>23</xdr:row>
      <xdr:rowOff>163286</xdr:rowOff>
    </xdr:to>
    <xdr:sp macro="" textlink="">
      <xdr:nvSpPr>
        <xdr:cNvPr id="39" name="Rectangle: Rounded Corners 38">
          <a:extLst>
            <a:ext uri="{FF2B5EF4-FFF2-40B4-BE49-F238E27FC236}">
              <a16:creationId xmlns:a16="http://schemas.microsoft.com/office/drawing/2014/main" id="{A765D587-5051-4FAB-B8B0-5CA5638A77DD}"/>
            </a:ext>
          </a:extLst>
        </xdr:cNvPr>
        <xdr:cNvSpPr/>
      </xdr:nvSpPr>
      <xdr:spPr>
        <a:xfrm>
          <a:off x="15829119" y="2242458"/>
          <a:ext cx="934880" cy="2177142"/>
        </a:xfrm>
        <a:prstGeom prst="roundRect">
          <a:avLst/>
        </a:prstGeom>
        <a:noFill/>
        <a:ln w="38100"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p>
      </xdr:txBody>
    </xdr:sp>
    <xdr:clientData/>
  </xdr:twoCellAnchor>
  <xdr:twoCellAnchor>
    <xdr:from>
      <xdr:col>30</xdr:col>
      <xdr:colOff>436719</xdr:colOff>
      <xdr:row>13</xdr:row>
      <xdr:rowOff>10886</xdr:rowOff>
    </xdr:from>
    <xdr:to>
      <xdr:col>32</xdr:col>
      <xdr:colOff>217715</xdr:colOff>
      <xdr:row>23</xdr:row>
      <xdr:rowOff>43545</xdr:rowOff>
    </xdr:to>
    <xdr:sp macro="" textlink="">
      <xdr:nvSpPr>
        <xdr:cNvPr id="40" name="Rectangle: Rounded Corners 39">
          <a:extLst>
            <a:ext uri="{FF2B5EF4-FFF2-40B4-BE49-F238E27FC236}">
              <a16:creationId xmlns:a16="http://schemas.microsoft.com/office/drawing/2014/main" id="{B48124B4-C3E7-4C87-A28F-D40E7B8BBBAD}"/>
            </a:ext>
          </a:extLst>
        </xdr:cNvPr>
        <xdr:cNvSpPr/>
      </xdr:nvSpPr>
      <xdr:spPr>
        <a:xfrm>
          <a:off x="18724719" y="2416629"/>
          <a:ext cx="1000196" cy="1883230"/>
        </a:xfrm>
        <a:prstGeom prst="roundRect">
          <a:avLst/>
        </a:prstGeom>
        <a:noFill/>
        <a:ln w="381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26</xdr:col>
      <xdr:colOff>33949</xdr:colOff>
      <xdr:row>49</xdr:row>
      <xdr:rowOff>87086</xdr:rowOff>
    </xdr:from>
    <xdr:to>
      <xdr:col>27</xdr:col>
      <xdr:colOff>391886</xdr:colOff>
      <xdr:row>58</xdr:row>
      <xdr:rowOff>176957</xdr:rowOff>
    </xdr:to>
    <xdr:sp macro="" textlink="">
      <xdr:nvSpPr>
        <xdr:cNvPr id="41" name="Rectangle: Rounded Corners 40">
          <a:extLst>
            <a:ext uri="{FF2B5EF4-FFF2-40B4-BE49-F238E27FC236}">
              <a16:creationId xmlns:a16="http://schemas.microsoft.com/office/drawing/2014/main" id="{B3DADEF5-2301-445C-9831-E039F18BA2B9}"/>
            </a:ext>
          </a:extLst>
        </xdr:cNvPr>
        <xdr:cNvSpPr/>
      </xdr:nvSpPr>
      <xdr:spPr>
        <a:xfrm>
          <a:off x="15883549" y="9154886"/>
          <a:ext cx="967537" cy="1755385"/>
        </a:xfrm>
        <a:prstGeom prst="roundRect">
          <a:avLst/>
        </a:prstGeom>
        <a:noFill/>
        <a:ln w="38100"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p>
      </xdr:txBody>
    </xdr:sp>
    <xdr:clientData/>
  </xdr:twoCellAnchor>
  <xdr:twoCellAnchor>
    <xdr:from>
      <xdr:col>30</xdr:col>
      <xdr:colOff>523805</xdr:colOff>
      <xdr:row>48</xdr:row>
      <xdr:rowOff>32657</xdr:rowOff>
    </xdr:from>
    <xdr:to>
      <xdr:col>32</xdr:col>
      <xdr:colOff>283029</xdr:colOff>
      <xdr:row>58</xdr:row>
      <xdr:rowOff>35442</xdr:rowOff>
    </xdr:to>
    <xdr:sp macro="" textlink="">
      <xdr:nvSpPr>
        <xdr:cNvPr id="42" name="Rectangle: Rounded Corners 41">
          <a:extLst>
            <a:ext uri="{FF2B5EF4-FFF2-40B4-BE49-F238E27FC236}">
              <a16:creationId xmlns:a16="http://schemas.microsoft.com/office/drawing/2014/main" id="{52537A42-DDF1-4193-B4AB-50B4EACC5F2F}"/>
            </a:ext>
          </a:extLst>
        </xdr:cNvPr>
        <xdr:cNvSpPr/>
      </xdr:nvSpPr>
      <xdr:spPr>
        <a:xfrm>
          <a:off x="18811805" y="8915400"/>
          <a:ext cx="978424" cy="1853356"/>
        </a:xfrm>
        <a:prstGeom prst="roundRect">
          <a:avLst/>
        </a:prstGeom>
        <a:noFill/>
        <a:ln w="381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42</xdr:col>
      <xdr:colOff>92765</xdr:colOff>
      <xdr:row>12</xdr:row>
      <xdr:rowOff>46383</xdr:rowOff>
    </xdr:from>
    <xdr:to>
      <xdr:col>43</xdr:col>
      <xdr:colOff>72887</xdr:colOff>
      <xdr:row>17</xdr:row>
      <xdr:rowOff>132522</xdr:rowOff>
    </xdr:to>
    <xdr:sp macro="" textlink="">
      <xdr:nvSpPr>
        <xdr:cNvPr id="43" name="Rectangle 42">
          <a:extLst>
            <a:ext uri="{FF2B5EF4-FFF2-40B4-BE49-F238E27FC236}">
              <a16:creationId xmlns:a16="http://schemas.microsoft.com/office/drawing/2014/main" id="{4B6A4647-0950-A67B-6DC6-C6D6AC1954DB}"/>
            </a:ext>
          </a:extLst>
        </xdr:cNvPr>
        <xdr:cNvSpPr/>
      </xdr:nvSpPr>
      <xdr:spPr>
        <a:xfrm>
          <a:off x="25695965" y="2272748"/>
          <a:ext cx="589722" cy="1013791"/>
        </a:xfrm>
        <a:prstGeom prst="rect">
          <a:avLst/>
        </a:prstGeom>
        <a:noFill/>
        <a:ln w="381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2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50</xdr:col>
      <xdr:colOff>132522</xdr:colOff>
      <xdr:row>11</xdr:row>
      <xdr:rowOff>99391</xdr:rowOff>
    </xdr:from>
    <xdr:to>
      <xdr:col>51</xdr:col>
      <xdr:colOff>112644</xdr:colOff>
      <xdr:row>17</xdr:row>
      <xdr:rowOff>0</xdr:rowOff>
    </xdr:to>
    <xdr:sp macro="" textlink="">
      <xdr:nvSpPr>
        <xdr:cNvPr id="44" name="Rectangle 43">
          <a:extLst>
            <a:ext uri="{FF2B5EF4-FFF2-40B4-BE49-F238E27FC236}">
              <a16:creationId xmlns:a16="http://schemas.microsoft.com/office/drawing/2014/main" id="{8636314C-8ECA-4DA8-960E-BE30E7D8C915}"/>
            </a:ext>
          </a:extLst>
        </xdr:cNvPr>
        <xdr:cNvSpPr/>
      </xdr:nvSpPr>
      <xdr:spPr>
        <a:xfrm>
          <a:off x="30612522" y="2140226"/>
          <a:ext cx="589722" cy="1013791"/>
        </a:xfrm>
        <a:prstGeom prst="rect">
          <a:avLst/>
        </a:prstGeom>
        <a:noFill/>
        <a:ln w="381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200" b="1" cap="none" spc="0">
            <a:ln w="22225">
              <a:solidFill>
                <a:schemeClr val="accent2"/>
              </a:solidFill>
              <a:prstDash val="solid"/>
            </a:ln>
            <a:solidFill>
              <a:schemeClr val="accent2">
                <a:lumMod val="40000"/>
                <a:lumOff val="60000"/>
              </a:schemeClr>
            </a:solidFill>
            <a:effectLst/>
          </a:endParaRPr>
        </a:p>
      </xdr:txBody>
    </xdr:sp>
    <xdr:clientData/>
  </xdr:twoCellAnchor>
</xdr:wsDr>
</file>

<file path=xl/drawings/drawing8.xml><?xml version="1.0" encoding="utf-8"?>
<c:userShapes xmlns:c="http://schemas.openxmlformats.org/drawingml/2006/chart">
  <cdr:relSizeAnchor xmlns:cdr="http://schemas.openxmlformats.org/drawingml/2006/chartDrawing">
    <cdr:from>
      <cdr:x>0.32835</cdr:x>
      <cdr:y>0.35582</cdr:y>
    </cdr:from>
    <cdr:to>
      <cdr:x>0.39138</cdr:x>
      <cdr:y>0.7245</cdr:y>
    </cdr:to>
    <cdr:sp macro="" textlink="">
      <cdr:nvSpPr>
        <cdr:cNvPr id="2" name="Rectangle 1">
          <a:extLst xmlns:a="http://schemas.openxmlformats.org/drawingml/2006/main">
            <a:ext uri="{FF2B5EF4-FFF2-40B4-BE49-F238E27FC236}">
              <a16:creationId xmlns:a16="http://schemas.microsoft.com/office/drawing/2014/main" id="{4B6A4647-0950-A67B-6DC6-C6D6AC1954DB}"/>
            </a:ext>
          </a:extLst>
        </cdr:cNvPr>
        <cdr:cNvSpPr/>
      </cdr:nvSpPr>
      <cdr:spPr>
        <a:xfrm xmlns:a="http://schemas.openxmlformats.org/drawingml/2006/main">
          <a:off x="3072296" y="978452"/>
          <a:ext cx="589722" cy="1013791"/>
        </a:xfrm>
        <a:prstGeom xmlns:a="http://schemas.openxmlformats.org/drawingml/2006/main" prst="rect">
          <a:avLst/>
        </a:prstGeom>
        <a:noFill xmlns:a="http://schemas.openxmlformats.org/drawingml/2006/main"/>
        <a:ln xmlns:a="http://schemas.openxmlformats.org/drawingml/2006/main" w="38100" cap="flat" cmpd="sng" algn="ctr">
          <a:solidFill>
            <a:schemeClr val="accent6"/>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6"/>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2"/>
              </a:solidFill>
              <a:latin typeface="+mn-lt"/>
              <a:ea typeface="+mn-ea"/>
              <a:cs typeface="+mn-cs"/>
            </a:defRPr>
          </a:lvl1pPr>
          <a:lvl2pPr marL="457200" indent="0">
            <a:defRPr sz="1100">
              <a:solidFill>
                <a:schemeClr val="accent2"/>
              </a:solidFill>
              <a:latin typeface="+mn-lt"/>
              <a:ea typeface="+mn-ea"/>
              <a:cs typeface="+mn-cs"/>
            </a:defRPr>
          </a:lvl2pPr>
          <a:lvl3pPr marL="914400" indent="0">
            <a:defRPr sz="1100">
              <a:solidFill>
                <a:schemeClr val="accent2"/>
              </a:solidFill>
              <a:latin typeface="+mn-lt"/>
              <a:ea typeface="+mn-ea"/>
              <a:cs typeface="+mn-cs"/>
            </a:defRPr>
          </a:lvl3pPr>
          <a:lvl4pPr marL="1371600" indent="0">
            <a:defRPr sz="1100">
              <a:solidFill>
                <a:schemeClr val="accent2"/>
              </a:solidFill>
              <a:latin typeface="+mn-lt"/>
              <a:ea typeface="+mn-ea"/>
              <a:cs typeface="+mn-cs"/>
            </a:defRPr>
          </a:lvl4pPr>
          <a:lvl5pPr marL="1828800" indent="0">
            <a:defRPr sz="1100">
              <a:solidFill>
                <a:schemeClr val="accent2"/>
              </a:solidFill>
              <a:latin typeface="+mn-lt"/>
              <a:ea typeface="+mn-ea"/>
              <a:cs typeface="+mn-cs"/>
            </a:defRPr>
          </a:lvl5pPr>
          <a:lvl6pPr marL="2286000" indent="0">
            <a:defRPr sz="1100">
              <a:solidFill>
                <a:schemeClr val="accent2"/>
              </a:solidFill>
              <a:latin typeface="+mn-lt"/>
              <a:ea typeface="+mn-ea"/>
              <a:cs typeface="+mn-cs"/>
            </a:defRPr>
          </a:lvl6pPr>
          <a:lvl7pPr marL="2743200" indent="0">
            <a:defRPr sz="1100">
              <a:solidFill>
                <a:schemeClr val="accent2"/>
              </a:solidFill>
              <a:latin typeface="+mn-lt"/>
              <a:ea typeface="+mn-ea"/>
              <a:cs typeface="+mn-cs"/>
            </a:defRPr>
          </a:lvl7pPr>
          <a:lvl8pPr marL="3200400" indent="0">
            <a:defRPr sz="1100">
              <a:solidFill>
                <a:schemeClr val="accent2"/>
              </a:solidFill>
              <a:latin typeface="+mn-lt"/>
              <a:ea typeface="+mn-ea"/>
              <a:cs typeface="+mn-cs"/>
            </a:defRPr>
          </a:lvl8pPr>
          <a:lvl9pPr marL="3657600" indent="0">
            <a:defRPr sz="1100">
              <a:solidFill>
                <a:schemeClr val="accent2"/>
              </a:solidFill>
              <a:latin typeface="+mn-lt"/>
              <a:ea typeface="+mn-ea"/>
              <a:cs typeface="+mn-cs"/>
            </a:defRPr>
          </a:lvl9pPr>
        </a:lstStyle>
        <a:p xmlns:a="http://schemas.openxmlformats.org/drawingml/2006/main">
          <a:pPr algn="l"/>
          <a:endParaRPr lang="en-IN" sz="1200" b="1" cap="none" spc="0">
            <a:ln w="22225">
              <a:solidFill>
                <a:schemeClr val="accent2"/>
              </a:solidFill>
              <a:prstDash val="solid"/>
            </a:ln>
            <a:solidFill>
              <a:schemeClr val="accent2">
                <a:lumMod val="40000"/>
                <a:lumOff val="60000"/>
              </a:schemeClr>
            </a:solidFill>
            <a:effectLst/>
          </a:endParaRPr>
        </a:p>
      </cdr:txBody>
    </cdr:sp>
  </cdr:relSizeAnchor>
  <cdr:relSizeAnchor xmlns:cdr="http://schemas.openxmlformats.org/drawingml/2006/chartDrawing">
    <cdr:from>
      <cdr:x>0.46432</cdr:x>
      <cdr:y>0.30763</cdr:y>
    </cdr:from>
    <cdr:to>
      <cdr:x>0.52735</cdr:x>
      <cdr:y>0.6763</cdr:y>
    </cdr:to>
    <cdr:sp macro="" textlink="">
      <cdr:nvSpPr>
        <cdr:cNvPr id="3" name="Rectangle 2">
          <a:extLst xmlns:a="http://schemas.openxmlformats.org/drawingml/2006/main">
            <a:ext uri="{FF2B5EF4-FFF2-40B4-BE49-F238E27FC236}">
              <a16:creationId xmlns:a16="http://schemas.microsoft.com/office/drawing/2014/main" id="{EBAD4903-3409-B3CA-C6F7-E4C7ADAF7F20}"/>
            </a:ext>
          </a:extLst>
        </cdr:cNvPr>
        <cdr:cNvSpPr/>
      </cdr:nvSpPr>
      <cdr:spPr>
        <a:xfrm xmlns:a="http://schemas.openxmlformats.org/drawingml/2006/main">
          <a:off x="4344505" y="845930"/>
          <a:ext cx="589722" cy="1013791"/>
        </a:xfrm>
        <a:prstGeom xmlns:a="http://schemas.openxmlformats.org/drawingml/2006/main" prst="rect">
          <a:avLst/>
        </a:prstGeom>
        <a:noFill xmlns:a="http://schemas.openxmlformats.org/drawingml/2006/main"/>
        <a:ln xmlns:a="http://schemas.openxmlformats.org/drawingml/2006/main" w="38100" cap="flat" cmpd="sng" algn="ctr">
          <a:solidFill>
            <a:schemeClr val="accent6"/>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6"/>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6"/>
              </a:solidFill>
              <a:latin typeface="+mn-lt"/>
              <a:ea typeface="+mn-ea"/>
              <a:cs typeface="+mn-cs"/>
            </a:defRPr>
          </a:lvl1pPr>
          <a:lvl2pPr marL="457200" indent="0">
            <a:defRPr sz="1100">
              <a:solidFill>
                <a:schemeClr val="accent6"/>
              </a:solidFill>
              <a:latin typeface="+mn-lt"/>
              <a:ea typeface="+mn-ea"/>
              <a:cs typeface="+mn-cs"/>
            </a:defRPr>
          </a:lvl2pPr>
          <a:lvl3pPr marL="914400" indent="0">
            <a:defRPr sz="1100">
              <a:solidFill>
                <a:schemeClr val="accent6"/>
              </a:solidFill>
              <a:latin typeface="+mn-lt"/>
              <a:ea typeface="+mn-ea"/>
              <a:cs typeface="+mn-cs"/>
            </a:defRPr>
          </a:lvl3pPr>
          <a:lvl4pPr marL="1371600" indent="0">
            <a:defRPr sz="1100">
              <a:solidFill>
                <a:schemeClr val="accent6"/>
              </a:solidFill>
              <a:latin typeface="+mn-lt"/>
              <a:ea typeface="+mn-ea"/>
              <a:cs typeface="+mn-cs"/>
            </a:defRPr>
          </a:lvl4pPr>
          <a:lvl5pPr marL="1828800" indent="0">
            <a:defRPr sz="1100">
              <a:solidFill>
                <a:schemeClr val="accent6"/>
              </a:solidFill>
              <a:latin typeface="+mn-lt"/>
              <a:ea typeface="+mn-ea"/>
              <a:cs typeface="+mn-cs"/>
            </a:defRPr>
          </a:lvl5pPr>
          <a:lvl6pPr marL="2286000" indent="0">
            <a:defRPr sz="1100">
              <a:solidFill>
                <a:schemeClr val="accent6"/>
              </a:solidFill>
              <a:latin typeface="+mn-lt"/>
              <a:ea typeface="+mn-ea"/>
              <a:cs typeface="+mn-cs"/>
            </a:defRPr>
          </a:lvl6pPr>
          <a:lvl7pPr marL="2743200" indent="0">
            <a:defRPr sz="1100">
              <a:solidFill>
                <a:schemeClr val="accent6"/>
              </a:solidFill>
              <a:latin typeface="+mn-lt"/>
              <a:ea typeface="+mn-ea"/>
              <a:cs typeface="+mn-cs"/>
            </a:defRPr>
          </a:lvl7pPr>
          <a:lvl8pPr marL="3200400" indent="0">
            <a:defRPr sz="1100">
              <a:solidFill>
                <a:schemeClr val="accent6"/>
              </a:solidFill>
              <a:latin typeface="+mn-lt"/>
              <a:ea typeface="+mn-ea"/>
              <a:cs typeface="+mn-cs"/>
            </a:defRPr>
          </a:lvl8pPr>
          <a:lvl9pPr marL="3657600" indent="0">
            <a:defRPr sz="1100">
              <a:solidFill>
                <a:schemeClr val="accent6"/>
              </a:solidFill>
              <a:latin typeface="+mn-lt"/>
              <a:ea typeface="+mn-ea"/>
              <a:cs typeface="+mn-cs"/>
            </a:defRPr>
          </a:lvl9pPr>
        </a:lstStyle>
        <a:p xmlns:a="http://schemas.openxmlformats.org/drawingml/2006/main">
          <a:pPr algn="l"/>
          <a:endParaRPr lang="en-IN" sz="1200" b="1" cap="none" spc="0">
            <a:ln w="22225">
              <a:solidFill>
                <a:schemeClr val="accent2"/>
              </a:solidFill>
              <a:prstDash val="solid"/>
            </a:ln>
            <a:solidFill>
              <a:schemeClr val="accent2">
                <a:lumMod val="40000"/>
                <a:lumOff val="60000"/>
              </a:schemeClr>
            </a:solidFill>
            <a:effectLst/>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0.33276</cdr:x>
      <cdr:y>0.36787</cdr:y>
    </cdr:from>
    <cdr:to>
      <cdr:x>0.39555</cdr:x>
      <cdr:y>0.73655</cdr:y>
    </cdr:to>
    <cdr:sp macro="" textlink="">
      <cdr:nvSpPr>
        <cdr:cNvPr id="2" name="Rectangle 1">
          <a:extLst xmlns:a="http://schemas.openxmlformats.org/drawingml/2006/main">
            <a:ext uri="{FF2B5EF4-FFF2-40B4-BE49-F238E27FC236}">
              <a16:creationId xmlns:a16="http://schemas.microsoft.com/office/drawing/2014/main" id="{EBAD4903-3409-B3CA-C6F7-E4C7ADAF7F20}"/>
            </a:ext>
          </a:extLst>
        </cdr:cNvPr>
        <cdr:cNvSpPr/>
      </cdr:nvSpPr>
      <cdr:spPr>
        <a:xfrm xmlns:a="http://schemas.openxmlformats.org/drawingml/2006/main">
          <a:off x="3125305" y="1011583"/>
          <a:ext cx="589722" cy="1013791"/>
        </a:xfrm>
        <a:prstGeom xmlns:a="http://schemas.openxmlformats.org/drawingml/2006/main" prst="rect">
          <a:avLst/>
        </a:prstGeom>
        <a:noFill xmlns:a="http://schemas.openxmlformats.org/drawingml/2006/main"/>
        <a:ln xmlns:a="http://schemas.openxmlformats.org/drawingml/2006/main" w="38100" cap="flat" cmpd="sng" algn="ctr">
          <a:solidFill>
            <a:schemeClr val="accent6"/>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6"/>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6"/>
              </a:solidFill>
              <a:latin typeface="+mn-lt"/>
              <a:ea typeface="+mn-ea"/>
              <a:cs typeface="+mn-cs"/>
            </a:defRPr>
          </a:lvl1pPr>
          <a:lvl2pPr marL="457200" indent="0">
            <a:defRPr sz="1100">
              <a:solidFill>
                <a:schemeClr val="accent6"/>
              </a:solidFill>
              <a:latin typeface="+mn-lt"/>
              <a:ea typeface="+mn-ea"/>
              <a:cs typeface="+mn-cs"/>
            </a:defRPr>
          </a:lvl2pPr>
          <a:lvl3pPr marL="914400" indent="0">
            <a:defRPr sz="1100">
              <a:solidFill>
                <a:schemeClr val="accent6"/>
              </a:solidFill>
              <a:latin typeface="+mn-lt"/>
              <a:ea typeface="+mn-ea"/>
              <a:cs typeface="+mn-cs"/>
            </a:defRPr>
          </a:lvl3pPr>
          <a:lvl4pPr marL="1371600" indent="0">
            <a:defRPr sz="1100">
              <a:solidFill>
                <a:schemeClr val="accent6"/>
              </a:solidFill>
              <a:latin typeface="+mn-lt"/>
              <a:ea typeface="+mn-ea"/>
              <a:cs typeface="+mn-cs"/>
            </a:defRPr>
          </a:lvl4pPr>
          <a:lvl5pPr marL="1828800" indent="0">
            <a:defRPr sz="1100">
              <a:solidFill>
                <a:schemeClr val="accent6"/>
              </a:solidFill>
              <a:latin typeface="+mn-lt"/>
              <a:ea typeface="+mn-ea"/>
              <a:cs typeface="+mn-cs"/>
            </a:defRPr>
          </a:lvl5pPr>
          <a:lvl6pPr marL="2286000" indent="0">
            <a:defRPr sz="1100">
              <a:solidFill>
                <a:schemeClr val="accent6"/>
              </a:solidFill>
              <a:latin typeface="+mn-lt"/>
              <a:ea typeface="+mn-ea"/>
              <a:cs typeface="+mn-cs"/>
            </a:defRPr>
          </a:lvl6pPr>
          <a:lvl7pPr marL="2743200" indent="0">
            <a:defRPr sz="1100">
              <a:solidFill>
                <a:schemeClr val="accent6"/>
              </a:solidFill>
              <a:latin typeface="+mn-lt"/>
              <a:ea typeface="+mn-ea"/>
              <a:cs typeface="+mn-cs"/>
            </a:defRPr>
          </a:lvl7pPr>
          <a:lvl8pPr marL="3200400" indent="0">
            <a:defRPr sz="1100">
              <a:solidFill>
                <a:schemeClr val="accent6"/>
              </a:solidFill>
              <a:latin typeface="+mn-lt"/>
              <a:ea typeface="+mn-ea"/>
              <a:cs typeface="+mn-cs"/>
            </a:defRPr>
          </a:lvl8pPr>
          <a:lvl9pPr marL="3657600" indent="0">
            <a:defRPr sz="1100">
              <a:solidFill>
                <a:schemeClr val="accent6"/>
              </a:solidFill>
              <a:latin typeface="+mn-lt"/>
              <a:ea typeface="+mn-ea"/>
              <a:cs typeface="+mn-cs"/>
            </a:defRPr>
          </a:lvl9pPr>
        </a:lstStyle>
        <a:p xmlns:a="http://schemas.openxmlformats.org/drawingml/2006/main">
          <a:pPr algn="l"/>
          <a:endParaRPr lang="en-IN" sz="1200" b="1" cap="none" spc="0">
            <a:ln w="22225">
              <a:solidFill>
                <a:schemeClr val="accent2"/>
              </a:solidFill>
              <a:prstDash val="solid"/>
            </a:ln>
            <a:solidFill>
              <a:schemeClr val="accent2">
                <a:lumMod val="40000"/>
                <a:lumOff val="60000"/>
              </a:schemeClr>
            </a:solidFill>
            <a:effectLst/>
          </a:endParaRPr>
        </a:p>
      </cdr:txBody>
    </cdr:sp>
  </cdr:relSizeAnchor>
  <cdr:relSizeAnchor xmlns:cdr="http://schemas.openxmlformats.org/drawingml/2006/chartDrawing">
    <cdr:from>
      <cdr:x>0.46539</cdr:x>
      <cdr:y>0.31727</cdr:y>
    </cdr:from>
    <cdr:to>
      <cdr:x>0.52818</cdr:x>
      <cdr:y>0.68594</cdr:y>
    </cdr:to>
    <cdr:sp macro="" textlink="">
      <cdr:nvSpPr>
        <cdr:cNvPr id="3" name="Rectangle 2">
          <a:extLst xmlns:a="http://schemas.openxmlformats.org/drawingml/2006/main">
            <a:ext uri="{FF2B5EF4-FFF2-40B4-BE49-F238E27FC236}">
              <a16:creationId xmlns:a16="http://schemas.microsoft.com/office/drawing/2014/main" id="{EBAD4903-3409-B3CA-C6F7-E4C7ADAF7F20}"/>
            </a:ext>
          </a:extLst>
        </cdr:cNvPr>
        <cdr:cNvSpPr/>
      </cdr:nvSpPr>
      <cdr:spPr>
        <a:xfrm xmlns:a="http://schemas.openxmlformats.org/drawingml/2006/main">
          <a:off x="4371008" y="872434"/>
          <a:ext cx="589722" cy="1013791"/>
        </a:xfrm>
        <a:prstGeom xmlns:a="http://schemas.openxmlformats.org/drawingml/2006/main" prst="rect">
          <a:avLst/>
        </a:prstGeom>
        <a:noFill xmlns:a="http://schemas.openxmlformats.org/drawingml/2006/main"/>
        <a:ln xmlns:a="http://schemas.openxmlformats.org/drawingml/2006/main" w="38100" cap="flat" cmpd="sng" algn="ctr">
          <a:solidFill>
            <a:schemeClr val="accent6"/>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6"/>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6"/>
              </a:solidFill>
              <a:latin typeface="+mn-lt"/>
              <a:ea typeface="+mn-ea"/>
              <a:cs typeface="+mn-cs"/>
            </a:defRPr>
          </a:lvl1pPr>
          <a:lvl2pPr marL="457200" indent="0">
            <a:defRPr sz="1100">
              <a:solidFill>
                <a:schemeClr val="accent6"/>
              </a:solidFill>
              <a:latin typeface="+mn-lt"/>
              <a:ea typeface="+mn-ea"/>
              <a:cs typeface="+mn-cs"/>
            </a:defRPr>
          </a:lvl2pPr>
          <a:lvl3pPr marL="914400" indent="0">
            <a:defRPr sz="1100">
              <a:solidFill>
                <a:schemeClr val="accent6"/>
              </a:solidFill>
              <a:latin typeface="+mn-lt"/>
              <a:ea typeface="+mn-ea"/>
              <a:cs typeface="+mn-cs"/>
            </a:defRPr>
          </a:lvl3pPr>
          <a:lvl4pPr marL="1371600" indent="0">
            <a:defRPr sz="1100">
              <a:solidFill>
                <a:schemeClr val="accent6"/>
              </a:solidFill>
              <a:latin typeface="+mn-lt"/>
              <a:ea typeface="+mn-ea"/>
              <a:cs typeface="+mn-cs"/>
            </a:defRPr>
          </a:lvl4pPr>
          <a:lvl5pPr marL="1828800" indent="0">
            <a:defRPr sz="1100">
              <a:solidFill>
                <a:schemeClr val="accent6"/>
              </a:solidFill>
              <a:latin typeface="+mn-lt"/>
              <a:ea typeface="+mn-ea"/>
              <a:cs typeface="+mn-cs"/>
            </a:defRPr>
          </a:lvl5pPr>
          <a:lvl6pPr marL="2286000" indent="0">
            <a:defRPr sz="1100">
              <a:solidFill>
                <a:schemeClr val="accent6"/>
              </a:solidFill>
              <a:latin typeface="+mn-lt"/>
              <a:ea typeface="+mn-ea"/>
              <a:cs typeface="+mn-cs"/>
            </a:defRPr>
          </a:lvl6pPr>
          <a:lvl7pPr marL="2743200" indent="0">
            <a:defRPr sz="1100">
              <a:solidFill>
                <a:schemeClr val="accent6"/>
              </a:solidFill>
              <a:latin typeface="+mn-lt"/>
              <a:ea typeface="+mn-ea"/>
              <a:cs typeface="+mn-cs"/>
            </a:defRPr>
          </a:lvl7pPr>
          <a:lvl8pPr marL="3200400" indent="0">
            <a:defRPr sz="1100">
              <a:solidFill>
                <a:schemeClr val="accent6"/>
              </a:solidFill>
              <a:latin typeface="+mn-lt"/>
              <a:ea typeface="+mn-ea"/>
              <a:cs typeface="+mn-cs"/>
            </a:defRPr>
          </a:lvl8pPr>
          <a:lvl9pPr marL="3657600" indent="0">
            <a:defRPr sz="1100">
              <a:solidFill>
                <a:schemeClr val="accent6"/>
              </a:solidFill>
              <a:latin typeface="+mn-lt"/>
              <a:ea typeface="+mn-ea"/>
              <a:cs typeface="+mn-cs"/>
            </a:defRPr>
          </a:lvl9pPr>
        </a:lstStyle>
        <a:p xmlns:a="http://schemas.openxmlformats.org/drawingml/2006/main">
          <a:pPr algn="l"/>
          <a:endParaRPr lang="en-IN" sz="1200" b="1" cap="none" spc="0">
            <a:ln w="22225">
              <a:solidFill>
                <a:schemeClr val="accent2"/>
              </a:solidFill>
              <a:prstDash val="solid"/>
            </a:ln>
            <a:solidFill>
              <a:schemeClr val="accent2">
                <a:lumMod val="40000"/>
                <a:lumOff val="60000"/>
              </a:schemeClr>
            </a:solidFill>
            <a:effectLst/>
          </a:endParaRPr>
        </a:p>
      </cdr:txBody>
    </cdr:sp>
  </cdr:relSizeAnchor>
  <cdr:relSizeAnchor xmlns:cdr="http://schemas.openxmlformats.org/drawingml/2006/chartDrawing">
    <cdr:from>
      <cdr:x>0.06749</cdr:x>
      <cdr:y>0.19197</cdr:y>
    </cdr:from>
    <cdr:to>
      <cdr:x>0.13028</cdr:x>
      <cdr:y>0.56064</cdr:y>
    </cdr:to>
    <cdr:sp macro="" textlink="">
      <cdr:nvSpPr>
        <cdr:cNvPr id="7" name="Rectangle 6">
          <a:extLst xmlns:a="http://schemas.openxmlformats.org/drawingml/2006/main">
            <a:ext uri="{FF2B5EF4-FFF2-40B4-BE49-F238E27FC236}">
              <a16:creationId xmlns:a16="http://schemas.microsoft.com/office/drawing/2014/main" id="{4B6A4647-0950-A67B-6DC6-C6D6AC1954DB}"/>
            </a:ext>
          </a:extLst>
        </cdr:cNvPr>
        <cdr:cNvSpPr/>
      </cdr:nvSpPr>
      <cdr:spPr>
        <a:xfrm xmlns:a="http://schemas.openxmlformats.org/drawingml/2006/main">
          <a:off x="633895" y="527879"/>
          <a:ext cx="589722" cy="1013791"/>
        </a:xfrm>
        <a:prstGeom xmlns:a="http://schemas.openxmlformats.org/drawingml/2006/main" prst="rect">
          <a:avLst/>
        </a:prstGeom>
        <a:noFill xmlns:a="http://schemas.openxmlformats.org/drawingml/2006/main"/>
        <a:ln xmlns:a="http://schemas.openxmlformats.org/drawingml/2006/main" w="38100" cap="flat" cmpd="sng" algn="ctr">
          <a:solidFill>
            <a:schemeClr val="accent2"/>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2"/>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2"/>
              </a:solidFill>
              <a:latin typeface="+mn-lt"/>
              <a:ea typeface="+mn-ea"/>
              <a:cs typeface="+mn-cs"/>
            </a:defRPr>
          </a:lvl1pPr>
          <a:lvl2pPr marL="457200" indent="0">
            <a:defRPr sz="1100">
              <a:solidFill>
                <a:schemeClr val="accent2"/>
              </a:solidFill>
              <a:latin typeface="+mn-lt"/>
              <a:ea typeface="+mn-ea"/>
              <a:cs typeface="+mn-cs"/>
            </a:defRPr>
          </a:lvl2pPr>
          <a:lvl3pPr marL="914400" indent="0">
            <a:defRPr sz="1100">
              <a:solidFill>
                <a:schemeClr val="accent2"/>
              </a:solidFill>
              <a:latin typeface="+mn-lt"/>
              <a:ea typeface="+mn-ea"/>
              <a:cs typeface="+mn-cs"/>
            </a:defRPr>
          </a:lvl3pPr>
          <a:lvl4pPr marL="1371600" indent="0">
            <a:defRPr sz="1100">
              <a:solidFill>
                <a:schemeClr val="accent2"/>
              </a:solidFill>
              <a:latin typeface="+mn-lt"/>
              <a:ea typeface="+mn-ea"/>
              <a:cs typeface="+mn-cs"/>
            </a:defRPr>
          </a:lvl4pPr>
          <a:lvl5pPr marL="1828800" indent="0">
            <a:defRPr sz="1100">
              <a:solidFill>
                <a:schemeClr val="accent2"/>
              </a:solidFill>
              <a:latin typeface="+mn-lt"/>
              <a:ea typeface="+mn-ea"/>
              <a:cs typeface="+mn-cs"/>
            </a:defRPr>
          </a:lvl5pPr>
          <a:lvl6pPr marL="2286000" indent="0">
            <a:defRPr sz="1100">
              <a:solidFill>
                <a:schemeClr val="accent2"/>
              </a:solidFill>
              <a:latin typeface="+mn-lt"/>
              <a:ea typeface="+mn-ea"/>
              <a:cs typeface="+mn-cs"/>
            </a:defRPr>
          </a:lvl6pPr>
          <a:lvl7pPr marL="2743200" indent="0">
            <a:defRPr sz="1100">
              <a:solidFill>
                <a:schemeClr val="accent2"/>
              </a:solidFill>
              <a:latin typeface="+mn-lt"/>
              <a:ea typeface="+mn-ea"/>
              <a:cs typeface="+mn-cs"/>
            </a:defRPr>
          </a:lvl7pPr>
          <a:lvl8pPr marL="3200400" indent="0">
            <a:defRPr sz="1100">
              <a:solidFill>
                <a:schemeClr val="accent2"/>
              </a:solidFill>
              <a:latin typeface="+mn-lt"/>
              <a:ea typeface="+mn-ea"/>
              <a:cs typeface="+mn-cs"/>
            </a:defRPr>
          </a:lvl8pPr>
          <a:lvl9pPr marL="3657600" indent="0">
            <a:defRPr sz="1100">
              <a:solidFill>
                <a:schemeClr val="accent2"/>
              </a:solidFill>
              <a:latin typeface="+mn-lt"/>
              <a:ea typeface="+mn-ea"/>
              <a:cs typeface="+mn-cs"/>
            </a:defRPr>
          </a:lvl9pPr>
        </a:lstStyle>
        <a:p xmlns:a="http://schemas.openxmlformats.org/drawingml/2006/main">
          <a:pPr algn="l"/>
          <a:endParaRPr lang="en-IN" sz="1200" b="1" cap="none" spc="0">
            <a:ln w="22225">
              <a:solidFill>
                <a:schemeClr val="accent2"/>
              </a:solidFill>
              <a:prstDash val="solid"/>
            </a:ln>
            <a:solidFill>
              <a:schemeClr val="accent2">
                <a:lumMod val="40000"/>
                <a:lumOff val="60000"/>
              </a:schemeClr>
            </a:solidFill>
            <a:effectLst/>
          </a:endParaRPr>
        </a:p>
      </cdr:txBody>
    </cdr:sp>
  </cdr:relSizeAnchor>
  <cdr:relSizeAnchor xmlns:cdr="http://schemas.openxmlformats.org/drawingml/2006/chartDrawing">
    <cdr:from>
      <cdr:x>0.59309</cdr:x>
      <cdr:y>0.17269</cdr:y>
    </cdr:from>
    <cdr:to>
      <cdr:x>0.65588</cdr:x>
      <cdr:y>0.54137</cdr:y>
    </cdr:to>
    <cdr:sp macro="" textlink="">
      <cdr:nvSpPr>
        <cdr:cNvPr id="8" name="Rectangle 7">
          <a:extLst xmlns:a="http://schemas.openxmlformats.org/drawingml/2006/main">
            <a:ext uri="{FF2B5EF4-FFF2-40B4-BE49-F238E27FC236}">
              <a16:creationId xmlns:a16="http://schemas.microsoft.com/office/drawing/2014/main" id="{4B6A4647-0950-A67B-6DC6-C6D6AC1954DB}"/>
            </a:ext>
          </a:extLst>
        </cdr:cNvPr>
        <cdr:cNvSpPr/>
      </cdr:nvSpPr>
      <cdr:spPr>
        <a:xfrm xmlns:a="http://schemas.openxmlformats.org/drawingml/2006/main">
          <a:off x="5570331" y="474870"/>
          <a:ext cx="589722" cy="1013791"/>
        </a:xfrm>
        <a:prstGeom xmlns:a="http://schemas.openxmlformats.org/drawingml/2006/main" prst="rect">
          <a:avLst/>
        </a:prstGeom>
        <a:noFill xmlns:a="http://schemas.openxmlformats.org/drawingml/2006/main"/>
        <a:ln xmlns:a="http://schemas.openxmlformats.org/drawingml/2006/main" w="38100" cap="flat" cmpd="sng" algn="ctr">
          <a:solidFill>
            <a:schemeClr val="accent2"/>
          </a:solidFill>
          <a:prstDash val="solid"/>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accent2"/>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accent2"/>
              </a:solidFill>
              <a:latin typeface="+mn-lt"/>
              <a:ea typeface="+mn-ea"/>
              <a:cs typeface="+mn-cs"/>
            </a:defRPr>
          </a:lvl1pPr>
          <a:lvl2pPr marL="457200" indent="0">
            <a:defRPr sz="1100">
              <a:solidFill>
                <a:schemeClr val="accent2"/>
              </a:solidFill>
              <a:latin typeface="+mn-lt"/>
              <a:ea typeface="+mn-ea"/>
              <a:cs typeface="+mn-cs"/>
            </a:defRPr>
          </a:lvl2pPr>
          <a:lvl3pPr marL="914400" indent="0">
            <a:defRPr sz="1100">
              <a:solidFill>
                <a:schemeClr val="accent2"/>
              </a:solidFill>
              <a:latin typeface="+mn-lt"/>
              <a:ea typeface="+mn-ea"/>
              <a:cs typeface="+mn-cs"/>
            </a:defRPr>
          </a:lvl3pPr>
          <a:lvl4pPr marL="1371600" indent="0">
            <a:defRPr sz="1100">
              <a:solidFill>
                <a:schemeClr val="accent2"/>
              </a:solidFill>
              <a:latin typeface="+mn-lt"/>
              <a:ea typeface="+mn-ea"/>
              <a:cs typeface="+mn-cs"/>
            </a:defRPr>
          </a:lvl4pPr>
          <a:lvl5pPr marL="1828800" indent="0">
            <a:defRPr sz="1100">
              <a:solidFill>
                <a:schemeClr val="accent2"/>
              </a:solidFill>
              <a:latin typeface="+mn-lt"/>
              <a:ea typeface="+mn-ea"/>
              <a:cs typeface="+mn-cs"/>
            </a:defRPr>
          </a:lvl5pPr>
          <a:lvl6pPr marL="2286000" indent="0">
            <a:defRPr sz="1100">
              <a:solidFill>
                <a:schemeClr val="accent2"/>
              </a:solidFill>
              <a:latin typeface="+mn-lt"/>
              <a:ea typeface="+mn-ea"/>
              <a:cs typeface="+mn-cs"/>
            </a:defRPr>
          </a:lvl6pPr>
          <a:lvl7pPr marL="2743200" indent="0">
            <a:defRPr sz="1100">
              <a:solidFill>
                <a:schemeClr val="accent2"/>
              </a:solidFill>
              <a:latin typeface="+mn-lt"/>
              <a:ea typeface="+mn-ea"/>
              <a:cs typeface="+mn-cs"/>
            </a:defRPr>
          </a:lvl7pPr>
          <a:lvl8pPr marL="3200400" indent="0">
            <a:defRPr sz="1100">
              <a:solidFill>
                <a:schemeClr val="accent2"/>
              </a:solidFill>
              <a:latin typeface="+mn-lt"/>
              <a:ea typeface="+mn-ea"/>
              <a:cs typeface="+mn-cs"/>
            </a:defRPr>
          </a:lvl8pPr>
          <a:lvl9pPr marL="3657600" indent="0">
            <a:defRPr sz="1100">
              <a:solidFill>
                <a:schemeClr val="accent2"/>
              </a:solidFill>
              <a:latin typeface="+mn-lt"/>
              <a:ea typeface="+mn-ea"/>
              <a:cs typeface="+mn-cs"/>
            </a:defRPr>
          </a:lvl9pPr>
        </a:lstStyle>
        <a:p xmlns:a="http://schemas.openxmlformats.org/drawingml/2006/main">
          <a:pPr algn="l"/>
          <a:endParaRPr lang="en-IN" sz="1200" b="1" cap="none" spc="0">
            <a:ln w="22225">
              <a:solidFill>
                <a:schemeClr val="accent2"/>
              </a:solidFill>
              <a:prstDash val="solid"/>
            </a:ln>
            <a:solidFill>
              <a:schemeClr val="accent2">
                <a:lumMod val="40000"/>
                <a:lumOff val="60000"/>
              </a:schemeClr>
            </a:solidFill>
            <a:effectLs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Singh" refreshedDate="45450.67397650463" createdVersion="8" refreshedVersion="8" minRefreshableVersion="3" recordCount="26" xr:uid="{3E6835BA-7C31-4266-B81E-B3D58B79828D}">
  <cacheSource type="worksheet">
    <worksheetSource ref="A1:E27" sheet="EDA and Analysis1"/>
  </cacheSource>
  <cacheFields count="5">
    <cacheField name="Item Category" numFmtId="0">
      <sharedItems/>
    </cacheField>
    <cacheField name="Broader Category" numFmtId="0">
      <sharedItems count="16">
        <s v="Basic Food Items"/>
        <s v="Other Food and Intoxicants"/>
        <s v="Clothing and footwear"/>
        <s v="Housing and Utilities"/>
        <s v="Services and Miscellaneous"/>
        <s v="Food and Beverages" u="1"/>
        <s v="Pan, Tobacco, and Intoxicants" u="1"/>
        <s v="Housing" u="1"/>
        <s v="Fuel and Light" u="1"/>
        <s v="Household goods and services" u="1"/>
        <s v="Health" u="1"/>
        <s v="Transport and communication" u="1"/>
        <s v="Recreation and amusement" u="1"/>
        <s v="Education" u="1"/>
        <s v="Personal care and effects" u="1"/>
        <s v="Miscellaneous" u="1"/>
      </sharedItems>
    </cacheField>
    <cacheField name="Rural" numFmtId="0">
      <sharedItems containsSemiMixedTypes="0" containsString="0" containsNumber="1" minValue="0" maxValue="221"/>
    </cacheField>
    <cacheField name="Urban" numFmtId="0">
      <sharedItems containsSemiMixedTypes="0" containsString="0" containsNumber="1" minValue="124.2" maxValue="219.4"/>
    </cacheField>
    <cacheField name="Rural+Urban" numFmtId="0">
      <sharedItems containsSemiMixedTypes="0" containsString="0" containsNumber="1" minValue="122.7" maxValue="21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s v="Cereals and products"/>
    <x v="0"/>
    <n v="173.2"/>
    <n v="174.7"/>
    <n v="173.7"/>
  </r>
  <r>
    <s v="Meat and fish"/>
    <x v="0"/>
    <n v="211.5"/>
    <n v="219.4"/>
    <n v="214.3"/>
  </r>
  <r>
    <s v="Egg"/>
    <x v="0"/>
    <n v="171"/>
    <n v="176.7"/>
    <n v="173.2"/>
  </r>
  <r>
    <s v="Milk and products"/>
    <x v="0"/>
    <n v="179.6"/>
    <n v="179.4"/>
    <n v="179.5"/>
  </r>
  <r>
    <s v="Oils and fats"/>
    <x v="0"/>
    <n v="173.3"/>
    <n v="164.4"/>
    <n v="170"/>
  </r>
  <r>
    <s v="Fruits"/>
    <x v="0"/>
    <n v="169"/>
    <n v="175.8"/>
    <n v="172.2"/>
  </r>
  <r>
    <s v="Vegetables"/>
    <x v="0"/>
    <n v="148.69999999999999"/>
    <n v="185"/>
    <n v="161"/>
  </r>
  <r>
    <s v="Pulses and products"/>
    <x v="0"/>
    <n v="174.9"/>
    <n v="176.9"/>
    <n v="175.6"/>
  </r>
  <r>
    <s v="Sugar and Confectionery"/>
    <x v="1"/>
    <n v="121.9"/>
    <n v="124.2"/>
    <n v="122.7"/>
  </r>
  <r>
    <s v="Spices"/>
    <x v="0"/>
    <n v="221"/>
    <n v="211.9"/>
    <n v="218"/>
  </r>
  <r>
    <s v="Non-alcoholic beverages"/>
    <x v="1"/>
    <n v="178.7"/>
    <n v="165.9"/>
    <n v="173.4"/>
  </r>
  <r>
    <s v="Prepared meals, snacks, sweets, etc."/>
    <x v="1"/>
    <n v="191.1"/>
    <n v="197.7"/>
    <n v="194.2"/>
  </r>
  <r>
    <s v="Food and beverages"/>
    <x v="1"/>
    <n v="176.8"/>
    <n v="183.1"/>
    <n v="179.1"/>
  </r>
  <r>
    <s v="Pan, tobacco, and intoxicants"/>
    <x v="1"/>
    <n v="199.9"/>
    <n v="204.2"/>
    <n v="201"/>
  </r>
  <r>
    <s v="Clothing"/>
    <x v="2"/>
    <n v="191.2"/>
    <n v="181.3"/>
    <n v="187.3"/>
  </r>
  <r>
    <s v="Footwear"/>
    <x v="2"/>
    <n v="187.9"/>
    <n v="168.1"/>
    <n v="179.7"/>
  </r>
  <r>
    <s v="Clothing and footwear"/>
    <x v="2"/>
    <n v="190.8"/>
    <n v="179.3"/>
    <n v="186.2"/>
  </r>
  <r>
    <s v="Housing"/>
    <x v="3"/>
    <n v="0"/>
    <n v="175.6"/>
    <n v="175.6"/>
  </r>
  <r>
    <s v="Fuel and Light"/>
    <x v="3"/>
    <n v="182.5"/>
    <n v="183.4"/>
    <n v="182.8"/>
  </r>
  <r>
    <s v="Household goods and services"/>
    <x v="3"/>
    <n v="179.8"/>
    <n v="170.1"/>
    <n v="175.2"/>
  </r>
  <r>
    <s v="Health"/>
    <x v="4"/>
    <n v="187.8"/>
    <n v="182.2"/>
    <n v="185.7"/>
  </r>
  <r>
    <s v="Transport and communication"/>
    <x v="4"/>
    <n v="169.7"/>
    <n v="160.4"/>
    <n v="164.8"/>
  </r>
  <r>
    <s v="Recreation and amusement"/>
    <x v="4"/>
    <n v="173.8"/>
    <n v="169.2"/>
    <n v="171.2"/>
  </r>
  <r>
    <s v="Education"/>
    <x v="4"/>
    <n v="180.3"/>
    <n v="174.8"/>
    <n v="177.1"/>
  </r>
  <r>
    <s v="Personal care and effects"/>
    <x v="4"/>
    <n v="184.9"/>
    <n v="185.6"/>
    <n v="185.2"/>
  </r>
  <r>
    <s v="Miscellaneous"/>
    <x v="4"/>
    <n v="179.5"/>
    <n v="171.6"/>
    <n v="17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3D932-8D43-4786-A87E-58A37499B4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oader Category">
  <location ref="T2:W8" firstHeaderRow="0" firstDataRow="1" firstDataCol="1"/>
  <pivotFields count="5">
    <pivotField showAll="0"/>
    <pivotField axis="axisRow" showAll="0" sortType="ascending">
      <items count="17">
        <item x="0"/>
        <item x="2"/>
        <item m="1" x="13"/>
        <item m="1" x="5"/>
        <item m="1" x="8"/>
        <item m="1" x="10"/>
        <item m="1" x="9"/>
        <item m="1" x="7"/>
        <item x="3"/>
        <item m="1" x="15"/>
        <item x="1"/>
        <item m="1" x="6"/>
        <item m="1" x="14"/>
        <item m="1" x="12"/>
        <item x="4"/>
        <item m="1" x="11"/>
        <item t="default"/>
      </items>
    </pivotField>
    <pivotField dataField="1" showAll="0"/>
    <pivotField dataField="1" showAll="0"/>
    <pivotField dataField="1" showAll="0"/>
  </pivotFields>
  <rowFields count="1">
    <field x="1"/>
  </rowFields>
  <rowItems count="6">
    <i>
      <x/>
    </i>
    <i>
      <x v="1"/>
    </i>
    <i>
      <x v="8"/>
    </i>
    <i>
      <x v="10"/>
    </i>
    <i>
      <x v="14"/>
    </i>
    <i t="grand">
      <x/>
    </i>
  </rowItems>
  <colFields count="1">
    <field x="-2"/>
  </colFields>
  <colItems count="3">
    <i>
      <x/>
    </i>
    <i i="1">
      <x v="1"/>
    </i>
    <i i="2">
      <x v="2"/>
    </i>
  </colItems>
  <dataFields count="3">
    <dataField name="Sum of Rural" fld="2" baseField="1" baseItem="0"/>
    <dataField name="Sum of Urban" fld="3" baseField="0" baseItem="0"/>
    <dataField name="Sum of Rural+Urba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90BD6-8C1F-4D8F-8002-A0D20BDF9196}" name="Table1" displayName="Table1" ref="A1:AD373" totalsRowShown="0">
  <autoFilter ref="A1:AD373" xr:uid="{9F990BD6-8C1F-4D8F-8002-A0D20BDF9196}"/>
  <tableColumns count="30">
    <tableColumn id="1" xr3:uid="{E86012FA-79D9-4E5B-B72F-8971E4BA22B7}" name="Sector"/>
    <tableColumn id="2" xr3:uid="{61415A68-A134-496D-9A77-C0E65EC8CF3A}" name="Year"/>
    <tableColumn id="3" xr3:uid="{E6A4E210-3179-4EA8-85E1-400DC2C3A759}" name="Month"/>
    <tableColumn id="4" xr3:uid="{4F35107E-9B87-4240-B609-FEC1F5446DC0}" name="Cereals and products"/>
    <tableColumn id="5" xr3:uid="{D7C859AC-4645-430D-A3AB-AF9AE183406C}" name="Meat and fish"/>
    <tableColumn id="6" xr3:uid="{18DD1C2A-92A9-4137-8F50-06C07516356D}" name="Egg"/>
    <tableColumn id="7" xr3:uid="{9533A880-705C-4ED6-BAF2-01172F752261}" name="Milk and products"/>
    <tableColumn id="8" xr3:uid="{4A7EADF2-BC67-490C-9DB4-CE0248449C24}" name="Oils and fats"/>
    <tableColumn id="9" xr3:uid="{42BF100E-BDBB-49DA-8350-506ABCCACD3B}" name="Fruits"/>
    <tableColumn id="10" xr3:uid="{58B95E2B-AB51-4CDD-8172-E4938F2EBA25}" name="Vegetables"/>
    <tableColumn id="11" xr3:uid="{BBAE16F0-3B6F-4FAC-AD26-2D8EC40BC26F}" name="Pulses and products"/>
    <tableColumn id="12" xr3:uid="{6CF0669D-D906-49D6-B5FE-A2D413F90A2F}" name="Sugar and Confectionery"/>
    <tableColumn id="13" xr3:uid="{C0B39FDC-CD59-4F81-AB1D-5C6D284CD158}" name="Spices"/>
    <tableColumn id="14" xr3:uid="{169F107F-E296-4B2D-BEFA-623ABEAD392D}" name="Non-alcoholic beverages"/>
    <tableColumn id="15" xr3:uid="{579EE7D2-22B9-48E3-892E-DBD7F1931956}" name="Prepared meals, snacks, sweets etc."/>
    <tableColumn id="16" xr3:uid="{B82BC431-B2C0-4AE2-9003-C27312EC5C71}" name="Food and beverages"/>
    <tableColumn id="17" xr3:uid="{CF2399BE-EE25-4A36-A4CA-F4798588A748}" name="Pan, tobacco and intoxicants"/>
    <tableColumn id="18" xr3:uid="{51908F91-74A0-410F-9C60-009017FD2FE2}" name="Clothing"/>
    <tableColumn id="19" xr3:uid="{02DF22A0-FD55-4CED-86F7-5118EA6E65F9}" name="Footwear"/>
    <tableColumn id="20" xr3:uid="{5CE65E23-DDB7-4855-ACE7-1DD97F49D72D}" name="Clothing and footwear"/>
    <tableColumn id="21" xr3:uid="{EC56BA0B-4339-4A4E-A551-E3066C7457BC}" name="Housing"/>
    <tableColumn id="22" xr3:uid="{4C30AB29-B319-4BA5-9E04-213723AA928E}" name="Fuel and light"/>
    <tableColumn id="23" xr3:uid="{7A715BD3-3929-4312-8B5B-4785774C1296}" name="Household goods and services"/>
    <tableColumn id="24" xr3:uid="{9A440C3F-08C7-4260-BFC8-BB77A4266374}" name="Health"/>
    <tableColumn id="25" xr3:uid="{D7133019-D0F8-4270-B735-C5F5A4601A00}" name="Transport and communication"/>
    <tableColumn id="26" xr3:uid="{089763B4-10CD-402F-BB26-E74A99A1207D}" name="Recreation and amusement"/>
    <tableColumn id="27" xr3:uid="{6A2CF491-7FF6-4945-BD25-FE0C10A53DD9}" name="Education"/>
    <tableColumn id="28" xr3:uid="{E8C330AE-5EA1-4997-9A55-571BDF7F2D45}" name="Personal care and effects"/>
    <tableColumn id="29" xr3:uid="{A891783D-E33D-4E89-B9A3-9BDB04976FD4}" name="Miscellaneous"/>
    <tableColumn id="30" xr3:uid="{BB2280EA-F9AE-43FF-8C0E-04A4A6BDD669}" name="General index"/>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DA0B45-FCA6-41A5-AC07-5E935595CCFB}" name="Table4" displayName="Table4" ref="A1:AD125" totalsRowShown="0" headerRowDxfId="109" dataDxfId="107" headerRowBorderDxfId="108" tableBorderDxfId="106" totalsRowBorderDxfId="105">
  <autoFilter ref="A1:AD125" xr:uid="{85DA0B45-FCA6-41A5-AC07-5E935595CCFB}"/>
  <tableColumns count="30">
    <tableColumn id="1" xr3:uid="{021E8CAA-2DE1-40DD-A416-9D01B69875B2}" name="Sector" dataDxfId="104"/>
    <tableColumn id="2" xr3:uid="{DCE67EAD-6037-4556-98C9-47EC7A84EED4}" name="Year" dataDxfId="103"/>
    <tableColumn id="3" xr3:uid="{8CA05C9D-6C45-4C02-8157-C13F8A01C0FC}" name="Month" dataDxfId="102"/>
    <tableColumn id="4" xr3:uid="{DC54612E-8A00-464C-9CDF-4D74FF6408E2}" name="Cereals and products" dataDxfId="101"/>
    <tableColumn id="5" xr3:uid="{3A2EB81F-84D6-475F-BB4C-F1AC3465D7E1}" name="Meat and fish" dataDxfId="100"/>
    <tableColumn id="6" xr3:uid="{19897BC4-9D93-40D7-B9C6-67667910A81F}" name="Egg" dataDxfId="99"/>
    <tableColumn id="7" xr3:uid="{3F76B6AB-F9EA-410C-8D07-8D7A8D5B179F}" name="Milk and products" dataDxfId="98"/>
    <tableColumn id="8" xr3:uid="{5AAF5F4A-61BB-4169-93F6-2D27ACAD6BA5}" name="Oils and fats" dataDxfId="97"/>
    <tableColumn id="9" xr3:uid="{E0F26E0C-4A26-4DB1-82FD-44E8DE5BB2C7}" name="Fruits" dataDxfId="96"/>
    <tableColumn id="10" xr3:uid="{C377471F-05F0-4813-8A91-047123DFDB3F}" name="Vegetables" dataDxfId="95"/>
    <tableColumn id="11" xr3:uid="{CD0E8BDE-D46B-4E18-B784-F41BCD7FDD78}" name="Pulses and products" dataDxfId="94"/>
    <tableColumn id="12" xr3:uid="{35266BDD-FD66-4755-ACFB-467932E12BF8}" name="Sugar and Confectionery" dataDxfId="93"/>
    <tableColumn id="13" xr3:uid="{D2388D15-99D0-45E2-8EAD-09E26142B8EC}" name="Spices" dataDxfId="92"/>
    <tableColumn id="14" xr3:uid="{BB6B1416-91E6-4A23-9D04-70B634195195}" name="Non-alcoholic beverages" dataDxfId="91"/>
    <tableColumn id="15" xr3:uid="{06CE4293-A51A-4BD8-9FFA-E58C26D017EC}" name="Prepared meals, snacks, sweets etc." dataDxfId="90"/>
    <tableColumn id="16" xr3:uid="{A8B36FC8-1388-487B-9783-826763E17FED}" name="Food and beverages" dataDxfId="89"/>
    <tableColumn id="17" xr3:uid="{435F51D8-EDC3-402E-BA16-E1E1B5B4A37B}" name="Pan, tobacco and intoxicants" dataDxfId="88"/>
    <tableColumn id="18" xr3:uid="{88114C1D-E8B0-4568-A5BC-8ED61044E853}" name="Clothing" dataDxfId="87"/>
    <tableColumn id="19" xr3:uid="{CE4B6E44-E9D8-4795-95CE-A2B124093683}" name="Footwear" dataDxfId="86"/>
    <tableColumn id="20" xr3:uid="{BA91FC26-DF4C-4755-A54C-D7ED92B47C6D}" name="Clothing and footwear" dataDxfId="85"/>
    <tableColumn id="21" xr3:uid="{B70481A7-4622-4B66-A664-35EDAE5A9063}" name="Housing" dataDxfId="84"/>
    <tableColumn id="22" xr3:uid="{42C58B39-9E89-4C78-B064-121BF8DFF658}" name="Fuel and light" dataDxfId="83"/>
    <tableColumn id="23" xr3:uid="{699CE5B4-76BB-4432-8CB4-D5B09858867B}" name="Household goods and services" dataDxfId="82"/>
    <tableColumn id="24" xr3:uid="{2A7C458B-19E5-47F0-9A6A-54103D5DE421}" name="Health" dataDxfId="81"/>
    <tableColumn id="25" xr3:uid="{34DDEEA9-F8BA-476E-BC92-70FE34F3C582}" name="Transport and communication" dataDxfId="80"/>
    <tableColumn id="26" xr3:uid="{0A1353E1-CCB8-4A67-AF5F-393500AB89C9}" name="Recreation and amusement" dataDxfId="79"/>
    <tableColumn id="27" xr3:uid="{CF3B5D07-26E9-4E56-866A-6BFB28795AB5}" name="Education" dataDxfId="78"/>
    <tableColumn id="28" xr3:uid="{C9A296DA-F4B9-4DF0-9EDB-F12714FA5F3C}" name="Personal care and effects" dataDxfId="77"/>
    <tableColumn id="29" xr3:uid="{AF178E87-7A58-437E-9DB1-A5B1DF11BD43}" name="Miscellaneous" dataDxfId="76"/>
    <tableColumn id="30" xr3:uid="{2415DAB9-1E3F-4525-90FC-072B3940FCDA}" name="General index" dataDxfId="7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97F6A8-E22C-4EC6-8DBE-4CCCE3D3208D}" name="Table6" displayName="Table6" ref="A1:AD125" totalsRowShown="0" headerRowDxfId="74" dataDxfId="72" headerRowBorderDxfId="73" tableBorderDxfId="71" totalsRowBorderDxfId="70">
  <autoFilter ref="A1:AD125" xr:uid="{2297F6A8-E22C-4EC6-8DBE-4CCCE3D3208D}"/>
  <tableColumns count="30">
    <tableColumn id="1" xr3:uid="{66F525C9-64F6-4375-9DE9-B9140037A22B}" name="Sector" dataDxfId="69"/>
    <tableColumn id="2" xr3:uid="{52BE1E13-F648-4A5F-9522-AF9C87340FF3}" name="Year" dataDxfId="68"/>
    <tableColumn id="3" xr3:uid="{AA2E04D1-EC56-4E38-A292-AFDEFF40F070}" name="Month" dataDxfId="67"/>
    <tableColumn id="4" xr3:uid="{29414CC9-97B3-45AC-B209-FD58C5A87D39}" name="Cereals and products" dataDxfId="66"/>
    <tableColumn id="5" xr3:uid="{38D05F87-F00C-43A1-BCA9-5149DC4888FF}" name="Meat and fish" dataDxfId="65"/>
    <tableColumn id="6" xr3:uid="{6FB59AC7-69BA-471A-AF20-DB12FC2EC7F8}" name="Egg" dataDxfId="64"/>
    <tableColumn id="7" xr3:uid="{CF039C2C-18D3-4671-9139-A87DDE8D1A93}" name="Milk and products" dataDxfId="63"/>
    <tableColumn id="8" xr3:uid="{D5FE8C2B-CCAA-49E2-897A-3816BC632386}" name="Oils and fats" dataDxfId="62"/>
    <tableColumn id="9" xr3:uid="{33956C67-2149-4426-89E1-4DB656224873}" name="Fruits" dataDxfId="61"/>
    <tableColumn id="10" xr3:uid="{6236F31B-5286-4B13-A5CD-4FD4C5F993C0}" name="Vegetables" dataDxfId="60"/>
    <tableColumn id="11" xr3:uid="{4A334B77-0B89-4676-A5B7-16B456AD700A}" name="Pulses and products" dataDxfId="59"/>
    <tableColumn id="12" xr3:uid="{D1D24F3C-2F3F-495F-B176-333FF823D8DD}" name="Sugar and Confectionery" dataDxfId="58"/>
    <tableColumn id="13" xr3:uid="{8376988C-50A4-4D5A-8D73-676D9DE6350C}" name="Spices" dataDxfId="57"/>
    <tableColumn id="14" xr3:uid="{EA83F8A9-7358-47EC-83EF-0B68B3FC4B65}" name="Non-alcoholic beverages" dataDxfId="56"/>
    <tableColumn id="15" xr3:uid="{B377DA11-C04C-4305-A13D-F5D3503497F5}" name="Prepared meals, snacks, sweets etc." dataDxfId="55"/>
    <tableColumn id="16" xr3:uid="{3D55E0B8-F0A8-4CFB-B2C8-5871820C1702}" name="Food and beverages" dataDxfId="54"/>
    <tableColumn id="17" xr3:uid="{C3C1CB3F-0F07-4145-A926-AD2085D4950D}" name="Pan, tobacco and intoxicants" dataDxfId="53"/>
    <tableColumn id="18" xr3:uid="{8D331DAD-BFA4-411C-8AAA-D8FC09DB9E55}" name="Clothing" dataDxfId="52"/>
    <tableColumn id="19" xr3:uid="{EF712C2C-5742-49D9-941B-884A274D1CA1}" name="Footwear" dataDxfId="51"/>
    <tableColumn id="20" xr3:uid="{FAB34B31-D49C-4DB4-BE7F-8A7B3A32B183}" name="Clothing and footwear" dataDxfId="50"/>
    <tableColumn id="21" xr3:uid="{04F7E0F9-708D-432B-98BA-05F57C74CED6}" name="Housing" dataDxfId="49"/>
    <tableColumn id="22" xr3:uid="{1F318982-26DD-4A04-B7F4-4945F71FA668}" name="Fuel and light" dataDxfId="48"/>
    <tableColumn id="23" xr3:uid="{84D33E56-DF67-405A-83A9-6301EF553171}" name="Household goods and services" dataDxfId="47"/>
    <tableColumn id="24" xr3:uid="{F753A833-0135-45BE-8C6C-1CFF0E7175E4}" name="Health" dataDxfId="46"/>
    <tableColumn id="25" xr3:uid="{338425D5-8CA5-4680-91CD-BFFBB503F97B}" name="Transport and communication" dataDxfId="45"/>
    <tableColumn id="26" xr3:uid="{453F5E42-1F8C-450E-8E22-ED5DAEDECED8}" name="Recreation and amusement" dataDxfId="44"/>
    <tableColumn id="27" xr3:uid="{77A7CCBD-59E0-4D7D-8137-BFE77B832B23}" name="Education" dataDxfId="43"/>
    <tableColumn id="28" xr3:uid="{6F8129CB-0BFE-4601-9B05-75009B6A44F0}" name="Personal care and effects" dataDxfId="42"/>
    <tableColumn id="29" xr3:uid="{8AA8077E-E71E-41D4-972A-ED573F2817E6}" name="Miscellaneous" dataDxfId="41"/>
    <tableColumn id="30" xr3:uid="{8086B9FD-1C12-4D21-AED7-0A09C762294E}" name="General index" dataDxfId="4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3002890-CA70-4922-8CAB-9590C2100BB2}" name="Table5" displayName="Table5" ref="A1:AF125" totalsRowShown="0" headerRowDxfId="39" dataDxfId="37" headerRowBorderDxfId="38" tableBorderDxfId="36" totalsRowBorderDxfId="35">
  <autoFilter ref="A1:AF125" xr:uid="{D3002890-CA70-4922-8CAB-9590C2100BB2}"/>
  <tableColumns count="32">
    <tableColumn id="1" xr3:uid="{6961AF7D-2C34-4735-8E86-E6F2B59888EC}" name="Sector" dataDxfId="34"/>
    <tableColumn id="2" xr3:uid="{E8443DAE-2821-40EF-B98A-6A45183941C6}" name="Year" dataDxfId="33"/>
    <tableColumn id="3" xr3:uid="{5D45B076-E5B9-4E7C-8861-2CDF9290F0E5}" name="Month" dataDxfId="32"/>
    <tableColumn id="31" xr3:uid="{960EE25D-BA40-475C-908A-EF31A1CFC9A8}" name="Month Number" dataDxfId="31">
      <calculatedColumnFormula>_xlfn.XLOOKUP(Table5[[#This Row],[Month]],'EDA and Analysis2'!$Q$1:$Q$12,'EDA and Analysis2'!$R$1:$R$12,"NA",0)</calculatedColumnFormula>
    </tableColumn>
    <tableColumn id="32" xr3:uid="{FB9AA3CF-BC7B-4164-9361-FF1961AFD92A}" name="Year and Month" dataDxfId="30">
      <calculatedColumnFormula>Table5[[#This Row],[Year]]&amp;"-"&amp;Table5[[#This Row],[Month]]</calculatedColumnFormula>
    </tableColumn>
    <tableColumn id="4" xr3:uid="{C34A76E1-2CC5-4B64-A5A0-CC60312FFEDE}" name="Cereals and products" dataDxfId="29"/>
    <tableColumn id="5" xr3:uid="{9AE2414A-C13D-4904-BF5D-8102FB2002D7}" name="Meat and fish" dataDxfId="28"/>
    <tableColumn id="6" xr3:uid="{10CF5FC0-010B-4271-B9D7-125133383A58}" name="Egg" dataDxfId="27"/>
    <tableColumn id="7" xr3:uid="{93569299-C76F-4BE2-A20F-F9AC0D0CACAF}" name="Milk and products" dataDxfId="26"/>
    <tableColumn id="8" xr3:uid="{2A46A1CE-1144-4F85-9114-3739126882C6}" name="Oils and fats" dataDxfId="25"/>
    <tableColumn id="9" xr3:uid="{F4B93FB1-D805-416E-9108-437CB68B4CF6}" name="Fruits" dataDxfId="24"/>
    <tableColumn id="10" xr3:uid="{CAD514C1-C0BB-42E5-8357-FD8D7BC968B8}" name="Vegetables" dataDxfId="23"/>
    <tableColumn id="11" xr3:uid="{6420AE64-E14C-4A28-B9B8-A967D555D233}" name="Pulses and products" dataDxfId="22"/>
    <tableColumn id="12" xr3:uid="{6B1755A8-8705-4FD0-B5C2-4472C410BBF5}" name="Sugar and Confectionery" dataDxfId="21"/>
    <tableColumn id="13" xr3:uid="{1C42E66D-E6B5-449D-8FDF-90F682C835B0}" name="Spices" dataDxfId="20"/>
    <tableColumn id="14" xr3:uid="{0C24B680-5BA0-49C4-8E42-4A4F9E723E79}" name="Non-alcoholic beverages" dataDxfId="19"/>
    <tableColumn id="15" xr3:uid="{BAB3836A-FA6D-4126-8E46-5C17303B1CA3}" name="Prepared meals, snacks, sweets etc." dataDxfId="18"/>
    <tableColumn id="16" xr3:uid="{ACB4475E-E54A-42F9-8C03-B0BB6210D6E7}" name="Food and beverages" dataDxfId="17"/>
    <tableColumn id="17" xr3:uid="{42EEBD77-C81E-47F0-9990-3137F336049E}" name="Pan, tobacco and intoxicants" dataDxfId="16"/>
    <tableColumn id="18" xr3:uid="{84D28F1F-6963-432D-8672-E7C37D82FD47}" name="Clothing" dataDxfId="15"/>
    <tableColumn id="19" xr3:uid="{9F5229F4-D449-4ECA-B8B1-F433A0696DD3}" name="Footwear" dataDxfId="14"/>
    <tableColumn id="20" xr3:uid="{8DCCC5EA-0220-4367-8878-4808A0BCCB01}" name="Clothing and footwear" dataDxfId="13"/>
    <tableColumn id="21" xr3:uid="{68F2A321-53A9-45E3-B478-8581A53BC7AA}" name="Housing" dataDxfId="12"/>
    <tableColumn id="22" xr3:uid="{2BF48F7C-9184-4682-AC82-A0F3FC1EFCAF}" name="Fuel and light" dataDxfId="11"/>
    <tableColumn id="23" xr3:uid="{76DF701C-689A-4D4A-8259-E13687972365}" name="Household goods and services" dataDxfId="10"/>
    <tableColumn id="24" xr3:uid="{8A474233-32FA-42BE-B388-ED5BCDC1108D}" name="Health" dataDxfId="9"/>
    <tableColumn id="25" xr3:uid="{53C8B4EE-6401-43B8-A4D9-895A9D4A7102}" name="Transport and communication" dataDxfId="8"/>
    <tableColumn id="26" xr3:uid="{7FF76FAA-29D4-4B89-ACAC-92A546C1E4DF}" name="Recreation and amusement" dataDxfId="7"/>
    <tableColumn id="27" xr3:uid="{5438D2E5-7E99-40C5-86C3-64249ED5EAC0}" name="Education" dataDxfId="6"/>
    <tableColumn id="28" xr3:uid="{24FA9511-5256-48B3-8F1E-8411CADF6451}" name="Personal care and effects" dataDxfId="5"/>
    <tableColumn id="29" xr3:uid="{9D615F85-134A-4A67-9B00-864E6824DF41}" name="Miscellaneous" dataDxfId="4"/>
    <tableColumn id="30" xr3:uid="{3B4359FC-AD29-4752-BED1-2E50CB967FB1}" name="General index" dataDxfId="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C23D6-B94C-42BC-9CA9-AAF05269A0E5}" name="Table2" displayName="Table2" ref="A4:P78" totalsRowShown="0">
  <autoFilter ref="A4:P78" xr:uid="{515C23D6-B94C-42BC-9CA9-AAF05269A0E5}"/>
  <tableColumns count="16">
    <tableColumn id="1" xr3:uid="{606ADFB7-9895-46C6-80F7-CB19F50BA751}" name="Sector"/>
    <tableColumn id="2" xr3:uid="{3156B545-B103-4333-8050-F145DB596C5A}" name="Year"/>
    <tableColumn id="3" xr3:uid="{CECF9824-7086-4F75-9009-18436DC37556}" name="Month"/>
    <tableColumn id="4" xr3:uid="{58A592BC-6EB8-4CD3-AF18-2554AE0412DC}" name="Month and Year">
      <calculatedColumnFormula>C5&amp;" "&amp;B5</calculatedColumnFormula>
    </tableColumn>
    <tableColumn id="5" xr3:uid="{CA4225FD-06CD-48A8-A402-8FD4C67FFC83}" name="Create Date" dataDxfId="2">
      <calculatedColumnFormula>DATE(B5,MONTH(1&amp; C5),1)</calculatedColumnFormula>
    </tableColumn>
    <tableColumn id="6" xr3:uid="{7D2AFCFD-1618-4D11-B982-74942BB02B68}" name="Cereals and products"/>
    <tableColumn id="7" xr3:uid="{C32CACF9-3506-48B3-BA0B-AC5C446D2532}" name="Meat and fish"/>
    <tableColumn id="8" xr3:uid="{1C3987CA-A85B-420C-B683-DAF80FB234AA}" name="Milk and products"/>
    <tableColumn id="9" xr3:uid="{D2732B34-444E-46C9-8379-1AE17196EC49}" name="Fruits"/>
    <tableColumn id="10" xr3:uid="{73B8B8FE-2836-4687-B2B4-CD06A9609926}" name="Vegetables"/>
    <tableColumn id="11" xr3:uid="{F63E2F33-9C2A-462D-9CA3-847F04F3EBE3}" name="Household goods and services"/>
    <tableColumn id="12" xr3:uid="{630ED4A9-5248-4B37-8A1C-0C2A50094437}" name="Food Products Combined CPI">
      <calculatedColumnFormula>SUM($F5:$J5)</calculatedColumnFormula>
    </tableColumn>
    <tableColumn id="13" xr3:uid="{27250629-D26C-4AD3-9DDB-81C68CBC3FFE}" name="Health"/>
    <tableColumn id="14" xr3:uid="{5D3F8433-AF00-46E3-B865-A87DAEA3570A}" name="Transport and communication"/>
    <tableColumn id="15" xr3:uid="{A62E5685-B778-4F6E-B308-B5ADB5078FFB}" name="Education"/>
    <tableColumn id="16" xr3:uid="{E9FE879C-764F-42C6-8734-89925CCF1A3E}" name="General index"/>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E18BBD-B049-4670-BE75-59D6C3880594}" name="Table3" displayName="Table3" ref="A83:P157" totalsRowShown="0">
  <autoFilter ref="A83:P157" xr:uid="{A6E18BBD-B049-4670-BE75-59D6C3880594}"/>
  <tableColumns count="16">
    <tableColumn id="1" xr3:uid="{22CC1DD9-8A70-44B6-BECE-992ACAE7FA58}" name="Sector"/>
    <tableColumn id="2" xr3:uid="{1E92FBF7-D31F-4F9A-95E6-A0CFA2EAA9C6}" name="Year"/>
    <tableColumn id="3" xr3:uid="{3D6F2D3E-6639-42AE-933F-62DE383FE346}" name="Month"/>
    <tableColumn id="4" xr3:uid="{826617D8-2BCE-4D2F-A07E-EAD07F5D639B}" name="Month and Year"/>
    <tableColumn id="5" xr3:uid="{621DAE01-1EF7-4ECB-94E2-A87E81AE31F9}" name="Date" dataDxfId="1">
      <calculatedColumnFormula>DATE(B84,MONTH(1&amp;C84),1)</calculatedColumnFormula>
    </tableColumn>
    <tableColumn id="6" xr3:uid="{E7CD134B-CA0A-4F86-9CE4-7BC7167173E7}" name="Cereals and products"/>
    <tableColumn id="7" xr3:uid="{6DCD5480-3FA6-4660-9A74-C2DC96AB15A9}" name="Meat and fish"/>
    <tableColumn id="8" xr3:uid="{351EBD8E-6EF3-481A-A686-DBA2D04BBD8B}" name="Milk and products"/>
    <tableColumn id="9" xr3:uid="{BAD798F8-035E-4335-81A9-AFF06E949730}" name="Fruits"/>
    <tableColumn id="10" xr3:uid="{8B4752EE-73F3-4A74-AF40-ECB340750F29}" name="Vegetables"/>
    <tableColumn id="11" xr3:uid="{BAB270AF-524E-4FDF-AB68-F4A2B8408112}" name="Household goods and services"/>
    <tableColumn id="12" xr3:uid="{6ECE56C0-A768-4195-B494-AEAE584AD9DB}" name="Food Products Combined CPI">
      <calculatedColumnFormula>SUM($F84:$J84)</calculatedColumnFormula>
    </tableColumn>
    <tableColumn id="13" xr3:uid="{B796EEF3-AF76-473A-BC6B-8D7E84761E45}" name="Health"/>
    <tableColumn id="14" xr3:uid="{91D761EC-4BCA-4483-A7AF-E7AF4A225948}" name="Transport and communication"/>
    <tableColumn id="15" xr3:uid="{53284E5B-A79E-4E6F-B0AA-FCC74E7A5BDD}" name="Education"/>
    <tableColumn id="16" xr3:uid="{A1F7FB4F-DEF3-43FC-A13D-C5C790741487}" name="General index"/>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8C9A9BA-B872-4E0B-9EB1-4E7EC5D492C4}" name="Table7" displayName="Table7" ref="A162:P236" totalsRowShown="0">
  <autoFilter ref="A162:P236" xr:uid="{68C9A9BA-B872-4E0B-9EB1-4E7EC5D492C4}"/>
  <tableColumns count="16">
    <tableColumn id="1" xr3:uid="{B8577EA4-3AB5-4B07-9EDD-5E5E26446DA3}" name="Sector"/>
    <tableColumn id="2" xr3:uid="{6197AE63-2566-464C-A0CB-941A43DD027A}" name="Year"/>
    <tableColumn id="3" xr3:uid="{2F428130-C4CB-4F9F-9773-31AC2705CE51}" name="Month"/>
    <tableColumn id="4" xr3:uid="{A00374C7-4558-498D-B745-F351B0CF24E4}" name="Month and Year"/>
    <tableColumn id="5" xr3:uid="{9A4C22C9-036E-4A78-BCEB-284D3B31792E}" name="Date" dataDxfId="0">
      <calculatedColumnFormula>DATE(B163,MONTH(1&amp;C163),1)</calculatedColumnFormula>
    </tableColumn>
    <tableColumn id="6" xr3:uid="{147344A5-0C46-48CF-BB96-2F176475401B}" name="Cereals and products"/>
    <tableColumn id="7" xr3:uid="{22996F3D-7621-43F7-9CE5-1BDCE971A79D}" name="Meat and fish"/>
    <tableColumn id="8" xr3:uid="{46FF3594-EB74-4219-8602-79B39DC013E2}" name="Milk and products"/>
    <tableColumn id="9" xr3:uid="{9798B612-EE94-485C-8956-DC04B0290B37}" name="Fruits"/>
    <tableColumn id="10" xr3:uid="{614CED11-C479-4242-8974-E2F0FDF332AD}" name="Vegetables"/>
    <tableColumn id="11" xr3:uid="{B9EA9DD0-EC21-4999-A804-F5F64B244029}" name="Household goods and services"/>
    <tableColumn id="12" xr3:uid="{E59E6846-E4AE-4841-BB42-D9FEAEBED075}" name="Food Products Combined CPI">
      <calculatedColumnFormula>SUM($F163:$J163)</calculatedColumnFormula>
    </tableColumn>
    <tableColumn id="13" xr3:uid="{931E519D-2199-43EA-9173-D6411E686714}" name="Health"/>
    <tableColumn id="14" xr3:uid="{FD145176-CD12-4131-A391-BE765E732EFA}" name="Transport and communication"/>
    <tableColumn id="15" xr3:uid="{91EFDE21-8B84-402A-983A-4333AB8D07A2}" name="Education"/>
    <tableColumn id="16" xr3:uid="{246F9EFE-A207-40E0-B040-0F926DC7E59D}" name="General index"/>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443C537-962A-4128-863D-E579E695AF57}" name="Table8" displayName="Table8" ref="A1:AD30" totalsRowShown="0">
  <autoFilter ref="A1:AD30" xr:uid="{7443C537-962A-4128-863D-E579E695AF57}"/>
  <tableColumns count="30">
    <tableColumn id="1" xr3:uid="{4EC95A2A-BEC8-45B9-8160-DDC6915D1B80}" name="Sector"/>
    <tableColumn id="2" xr3:uid="{DC62849F-DAA5-4531-9910-B6DE8271F97A}" name="Year"/>
    <tableColumn id="3" xr3:uid="{F33031BF-165F-4A6C-AE3C-EC6871EC1AA8}" name="Month"/>
    <tableColumn id="4" xr3:uid="{A65CBDC3-8C8E-4380-975C-F78B90FD26B4}" name="Cereals and products"/>
    <tableColumn id="5" xr3:uid="{56C43D73-4419-453D-A892-4F950E612060}" name="Meat and fish"/>
    <tableColumn id="6" xr3:uid="{C064EBCC-E5CB-42E2-88B2-5129F11E1152}" name="Egg"/>
    <tableColumn id="7" xr3:uid="{D8DDBE94-2C85-4CA3-931C-EA0C558DBFD5}" name="Milk and products"/>
    <tableColumn id="8" xr3:uid="{6C9AC417-8E19-4425-8EAD-A66096D3292B}" name="Oils and fats"/>
    <tableColumn id="9" xr3:uid="{E3BD29A0-AA07-405C-B52C-4DD3EDD2ACB1}" name="Fruits"/>
    <tableColumn id="10" xr3:uid="{6FADADBB-936D-48F4-8D73-68AF152C3788}" name="Vegetables"/>
    <tableColumn id="11" xr3:uid="{60218CCE-D5C4-49D8-9A27-55A8C066F57F}" name="Pulses and products"/>
    <tableColumn id="12" xr3:uid="{EFCACD05-9C1F-43CC-8823-DC4F47CB2FBD}" name="Sugar and Confectionery"/>
    <tableColumn id="13" xr3:uid="{34303FFF-1FD7-432B-A181-249BDFD40D25}" name="Spices"/>
    <tableColumn id="14" xr3:uid="{31558BA0-8E75-4382-A821-C8F958244471}" name="Non-alcoholic beverages"/>
    <tableColumn id="15" xr3:uid="{0292EC5E-90FE-42C8-8F17-7C1B7374F45F}" name="Prepared meals, snacks, sweets etc."/>
    <tableColumn id="16" xr3:uid="{FC04B991-A264-469D-BD68-E4DDD5F63717}" name="Food and beverages"/>
    <tableColumn id="17" xr3:uid="{63B81053-F694-4A09-8D46-FE33D07429AE}" name="Pan, tobacco and intoxicants"/>
    <tableColumn id="18" xr3:uid="{DFCC9451-78FB-439F-8799-BBAF6E914D4D}" name="Clothing"/>
    <tableColumn id="19" xr3:uid="{F4BDAC17-4EA2-40C7-9000-BBE913C06C14}" name="Footwear"/>
    <tableColumn id="20" xr3:uid="{44CC4F47-C4CE-4E82-A1E4-C1368619E96D}" name="Clothing and footwear"/>
    <tableColumn id="21" xr3:uid="{399E0082-385D-4D15-B654-E4BFB8F726B9}" name="Housing"/>
    <tableColumn id="22" xr3:uid="{DC5B0814-B72F-46D5-B927-458DC4B583C1}" name="Fuel and light"/>
    <tableColumn id="23" xr3:uid="{5FD45254-84DE-49A4-A078-16A79481D7FE}" name="Household goods and services"/>
    <tableColumn id="24" xr3:uid="{D4586D10-1622-4298-B3F4-0A6591EDDFC9}" name="Health"/>
    <tableColumn id="25" xr3:uid="{4EB23335-6119-4A59-AC30-8409F63FE743}" name="Transport and communication"/>
    <tableColumn id="26" xr3:uid="{7B203179-52CF-4237-845C-4DA41C3D3A13}" name="Recreation and amusement"/>
    <tableColumn id="27" xr3:uid="{12A6B103-836D-433E-9855-0A0DAF4F6C50}" name="Education"/>
    <tableColumn id="28" xr3:uid="{A6C6595D-A83E-42F8-AEE5-0C88BA0F04A3}" name="Personal care and effects"/>
    <tableColumn id="29" xr3:uid="{3022CD29-AD34-448B-BC05-A28A417CFE79}" name="Miscellaneous"/>
    <tableColumn id="30" xr3:uid="{2A81F644-7D08-48D0-AEF0-FE9569DD6472}" name="General index"/>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E467-EE98-4CEE-88F8-C720CD444BFA}">
  <dimension ref="A1:AD373"/>
  <sheetViews>
    <sheetView workbookViewId="0">
      <selection activeCell="G25" sqref="G25"/>
    </sheetView>
  </sheetViews>
  <sheetFormatPr defaultRowHeight="14.4"/>
  <cols>
    <col min="1" max="1" width="12.77734375" customWidth="1"/>
    <col min="3" max="3" width="15" customWidth="1"/>
    <col min="4" max="4" width="21" bestFit="1" customWidth="1"/>
    <col min="5" max="5" width="14.109375" bestFit="1" customWidth="1"/>
    <col min="6" max="6" width="6" bestFit="1" customWidth="1"/>
    <col min="7" max="7" width="17.6640625" customWidth="1"/>
    <col min="8" max="8" width="13.109375" customWidth="1"/>
    <col min="10" max="10" width="12.109375" customWidth="1"/>
    <col min="11" max="11" width="19.5546875" customWidth="1"/>
    <col min="12" max="12" width="22.88671875" customWidth="1"/>
    <col min="14" max="14" width="23.33203125" customWidth="1"/>
    <col min="15" max="15" width="32.88671875" customWidth="1"/>
    <col min="16" max="16" width="19.21875" customWidth="1"/>
    <col min="17" max="17" width="26.6640625" customWidth="1"/>
    <col min="18" max="18" width="9.77734375" customWidth="1"/>
    <col min="19" max="19" width="10.5546875" customWidth="1"/>
    <col min="20" max="20" width="20.77734375" customWidth="1"/>
    <col min="21" max="21" width="9.5546875" customWidth="1"/>
    <col min="22" max="22" width="13.88671875" customWidth="1"/>
    <col min="23" max="23" width="27.6640625" customWidth="1"/>
    <col min="25" max="25" width="27.6640625" customWidth="1"/>
    <col min="26" max="26" width="25.5546875" customWidth="1"/>
    <col min="27" max="27" width="11.21875" customWidth="1"/>
    <col min="28" max="28" width="23.5546875" customWidth="1"/>
    <col min="29" max="29" width="14.77734375" customWidth="1"/>
    <col min="30" max="30" width="14.33203125" customWidth="1"/>
  </cols>
  <sheetData>
    <row r="1" spans="1: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D89D-99F1-4E25-AF9D-21C7A8139A1F}">
  <dimension ref="A1:AS51"/>
  <sheetViews>
    <sheetView topLeftCell="BT1" zoomScale="86" zoomScaleNormal="86" workbookViewId="0">
      <selection activeCell="AJ13" sqref="AJ13"/>
    </sheetView>
  </sheetViews>
  <sheetFormatPr defaultRowHeight="14.4"/>
  <cols>
    <col min="1" max="1" width="33" customWidth="1"/>
    <col min="2" max="2" width="30.77734375" bestFit="1" customWidth="1"/>
    <col min="3" max="3" width="8.88671875" bestFit="1" customWidth="1"/>
    <col min="4" max="4" width="9.33203125" bestFit="1" customWidth="1"/>
    <col min="5" max="5" width="8.5546875" bestFit="1" customWidth="1"/>
    <col min="6" max="6" width="11.109375" bestFit="1" customWidth="1"/>
    <col min="7" max="7" width="14.5546875" bestFit="1" customWidth="1"/>
    <col min="8" max="8" width="12.21875" bestFit="1" customWidth="1"/>
    <col min="9" max="9" width="14.109375" bestFit="1" customWidth="1"/>
    <col min="10" max="10" width="14.21875" bestFit="1" customWidth="1"/>
    <col min="11" max="11" width="11.77734375" bestFit="1" customWidth="1"/>
    <col min="12" max="12" width="12.77734375" bestFit="1" customWidth="1"/>
    <col min="13" max="13" width="10.77734375" bestFit="1" customWidth="1"/>
    <col min="14" max="14" width="9.33203125" bestFit="1" customWidth="1"/>
    <col min="15" max="15" width="8.88671875" bestFit="1" customWidth="1"/>
    <col min="18" max="20" width="12.6640625" bestFit="1" customWidth="1"/>
    <col min="21" max="21" width="14.5546875" bestFit="1" customWidth="1"/>
    <col min="22" max="22" width="12.6640625" bestFit="1" customWidth="1"/>
    <col min="23" max="23" width="14.109375" bestFit="1" customWidth="1"/>
    <col min="24" max="24" width="14.21875" bestFit="1" customWidth="1"/>
    <col min="25" max="25" width="12.6640625" bestFit="1" customWidth="1"/>
    <col min="26" max="26" width="12.77734375" bestFit="1" customWidth="1"/>
    <col min="27" max="29" width="12.6640625" bestFit="1" customWidth="1"/>
    <col min="30" max="30" width="15.77734375" bestFit="1" customWidth="1"/>
    <col min="31" max="31" width="15" bestFit="1" customWidth="1"/>
    <col min="32" max="32" width="18.44140625" customWidth="1"/>
    <col min="33" max="33" width="12.5546875" customWidth="1"/>
    <col min="34" max="34" width="9.33203125" bestFit="1" customWidth="1"/>
    <col min="35" max="35" width="8.5546875" bestFit="1" customWidth="1"/>
    <col min="36" max="36" width="11.109375" bestFit="1" customWidth="1"/>
    <col min="37" max="37" width="14.5546875" bestFit="1" customWidth="1"/>
    <col min="38" max="38" width="12.21875" bestFit="1" customWidth="1"/>
    <col min="39" max="39" width="14.109375" bestFit="1" customWidth="1"/>
    <col min="40" max="40" width="14.21875" bestFit="1" customWidth="1"/>
    <col min="41" max="41" width="11.77734375" bestFit="1" customWidth="1"/>
    <col min="42" max="42" width="12.77734375" bestFit="1" customWidth="1"/>
    <col min="43" max="43" width="10.77734375" bestFit="1" customWidth="1"/>
    <col min="44" max="44" width="9.33203125" bestFit="1" customWidth="1"/>
  </cols>
  <sheetData>
    <row r="1" spans="1:45" ht="14.4" customHeight="1">
      <c r="B1" s="74" t="s">
        <v>99</v>
      </c>
      <c r="C1" s="74"/>
      <c r="D1" s="74"/>
      <c r="E1" s="74"/>
      <c r="F1" s="74"/>
      <c r="G1" s="74"/>
      <c r="H1" s="74"/>
      <c r="I1" s="74"/>
      <c r="J1" s="74"/>
      <c r="K1" s="74"/>
      <c r="L1" s="74"/>
      <c r="M1" s="74"/>
      <c r="N1" s="74"/>
      <c r="O1" s="74"/>
      <c r="Q1" s="72" t="s">
        <v>100</v>
      </c>
      <c r="R1" s="72"/>
      <c r="S1" s="72"/>
      <c r="T1" s="72"/>
      <c r="U1" s="72"/>
      <c r="V1" s="72"/>
      <c r="W1" s="72"/>
      <c r="X1" s="72"/>
      <c r="Y1" s="72"/>
      <c r="Z1" s="72"/>
      <c r="AA1" s="72"/>
      <c r="AB1" s="72"/>
      <c r="AC1" s="72"/>
    </row>
    <row r="2" spans="1:45" ht="14.4" customHeight="1">
      <c r="B2" s="74"/>
      <c r="C2" s="74"/>
      <c r="D2" s="74"/>
      <c r="E2" s="74"/>
      <c r="F2" s="74"/>
      <c r="G2" s="74"/>
      <c r="H2" s="74"/>
      <c r="I2" s="74"/>
      <c r="J2" s="74"/>
      <c r="K2" s="74"/>
      <c r="L2" s="74"/>
      <c r="M2" s="74"/>
      <c r="N2" s="74"/>
      <c r="O2" s="74"/>
      <c r="Q2" s="72"/>
      <c r="R2" s="72"/>
      <c r="S2" s="72"/>
      <c r="T2" s="72"/>
      <c r="U2" s="72"/>
      <c r="V2" s="72"/>
      <c r="W2" s="72"/>
      <c r="X2" s="72"/>
      <c r="Y2" s="72"/>
      <c r="Z2" s="72"/>
      <c r="AA2" s="72"/>
      <c r="AB2" s="72"/>
      <c r="AC2" s="72"/>
    </row>
    <row r="3" spans="1:45" ht="14.4" customHeight="1">
      <c r="B3" t="s">
        <v>98</v>
      </c>
      <c r="C3" t="s">
        <v>85</v>
      </c>
      <c r="D3" t="s">
        <v>86</v>
      </c>
      <c r="E3" t="s">
        <v>87</v>
      </c>
      <c r="F3" t="s">
        <v>88</v>
      </c>
      <c r="G3" t="s">
        <v>89</v>
      </c>
      <c r="H3" t="s">
        <v>90</v>
      </c>
      <c r="I3" t="s">
        <v>91</v>
      </c>
      <c r="J3" t="s">
        <v>92</v>
      </c>
      <c r="K3" t="s">
        <v>93</v>
      </c>
      <c r="L3" t="s">
        <v>94</v>
      </c>
      <c r="M3" t="s">
        <v>95</v>
      </c>
      <c r="N3" t="s">
        <v>96</v>
      </c>
      <c r="O3" t="s">
        <v>97</v>
      </c>
      <c r="R3" t="s">
        <v>86</v>
      </c>
      <c r="S3" t="s">
        <v>87</v>
      </c>
      <c r="T3" t="s">
        <v>88</v>
      </c>
      <c r="U3" t="s">
        <v>89</v>
      </c>
      <c r="V3" t="s">
        <v>90</v>
      </c>
      <c r="W3" t="s">
        <v>91</v>
      </c>
      <c r="X3" t="s">
        <v>92</v>
      </c>
      <c r="Y3" t="s">
        <v>93</v>
      </c>
      <c r="Z3" t="s">
        <v>94</v>
      </c>
      <c r="AA3" t="s">
        <v>95</v>
      </c>
      <c r="AB3" t="s">
        <v>96</v>
      </c>
      <c r="AC3" t="s">
        <v>97</v>
      </c>
      <c r="AD3" t="s">
        <v>102</v>
      </c>
      <c r="AF3" s="94" t="s">
        <v>299</v>
      </c>
      <c r="AG3" t="s">
        <v>85</v>
      </c>
      <c r="AH3" t="s">
        <v>86</v>
      </c>
      <c r="AI3" t="s">
        <v>87</v>
      </c>
      <c r="AJ3" t="s">
        <v>88</v>
      </c>
      <c r="AK3" t="s">
        <v>89</v>
      </c>
      <c r="AL3" t="s">
        <v>90</v>
      </c>
      <c r="AM3" t="s">
        <v>91</v>
      </c>
      <c r="AN3" t="s">
        <v>92</v>
      </c>
      <c r="AO3" t="s">
        <v>93</v>
      </c>
      <c r="AP3" t="s">
        <v>94</v>
      </c>
      <c r="AQ3" t="s">
        <v>95</v>
      </c>
      <c r="AR3" t="s">
        <v>96</v>
      </c>
      <c r="AS3" t="s">
        <v>97</v>
      </c>
    </row>
    <row r="4" spans="1:45" ht="14.4" customHeight="1">
      <c r="A4" s="70" t="s">
        <v>61</v>
      </c>
      <c r="B4" t="s">
        <v>3</v>
      </c>
      <c r="C4">
        <v>154.1</v>
      </c>
      <c r="D4">
        <v>155</v>
      </c>
      <c r="E4">
        <v>156.5</v>
      </c>
      <c r="F4">
        <v>160.30000000000001</v>
      </c>
      <c r="G4">
        <v>163.5</v>
      </c>
      <c r="H4">
        <v>165.2</v>
      </c>
      <c r="I4">
        <v>167.4</v>
      </c>
      <c r="J4">
        <v>169.2</v>
      </c>
      <c r="K4">
        <v>173.8</v>
      </c>
      <c r="L4">
        <v>174.4</v>
      </c>
      <c r="M4">
        <v>174.4</v>
      </c>
      <c r="N4">
        <v>173.8</v>
      </c>
      <c r="O4">
        <v>173.7</v>
      </c>
      <c r="R4" s="25">
        <f>(D4-C4)/C4</f>
        <v>5.8403634003893947E-3</v>
      </c>
      <c r="S4" s="25">
        <f t="shared" ref="S4:AC4" si="0">(E4-D4)/D4</f>
        <v>9.6774193548387101E-3</v>
      </c>
      <c r="T4" s="25">
        <f t="shared" si="0"/>
        <v>2.4281150159744483E-2</v>
      </c>
      <c r="U4" s="25">
        <f t="shared" si="0"/>
        <v>1.9962570180910719E-2</v>
      </c>
      <c r="V4" s="25">
        <f t="shared" si="0"/>
        <v>1.0397553516819502E-2</v>
      </c>
      <c r="W4" s="25">
        <f t="shared" si="0"/>
        <v>1.3317191283293082E-2</v>
      </c>
      <c r="X4" s="25">
        <f t="shared" si="0"/>
        <v>1.0752688172042909E-2</v>
      </c>
      <c r="Y4" s="25">
        <f t="shared" si="0"/>
        <v>2.7186761229314557E-2</v>
      </c>
      <c r="Z4" s="25">
        <f t="shared" si="0"/>
        <v>3.4522439585730398E-3</v>
      </c>
      <c r="AA4" s="25">
        <f t="shared" si="0"/>
        <v>0</v>
      </c>
      <c r="AB4" s="25">
        <f t="shared" si="0"/>
        <v>-3.4403669724770315E-3</v>
      </c>
      <c r="AC4" s="25">
        <f t="shared" si="0"/>
        <v>-5.7537399309564284E-4</v>
      </c>
      <c r="AD4" s="25">
        <f>($O4-$D4)/$D4</f>
        <v>0.1206451612903225</v>
      </c>
      <c r="AF4" s="94"/>
      <c r="AG4">
        <f t="shared" ref="AG4:AS4" si="1">SUM(C$4:C$12)</f>
        <v>1596.3000000000002</v>
      </c>
      <c r="AH4">
        <f t="shared" si="1"/>
        <v>1615.2999999999997</v>
      </c>
      <c r="AI4">
        <f t="shared" si="1"/>
        <v>1617.7</v>
      </c>
      <c r="AJ4">
        <f t="shared" si="1"/>
        <v>1616.9</v>
      </c>
      <c r="AK4">
        <f t="shared" si="1"/>
        <v>1624.6999999999998</v>
      </c>
      <c r="AL4">
        <f t="shared" si="1"/>
        <v>1637.6000000000001</v>
      </c>
      <c r="AM4">
        <f t="shared" si="1"/>
        <v>1636.4999999999998</v>
      </c>
      <c r="AN4">
        <f t="shared" si="1"/>
        <v>1624.4</v>
      </c>
      <c r="AO4">
        <f t="shared" si="1"/>
        <v>1632.3000000000002</v>
      </c>
      <c r="AP4">
        <f t="shared" si="1"/>
        <v>1616.8</v>
      </c>
      <c r="AQ4">
        <f t="shared" si="1"/>
        <v>1616.8999999999999</v>
      </c>
      <c r="AR4">
        <f t="shared" si="1"/>
        <v>1624.0000000000002</v>
      </c>
      <c r="AS4">
        <f t="shared" si="1"/>
        <v>1637.5</v>
      </c>
    </row>
    <row r="5" spans="1:45" ht="14.4" customHeight="1">
      <c r="A5" s="70"/>
      <c r="B5" t="s">
        <v>4</v>
      </c>
      <c r="C5">
        <v>217</v>
      </c>
      <c r="D5">
        <v>219.4</v>
      </c>
      <c r="E5">
        <v>213</v>
      </c>
      <c r="F5">
        <v>206.5</v>
      </c>
      <c r="G5">
        <v>209.2</v>
      </c>
      <c r="H5">
        <v>210.9</v>
      </c>
      <c r="I5">
        <v>209.4</v>
      </c>
      <c r="J5">
        <v>209</v>
      </c>
      <c r="K5">
        <v>210.7</v>
      </c>
      <c r="L5">
        <v>207.7</v>
      </c>
      <c r="M5">
        <v>207.7</v>
      </c>
      <c r="N5">
        <v>209.3</v>
      </c>
      <c r="O5">
        <v>214.3</v>
      </c>
      <c r="R5" s="25">
        <f t="shared" ref="R5:R51" si="2">(D5-C5)/C5</f>
        <v>1.1059907834101408E-2</v>
      </c>
      <c r="S5" s="25">
        <f t="shared" ref="S5:S51" si="3">(E5-D5)/D5</f>
        <v>-2.9170464904284436E-2</v>
      </c>
      <c r="T5" s="25">
        <f t="shared" ref="T5:T51" si="4">(F5-E5)/E5</f>
        <v>-3.0516431924882629E-2</v>
      </c>
      <c r="U5" s="25">
        <f t="shared" ref="U5:U51" si="5">(G5-F5)/F5</f>
        <v>1.3075060532687597E-2</v>
      </c>
      <c r="V5" s="25">
        <f t="shared" ref="V5:V51" si="6">(H5-G5)/G5</f>
        <v>8.1261950286807706E-3</v>
      </c>
      <c r="W5" s="25">
        <f t="shared" ref="W5:W51" si="7">(I5-H5)/H5</f>
        <v>-7.1123755334281651E-3</v>
      </c>
      <c r="X5" s="25">
        <f t="shared" ref="X5:X51" si="8">(J5-I5)/I5</f>
        <v>-1.9102196752626823E-3</v>
      </c>
      <c r="Y5" s="25">
        <f t="shared" ref="Y5:Y51" si="9">(K5-J5)/J5</f>
        <v>8.1339712918659744E-3</v>
      </c>
      <c r="Z5" s="25">
        <f t="shared" ref="Z5:Z51" si="10">(L5-K5)/K5</f>
        <v>-1.423825344091125E-2</v>
      </c>
      <c r="AA5" s="25">
        <f t="shared" ref="AA5:AA51" si="11">(M5-L5)/L5</f>
        <v>0</v>
      </c>
      <c r="AB5" s="25">
        <f t="shared" ref="AB5:AB51" si="12">(N5-M5)/M5</f>
        <v>7.7034183919115207E-3</v>
      </c>
      <c r="AC5" s="25">
        <f t="shared" ref="AC5:AC51" si="13">(O5-N5)/N5</f>
        <v>2.3889154323936932E-2</v>
      </c>
      <c r="AD5" s="25">
        <f t="shared" ref="AD5:AD51" si="14">($O5-$D5)/$D5</f>
        <v>-2.3245214220601614E-2</v>
      </c>
      <c r="AF5" s="94"/>
      <c r="AG5" s="73" t="s">
        <v>101</v>
      </c>
      <c r="AH5" s="25">
        <f>(AH4-AG4)/AG4</f>
        <v>1.1902524588109718E-2</v>
      </c>
      <c r="AI5" s="25">
        <f t="shared" ref="AI5:AS5" si="15">(AI4-AH4)/AH4</f>
        <v>1.485792112920398E-3</v>
      </c>
      <c r="AJ5" s="25">
        <f t="shared" si="15"/>
        <v>-4.9452926995113714E-4</v>
      </c>
      <c r="AK5" s="25">
        <f t="shared" si="15"/>
        <v>4.8240460139771955E-3</v>
      </c>
      <c r="AL5" s="25">
        <f t="shared" si="15"/>
        <v>7.9399273712071894E-3</v>
      </c>
      <c r="AM5" s="25">
        <f t="shared" si="15"/>
        <v>-6.7171470444575218E-4</v>
      </c>
      <c r="AN5" s="25">
        <f t="shared" si="15"/>
        <v>-7.393828292086577E-3</v>
      </c>
      <c r="AO5" s="25">
        <f t="shared" si="15"/>
        <v>4.8633341541492797E-3</v>
      </c>
      <c r="AP5" s="25">
        <f t="shared" si="15"/>
        <v>-9.4958034674999855E-3</v>
      </c>
      <c r="AQ5" s="25">
        <f t="shared" si="15"/>
        <v>6.1850569025178782E-5</v>
      </c>
      <c r="AR5" s="25">
        <f t="shared" si="15"/>
        <v>4.3911188075950059E-3</v>
      </c>
      <c r="AS5" s="25">
        <f t="shared" si="15"/>
        <v>8.312807881773257E-3</v>
      </c>
    </row>
    <row r="6" spans="1:45">
      <c r="A6" s="70"/>
      <c r="B6" t="s">
        <v>5</v>
      </c>
      <c r="C6">
        <v>162.4</v>
      </c>
      <c r="D6">
        <v>170.8</v>
      </c>
      <c r="E6">
        <v>175.2</v>
      </c>
      <c r="F6">
        <v>169.2</v>
      </c>
      <c r="G6">
        <v>169.7</v>
      </c>
      <c r="H6">
        <v>170.9</v>
      </c>
      <c r="I6">
        <v>181.4</v>
      </c>
      <c r="J6">
        <v>190.2</v>
      </c>
      <c r="K6">
        <v>194.5</v>
      </c>
      <c r="L6">
        <v>175.2</v>
      </c>
      <c r="M6">
        <v>175.2</v>
      </c>
      <c r="N6">
        <v>169.6</v>
      </c>
      <c r="O6">
        <v>173.2</v>
      </c>
      <c r="R6" s="25">
        <f t="shared" si="2"/>
        <v>5.1724137931034517E-2</v>
      </c>
      <c r="S6" s="25">
        <f t="shared" si="3"/>
        <v>2.5761124121779725E-2</v>
      </c>
      <c r="T6" s="25">
        <f t="shared" si="4"/>
        <v>-3.4246575342465758E-2</v>
      </c>
      <c r="U6" s="25">
        <f t="shared" si="5"/>
        <v>2.9550827423167852E-3</v>
      </c>
      <c r="V6" s="25">
        <f t="shared" si="6"/>
        <v>7.0713022981733478E-3</v>
      </c>
      <c r="W6" s="25">
        <f t="shared" si="7"/>
        <v>6.1439438267992974E-2</v>
      </c>
      <c r="X6" s="25">
        <f t="shared" si="8"/>
        <v>4.8511576626240255E-2</v>
      </c>
      <c r="Y6" s="25">
        <f t="shared" si="9"/>
        <v>2.2607781282860208E-2</v>
      </c>
      <c r="Z6" s="25">
        <f t="shared" si="10"/>
        <v>-9.9228791773778982E-2</v>
      </c>
      <c r="AA6" s="25">
        <f t="shared" si="11"/>
        <v>0</v>
      </c>
      <c r="AB6" s="25">
        <f t="shared" si="12"/>
        <v>-3.1963470319634674E-2</v>
      </c>
      <c r="AC6" s="25">
        <f t="shared" si="13"/>
        <v>2.122641509433959E-2</v>
      </c>
      <c r="AD6" s="25">
        <f t="shared" si="14"/>
        <v>1.4051522248243426E-2</v>
      </c>
      <c r="AG6" s="73"/>
    </row>
    <row r="7" spans="1:45">
      <c r="A7" s="70"/>
      <c r="B7" t="s">
        <v>6</v>
      </c>
      <c r="C7">
        <v>164.9</v>
      </c>
      <c r="D7">
        <v>165.8</v>
      </c>
      <c r="E7">
        <v>166.6</v>
      </c>
      <c r="F7">
        <v>168.1</v>
      </c>
      <c r="G7">
        <v>169.7</v>
      </c>
      <c r="H7">
        <v>170.9</v>
      </c>
      <c r="I7">
        <v>172.3</v>
      </c>
      <c r="J7">
        <v>173.6</v>
      </c>
      <c r="K7">
        <v>174.6</v>
      </c>
      <c r="L7">
        <v>177.3</v>
      </c>
      <c r="M7">
        <v>177.3</v>
      </c>
      <c r="N7">
        <v>178.4</v>
      </c>
      <c r="O7">
        <v>179.5</v>
      </c>
      <c r="R7" s="25">
        <f t="shared" si="2"/>
        <v>5.4578532443905741E-3</v>
      </c>
      <c r="S7" s="25">
        <f t="shared" si="3"/>
        <v>4.8250904704462173E-3</v>
      </c>
      <c r="T7" s="25">
        <f t="shared" si="4"/>
        <v>9.00360144057623E-3</v>
      </c>
      <c r="U7" s="25">
        <f t="shared" si="5"/>
        <v>9.5181439619273899E-3</v>
      </c>
      <c r="V7" s="25">
        <f t="shared" si="6"/>
        <v>7.0713022981733478E-3</v>
      </c>
      <c r="W7" s="25">
        <f t="shared" si="7"/>
        <v>8.1919251023990971E-3</v>
      </c>
      <c r="X7" s="25">
        <f t="shared" si="8"/>
        <v>7.5449796865930518E-3</v>
      </c>
      <c r="Y7" s="25">
        <f t="shared" si="9"/>
        <v>5.7603686635944703E-3</v>
      </c>
      <c r="Z7" s="25">
        <f t="shared" si="10"/>
        <v>1.5463917525773294E-2</v>
      </c>
      <c r="AA7" s="25">
        <f t="shared" si="11"/>
        <v>0</v>
      </c>
      <c r="AB7" s="25">
        <f t="shared" si="12"/>
        <v>6.2041737168640398E-3</v>
      </c>
      <c r="AC7" s="25">
        <f t="shared" si="13"/>
        <v>6.1659192825111791E-3</v>
      </c>
      <c r="AD7" s="25">
        <f t="shared" si="14"/>
        <v>8.2629674306393175E-2</v>
      </c>
      <c r="AF7" s="95" t="s">
        <v>300</v>
      </c>
      <c r="AG7">
        <f t="shared" ref="AG7:AS7" si="16">SUM(C$13:C$17)</f>
        <v>836.7</v>
      </c>
      <c r="AH7">
        <f t="shared" si="16"/>
        <v>840.90000000000009</v>
      </c>
      <c r="AI7">
        <f t="shared" si="16"/>
        <v>843.19999999999993</v>
      </c>
      <c r="AJ7">
        <f t="shared" si="16"/>
        <v>847.30000000000007</v>
      </c>
      <c r="AK7">
        <f t="shared" si="16"/>
        <v>852.1</v>
      </c>
      <c r="AL7">
        <f t="shared" si="16"/>
        <v>856</v>
      </c>
      <c r="AM7">
        <f t="shared" si="16"/>
        <v>857.19999999999993</v>
      </c>
      <c r="AN7">
        <f t="shared" si="16"/>
        <v>856.3</v>
      </c>
      <c r="AO7">
        <f t="shared" si="16"/>
        <v>858.59999999999991</v>
      </c>
      <c r="AP7">
        <f t="shared" si="16"/>
        <v>861.8</v>
      </c>
      <c r="AQ7">
        <f t="shared" si="16"/>
        <v>861.8</v>
      </c>
      <c r="AR7">
        <f t="shared" si="16"/>
        <v>866.2</v>
      </c>
      <c r="AS7">
        <f t="shared" si="16"/>
        <v>870.4</v>
      </c>
    </row>
    <row r="8" spans="1:45">
      <c r="A8" s="70"/>
      <c r="B8" t="s">
        <v>7</v>
      </c>
      <c r="C8">
        <v>202.4</v>
      </c>
      <c r="D8">
        <v>200.9</v>
      </c>
      <c r="E8">
        <v>195.8</v>
      </c>
      <c r="F8">
        <v>192.4</v>
      </c>
      <c r="G8">
        <v>188.7</v>
      </c>
      <c r="H8">
        <v>186.5</v>
      </c>
      <c r="I8">
        <v>188.9</v>
      </c>
      <c r="J8">
        <v>188.5</v>
      </c>
      <c r="K8">
        <v>187.2</v>
      </c>
      <c r="L8">
        <v>179.3</v>
      </c>
      <c r="M8">
        <v>179.2</v>
      </c>
      <c r="N8">
        <v>174.9</v>
      </c>
      <c r="O8">
        <v>170</v>
      </c>
      <c r="R8" s="25">
        <f t="shared" si="2"/>
        <v>-7.411067193675889E-3</v>
      </c>
      <c r="S8" s="25">
        <f t="shared" si="3"/>
        <v>-2.5385764061722219E-2</v>
      </c>
      <c r="T8" s="25">
        <f t="shared" si="4"/>
        <v>-1.7364657814096043E-2</v>
      </c>
      <c r="U8" s="25">
        <f t="shared" si="5"/>
        <v>-1.9230769230769319E-2</v>
      </c>
      <c r="V8" s="25">
        <f t="shared" si="6"/>
        <v>-1.1658717541070422E-2</v>
      </c>
      <c r="W8" s="25">
        <f t="shared" si="7"/>
        <v>1.286863270777483E-2</v>
      </c>
      <c r="X8" s="25">
        <f t="shared" si="8"/>
        <v>-2.1175224986765785E-3</v>
      </c>
      <c r="Y8" s="25">
        <f t="shared" si="9"/>
        <v>-6.8965517241379917E-3</v>
      </c>
      <c r="Z8" s="25">
        <f t="shared" si="10"/>
        <v>-4.2200854700854579E-2</v>
      </c>
      <c r="AA8" s="25">
        <f t="shared" si="11"/>
        <v>-5.5772448410497898E-4</v>
      </c>
      <c r="AB8" s="25">
        <f t="shared" si="12"/>
        <v>-2.3995535714285622E-2</v>
      </c>
      <c r="AC8" s="25">
        <f t="shared" si="13"/>
        <v>-2.801600914808465E-2</v>
      </c>
      <c r="AD8" s="25">
        <f t="shared" si="14"/>
        <v>-0.15380786460925835</v>
      </c>
      <c r="AF8" s="95"/>
      <c r="AG8" s="73" t="s">
        <v>101</v>
      </c>
      <c r="AH8" s="25">
        <f>(AH7-AG7)/AG7</f>
        <v>5.0197203298673904E-3</v>
      </c>
      <c r="AI8" s="25">
        <f t="shared" ref="AI8" si="17">(AI7-AH7)/AH7</f>
        <v>2.7351647044831021E-3</v>
      </c>
      <c r="AJ8" s="25">
        <f t="shared" ref="AJ8" si="18">(AJ7-AI7)/AI7</f>
        <v>4.8624288425049064E-3</v>
      </c>
      <c r="AK8" s="25">
        <f t="shared" ref="AK8" si="19">(AK7-AJ7)/AJ7</f>
        <v>5.6650536999881436E-3</v>
      </c>
      <c r="AL8" s="25">
        <f t="shared" ref="AL8" si="20">(AL7-AK7)/AK7</f>
        <v>4.5769275906583466E-3</v>
      </c>
      <c r="AM8" s="25">
        <f t="shared" ref="AM8" si="21">(AM7-AL7)/AL7</f>
        <v>1.401869158878425E-3</v>
      </c>
      <c r="AN8" s="25">
        <f t="shared" ref="AN8" si="22">(AN7-AM7)/AM7</f>
        <v>-1.0499300046663291E-3</v>
      </c>
      <c r="AO8" s="25">
        <f t="shared" ref="AO8" si="23">(AO7-AN7)/AN7</f>
        <v>2.6859745416325524E-3</v>
      </c>
      <c r="AP8" s="25">
        <f t="shared" ref="AP8" si="24">(AP7-AO7)/AO7</f>
        <v>3.726997437689315E-3</v>
      </c>
      <c r="AQ8" s="25">
        <f t="shared" ref="AQ8" si="25">(AQ7-AP7)/AP7</f>
        <v>0</v>
      </c>
      <c r="AR8" s="25">
        <f t="shared" ref="AR8" si="26">(AR7-AQ7)/AQ7</f>
        <v>5.1055929449989454E-3</v>
      </c>
      <c r="AS8" s="25">
        <f t="shared" ref="AS8" si="27">(AS7-AR7)/AR7</f>
        <v>4.8487647194642479E-3</v>
      </c>
    </row>
    <row r="9" spans="1:45">
      <c r="A9" s="70"/>
      <c r="B9" t="s">
        <v>8</v>
      </c>
      <c r="C9">
        <v>171</v>
      </c>
      <c r="D9">
        <v>169.7</v>
      </c>
      <c r="E9">
        <v>174.2</v>
      </c>
      <c r="F9">
        <v>172.9</v>
      </c>
      <c r="G9">
        <v>165.7</v>
      </c>
      <c r="H9">
        <v>163.80000000000001</v>
      </c>
      <c r="I9">
        <v>160.69999999999999</v>
      </c>
      <c r="J9">
        <v>158</v>
      </c>
      <c r="K9">
        <v>158.30000000000001</v>
      </c>
      <c r="L9">
        <v>169.5</v>
      </c>
      <c r="M9">
        <v>169.5</v>
      </c>
      <c r="N9">
        <v>176.3</v>
      </c>
      <c r="O9">
        <v>172.2</v>
      </c>
      <c r="R9" s="25">
        <f t="shared" si="2"/>
        <v>-7.6023391812866164E-3</v>
      </c>
      <c r="S9" s="25">
        <f t="shared" si="3"/>
        <v>2.6517383618149679E-2</v>
      </c>
      <c r="T9" s="25">
        <f t="shared" si="4"/>
        <v>-7.4626865671640818E-3</v>
      </c>
      <c r="U9" s="25">
        <f t="shared" si="5"/>
        <v>-4.1642567958357531E-2</v>
      </c>
      <c r="V9" s="25">
        <f t="shared" si="6"/>
        <v>-1.1466505733252729E-2</v>
      </c>
      <c r="W9" s="25">
        <f t="shared" si="7"/>
        <v>-1.8925518925519063E-2</v>
      </c>
      <c r="X9" s="25">
        <f t="shared" si="8"/>
        <v>-1.6801493466085806E-2</v>
      </c>
      <c r="Y9" s="25">
        <f t="shared" si="9"/>
        <v>1.8987341772152618E-3</v>
      </c>
      <c r="Z9" s="25">
        <f t="shared" si="10"/>
        <v>7.0751737207833149E-2</v>
      </c>
      <c r="AA9" s="25">
        <f t="shared" si="11"/>
        <v>0</v>
      </c>
      <c r="AB9" s="25">
        <f t="shared" si="12"/>
        <v>4.0117994100295054E-2</v>
      </c>
      <c r="AC9" s="25">
        <f t="shared" si="13"/>
        <v>-2.32558139534885E-2</v>
      </c>
      <c r="AD9" s="25">
        <f t="shared" si="14"/>
        <v>1.4731879787860933E-2</v>
      </c>
      <c r="AF9" s="95"/>
      <c r="AG9" s="73"/>
    </row>
    <row r="10" spans="1:45">
      <c r="A10" s="70"/>
      <c r="B10" t="s">
        <v>9</v>
      </c>
      <c r="C10">
        <v>174.9</v>
      </c>
      <c r="D10">
        <v>182.3</v>
      </c>
      <c r="E10">
        <v>182.1</v>
      </c>
      <c r="F10">
        <v>186.7</v>
      </c>
      <c r="G10">
        <v>191.8</v>
      </c>
      <c r="H10">
        <v>199.7</v>
      </c>
      <c r="I10">
        <v>183.1</v>
      </c>
      <c r="J10">
        <v>159.9</v>
      </c>
      <c r="K10">
        <v>153.9</v>
      </c>
      <c r="L10">
        <v>152.69999999999999</v>
      </c>
      <c r="M10">
        <v>152.80000000000001</v>
      </c>
      <c r="N10">
        <v>155.4</v>
      </c>
      <c r="O10">
        <v>161</v>
      </c>
      <c r="R10" s="25">
        <f t="shared" si="2"/>
        <v>4.230989136649517E-2</v>
      </c>
      <c r="S10" s="25">
        <f t="shared" si="3"/>
        <v>-1.0970927043336097E-3</v>
      </c>
      <c r="T10" s="25">
        <f t="shared" si="4"/>
        <v>2.5260845689181737E-2</v>
      </c>
      <c r="U10" s="25">
        <f t="shared" si="5"/>
        <v>2.7316550615961558E-2</v>
      </c>
      <c r="V10" s="25">
        <f t="shared" si="6"/>
        <v>4.118873826903012E-2</v>
      </c>
      <c r="W10" s="25">
        <f t="shared" si="7"/>
        <v>-8.3124687030545791E-2</v>
      </c>
      <c r="X10" s="25">
        <f t="shared" si="8"/>
        <v>-0.12670671764063349</v>
      </c>
      <c r="Y10" s="25">
        <f t="shared" si="9"/>
        <v>-3.7523452157598496E-2</v>
      </c>
      <c r="Z10" s="25">
        <f t="shared" si="10"/>
        <v>-7.7972709551658026E-3</v>
      </c>
      <c r="AA10" s="25">
        <f t="shared" si="11"/>
        <v>6.5487884741337755E-4</v>
      </c>
      <c r="AB10" s="25">
        <f t="shared" si="12"/>
        <v>1.7015706806282685E-2</v>
      </c>
      <c r="AC10" s="25">
        <f t="shared" si="13"/>
        <v>3.6036036036036001E-2</v>
      </c>
      <c r="AD10" s="25">
        <f t="shared" si="14"/>
        <v>-0.11684037301151953</v>
      </c>
    </row>
    <row r="11" spans="1:45">
      <c r="A11" s="70"/>
      <c r="B11" t="s">
        <v>10</v>
      </c>
      <c r="C11">
        <v>164.7</v>
      </c>
      <c r="D11">
        <v>164.3</v>
      </c>
      <c r="E11">
        <v>164.3</v>
      </c>
      <c r="F11">
        <v>167.2</v>
      </c>
      <c r="G11">
        <v>169.1</v>
      </c>
      <c r="H11">
        <v>169.8</v>
      </c>
      <c r="I11">
        <v>170.5</v>
      </c>
      <c r="J11">
        <v>170.8</v>
      </c>
      <c r="K11">
        <v>170.9</v>
      </c>
      <c r="L11">
        <v>171</v>
      </c>
      <c r="M11">
        <v>171.1</v>
      </c>
      <c r="N11">
        <v>173.4</v>
      </c>
      <c r="O11">
        <v>175.6</v>
      </c>
      <c r="R11" s="25">
        <f t="shared" si="2"/>
        <v>-2.4286581663629466E-3</v>
      </c>
      <c r="S11" s="25">
        <f t="shared" si="3"/>
        <v>0</v>
      </c>
      <c r="T11" s="25">
        <f t="shared" si="4"/>
        <v>1.7650639074862917E-2</v>
      </c>
      <c r="U11" s="25">
        <f t="shared" si="5"/>
        <v>1.1363636363636399E-2</v>
      </c>
      <c r="V11" s="25">
        <f t="shared" si="6"/>
        <v>4.1395623891189656E-3</v>
      </c>
      <c r="W11" s="25">
        <f t="shared" si="7"/>
        <v>4.1224970553591792E-3</v>
      </c>
      <c r="X11" s="25">
        <f t="shared" si="8"/>
        <v>1.7595307917889231E-3</v>
      </c>
      <c r="Y11" s="25">
        <f t="shared" si="9"/>
        <v>5.854800936767817E-4</v>
      </c>
      <c r="Z11" s="25">
        <f t="shared" si="10"/>
        <v>5.8513750731418557E-4</v>
      </c>
      <c r="AA11" s="25">
        <f t="shared" si="11"/>
        <v>5.8479532163739363E-4</v>
      </c>
      <c r="AB11" s="25">
        <f t="shared" si="12"/>
        <v>1.3442431326709593E-2</v>
      </c>
      <c r="AC11" s="25">
        <f t="shared" si="13"/>
        <v>1.2687427912341341E-2</v>
      </c>
      <c r="AD11" s="25">
        <f t="shared" si="14"/>
        <v>6.8776628119293873E-2</v>
      </c>
    </row>
    <row r="12" spans="1:45">
      <c r="A12" s="70"/>
      <c r="B12" t="s">
        <v>12</v>
      </c>
      <c r="C12">
        <v>184.9</v>
      </c>
      <c r="D12">
        <v>187.1</v>
      </c>
      <c r="E12">
        <v>190</v>
      </c>
      <c r="F12">
        <v>193.6</v>
      </c>
      <c r="G12">
        <v>197.3</v>
      </c>
      <c r="H12">
        <v>199.9</v>
      </c>
      <c r="I12">
        <v>202.8</v>
      </c>
      <c r="J12">
        <v>205.2</v>
      </c>
      <c r="K12">
        <v>208.4</v>
      </c>
      <c r="L12">
        <v>209.7</v>
      </c>
      <c r="M12">
        <v>209.7</v>
      </c>
      <c r="N12">
        <v>212.9</v>
      </c>
      <c r="O12">
        <v>218</v>
      </c>
      <c r="R12" s="25">
        <f t="shared" si="2"/>
        <v>1.1898323418063756E-2</v>
      </c>
      <c r="S12" s="25">
        <f t="shared" si="3"/>
        <v>1.5499732763228252E-2</v>
      </c>
      <c r="T12" s="25">
        <f t="shared" si="4"/>
        <v>1.8947368421052602E-2</v>
      </c>
      <c r="U12" s="25">
        <f t="shared" si="5"/>
        <v>1.9111570247933973E-2</v>
      </c>
      <c r="V12" s="25">
        <f t="shared" si="6"/>
        <v>1.3177901672579798E-2</v>
      </c>
      <c r="W12" s="25">
        <f t="shared" si="7"/>
        <v>1.4507253626813434E-2</v>
      </c>
      <c r="X12" s="25">
        <f t="shared" si="8"/>
        <v>1.1834319526627106E-2</v>
      </c>
      <c r="Y12" s="25">
        <f t="shared" si="9"/>
        <v>1.5594541910331468E-2</v>
      </c>
      <c r="Z12" s="25">
        <f t="shared" si="10"/>
        <v>6.2380038387715112E-3</v>
      </c>
      <c r="AA12" s="25">
        <f t="shared" si="11"/>
        <v>0</v>
      </c>
      <c r="AB12" s="25">
        <f t="shared" si="12"/>
        <v>1.5259895088221351E-2</v>
      </c>
      <c r="AC12" s="25">
        <f t="shared" si="13"/>
        <v>2.3954908407703118E-2</v>
      </c>
      <c r="AD12" s="25">
        <f t="shared" si="14"/>
        <v>0.16515232495991453</v>
      </c>
    </row>
    <row r="13" spans="1:45">
      <c r="A13" s="71" t="s">
        <v>62</v>
      </c>
      <c r="B13" t="s">
        <v>11</v>
      </c>
      <c r="C13">
        <v>119.7</v>
      </c>
      <c r="D13">
        <v>119.9</v>
      </c>
      <c r="E13">
        <v>120</v>
      </c>
      <c r="F13">
        <v>120.9</v>
      </c>
      <c r="G13">
        <v>121.6</v>
      </c>
      <c r="H13">
        <v>121.9</v>
      </c>
      <c r="I13">
        <v>122.1</v>
      </c>
      <c r="J13">
        <v>121.8</v>
      </c>
      <c r="K13">
        <v>121.1</v>
      </c>
      <c r="L13">
        <v>120</v>
      </c>
      <c r="M13">
        <v>120</v>
      </c>
      <c r="N13">
        <v>121.3</v>
      </c>
      <c r="O13">
        <v>122.7</v>
      </c>
      <c r="R13" s="25">
        <f t="shared" si="2"/>
        <v>1.6708437761069578E-3</v>
      </c>
      <c r="S13" s="25">
        <f t="shared" si="3"/>
        <v>8.3402835696408937E-4</v>
      </c>
      <c r="T13" s="25">
        <f t="shared" si="4"/>
        <v>7.5000000000000474E-3</v>
      </c>
      <c r="U13" s="25">
        <f t="shared" si="5"/>
        <v>5.7899090157153728E-3</v>
      </c>
      <c r="V13" s="25">
        <f t="shared" si="6"/>
        <v>2.4671052631579883E-3</v>
      </c>
      <c r="W13" s="25">
        <f t="shared" si="7"/>
        <v>1.640689089417462E-3</v>
      </c>
      <c r="X13" s="25">
        <f t="shared" si="8"/>
        <v>-2.457002457002434E-3</v>
      </c>
      <c r="Y13" s="25">
        <f t="shared" si="9"/>
        <v>-5.7471264367816325E-3</v>
      </c>
      <c r="Z13" s="25">
        <f t="shared" si="10"/>
        <v>-9.0834021469859156E-3</v>
      </c>
      <c r="AA13" s="25">
        <f t="shared" si="11"/>
        <v>0</v>
      </c>
      <c r="AB13" s="25">
        <f t="shared" si="12"/>
        <v>1.0833333333333309E-2</v>
      </c>
      <c r="AC13" s="25">
        <f t="shared" si="13"/>
        <v>1.1541632316570533E-2</v>
      </c>
      <c r="AD13" s="25">
        <f t="shared" si="14"/>
        <v>2.3352793994995805E-2</v>
      </c>
    </row>
    <row r="14" spans="1:45">
      <c r="A14" s="71"/>
      <c r="B14" t="s">
        <v>13</v>
      </c>
      <c r="C14">
        <v>167.1</v>
      </c>
      <c r="D14">
        <v>167.9</v>
      </c>
      <c r="E14">
        <v>168.4</v>
      </c>
      <c r="F14">
        <v>168.8</v>
      </c>
      <c r="G14">
        <v>169.4</v>
      </c>
      <c r="H14">
        <v>169.9</v>
      </c>
      <c r="I14">
        <v>170.4</v>
      </c>
      <c r="J14">
        <v>171</v>
      </c>
      <c r="K14">
        <v>171.4</v>
      </c>
      <c r="L14">
        <v>172.3</v>
      </c>
      <c r="M14">
        <v>172.3</v>
      </c>
      <c r="N14">
        <v>172.9</v>
      </c>
      <c r="O14">
        <v>173.4</v>
      </c>
      <c r="R14" s="25">
        <f t="shared" si="2"/>
        <v>4.7875523638540481E-3</v>
      </c>
      <c r="S14" s="25">
        <f t="shared" si="3"/>
        <v>2.9779630732578916E-3</v>
      </c>
      <c r="T14" s="25">
        <f t="shared" si="4"/>
        <v>2.3752969121140478E-3</v>
      </c>
      <c r="U14" s="25">
        <f t="shared" si="5"/>
        <v>3.5545023696682125E-3</v>
      </c>
      <c r="V14" s="25">
        <f t="shared" si="6"/>
        <v>2.9515938606847697E-3</v>
      </c>
      <c r="W14" s="25">
        <f t="shared" si="7"/>
        <v>2.942907592701589E-3</v>
      </c>
      <c r="X14" s="25">
        <f t="shared" si="8"/>
        <v>3.521126760563347E-3</v>
      </c>
      <c r="Y14" s="25">
        <f t="shared" si="9"/>
        <v>2.339181286549741E-3</v>
      </c>
      <c r="Z14" s="25">
        <f t="shared" si="10"/>
        <v>5.2508751458576761E-3</v>
      </c>
      <c r="AA14" s="25">
        <f t="shared" si="11"/>
        <v>0</v>
      </c>
      <c r="AB14" s="25">
        <f t="shared" si="12"/>
        <v>3.4822983168891135E-3</v>
      </c>
      <c r="AC14" s="25">
        <f t="shared" si="13"/>
        <v>2.8918449971081549E-3</v>
      </c>
      <c r="AD14" s="25">
        <f t="shared" si="14"/>
        <v>3.2757593805836809E-2</v>
      </c>
    </row>
    <row r="15" spans="1:45">
      <c r="A15" s="71"/>
      <c r="B15" t="s">
        <v>14</v>
      </c>
      <c r="C15">
        <v>182.5</v>
      </c>
      <c r="D15">
        <v>183.9</v>
      </c>
      <c r="E15">
        <v>185.2</v>
      </c>
      <c r="F15">
        <v>186.3</v>
      </c>
      <c r="G15">
        <v>187.4</v>
      </c>
      <c r="H15">
        <v>188.3</v>
      </c>
      <c r="I15">
        <v>189.5</v>
      </c>
      <c r="J15">
        <v>190.3</v>
      </c>
      <c r="K15">
        <v>191.2</v>
      </c>
      <c r="L15">
        <v>193</v>
      </c>
      <c r="M15">
        <v>193</v>
      </c>
      <c r="N15">
        <v>193.5</v>
      </c>
      <c r="O15">
        <v>194.2</v>
      </c>
      <c r="R15" s="25">
        <f t="shared" si="2"/>
        <v>7.6712328767123599E-3</v>
      </c>
      <c r="S15" s="25">
        <f t="shared" si="3"/>
        <v>7.0690592713430287E-3</v>
      </c>
      <c r="T15" s="25">
        <f t="shared" si="4"/>
        <v>5.9395248380130824E-3</v>
      </c>
      <c r="U15" s="25">
        <f t="shared" si="5"/>
        <v>5.9044551798174676E-3</v>
      </c>
      <c r="V15" s="25">
        <f t="shared" si="6"/>
        <v>4.8025613660619302E-3</v>
      </c>
      <c r="W15" s="25">
        <f t="shared" si="7"/>
        <v>6.3728093467869812E-3</v>
      </c>
      <c r="X15" s="25">
        <f t="shared" si="8"/>
        <v>4.2216358839050729E-3</v>
      </c>
      <c r="Y15" s="25">
        <f t="shared" si="9"/>
        <v>4.7293746715710832E-3</v>
      </c>
      <c r="Z15" s="25">
        <f t="shared" si="10"/>
        <v>9.4142259414226534E-3</v>
      </c>
      <c r="AA15" s="25">
        <f t="shared" si="11"/>
        <v>0</v>
      </c>
      <c r="AB15" s="25">
        <f t="shared" si="12"/>
        <v>2.5906735751295338E-3</v>
      </c>
      <c r="AC15" s="25">
        <f t="shared" si="13"/>
        <v>3.6175710594314658E-3</v>
      </c>
      <c r="AD15" s="25">
        <f t="shared" si="14"/>
        <v>5.6008700380641561E-2</v>
      </c>
    </row>
    <row r="16" spans="1:45">
      <c r="A16" s="71"/>
      <c r="B16" t="s">
        <v>15</v>
      </c>
      <c r="C16">
        <v>173.3</v>
      </c>
      <c r="D16">
        <v>174.9</v>
      </c>
      <c r="E16">
        <v>175</v>
      </c>
      <c r="F16">
        <v>176.3</v>
      </c>
      <c r="G16">
        <v>177.8</v>
      </c>
      <c r="H16">
        <v>179.6</v>
      </c>
      <c r="I16">
        <v>178.3</v>
      </c>
      <c r="J16">
        <v>175.9</v>
      </c>
      <c r="K16">
        <v>176.7</v>
      </c>
      <c r="L16">
        <v>177</v>
      </c>
      <c r="M16">
        <v>177</v>
      </c>
      <c r="N16">
        <v>177.9</v>
      </c>
      <c r="O16">
        <v>179.1</v>
      </c>
      <c r="R16" s="25">
        <f t="shared" si="2"/>
        <v>9.2325447201384546E-3</v>
      </c>
      <c r="S16" s="25">
        <f t="shared" si="3"/>
        <v>5.7175528873638828E-4</v>
      </c>
      <c r="T16" s="25">
        <f t="shared" si="4"/>
        <v>7.4285714285714935E-3</v>
      </c>
      <c r="U16" s="25">
        <f t="shared" si="5"/>
        <v>8.5082246171298923E-3</v>
      </c>
      <c r="V16" s="25">
        <f t="shared" si="6"/>
        <v>1.0123734533183255E-2</v>
      </c>
      <c r="W16" s="25">
        <f t="shared" si="7"/>
        <v>-7.2383073496658295E-3</v>
      </c>
      <c r="X16" s="25">
        <f t="shared" si="8"/>
        <v>-1.3460459899046581E-2</v>
      </c>
      <c r="Y16" s="25">
        <f t="shared" si="9"/>
        <v>4.5480386583284984E-3</v>
      </c>
      <c r="Z16" s="25">
        <f t="shared" si="10"/>
        <v>1.6977928692700134E-3</v>
      </c>
      <c r="AA16" s="25">
        <f t="shared" si="11"/>
        <v>0</v>
      </c>
      <c r="AB16" s="25">
        <f t="shared" si="12"/>
        <v>5.0847457627118961E-3</v>
      </c>
      <c r="AC16" s="25">
        <f t="shared" si="13"/>
        <v>6.7453625632377095E-3</v>
      </c>
      <c r="AD16" s="25">
        <f t="shared" si="14"/>
        <v>2.4013722126929607E-2</v>
      </c>
    </row>
    <row r="17" spans="1:45">
      <c r="A17" s="71"/>
      <c r="B17" t="s">
        <v>16</v>
      </c>
      <c r="C17">
        <v>194.1</v>
      </c>
      <c r="D17">
        <v>194.3</v>
      </c>
      <c r="E17">
        <v>194.6</v>
      </c>
      <c r="F17">
        <v>195</v>
      </c>
      <c r="G17">
        <v>195.9</v>
      </c>
      <c r="H17">
        <v>196.3</v>
      </c>
      <c r="I17">
        <v>196.9</v>
      </c>
      <c r="J17">
        <v>197.3</v>
      </c>
      <c r="K17">
        <v>198.2</v>
      </c>
      <c r="L17">
        <v>199.5</v>
      </c>
      <c r="M17">
        <v>199.5</v>
      </c>
      <c r="N17">
        <v>200.6</v>
      </c>
      <c r="O17">
        <v>201</v>
      </c>
      <c r="R17" s="25">
        <f t="shared" si="2"/>
        <v>1.0303967027306391E-3</v>
      </c>
      <c r="S17" s="25">
        <f t="shared" si="3"/>
        <v>1.5440041173442251E-3</v>
      </c>
      <c r="T17" s="25">
        <f t="shared" si="4"/>
        <v>2.0554984583761853E-3</v>
      </c>
      <c r="U17" s="25">
        <f t="shared" si="5"/>
        <v>4.6153846153846444E-3</v>
      </c>
      <c r="V17" s="25">
        <f t="shared" si="6"/>
        <v>2.0418580908627142E-3</v>
      </c>
      <c r="W17" s="25">
        <f t="shared" si="7"/>
        <v>3.0565461029036897E-3</v>
      </c>
      <c r="X17" s="25">
        <f t="shared" si="8"/>
        <v>2.031488065007647E-3</v>
      </c>
      <c r="Y17" s="25">
        <f t="shared" si="9"/>
        <v>4.5615813482005937E-3</v>
      </c>
      <c r="Z17" s="25">
        <f t="shared" si="10"/>
        <v>6.5590312815338621E-3</v>
      </c>
      <c r="AA17" s="25">
        <f t="shared" si="11"/>
        <v>0</v>
      </c>
      <c r="AB17" s="25">
        <f t="shared" si="12"/>
        <v>5.5137844611528536E-3</v>
      </c>
      <c r="AC17" s="25">
        <f t="shared" si="13"/>
        <v>1.9940179461615439E-3</v>
      </c>
      <c r="AD17" s="25">
        <f t="shared" si="14"/>
        <v>3.4482758620689592E-2</v>
      </c>
    </row>
    <row r="18" spans="1:45">
      <c r="AD18" s="25"/>
    </row>
    <row r="19" spans="1:45" ht="14.4" customHeight="1">
      <c r="B19" s="75" t="s">
        <v>30</v>
      </c>
      <c r="C19" s="75"/>
      <c r="D19" s="75"/>
      <c r="E19" s="75"/>
      <c r="F19" s="75"/>
      <c r="G19" s="75"/>
      <c r="H19" s="75"/>
      <c r="I19" s="75"/>
      <c r="J19" s="75"/>
      <c r="K19" s="75"/>
      <c r="L19" s="75"/>
      <c r="M19" s="75"/>
      <c r="N19" s="75"/>
      <c r="O19" s="75"/>
      <c r="AD19" s="25"/>
    </row>
    <row r="20" spans="1:45" ht="14.4" customHeight="1">
      <c r="B20" s="75"/>
      <c r="C20" s="75"/>
      <c r="D20" s="75"/>
      <c r="E20" s="75"/>
      <c r="F20" s="75"/>
      <c r="G20" s="75"/>
      <c r="H20" s="75"/>
      <c r="I20" s="75"/>
      <c r="J20" s="75"/>
      <c r="K20" s="75"/>
      <c r="L20" s="75"/>
      <c r="M20" s="75"/>
      <c r="N20" s="75"/>
      <c r="O20" s="75"/>
      <c r="AD20" s="25"/>
    </row>
    <row r="21" spans="1:45">
      <c r="A21" s="70" t="s">
        <v>61</v>
      </c>
      <c r="B21" t="s">
        <v>3</v>
      </c>
      <c r="C21">
        <v>152.9</v>
      </c>
      <c r="D21">
        <v>153.80000000000001</v>
      </c>
      <c r="E21">
        <v>155.19999999999999</v>
      </c>
      <c r="F21">
        <v>159.5</v>
      </c>
      <c r="G21">
        <v>162.9</v>
      </c>
      <c r="H21">
        <v>164.7</v>
      </c>
      <c r="I21">
        <v>166.9</v>
      </c>
      <c r="J21">
        <v>168.8</v>
      </c>
      <c r="K21">
        <v>174</v>
      </c>
      <c r="L21">
        <v>174.2</v>
      </c>
      <c r="M21">
        <v>174.3</v>
      </c>
      <c r="N21">
        <v>173.3</v>
      </c>
      <c r="O21">
        <v>173.2</v>
      </c>
      <c r="R21" s="25">
        <f t="shared" si="2"/>
        <v>5.8862001308044847E-3</v>
      </c>
      <c r="S21" s="25">
        <f t="shared" si="3"/>
        <v>9.102730819245626E-3</v>
      </c>
      <c r="T21" s="25">
        <f t="shared" si="4"/>
        <v>2.7706185567010384E-2</v>
      </c>
      <c r="U21" s="25">
        <f t="shared" si="5"/>
        <v>2.1316614420062732E-2</v>
      </c>
      <c r="V21" s="25">
        <f t="shared" si="6"/>
        <v>1.1049723756905973E-2</v>
      </c>
      <c r="W21" s="25">
        <f t="shared" si="7"/>
        <v>1.3357619914997069E-2</v>
      </c>
      <c r="X21" s="25">
        <f t="shared" si="8"/>
        <v>1.1384062312762167E-2</v>
      </c>
      <c r="Y21" s="25">
        <f t="shared" si="9"/>
        <v>3.0805687203791399E-2</v>
      </c>
      <c r="Z21" s="25">
        <f t="shared" si="10"/>
        <v>1.1494252873562566E-3</v>
      </c>
      <c r="AA21" s="25">
        <f t="shared" si="11"/>
        <v>5.7405281285891356E-4</v>
      </c>
      <c r="AB21" s="25">
        <f t="shared" si="12"/>
        <v>-5.737234652897303E-3</v>
      </c>
      <c r="AC21" s="25">
        <f t="shared" si="13"/>
        <v>-5.7703404500878666E-4</v>
      </c>
      <c r="AD21" s="25">
        <f t="shared" si="14"/>
        <v>0.12613784135240558</v>
      </c>
      <c r="AF21" s="94" t="s">
        <v>299</v>
      </c>
      <c r="AG21">
        <f t="shared" ref="AG21:AS21" si="28">SUM(C$21:C$29)</f>
        <v>1583.5</v>
      </c>
      <c r="AH21">
        <f t="shared" si="28"/>
        <v>1600.7</v>
      </c>
      <c r="AI21">
        <f t="shared" si="28"/>
        <v>1603.1999999999998</v>
      </c>
      <c r="AJ21">
        <f t="shared" si="28"/>
        <v>1602.8999999999999</v>
      </c>
      <c r="AK21">
        <f t="shared" si="28"/>
        <v>1611.3</v>
      </c>
      <c r="AL21">
        <f t="shared" si="28"/>
        <v>1624.6</v>
      </c>
      <c r="AM21">
        <f t="shared" si="28"/>
        <v>1626.2999999999997</v>
      </c>
      <c r="AN21">
        <f t="shared" si="28"/>
        <v>1617</v>
      </c>
      <c r="AO21">
        <f t="shared" si="28"/>
        <v>1622.5000000000002</v>
      </c>
      <c r="AP21">
        <f t="shared" si="28"/>
        <v>1604.3</v>
      </c>
      <c r="AQ21">
        <f t="shared" si="28"/>
        <v>1604.4</v>
      </c>
      <c r="AR21">
        <f t="shared" si="28"/>
        <v>1609.6</v>
      </c>
      <c r="AS21">
        <f t="shared" si="28"/>
        <v>1622.2000000000003</v>
      </c>
    </row>
    <row r="22" spans="1:45">
      <c r="A22" s="70"/>
      <c r="B22" t="s">
        <v>4</v>
      </c>
      <c r="C22">
        <v>214.7</v>
      </c>
      <c r="D22">
        <v>217.2</v>
      </c>
      <c r="E22">
        <v>210.8</v>
      </c>
      <c r="F22">
        <v>204.1</v>
      </c>
      <c r="G22">
        <v>206.7</v>
      </c>
      <c r="H22">
        <v>208.8</v>
      </c>
      <c r="I22">
        <v>207.2</v>
      </c>
      <c r="J22">
        <v>206.9</v>
      </c>
      <c r="K22">
        <v>208.3</v>
      </c>
      <c r="L22">
        <v>205.2</v>
      </c>
      <c r="M22">
        <v>205.2</v>
      </c>
      <c r="N22">
        <v>206.9</v>
      </c>
      <c r="O22">
        <v>211.5</v>
      </c>
      <c r="R22" s="25">
        <f t="shared" si="2"/>
        <v>1.1644154634373545E-2</v>
      </c>
      <c r="S22" s="25">
        <f t="shared" si="3"/>
        <v>-2.9465930018416103E-2</v>
      </c>
      <c r="T22" s="25">
        <f t="shared" si="4"/>
        <v>-3.1783681214421329E-2</v>
      </c>
      <c r="U22" s="25">
        <f t="shared" si="5"/>
        <v>1.2738853503184686E-2</v>
      </c>
      <c r="V22" s="25">
        <f t="shared" si="6"/>
        <v>1.0159651669085742E-2</v>
      </c>
      <c r="W22" s="25">
        <f t="shared" si="7"/>
        <v>-7.6628352490422545E-3</v>
      </c>
      <c r="X22" s="25">
        <f t="shared" si="8"/>
        <v>-1.4478764478763656E-3</v>
      </c>
      <c r="Y22" s="25">
        <f t="shared" si="9"/>
        <v>6.7665538907685143E-3</v>
      </c>
      <c r="Z22" s="25">
        <f t="shared" si="10"/>
        <v>-1.4882381180989066E-2</v>
      </c>
      <c r="AA22" s="25">
        <f t="shared" si="11"/>
        <v>0</v>
      </c>
      <c r="AB22" s="25">
        <f t="shared" si="12"/>
        <v>8.2846003898636306E-3</v>
      </c>
      <c r="AC22" s="25">
        <f t="shared" si="13"/>
        <v>2.2232962783953574E-2</v>
      </c>
      <c r="AD22" s="25">
        <f t="shared" si="14"/>
        <v>-2.6243093922651884E-2</v>
      </c>
      <c r="AF22" s="94"/>
      <c r="AG22" s="73" t="s">
        <v>101</v>
      </c>
      <c r="AH22" s="25">
        <f>(AH21-AG21)/AG21</f>
        <v>1.0862014524786892E-2</v>
      </c>
      <c r="AI22" s="25">
        <f t="shared" ref="AI22" si="29">(AI21-AH21)/AH21</f>
        <v>1.5618167051913367E-3</v>
      </c>
      <c r="AJ22" s="25">
        <f t="shared" ref="AJ22" si="30">(AJ21-AI21)/AI21</f>
        <v>-1.8712574850296567E-4</v>
      </c>
      <c r="AK22" s="25">
        <f t="shared" ref="AK22" si="31">(AK21-AJ21)/AJ21</f>
        <v>5.2405015908666116E-3</v>
      </c>
      <c r="AL22" s="25">
        <f t="shared" ref="AL22" si="32">(AL21-AK21)/AK21</f>
        <v>8.254204679451347E-3</v>
      </c>
      <c r="AM22" s="25">
        <f t="shared" ref="AM22" si="33">(AM21-AL21)/AL21</f>
        <v>1.0464114243504976E-3</v>
      </c>
      <c r="AN22" s="25">
        <f t="shared" ref="AN22" si="34">(AN21-AM21)/AM21</f>
        <v>-5.7185021213796523E-3</v>
      </c>
      <c r="AO22" s="25">
        <f t="shared" ref="AO22" si="35">(AO21-AN21)/AN21</f>
        <v>3.4013605442178279E-3</v>
      </c>
      <c r="AP22" s="25">
        <f t="shared" ref="AP22" si="36">(AP21-AO21)/AO21</f>
        <v>-1.1217257318952401E-2</v>
      </c>
      <c r="AQ22" s="25">
        <f t="shared" ref="AQ22" si="37">(AQ21-AP21)/AP21</f>
        <v>6.2332481456171804E-5</v>
      </c>
      <c r="AR22" s="25">
        <f t="shared" ref="AR22" si="38">(AR21-AQ21)/AQ21</f>
        <v>3.2410870107204052E-3</v>
      </c>
      <c r="AS22" s="25">
        <f t="shared" ref="AS22" si="39">(AS21-AR21)/AR21</f>
        <v>7.8280318091453558E-3</v>
      </c>
    </row>
    <row r="23" spans="1:45">
      <c r="A23" s="70"/>
      <c r="B23" t="s">
        <v>5</v>
      </c>
      <c r="C23">
        <v>161.4</v>
      </c>
      <c r="D23">
        <v>169.6</v>
      </c>
      <c r="E23">
        <v>174.3</v>
      </c>
      <c r="F23">
        <v>168.3</v>
      </c>
      <c r="G23">
        <v>169</v>
      </c>
      <c r="H23">
        <v>170.3</v>
      </c>
      <c r="I23">
        <v>180.2</v>
      </c>
      <c r="J23">
        <v>189.1</v>
      </c>
      <c r="K23">
        <v>192.9</v>
      </c>
      <c r="L23">
        <v>173.9</v>
      </c>
      <c r="M23">
        <v>173.9</v>
      </c>
      <c r="N23">
        <v>167.9</v>
      </c>
      <c r="O23">
        <v>171</v>
      </c>
      <c r="R23" s="25">
        <f t="shared" si="2"/>
        <v>5.0805452292441065E-2</v>
      </c>
      <c r="S23" s="25">
        <f t="shared" si="3"/>
        <v>2.7712264150943498E-2</v>
      </c>
      <c r="T23" s="25">
        <f t="shared" si="4"/>
        <v>-3.4423407917383818E-2</v>
      </c>
      <c r="U23" s="25">
        <f t="shared" si="5"/>
        <v>4.1592394533570328E-3</v>
      </c>
      <c r="V23" s="25">
        <f t="shared" si="6"/>
        <v>7.6923076923077595E-3</v>
      </c>
      <c r="W23" s="25">
        <f t="shared" si="7"/>
        <v>5.8132706987668682E-2</v>
      </c>
      <c r="X23" s="25">
        <f t="shared" si="8"/>
        <v>4.9389567147613798E-2</v>
      </c>
      <c r="Y23" s="25">
        <f t="shared" si="9"/>
        <v>2.009518773135913E-2</v>
      </c>
      <c r="Z23" s="25">
        <f t="shared" si="10"/>
        <v>-9.8496630378434424E-2</v>
      </c>
      <c r="AA23" s="25">
        <f t="shared" si="11"/>
        <v>0</v>
      </c>
      <c r="AB23" s="25">
        <f t="shared" si="12"/>
        <v>-3.4502587694077054E-2</v>
      </c>
      <c r="AC23" s="25">
        <f t="shared" si="13"/>
        <v>1.8463371054198895E-2</v>
      </c>
      <c r="AD23" s="25">
        <f t="shared" si="14"/>
        <v>8.2547169811321101E-3</v>
      </c>
      <c r="AF23" s="94"/>
      <c r="AG23" s="73"/>
    </row>
    <row r="24" spans="1:45">
      <c r="A24" s="70"/>
      <c r="B24" t="s">
        <v>6</v>
      </c>
      <c r="C24">
        <v>164.6</v>
      </c>
      <c r="D24">
        <v>165.4</v>
      </c>
      <c r="E24">
        <v>166.3</v>
      </c>
      <c r="F24">
        <v>167.9</v>
      </c>
      <c r="G24">
        <v>169.5</v>
      </c>
      <c r="H24">
        <v>170.9</v>
      </c>
      <c r="I24">
        <v>172.3</v>
      </c>
      <c r="J24">
        <v>173.4</v>
      </c>
      <c r="K24">
        <v>174.3</v>
      </c>
      <c r="L24">
        <v>177</v>
      </c>
      <c r="M24">
        <v>177</v>
      </c>
      <c r="N24">
        <v>178.2</v>
      </c>
      <c r="O24">
        <v>179.6</v>
      </c>
      <c r="R24" s="25">
        <f t="shared" si="2"/>
        <v>4.8602673147023776E-3</v>
      </c>
      <c r="S24" s="25">
        <f t="shared" si="3"/>
        <v>5.4413542926239761E-3</v>
      </c>
      <c r="T24" s="25">
        <f t="shared" si="4"/>
        <v>9.6211665664461474E-3</v>
      </c>
      <c r="U24" s="25">
        <f t="shared" si="5"/>
        <v>9.5294818344252193E-3</v>
      </c>
      <c r="V24" s="25">
        <f t="shared" si="6"/>
        <v>8.2595870206490004E-3</v>
      </c>
      <c r="W24" s="25">
        <f t="shared" si="7"/>
        <v>8.1919251023990971E-3</v>
      </c>
      <c r="X24" s="25">
        <f t="shared" si="8"/>
        <v>6.3842135809634021E-3</v>
      </c>
      <c r="Y24" s="25">
        <f t="shared" si="9"/>
        <v>5.1903114186851538E-3</v>
      </c>
      <c r="Z24" s="25">
        <f t="shared" si="10"/>
        <v>1.5490533562822654E-2</v>
      </c>
      <c r="AA24" s="25">
        <f t="shared" si="11"/>
        <v>0</v>
      </c>
      <c r="AB24" s="25">
        <f t="shared" si="12"/>
        <v>6.7796610169490882E-3</v>
      </c>
      <c r="AC24" s="25">
        <f t="shared" si="13"/>
        <v>7.8563411896745549E-3</v>
      </c>
      <c r="AD24" s="25">
        <f t="shared" si="14"/>
        <v>8.5852478839177682E-2</v>
      </c>
    </row>
    <row r="25" spans="1:45">
      <c r="A25" s="70"/>
      <c r="B25" t="s">
        <v>7</v>
      </c>
      <c r="C25">
        <v>209.9</v>
      </c>
      <c r="D25">
        <v>208.1</v>
      </c>
      <c r="E25">
        <v>202.2</v>
      </c>
      <c r="F25">
        <v>198.1</v>
      </c>
      <c r="G25">
        <v>194.1</v>
      </c>
      <c r="H25">
        <v>191.6</v>
      </c>
      <c r="I25">
        <v>194</v>
      </c>
      <c r="J25">
        <v>193.9</v>
      </c>
      <c r="K25">
        <v>192.6</v>
      </c>
      <c r="L25">
        <v>183.4</v>
      </c>
      <c r="M25">
        <v>183.3</v>
      </c>
      <c r="N25">
        <v>178.5</v>
      </c>
      <c r="O25">
        <v>173.3</v>
      </c>
      <c r="R25" s="25">
        <f t="shared" si="2"/>
        <v>-8.5755121486422638E-3</v>
      </c>
      <c r="S25" s="25">
        <f t="shared" si="3"/>
        <v>-2.8351753964440202E-2</v>
      </c>
      <c r="T25" s="25">
        <f t="shared" si="4"/>
        <v>-2.0276953511374849E-2</v>
      </c>
      <c r="U25" s="25">
        <f t="shared" si="5"/>
        <v>-2.0191822311963654E-2</v>
      </c>
      <c r="V25" s="25">
        <f t="shared" si="6"/>
        <v>-1.2879958784131892E-2</v>
      </c>
      <c r="W25" s="25">
        <f t="shared" si="7"/>
        <v>1.2526096033402953E-2</v>
      </c>
      <c r="X25" s="25">
        <f t="shared" si="8"/>
        <v>-5.1546391752574393E-4</v>
      </c>
      <c r="Y25" s="25">
        <f t="shared" si="9"/>
        <v>-6.7044868488912394E-3</v>
      </c>
      <c r="Z25" s="25">
        <f t="shared" si="10"/>
        <v>-4.7767393561786026E-2</v>
      </c>
      <c r="AA25" s="25">
        <f t="shared" si="11"/>
        <v>-5.4525627044707916E-4</v>
      </c>
      <c r="AB25" s="25">
        <f t="shared" si="12"/>
        <v>-2.61865793780688E-2</v>
      </c>
      <c r="AC25" s="25">
        <f t="shared" si="13"/>
        <v>-2.913165266106436E-2</v>
      </c>
      <c r="AD25" s="25">
        <f t="shared" si="14"/>
        <v>-0.16722729456991822</v>
      </c>
      <c r="AF25" s="95" t="s">
        <v>300</v>
      </c>
      <c r="AG25">
        <f t="shared" ref="AG25:AS25" si="40">SUM(C$30:C$34)</f>
        <v>836.19999999999993</v>
      </c>
      <c r="AH25">
        <f t="shared" si="40"/>
        <v>840.49999999999989</v>
      </c>
      <c r="AI25">
        <f t="shared" si="40"/>
        <v>842.5</v>
      </c>
      <c r="AJ25">
        <f t="shared" si="40"/>
        <v>846.59999999999991</v>
      </c>
      <c r="AK25">
        <f t="shared" si="40"/>
        <v>851</v>
      </c>
      <c r="AL25">
        <f t="shared" si="40"/>
        <v>854.8</v>
      </c>
      <c r="AM25">
        <f t="shared" si="40"/>
        <v>856.9</v>
      </c>
      <c r="AN25">
        <f t="shared" si="40"/>
        <v>856</v>
      </c>
      <c r="AO25">
        <f t="shared" si="40"/>
        <v>857.6</v>
      </c>
      <c r="AP25">
        <f t="shared" si="40"/>
        <v>859.7</v>
      </c>
      <c r="AQ25">
        <f t="shared" si="40"/>
        <v>859.80000000000007</v>
      </c>
      <c r="AR25">
        <f t="shared" si="40"/>
        <v>864.1</v>
      </c>
      <c r="AS25">
        <f t="shared" si="40"/>
        <v>868.4</v>
      </c>
    </row>
    <row r="26" spans="1:45">
      <c r="A26" s="70"/>
      <c r="B26" t="s">
        <v>8</v>
      </c>
      <c r="C26">
        <v>168</v>
      </c>
      <c r="D26">
        <v>165.8</v>
      </c>
      <c r="E26">
        <v>169.6</v>
      </c>
      <c r="F26">
        <v>169.2</v>
      </c>
      <c r="G26">
        <v>164.1</v>
      </c>
      <c r="H26">
        <v>162.19999999999999</v>
      </c>
      <c r="I26">
        <v>159.1</v>
      </c>
      <c r="J26">
        <v>156.69999999999999</v>
      </c>
      <c r="K26">
        <v>156.30000000000001</v>
      </c>
      <c r="L26">
        <v>167.2</v>
      </c>
      <c r="M26">
        <v>167.2</v>
      </c>
      <c r="N26">
        <v>173.7</v>
      </c>
      <c r="O26">
        <v>169</v>
      </c>
      <c r="R26" s="25">
        <f t="shared" si="2"/>
        <v>-1.3095238095238028E-2</v>
      </c>
      <c r="S26" s="25">
        <f t="shared" si="3"/>
        <v>2.2919179734619918E-2</v>
      </c>
      <c r="T26" s="25">
        <f t="shared" si="4"/>
        <v>-2.3584905660377696E-3</v>
      </c>
      <c r="U26" s="25">
        <f t="shared" si="5"/>
        <v>-3.0141843971631173E-2</v>
      </c>
      <c r="V26" s="25">
        <f t="shared" si="6"/>
        <v>-1.1578305911029894E-2</v>
      </c>
      <c r="W26" s="25">
        <f t="shared" si="7"/>
        <v>-1.9112207151664579E-2</v>
      </c>
      <c r="X26" s="25">
        <f t="shared" si="8"/>
        <v>-1.5084852294154657E-2</v>
      </c>
      <c r="Y26" s="25">
        <f t="shared" si="9"/>
        <v>-2.5526483726865173E-3</v>
      </c>
      <c r="Z26" s="25">
        <f t="shared" si="10"/>
        <v>6.973768394113869E-2</v>
      </c>
      <c r="AA26" s="25">
        <f t="shared" si="11"/>
        <v>0</v>
      </c>
      <c r="AB26" s="25">
        <f t="shared" si="12"/>
        <v>3.8875598086124404E-2</v>
      </c>
      <c r="AC26" s="25">
        <f t="shared" si="13"/>
        <v>-2.7058146229130622E-2</v>
      </c>
      <c r="AD26" s="25">
        <f t="shared" si="14"/>
        <v>1.9300361881785213E-2</v>
      </c>
      <c r="AF26" s="95"/>
      <c r="AG26" s="73" t="s">
        <v>101</v>
      </c>
      <c r="AH26" s="25">
        <f>(AH25-AG25)/AG25</f>
        <v>5.1423104520449117E-3</v>
      </c>
      <c r="AI26" s="25">
        <f t="shared" ref="AI26" si="41">(AI25-AH25)/AH25</f>
        <v>2.3795359904819915E-3</v>
      </c>
      <c r="AJ26" s="25">
        <f t="shared" ref="AJ26" si="42">(AJ25-AI25)/AI25</f>
        <v>4.8664688427298621E-3</v>
      </c>
      <c r="AK26" s="25">
        <f t="shared" ref="AK26" si="43">(AK25-AJ25)/AJ25</f>
        <v>5.1972596267423708E-3</v>
      </c>
      <c r="AL26" s="25">
        <f t="shared" ref="AL26" si="44">(AL25-AK25)/AK25</f>
        <v>4.465334900117455E-3</v>
      </c>
      <c r="AM26" s="25">
        <f t="shared" ref="AM26" si="45">(AM25-AL25)/AL25</f>
        <v>2.456715021057584E-3</v>
      </c>
      <c r="AN26" s="25">
        <f t="shared" ref="AN26" si="46">(AN25-AM25)/AM25</f>
        <v>-1.0502975843155295E-3</v>
      </c>
      <c r="AO26" s="25">
        <f t="shared" ref="AO26" si="47">(AO25-AN25)/AN25</f>
        <v>1.8691588785046994E-3</v>
      </c>
      <c r="AP26" s="25">
        <f t="shared" ref="AP26" si="48">(AP25-AO25)/AO25</f>
        <v>2.4486940298507729E-3</v>
      </c>
      <c r="AQ26" s="25">
        <f t="shared" ref="AQ26" si="49">(AQ25-AP25)/AP25</f>
        <v>1.1631964638830143E-4</v>
      </c>
      <c r="AR26" s="25">
        <f t="shared" ref="AR26" si="50">(AR25-AQ25)/AQ25</f>
        <v>5.0011630611769648E-3</v>
      </c>
      <c r="AS26" s="25">
        <f t="shared" ref="AS26" si="51">(AS25-AR25)/AR25</f>
        <v>4.9762758939936981E-3</v>
      </c>
    </row>
    <row r="27" spans="1:45">
      <c r="A27" s="70"/>
      <c r="B27" t="s">
        <v>9</v>
      </c>
      <c r="C27">
        <v>160.4</v>
      </c>
      <c r="D27">
        <v>167.3</v>
      </c>
      <c r="E27">
        <v>168.6</v>
      </c>
      <c r="F27">
        <v>173.1</v>
      </c>
      <c r="G27">
        <v>176.9</v>
      </c>
      <c r="H27">
        <v>184.8</v>
      </c>
      <c r="I27">
        <v>171.6</v>
      </c>
      <c r="J27">
        <v>150.19999999999999</v>
      </c>
      <c r="K27">
        <v>142.9</v>
      </c>
      <c r="L27">
        <v>140.9</v>
      </c>
      <c r="M27">
        <v>140.9</v>
      </c>
      <c r="N27">
        <v>142.80000000000001</v>
      </c>
      <c r="O27">
        <v>148.69999999999999</v>
      </c>
      <c r="R27" s="25">
        <f t="shared" si="2"/>
        <v>4.3017456359102278E-2</v>
      </c>
      <c r="S27" s="25">
        <f t="shared" si="3"/>
        <v>7.770472205618547E-3</v>
      </c>
      <c r="T27" s="25">
        <f t="shared" si="4"/>
        <v>2.6690391459074734E-2</v>
      </c>
      <c r="U27" s="25">
        <f t="shared" si="5"/>
        <v>2.1952628538417167E-2</v>
      </c>
      <c r="V27" s="25">
        <f t="shared" si="6"/>
        <v>4.4657998869417778E-2</v>
      </c>
      <c r="W27" s="25">
        <f t="shared" si="7"/>
        <v>-7.1428571428571522E-2</v>
      </c>
      <c r="X27" s="25">
        <f t="shared" si="8"/>
        <v>-0.12470862470862475</v>
      </c>
      <c r="Y27" s="25">
        <f t="shared" si="9"/>
        <v>-4.8601864181091768E-2</v>
      </c>
      <c r="Z27" s="25">
        <f t="shared" si="10"/>
        <v>-1.3995801259622112E-2</v>
      </c>
      <c r="AA27" s="25">
        <f t="shared" si="11"/>
        <v>0</v>
      </c>
      <c r="AB27" s="25">
        <f t="shared" si="12"/>
        <v>1.3484740951029138E-2</v>
      </c>
      <c r="AC27" s="25">
        <f t="shared" si="13"/>
        <v>4.1316526610644097E-2</v>
      </c>
      <c r="AD27" s="25">
        <f t="shared" si="14"/>
        <v>-0.11117752540346695</v>
      </c>
      <c r="AF27" s="95"/>
      <c r="AG27" s="73"/>
    </row>
    <row r="28" spans="1:45">
      <c r="A28" s="70"/>
      <c r="B28" t="s">
        <v>10</v>
      </c>
      <c r="C28">
        <v>165</v>
      </c>
      <c r="D28">
        <v>164.6</v>
      </c>
      <c r="E28">
        <v>164.4</v>
      </c>
      <c r="F28">
        <v>167.1</v>
      </c>
      <c r="G28">
        <v>169</v>
      </c>
      <c r="H28">
        <v>169.7</v>
      </c>
      <c r="I28">
        <v>170.2</v>
      </c>
      <c r="J28">
        <v>170.5</v>
      </c>
      <c r="K28">
        <v>170.7</v>
      </c>
      <c r="L28">
        <v>170.4</v>
      </c>
      <c r="M28">
        <v>170.5</v>
      </c>
      <c r="N28">
        <v>172.8</v>
      </c>
      <c r="O28">
        <v>174.9</v>
      </c>
      <c r="R28" s="25">
        <f t="shared" si="2"/>
        <v>-2.4242424242424585E-3</v>
      </c>
      <c r="S28" s="25">
        <f t="shared" si="3"/>
        <v>-1.2150668286755081E-3</v>
      </c>
      <c r="T28" s="25">
        <f t="shared" si="4"/>
        <v>1.6423357664233508E-2</v>
      </c>
      <c r="U28" s="25">
        <f t="shared" si="5"/>
        <v>1.1370436864153236E-2</v>
      </c>
      <c r="V28" s="25">
        <f t="shared" si="6"/>
        <v>4.1420118343194591E-3</v>
      </c>
      <c r="W28" s="25">
        <f t="shared" si="7"/>
        <v>2.9463759575721863E-3</v>
      </c>
      <c r="X28" s="25">
        <f t="shared" si="8"/>
        <v>1.7626321974148729E-3</v>
      </c>
      <c r="Y28" s="25">
        <f t="shared" si="9"/>
        <v>1.173020527859171E-3</v>
      </c>
      <c r="Z28" s="25">
        <f t="shared" si="10"/>
        <v>-1.7574692442881251E-3</v>
      </c>
      <c r="AA28" s="25">
        <f t="shared" si="11"/>
        <v>5.8685446009386333E-4</v>
      </c>
      <c r="AB28" s="25">
        <f t="shared" si="12"/>
        <v>1.3489736070381298E-2</v>
      </c>
      <c r="AC28" s="25">
        <f t="shared" si="13"/>
        <v>1.2152777777777743E-2</v>
      </c>
      <c r="AD28" s="25">
        <f t="shared" si="14"/>
        <v>6.2575941676792299E-2</v>
      </c>
    </row>
    <row r="29" spans="1:45">
      <c r="A29" s="70"/>
      <c r="B29" t="s">
        <v>12</v>
      </c>
      <c r="C29">
        <v>186.6</v>
      </c>
      <c r="D29">
        <v>188.9</v>
      </c>
      <c r="E29">
        <v>191.8</v>
      </c>
      <c r="F29">
        <v>195.6</v>
      </c>
      <c r="G29">
        <v>199.1</v>
      </c>
      <c r="H29">
        <v>201.6</v>
      </c>
      <c r="I29">
        <v>204.8</v>
      </c>
      <c r="J29">
        <v>207.5</v>
      </c>
      <c r="K29">
        <v>210.5</v>
      </c>
      <c r="L29">
        <v>212.1</v>
      </c>
      <c r="M29">
        <v>212.1</v>
      </c>
      <c r="N29">
        <v>215.5</v>
      </c>
      <c r="O29">
        <v>221</v>
      </c>
      <c r="R29" s="25">
        <f t="shared" si="2"/>
        <v>1.2325830653804992E-2</v>
      </c>
      <c r="S29" s="25">
        <f t="shared" si="3"/>
        <v>1.5352038115405005E-2</v>
      </c>
      <c r="T29" s="25">
        <f t="shared" si="4"/>
        <v>1.981230448383724E-2</v>
      </c>
      <c r="U29" s="25">
        <f t="shared" si="5"/>
        <v>1.7893660531697341E-2</v>
      </c>
      <c r="V29" s="25">
        <f t="shared" si="6"/>
        <v>1.2556504269211451E-2</v>
      </c>
      <c r="W29" s="25">
        <f t="shared" si="7"/>
        <v>1.5873015873015959E-2</v>
      </c>
      <c r="X29" s="25">
        <f t="shared" si="8"/>
        <v>1.3183593749999944E-2</v>
      </c>
      <c r="Y29" s="25">
        <f t="shared" si="9"/>
        <v>1.4457831325301205E-2</v>
      </c>
      <c r="Z29" s="25">
        <f t="shared" si="10"/>
        <v>7.6009501187648187E-3</v>
      </c>
      <c r="AA29" s="25">
        <f t="shared" si="11"/>
        <v>0</v>
      </c>
      <c r="AB29" s="25">
        <f t="shared" si="12"/>
        <v>1.6030174446016059E-2</v>
      </c>
      <c r="AC29" s="25">
        <f t="shared" si="13"/>
        <v>2.5522041763341066E-2</v>
      </c>
      <c r="AD29" s="25">
        <f t="shared" si="14"/>
        <v>0.16993118051879297</v>
      </c>
    </row>
    <row r="30" spans="1:45">
      <c r="A30" s="71" t="s">
        <v>62</v>
      </c>
      <c r="B30" t="s">
        <v>11</v>
      </c>
      <c r="C30">
        <v>118.9</v>
      </c>
      <c r="D30">
        <v>119.1</v>
      </c>
      <c r="E30">
        <v>119.2</v>
      </c>
      <c r="F30">
        <v>120.2</v>
      </c>
      <c r="G30">
        <v>120.8</v>
      </c>
      <c r="H30">
        <v>121.1</v>
      </c>
      <c r="I30">
        <v>121.5</v>
      </c>
      <c r="J30">
        <v>121.2</v>
      </c>
      <c r="K30">
        <v>120.3</v>
      </c>
      <c r="L30">
        <v>119.1</v>
      </c>
      <c r="M30">
        <v>119.1</v>
      </c>
      <c r="N30">
        <v>120.4</v>
      </c>
      <c r="O30">
        <v>121.9</v>
      </c>
      <c r="R30" s="25">
        <f t="shared" si="2"/>
        <v>1.6820857863750094E-3</v>
      </c>
      <c r="S30" s="25">
        <f t="shared" si="3"/>
        <v>8.3963056255254855E-4</v>
      </c>
      <c r="T30" s="25">
        <f t="shared" si="4"/>
        <v>8.389261744966443E-3</v>
      </c>
      <c r="U30" s="25">
        <f t="shared" si="5"/>
        <v>4.9916805324458757E-3</v>
      </c>
      <c r="V30" s="25">
        <f t="shared" si="6"/>
        <v>2.4834437086092482E-3</v>
      </c>
      <c r="W30" s="25">
        <f t="shared" si="7"/>
        <v>3.3030553261767606E-3</v>
      </c>
      <c r="X30" s="25">
        <f t="shared" si="8"/>
        <v>-2.4691358024691123E-3</v>
      </c>
      <c r="Y30" s="25">
        <f t="shared" si="9"/>
        <v>-7.4257425742574722E-3</v>
      </c>
      <c r="Z30" s="25">
        <f t="shared" si="10"/>
        <v>-9.9750623441396749E-3</v>
      </c>
      <c r="AA30" s="25">
        <f t="shared" si="11"/>
        <v>0</v>
      </c>
      <c r="AB30" s="25">
        <f t="shared" si="12"/>
        <v>1.0915197313182296E-2</v>
      </c>
      <c r="AC30" s="25">
        <f t="shared" si="13"/>
        <v>1.2458471760797342E-2</v>
      </c>
      <c r="AD30" s="25">
        <f t="shared" si="14"/>
        <v>2.350965575146945E-2</v>
      </c>
    </row>
    <row r="31" spans="1:45">
      <c r="A31" s="71"/>
      <c r="B31" t="s">
        <v>13</v>
      </c>
      <c r="C31">
        <v>173.2</v>
      </c>
      <c r="D31">
        <v>174.2</v>
      </c>
      <c r="E31">
        <v>174.5</v>
      </c>
      <c r="F31">
        <v>174.8</v>
      </c>
      <c r="G31">
        <v>175.4</v>
      </c>
      <c r="H31">
        <v>175.8</v>
      </c>
      <c r="I31">
        <v>176.4</v>
      </c>
      <c r="J31">
        <v>176.8</v>
      </c>
      <c r="K31">
        <v>176.9</v>
      </c>
      <c r="L31">
        <v>177.6</v>
      </c>
      <c r="M31">
        <v>177.6</v>
      </c>
      <c r="N31">
        <v>178.2</v>
      </c>
      <c r="O31">
        <v>178.7</v>
      </c>
      <c r="R31" s="25">
        <f t="shared" si="2"/>
        <v>5.7736720554272519E-3</v>
      </c>
      <c r="S31" s="25">
        <f t="shared" si="3"/>
        <v>1.7221584385764144E-3</v>
      </c>
      <c r="T31" s="25">
        <f t="shared" si="4"/>
        <v>1.7191977077364547E-3</v>
      </c>
      <c r="U31" s="25">
        <f t="shared" si="5"/>
        <v>3.4324942791761686E-3</v>
      </c>
      <c r="V31" s="25">
        <f t="shared" si="6"/>
        <v>2.2805017103763149E-3</v>
      </c>
      <c r="W31" s="25">
        <f t="shared" si="7"/>
        <v>3.412969283276418E-3</v>
      </c>
      <c r="X31" s="25">
        <f t="shared" si="8"/>
        <v>2.2675736961451569E-3</v>
      </c>
      <c r="Y31" s="25">
        <f t="shared" si="9"/>
        <v>5.6561085972847464E-4</v>
      </c>
      <c r="Z31" s="25">
        <f t="shared" si="10"/>
        <v>3.9570378745053059E-3</v>
      </c>
      <c r="AA31" s="25">
        <f t="shared" si="11"/>
        <v>0</v>
      </c>
      <c r="AB31" s="25">
        <f t="shared" si="12"/>
        <v>3.3783783783783465E-3</v>
      </c>
      <c r="AC31" s="25">
        <f t="shared" si="13"/>
        <v>2.8058361391694727E-3</v>
      </c>
      <c r="AD31" s="25">
        <f t="shared" si="14"/>
        <v>2.5832376578645237E-2</v>
      </c>
    </row>
    <row r="32" spans="1:45">
      <c r="A32" s="71"/>
      <c r="B32" t="s">
        <v>14</v>
      </c>
      <c r="C32">
        <v>180.4</v>
      </c>
      <c r="D32">
        <v>181.9</v>
      </c>
      <c r="E32">
        <v>183.1</v>
      </c>
      <c r="F32">
        <v>184</v>
      </c>
      <c r="G32">
        <v>184.8</v>
      </c>
      <c r="H32">
        <v>185.6</v>
      </c>
      <c r="I32">
        <v>186.9</v>
      </c>
      <c r="J32">
        <v>187.7</v>
      </c>
      <c r="K32">
        <v>188.5</v>
      </c>
      <c r="L32">
        <v>189.9</v>
      </c>
      <c r="M32">
        <v>189.9</v>
      </c>
      <c r="N32">
        <v>190.5</v>
      </c>
      <c r="O32">
        <v>191.1</v>
      </c>
      <c r="R32" s="25">
        <f t="shared" si="2"/>
        <v>8.3148558758314849E-3</v>
      </c>
      <c r="S32" s="25">
        <f t="shared" si="3"/>
        <v>6.5970313358987825E-3</v>
      </c>
      <c r="T32" s="25">
        <f t="shared" si="4"/>
        <v>4.9153468050246079E-3</v>
      </c>
      <c r="U32" s="25">
        <f t="shared" si="5"/>
        <v>4.3478260869565834E-3</v>
      </c>
      <c r="V32" s="25">
        <f t="shared" si="6"/>
        <v>4.3290043290042362E-3</v>
      </c>
      <c r="W32" s="25">
        <f t="shared" si="7"/>
        <v>7.0043103448276479E-3</v>
      </c>
      <c r="X32" s="25">
        <f t="shared" si="8"/>
        <v>4.2803638309255373E-3</v>
      </c>
      <c r="Y32" s="25">
        <f t="shared" si="9"/>
        <v>4.2621204049014989E-3</v>
      </c>
      <c r="Z32" s="25">
        <f t="shared" si="10"/>
        <v>7.4270557029178022E-3</v>
      </c>
      <c r="AA32" s="25">
        <f t="shared" si="11"/>
        <v>0</v>
      </c>
      <c r="AB32" s="25">
        <f t="shared" si="12"/>
        <v>3.1595576619273002E-3</v>
      </c>
      <c r="AC32" s="25">
        <f t="shared" si="13"/>
        <v>3.1496062992125685E-3</v>
      </c>
      <c r="AD32" s="25">
        <f t="shared" si="14"/>
        <v>5.0577240241891086E-2</v>
      </c>
    </row>
    <row r="33" spans="1:45">
      <c r="A33" s="71"/>
      <c r="B33" t="s">
        <v>15</v>
      </c>
      <c r="C33">
        <v>170.8</v>
      </c>
      <c r="D33">
        <v>172.4</v>
      </c>
      <c r="E33">
        <v>172.5</v>
      </c>
      <c r="F33">
        <v>173.9</v>
      </c>
      <c r="G33">
        <v>175.5</v>
      </c>
      <c r="H33">
        <v>177.4</v>
      </c>
      <c r="I33">
        <v>176.6</v>
      </c>
      <c r="J33">
        <v>174.4</v>
      </c>
      <c r="K33">
        <v>175</v>
      </c>
      <c r="L33">
        <v>174.8</v>
      </c>
      <c r="M33">
        <v>174.8</v>
      </c>
      <c r="N33">
        <v>175.5</v>
      </c>
      <c r="O33">
        <v>176.8</v>
      </c>
      <c r="R33" s="25">
        <f t="shared" si="2"/>
        <v>9.3676814988290051E-3</v>
      </c>
      <c r="S33" s="25">
        <f t="shared" si="3"/>
        <v>5.80046403712264E-4</v>
      </c>
      <c r="T33" s="25">
        <f t="shared" si="4"/>
        <v>8.1159420289855407E-3</v>
      </c>
      <c r="U33" s="25">
        <f t="shared" si="5"/>
        <v>9.2006900517538487E-3</v>
      </c>
      <c r="V33" s="25">
        <f t="shared" si="6"/>
        <v>1.0826210826210859E-2</v>
      </c>
      <c r="W33" s="25">
        <f t="shared" si="7"/>
        <v>-4.5095828635851824E-3</v>
      </c>
      <c r="X33" s="25">
        <f t="shared" si="8"/>
        <v>-1.2457531143827796E-2</v>
      </c>
      <c r="Y33" s="25">
        <f t="shared" si="9"/>
        <v>3.4403669724770315E-3</v>
      </c>
      <c r="Z33" s="25">
        <f t="shared" si="10"/>
        <v>-1.1428571428570779E-3</v>
      </c>
      <c r="AA33" s="25">
        <f t="shared" si="11"/>
        <v>0</v>
      </c>
      <c r="AB33" s="25">
        <f t="shared" si="12"/>
        <v>4.0045766590388367E-3</v>
      </c>
      <c r="AC33" s="25">
        <f t="shared" si="13"/>
        <v>7.4074074074074719E-3</v>
      </c>
      <c r="AD33" s="25">
        <f t="shared" si="14"/>
        <v>2.5522041763341101E-2</v>
      </c>
    </row>
    <row r="34" spans="1:45">
      <c r="A34" s="71"/>
      <c r="B34" t="s">
        <v>16</v>
      </c>
      <c r="C34">
        <v>192.9</v>
      </c>
      <c r="D34">
        <v>192.9</v>
      </c>
      <c r="E34">
        <v>193.2</v>
      </c>
      <c r="F34">
        <v>193.7</v>
      </c>
      <c r="G34">
        <v>194.5</v>
      </c>
      <c r="H34">
        <v>194.9</v>
      </c>
      <c r="I34">
        <v>195.5</v>
      </c>
      <c r="J34">
        <v>195.9</v>
      </c>
      <c r="K34">
        <v>196.9</v>
      </c>
      <c r="L34">
        <v>198.3</v>
      </c>
      <c r="M34">
        <v>198.4</v>
      </c>
      <c r="N34">
        <v>199.5</v>
      </c>
      <c r="O34">
        <v>199.9</v>
      </c>
      <c r="R34" s="25">
        <f t="shared" si="2"/>
        <v>0</v>
      </c>
      <c r="S34" s="25">
        <f t="shared" si="3"/>
        <v>1.5552099533436129E-3</v>
      </c>
      <c r="T34" s="25">
        <f t="shared" si="4"/>
        <v>2.587991718426501E-3</v>
      </c>
      <c r="U34" s="25">
        <f t="shared" si="5"/>
        <v>4.1300980898296927E-3</v>
      </c>
      <c r="V34" s="25">
        <f t="shared" si="6"/>
        <v>2.0565552699229085E-3</v>
      </c>
      <c r="W34" s="25">
        <f t="shared" si="7"/>
        <v>3.0785017957926848E-3</v>
      </c>
      <c r="X34" s="25">
        <f t="shared" si="8"/>
        <v>2.0460358056266273E-3</v>
      </c>
      <c r="Y34" s="25">
        <f t="shared" si="9"/>
        <v>5.1046452271567124E-3</v>
      </c>
      <c r="Z34" s="25">
        <f t="shared" si="10"/>
        <v>7.1102082275266917E-3</v>
      </c>
      <c r="AA34" s="25">
        <f t="shared" si="11"/>
        <v>5.0428643469487802E-4</v>
      </c>
      <c r="AB34" s="25">
        <f t="shared" si="12"/>
        <v>5.5443548387096482E-3</v>
      </c>
      <c r="AC34" s="25">
        <f t="shared" si="13"/>
        <v>2.0050125313283494E-3</v>
      </c>
      <c r="AD34" s="25">
        <f t="shared" si="14"/>
        <v>3.6288232244686365E-2</v>
      </c>
    </row>
    <row r="35" spans="1:45">
      <c r="AD35" s="25"/>
    </row>
    <row r="36" spans="1:45">
      <c r="B36" s="76" t="s">
        <v>33</v>
      </c>
      <c r="C36" s="76"/>
      <c r="D36" s="76"/>
      <c r="E36" s="76"/>
      <c r="F36" s="76"/>
      <c r="G36" s="76"/>
      <c r="H36" s="76"/>
      <c r="I36" s="76"/>
      <c r="J36" s="76"/>
      <c r="K36" s="76"/>
      <c r="L36" s="76"/>
      <c r="M36" s="76"/>
      <c r="N36" s="76"/>
      <c r="O36" s="76"/>
      <c r="AD36" s="25"/>
    </row>
    <row r="37" spans="1:45">
      <c r="B37" s="76"/>
      <c r="C37" s="76"/>
      <c r="D37" s="76"/>
      <c r="E37" s="76"/>
      <c r="F37" s="76"/>
      <c r="G37" s="76"/>
      <c r="H37" s="76"/>
      <c r="I37" s="76"/>
      <c r="J37" s="76"/>
      <c r="K37" s="76"/>
      <c r="L37" s="76"/>
      <c r="M37" s="76"/>
      <c r="N37" s="76"/>
      <c r="O37" s="76"/>
      <c r="AD37" s="25"/>
    </row>
    <row r="38" spans="1:45">
      <c r="A38" s="70" t="s">
        <v>61</v>
      </c>
      <c r="B38" t="s">
        <v>3</v>
      </c>
      <c r="C38">
        <v>156.69999999999999</v>
      </c>
      <c r="D38">
        <v>157.5</v>
      </c>
      <c r="E38">
        <v>159.30000000000001</v>
      </c>
      <c r="F38">
        <v>162.1</v>
      </c>
      <c r="G38">
        <v>164.9</v>
      </c>
      <c r="H38">
        <v>166.4</v>
      </c>
      <c r="I38">
        <v>168.4</v>
      </c>
      <c r="J38">
        <v>170.2</v>
      </c>
      <c r="K38">
        <v>173.3</v>
      </c>
      <c r="L38">
        <v>174.7</v>
      </c>
      <c r="M38">
        <v>174.7</v>
      </c>
      <c r="N38">
        <v>174.8</v>
      </c>
      <c r="O38">
        <v>174.7</v>
      </c>
      <c r="R38" s="25">
        <f t="shared" si="2"/>
        <v>5.105296745373398E-3</v>
      </c>
      <c r="S38" s="25">
        <f t="shared" si="3"/>
        <v>1.1428571428571501E-2</v>
      </c>
      <c r="T38" s="25">
        <f t="shared" si="4"/>
        <v>1.7576898932831028E-2</v>
      </c>
      <c r="U38" s="25">
        <f t="shared" si="5"/>
        <v>1.7273288093769348E-2</v>
      </c>
      <c r="V38" s="25">
        <f t="shared" si="6"/>
        <v>9.0964220739842318E-3</v>
      </c>
      <c r="W38" s="25">
        <f t="shared" si="7"/>
        <v>1.2019230769230768E-2</v>
      </c>
      <c r="X38" s="25">
        <f t="shared" si="8"/>
        <v>1.0688836104512963E-2</v>
      </c>
      <c r="Y38" s="25">
        <f t="shared" si="9"/>
        <v>1.821386603995313E-2</v>
      </c>
      <c r="Z38" s="25">
        <f t="shared" si="10"/>
        <v>8.078476630121045E-3</v>
      </c>
      <c r="AA38" s="25">
        <f t="shared" si="11"/>
        <v>0</v>
      </c>
      <c r="AB38" s="25">
        <f t="shared" si="12"/>
        <v>5.7240984544947189E-4</v>
      </c>
      <c r="AC38" s="25">
        <f t="shared" si="13"/>
        <v>-5.7208237986283023E-4</v>
      </c>
      <c r="AD38" s="25">
        <f t="shared" si="14"/>
        <v>0.10920634920634914</v>
      </c>
      <c r="AF38" s="94" t="s">
        <v>299</v>
      </c>
      <c r="AG38">
        <f t="shared" ref="AG38:AS38" si="52">SUM(C$38:C$46)</f>
        <v>1620.1000000000001</v>
      </c>
      <c r="AH38">
        <f t="shared" si="52"/>
        <v>1641.3999999999999</v>
      </c>
      <c r="AI38">
        <f t="shared" si="52"/>
        <v>1643.2</v>
      </c>
      <c r="AJ38">
        <f t="shared" si="52"/>
        <v>1641.6999999999998</v>
      </c>
      <c r="AK38">
        <f t="shared" si="52"/>
        <v>1650</v>
      </c>
      <c r="AL38">
        <f t="shared" si="52"/>
        <v>1662.5000000000002</v>
      </c>
      <c r="AM38">
        <f t="shared" si="52"/>
        <v>1655.1999999999998</v>
      </c>
      <c r="AN38">
        <f t="shared" si="52"/>
        <v>1638</v>
      </c>
      <c r="AO38">
        <f t="shared" si="52"/>
        <v>1650</v>
      </c>
      <c r="AP38">
        <f t="shared" si="52"/>
        <v>1639.0999999999997</v>
      </c>
      <c r="AQ38">
        <f t="shared" si="52"/>
        <v>1639.1999999999998</v>
      </c>
      <c r="AR38">
        <f t="shared" si="52"/>
        <v>1650.0000000000002</v>
      </c>
      <c r="AS38">
        <f t="shared" si="52"/>
        <v>1664.2</v>
      </c>
    </row>
    <row r="39" spans="1:45">
      <c r="A39" s="70"/>
      <c r="B39" t="s">
        <v>4</v>
      </c>
      <c r="C39">
        <v>221.2</v>
      </c>
      <c r="D39">
        <v>223.4</v>
      </c>
      <c r="E39">
        <v>217.1</v>
      </c>
      <c r="F39">
        <v>210.9</v>
      </c>
      <c r="G39">
        <v>213.7</v>
      </c>
      <c r="H39">
        <v>214.9</v>
      </c>
      <c r="I39">
        <v>213.4</v>
      </c>
      <c r="J39">
        <v>212.9</v>
      </c>
      <c r="K39">
        <v>215.2</v>
      </c>
      <c r="L39">
        <v>212.2</v>
      </c>
      <c r="M39">
        <v>212.2</v>
      </c>
      <c r="N39">
        <v>213.7</v>
      </c>
      <c r="O39">
        <v>219.4</v>
      </c>
      <c r="R39" s="25">
        <f t="shared" si="2"/>
        <v>9.9457504520796443E-3</v>
      </c>
      <c r="S39" s="25">
        <f t="shared" si="3"/>
        <v>-2.8200537153088682E-2</v>
      </c>
      <c r="T39" s="25">
        <f t="shared" si="4"/>
        <v>-2.8558268079226113E-2</v>
      </c>
      <c r="U39" s="25">
        <f t="shared" si="5"/>
        <v>1.3276434329065827E-2</v>
      </c>
      <c r="V39" s="25">
        <f t="shared" si="6"/>
        <v>5.6153486195602113E-3</v>
      </c>
      <c r="W39" s="25">
        <f t="shared" si="7"/>
        <v>-6.9799906933457421E-3</v>
      </c>
      <c r="X39" s="25">
        <f t="shared" si="8"/>
        <v>-2.3430178069353325E-3</v>
      </c>
      <c r="Y39" s="25">
        <f t="shared" si="9"/>
        <v>1.0803193987787613E-2</v>
      </c>
      <c r="Z39" s="25">
        <f t="shared" si="10"/>
        <v>-1.3940520446096656E-2</v>
      </c>
      <c r="AA39" s="25">
        <f t="shared" si="11"/>
        <v>0</v>
      </c>
      <c r="AB39" s="25">
        <f t="shared" si="12"/>
        <v>7.068803016022621E-3</v>
      </c>
      <c r="AC39" s="25">
        <f t="shared" si="13"/>
        <v>2.6672905942910705E-2</v>
      </c>
      <c r="AD39" s="25">
        <f t="shared" si="14"/>
        <v>-1.7905102954341987E-2</v>
      </c>
      <c r="AF39" s="94"/>
      <c r="AG39" s="73" t="s">
        <v>101</v>
      </c>
      <c r="AH39" s="25">
        <f>(AH38-AG38)/AG38</f>
        <v>1.3147336584161302E-2</v>
      </c>
      <c r="AI39" s="25">
        <f t="shared" ref="AI39" si="53">(AI38-AH38)/AH38</f>
        <v>1.0966248324602061E-3</v>
      </c>
      <c r="AJ39" s="25">
        <f t="shared" ref="AJ39" si="54">(AJ38-AI38)/AI38</f>
        <v>-9.1285296981513349E-4</v>
      </c>
      <c r="AK39" s="25">
        <f t="shared" ref="AK39" si="55">(AK38-AJ38)/AJ38</f>
        <v>5.0557349089359709E-3</v>
      </c>
      <c r="AL39" s="25">
        <f t="shared" ref="AL39" si="56">(AL38-AK38)/AK38</f>
        <v>7.5757575757577139E-3</v>
      </c>
      <c r="AM39" s="25">
        <f t="shared" ref="AM39" si="57">(AM38-AL38)/AL38</f>
        <v>-4.3909774436092681E-3</v>
      </c>
      <c r="AN39" s="25">
        <f t="shared" ref="AN39" si="58">(AN38-AM38)/AM38</f>
        <v>-1.039149347510864E-2</v>
      </c>
      <c r="AO39" s="25">
        <f t="shared" ref="AO39" si="59">(AO38-AN38)/AN38</f>
        <v>7.326007326007326E-3</v>
      </c>
      <c r="AP39" s="25">
        <f t="shared" ref="AP39" si="60">(AP38-AO38)/AO38</f>
        <v>-6.6060606060607992E-3</v>
      </c>
      <c r="AQ39" s="25">
        <f t="shared" ref="AQ39" si="61">(AQ38-AP38)/AP38</f>
        <v>6.1009090354546055E-5</v>
      </c>
      <c r="AR39" s="25">
        <f t="shared" ref="AR39" si="62">(AR38-AQ38)/AQ38</f>
        <v>6.5885797950222119E-3</v>
      </c>
      <c r="AS39" s="25">
        <f t="shared" ref="AS39" si="63">(AS38-AR38)/AR38</f>
        <v>8.6060606060604939E-3</v>
      </c>
    </row>
    <row r="40" spans="1:45">
      <c r="A40" s="70"/>
      <c r="B40" t="s">
        <v>5</v>
      </c>
      <c r="C40">
        <v>164.1</v>
      </c>
      <c r="D40">
        <v>172.8</v>
      </c>
      <c r="E40">
        <v>176.6</v>
      </c>
      <c r="F40">
        <v>170.6</v>
      </c>
      <c r="G40">
        <v>170.9</v>
      </c>
      <c r="H40">
        <v>171.9</v>
      </c>
      <c r="I40">
        <v>183.2</v>
      </c>
      <c r="J40">
        <v>191.9</v>
      </c>
      <c r="K40">
        <v>197</v>
      </c>
      <c r="L40">
        <v>177.2</v>
      </c>
      <c r="M40">
        <v>177.2</v>
      </c>
      <c r="N40">
        <v>172.4</v>
      </c>
      <c r="O40">
        <v>176.7</v>
      </c>
      <c r="R40" s="25">
        <f t="shared" si="2"/>
        <v>5.3016453382084203E-2</v>
      </c>
      <c r="S40" s="25">
        <f t="shared" si="3"/>
        <v>2.1990740740740641E-2</v>
      </c>
      <c r="T40" s="25">
        <f t="shared" si="4"/>
        <v>-3.3975084937712348E-2</v>
      </c>
      <c r="U40" s="25">
        <f t="shared" si="5"/>
        <v>1.7584994138335954E-3</v>
      </c>
      <c r="V40" s="25">
        <f t="shared" si="6"/>
        <v>5.8513750731421883E-3</v>
      </c>
      <c r="W40" s="25">
        <f t="shared" si="7"/>
        <v>6.5735892961023751E-2</v>
      </c>
      <c r="X40" s="25">
        <f t="shared" si="8"/>
        <v>4.7489082969432411E-2</v>
      </c>
      <c r="Y40" s="25">
        <f t="shared" si="9"/>
        <v>2.6576341844710756E-2</v>
      </c>
      <c r="Z40" s="25">
        <f t="shared" si="10"/>
        <v>-0.10050761421319802</v>
      </c>
      <c r="AA40" s="25">
        <f t="shared" si="11"/>
        <v>0</v>
      </c>
      <c r="AB40" s="25">
        <f t="shared" si="12"/>
        <v>-2.7088036117381396E-2</v>
      </c>
      <c r="AC40" s="25">
        <f t="shared" si="13"/>
        <v>2.4941995359628672E-2</v>
      </c>
      <c r="AD40" s="25">
        <f t="shared" si="14"/>
        <v>2.2569444444444312E-2</v>
      </c>
      <c r="AF40" s="94"/>
      <c r="AG40" s="73"/>
    </row>
    <row r="41" spans="1:45">
      <c r="A41" s="70"/>
      <c r="B41" t="s">
        <v>6</v>
      </c>
      <c r="C41">
        <v>165.4</v>
      </c>
      <c r="D41">
        <v>166.4</v>
      </c>
      <c r="E41">
        <v>167.1</v>
      </c>
      <c r="F41">
        <v>168.4</v>
      </c>
      <c r="G41">
        <v>170.1</v>
      </c>
      <c r="H41">
        <v>171</v>
      </c>
      <c r="I41">
        <v>172.3</v>
      </c>
      <c r="J41">
        <v>173.9</v>
      </c>
      <c r="K41">
        <v>175.2</v>
      </c>
      <c r="L41">
        <v>177.9</v>
      </c>
      <c r="M41">
        <v>177.9</v>
      </c>
      <c r="N41">
        <v>178.8</v>
      </c>
      <c r="O41">
        <v>179.4</v>
      </c>
      <c r="R41" s="25">
        <f t="shared" si="2"/>
        <v>6.0459492140266021E-3</v>
      </c>
      <c r="S41" s="25">
        <f t="shared" si="3"/>
        <v>4.2067307692307005E-3</v>
      </c>
      <c r="T41" s="25">
        <f t="shared" si="4"/>
        <v>7.7797725912627852E-3</v>
      </c>
      <c r="U41" s="25">
        <f t="shared" si="5"/>
        <v>1.0095011876484494E-2</v>
      </c>
      <c r="V41" s="25">
        <f t="shared" si="6"/>
        <v>5.2910052910053245E-3</v>
      </c>
      <c r="W41" s="25">
        <f t="shared" si="7"/>
        <v>7.6023391812866164E-3</v>
      </c>
      <c r="X41" s="25">
        <f t="shared" si="8"/>
        <v>9.286128845037692E-3</v>
      </c>
      <c r="Y41" s="25">
        <f t="shared" si="9"/>
        <v>7.4755606670499301E-3</v>
      </c>
      <c r="Z41" s="25">
        <f t="shared" si="10"/>
        <v>1.5410958904109687E-2</v>
      </c>
      <c r="AA41" s="25">
        <f t="shared" si="11"/>
        <v>0</v>
      </c>
      <c r="AB41" s="25">
        <f t="shared" si="12"/>
        <v>5.0590219224283623E-3</v>
      </c>
      <c r="AC41" s="25">
        <f t="shared" si="13"/>
        <v>3.355704697986545E-3</v>
      </c>
      <c r="AD41" s="25">
        <f t="shared" si="14"/>
        <v>7.8125E-2</v>
      </c>
    </row>
    <row r="42" spans="1:45">
      <c r="A42" s="70"/>
      <c r="B42" t="s">
        <v>7</v>
      </c>
      <c r="C42">
        <v>189.5</v>
      </c>
      <c r="D42">
        <v>188.6</v>
      </c>
      <c r="E42">
        <v>184.8</v>
      </c>
      <c r="F42">
        <v>182.5</v>
      </c>
      <c r="G42">
        <v>179.3</v>
      </c>
      <c r="H42">
        <v>177.7</v>
      </c>
      <c r="I42">
        <v>180</v>
      </c>
      <c r="J42">
        <v>179.1</v>
      </c>
      <c r="K42">
        <v>178</v>
      </c>
      <c r="L42">
        <v>172.2</v>
      </c>
      <c r="M42">
        <v>172.2</v>
      </c>
      <c r="N42">
        <v>168.7</v>
      </c>
      <c r="O42">
        <v>164.4</v>
      </c>
      <c r="R42" s="25">
        <f t="shared" si="2"/>
        <v>-4.74934036939317E-3</v>
      </c>
      <c r="S42" s="25">
        <f t="shared" si="3"/>
        <v>-2.014846235418867E-2</v>
      </c>
      <c r="T42" s="25">
        <f t="shared" si="4"/>
        <v>-1.2445887445887507E-2</v>
      </c>
      <c r="U42" s="25">
        <f t="shared" si="5"/>
        <v>-1.7534246575342402E-2</v>
      </c>
      <c r="V42" s="25">
        <f t="shared" si="6"/>
        <v>-8.9235917456777607E-3</v>
      </c>
      <c r="W42" s="25">
        <f t="shared" si="7"/>
        <v>1.2943162633652288E-2</v>
      </c>
      <c r="X42" s="25">
        <f t="shared" si="8"/>
        <v>-5.0000000000000313E-3</v>
      </c>
      <c r="Y42" s="25">
        <f t="shared" si="9"/>
        <v>-6.1418202121719398E-3</v>
      </c>
      <c r="Z42" s="25">
        <f t="shared" si="10"/>
        <v>-3.2584269662921411E-2</v>
      </c>
      <c r="AA42" s="25">
        <f t="shared" si="11"/>
        <v>0</v>
      </c>
      <c r="AB42" s="25">
        <f t="shared" si="12"/>
        <v>-2.0325203252032523E-2</v>
      </c>
      <c r="AC42" s="25">
        <f t="shared" si="13"/>
        <v>-2.5489033787788874E-2</v>
      </c>
      <c r="AD42" s="25">
        <f t="shared" si="14"/>
        <v>-0.12831389183457045</v>
      </c>
      <c r="AF42" s="95" t="s">
        <v>300</v>
      </c>
      <c r="AG42">
        <f t="shared" ref="AG42:AS42" si="64">SUM(C$47:C$51)</f>
        <v>839.6</v>
      </c>
      <c r="AH42">
        <f t="shared" si="64"/>
        <v>844.40000000000009</v>
      </c>
      <c r="AI42">
        <f t="shared" si="64"/>
        <v>847</v>
      </c>
      <c r="AJ42">
        <f t="shared" si="64"/>
        <v>850.7</v>
      </c>
      <c r="AK42">
        <f t="shared" si="64"/>
        <v>856.10000000000014</v>
      </c>
      <c r="AL42">
        <f t="shared" si="64"/>
        <v>859.9</v>
      </c>
      <c r="AM42">
        <f t="shared" si="64"/>
        <v>859.80000000000007</v>
      </c>
      <c r="AN42">
        <f t="shared" si="64"/>
        <v>858.9</v>
      </c>
      <c r="AO42">
        <f t="shared" si="64"/>
        <v>861.80000000000007</v>
      </c>
      <c r="AP42">
        <f t="shared" si="64"/>
        <v>866.8</v>
      </c>
      <c r="AQ42">
        <f t="shared" si="64"/>
        <v>866.90000000000009</v>
      </c>
      <c r="AR42">
        <f t="shared" si="64"/>
        <v>871.2</v>
      </c>
      <c r="AS42">
        <f t="shared" si="64"/>
        <v>875.09999999999991</v>
      </c>
    </row>
    <row r="43" spans="1:45">
      <c r="A43" s="70"/>
      <c r="B43" t="s">
        <v>8</v>
      </c>
      <c r="C43">
        <v>174.5</v>
      </c>
      <c r="D43">
        <v>174.1</v>
      </c>
      <c r="E43">
        <v>179.5</v>
      </c>
      <c r="F43">
        <v>177.1</v>
      </c>
      <c r="G43">
        <v>167.5</v>
      </c>
      <c r="H43">
        <v>165.7</v>
      </c>
      <c r="I43">
        <v>162.6</v>
      </c>
      <c r="J43">
        <v>159.5</v>
      </c>
      <c r="K43">
        <v>160.5</v>
      </c>
      <c r="L43">
        <v>172.1</v>
      </c>
      <c r="M43">
        <v>172.1</v>
      </c>
      <c r="N43">
        <v>179.2</v>
      </c>
      <c r="O43">
        <v>175.8</v>
      </c>
      <c r="R43" s="25">
        <f t="shared" si="2"/>
        <v>-2.2922636103152186E-3</v>
      </c>
      <c r="S43" s="25">
        <f t="shared" si="3"/>
        <v>3.1016657093624389E-2</v>
      </c>
      <c r="T43" s="25">
        <f t="shared" si="4"/>
        <v>-1.3370473537604488E-2</v>
      </c>
      <c r="U43" s="25">
        <f t="shared" si="5"/>
        <v>-5.4206662902315045E-2</v>
      </c>
      <c r="V43" s="25">
        <f t="shared" si="6"/>
        <v>-1.0746268656716487E-2</v>
      </c>
      <c r="W43" s="25">
        <f t="shared" si="7"/>
        <v>-1.8708509354254645E-2</v>
      </c>
      <c r="X43" s="25">
        <f t="shared" si="8"/>
        <v>-1.9065190651906486E-2</v>
      </c>
      <c r="Y43" s="25">
        <f t="shared" si="9"/>
        <v>6.269592476489028E-3</v>
      </c>
      <c r="Z43" s="25">
        <f t="shared" si="10"/>
        <v>7.2274143302180655E-2</v>
      </c>
      <c r="AA43" s="25">
        <f t="shared" si="11"/>
        <v>0</v>
      </c>
      <c r="AB43" s="25">
        <f t="shared" si="12"/>
        <v>4.1255084253341047E-2</v>
      </c>
      <c r="AC43" s="25">
        <f t="shared" si="13"/>
        <v>-1.8973214285714159E-2</v>
      </c>
      <c r="AD43" s="25">
        <f t="shared" si="14"/>
        <v>9.7645031591040623E-3</v>
      </c>
      <c r="AF43" s="95"/>
      <c r="AG43" s="73" t="s">
        <v>101</v>
      </c>
      <c r="AH43" s="25">
        <f>(AH42-AG42)/AG42</f>
        <v>5.7170080990948885E-3</v>
      </c>
      <c r="AI43" s="25">
        <f t="shared" ref="AI43" si="65">(AI42-AH42)/AH42</f>
        <v>3.0791094268118294E-3</v>
      </c>
      <c r="AJ43" s="25">
        <f t="shared" ref="AJ43" si="66">(AJ42-AI42)/AI42</f>
        <v>4.3683589138135128E-3</v>
      </c>
      <c r="AK43" s="25">
        <f t="shared" ref="AK43" si="67">(AK42-AJ42)/AJ42</f>
        <v>6.3477136475844492E-3</v>
      </c>
      <c r="AL43" s="25">
        <f t="shared" ref="AL43" si="68">(AL42-AK42)/AK42</f>
        <v>4.4387337927810303E-3</v>
      </c>
      <c r="AM43" s="25">
        <f t="shared" ref="AM43" si="69">(AM42-AL42)/AL42</f>
        <v>-1.1629259216177352E-4</v>
      </c>
      <c r="AN43" s="25">
        <f t="shared" ref="AN43" si="70">(AN42-AM42)/AM42</f>
        <v>-1.0467550593162257E-3</v>
      </c>
      <c r="AO43" s="25">
        <f t="shared" ref="AO43" si="71">(AO42-AN42)/AN42</f>
        <v>3.3764116893702308E-3</v>
      </c>
      <c r="AP43" s="25">
        <f t="shared" ref="AP43" si="72">(AP42-AO42)/AO42</f>
        <v>5.8018101647712766E-3</v>
      </c>
      <c r="AQ43" s="25">
        <f t="shared" ref="AQ43" si="73">(AQ42-AP42)/AP42</f>
        <v>1.1536686663605957E-4</v>
      </c>
      <c r="AR43" s="25">
        <f t="shared" ref="AR43" si="74">(AR42-AQ42)/AQ42</f>
        <v>4.9602030222631842E-3</v>
      </c>
      <c r="AS43" s="25">
        <f t="shared" ref="AS43" si="75">(AS42-AR42)/AR42</f>
        <v>4.4765840220384106E-3</v>
      </c>
    </row>
    <row r="44" spans="1:45">
      <c r="A44" s="70"/>
      <c r="B44" t="s">
        <v>9</v>
      </c>
      <c r="C44">
        <v>203.2</v>
      </c>
      <c r="D44">
        <v>211.5</v>
      </c>
      <c r="E44">
        <v>208.5</v>
      </c>
      <c r="F44">
        <v>213.1</v>
      </c>
      <c r="G44">
        <v>220.8</v>
      </c>
      <c r="H44">
        <v>228.6</v>
      </c>
      <c r="I44">
        <v>205.5</v>
      </c>
      <c r="J44">
        <v>178.7</v>
      </c>
      <c r="K44">
        <v>175.3</v>
      </c>
      <c r="L44">
        <v>175.8</v>
      </c>
      <c r="M44">
        <v>175.9</v>
      </c>
      <c r="N44">
        <v>179.9</v>
      </c>
      <c r="O44">
        <v>185</v>
      </c>
      <c r="R44" s="25">
        <f t="shared" si="2"/>
        <v>4.0846456692913445E-2</v>
      </c>
      <c r="S44" s="25">
        <f t="shared" si="3"/>
        <v>-1.4184397163120567E-2</v>
      </c>
      <c r="T44" s="25">
        <f t="shared" si="4"/>
        <v>2.206235011990405E-2</v>
      </c>
      <c r="U44" s="25">
        <f t="shared" si="5"/>
        <v>3.6133270764899188E-2</v>
      </c>
      <c r="V44" s="25">
        <f t="shared" si="6"/>
        <v>3.532608695652166E-2</v>
      </c>
      <c r="W44" s="25">
        <f t="shared" si="7"/>
        <v>-0.10104986876640418</v>
      </c>
      <c r="X44" s="25">
        <f t="shared" si="8"/>
        <v>-0.1304136253041363</v>
      </c>
      <c r="Y44" s="25">
        <f t="shared" si="9"/>
        <v>-1.9026301063234344E-2</v>
      </c>
      <c r="Z44" s="25">
        <f t="shared" si="10"/>
        <v>2.8522532800912721E-3</v>
      </c>
      <c r="AA44" s="25">
        <f t="shared" si="11"/>
        <v>5.6882821387937608E-4</v>
      </c>
      <c r="AB44" s="25">
        <f t="shared" si="12"/>
        <v>2.2740193291642979E-2</v>
      </c>
      <c r="AC44" s="25">
        <f t="shared" si="13"/>
        <v>2.8349082823790964E-2</v>
      </c>
      <c r="AD44" s="25">
        <f t="shared" si="14"/>
        <v>-0.12529550827423167</v>
      </c>
      <c r="AF44" s="95"/>
      <c r="AG44" s="73"/>
    </row>
    <row r="45" spans="1:45">
      <c r="A45" s="70"/>
      <c r="B45" t="s">
        <v>10</v>
      </c>
      <c r="C45">
        <v>164.1</v>
      </c>
      <c r="D45">
        <v>163.6</v>
      </c>
      <c r="E45">
        <v>164</v>
      </c>
      <c r="F45">
        <v>167.3</v>
      </c>
      <c r="G45">
        <v>169.2</v>
      </c>
      <c r="H45">
        <v>169.9</v>
      </c>
      <c r="I45">
        <v>171</v>
      </c>
      <c r="J45">
        <v>171.3</v>
      </c>
      <c r="K45">
        <v>171.2</v>
      </c>
      <c r="L45">
        <v>172.2</v>
      </c>
      <c r="M45">
        <v>172.2</v>
      </c>
      <c r="N45">
        <v>174.7</v>
      </c>
      <c r="O45">
        <v>176.9</v>
      </c>
      <c r="R45" s="25">
        <f t="shared" si="2"/>
        <v>-3.0469226081657527E-3</v>
      </c>
      <c r="S45" s="25">
        <f t="shared" si="3"/>
        <v>2.4449877750611594E-3</v>
      </c>
      <c r="T45" s="25">
        <f t="shared" si="4"/>
        <v>2.0121951219512265E-2</v>
      </c>
      <c r="U45" s="25">
        <f t="shared" si="5"/>
        <v>1.1356843992827119E-2</v>
      </c>
      <c r="V45" s="25">
        <f t="shared" si="6"/>
        <v>4.1371158392436002E-3</v>
      </c>
      <c r="W45" s="25">
        <f t="shared" si="7"/>
        <v>6.4743967039434629E-3</v>
      </c>
      <c r="X45" s="25">
        <f t="shared" si="8"/>
        <v>1.7543859649123471E-3</v>
      </c>
      <c r="Y45" s="25">
        <f t="shared" si="9"/>
        <v>-5.837711617047445E-4</v>
      </c>
      <c r="Z45" s="25">
        <f t="shared" si="10"/>
        <v>5.8411214953271035E-3</v>
      </c>
      <c r="AA45" s="25">
        <f t="shared" si="11"/>
        <v>0</v>
      </c>
      <c r="AB45" s="25">
        <f t="shared" si="12"/>
        <v>1.4518002322880372E-2</v>
      </c>
      <c r="AC45" s="25">
        <f t="shared" si="13"/>
        <v>1.2593016599885617E-2</v>
      </c>
      <c r="AD45" s="25">
        <f t="shared" si="14"/>
        <v>8.1295843520782465E-2</v>
      </c>
    </row>
    <row r="46" spans="1:45">
      <c r="A46" s="70"/>
      <c r="B46" t="s">
        <v>12</v>
      </c>
      <c r="C46">
        <v>181.4</v>
      </c>
      <c r="D46">
        <v>183.5</v>
      </c>
      <c r="E46">
        <v>186.3</v>
      </c>
      <c r="F46">
        <v>189.7</v>
      </c>
      <c r="G46">
        <v>193.6</v>
      </c>
      <c r="H46">
        <v>196.4</v>
      </c>
      <c r="I46">
        <v>198.8</v>
      </c>
      <c r="J46">
        <v>200.5</v>
      </c>
      <c r="K46">
        <v>204.3</v>
      </c>
      <c r="L46">
        <v>204.8</v>
      </c>
      <c r="M46">
        <v>204.8</v>
      </c>
      <c r="N46">
        <v>207.8</v>
      </c>
      <c r="O46">
        <v>211.9</v>
      </c>
      <c r="R46" s="25">
        <f t="shared" si="2"/>
        <v>1.1576626240352779E-2</v>
      </c>
      <c r="S46" s="25">
        <f t="shared" si="3"/>
        <v>1.5258855585831125E-2</v>
      </c>
      <c r="T46" s="25">
        <f t="shared" si="4"/>
        <v>1.8250134192163054E-2</v>
      </c>
      <c r="U46" s="25">
        <f t="shared" si="5"/>
        <v>2.0558777016341623E-2</v>
      </c>
      <c r="V46" s="25">
        <f t="shared" si="6"/>
        <v>1.4462809917355431E-2</v>
      </c>
      <c r="W46" s="25">
        <f t="shared" si="7"/>
        <v>1.2219959266802473E-2</v>
      </c>
      <c r="X46" s="25">
        <f t="shared" si="8"/>
        <v>8.5513078470824365E-3</v>
      </c>
      <c r="Y46" s="25">
        <f t="shared" si="9"/>
        <v>1.8952618453865394E-2</v>
      </c>
      <c r="Z46" s="25">
        <f t="shared" si="10"/>
        <v>2.4473813020068525E-3</v>
      </c>
      <c r="AA46" s="25">
        <f t="shared" si="11"/>
        <v>0</v>
      </c>
      <c r="AB46" s="25">
        <f t="shared" si="12"/>
        <v>1.46484375E-2</v>
      </c>
      <c r="AC46" s="25">
        <f t="shared" si="13"/>
        <v>1.9730510105871003E-2</v>
      </c>
      <c r="AD46" s="25">
        <f t="shared" si="14"/>
        <v>0.15476839237057224</v>
      </c>
    </row>
    <row r="47" spans="1:45">
      <c r="A47" s="71" t="s">
        <v>62</v>
      </c>
      <c r="B47" t="s">
        <v>11</v>
      </c>
      <c r="C47">
        <v>121.2</v>
      </c>
      <c r="D47">
        <v>121.4</v>
      </c>
      <c r="E47">
        <v>121.5</v>
      </c>
      <c r="F47">
        <v>122.2</v>
      </c>
      <c r="G47">
        <v>123.1</v>
      </c>
      <c r="H47">
        <v>123.4</v>
      </c>
      <c r="I47">
        <v>123.4</v>
      </c>
      <c r="J47">
        <v>123.1</v>
      </c>
      <c r="K47">
        <v>122.7</v>
      </c>
      <c r="L47">
        <v>121.9</v>
      </c>
      <c r="M47">
        <v>121.9</v>
      </c>
      <c r="N47">
        <v>123.1</v>
      </c>
      <c r="O47">
        <v>124.2</v>
      </c>
      <c r="R47" s="25">
        <f t="shared" si="2"/>
        <v>1.6501650165016736E-3</v>
      </c>
      <c r="S47" s="25">
        <f t="shared" si="3"/>
        <v>8.2372322899501083E-4</v>
      </c>
      <c r="T47" s="25">
        <f t="shared" si="4"/>
        <v>5.7613168724280073E-3</v>
      </c>
      <c r="U47" s="25">
        <f t="shared" si="5"/>
        <v>7.3649754500817628E-3</v>
      </c>
      <c r="V47" s="25">
        <f t="shared" si="6"/>
        <v>2.4370430544273874E-3</v>
      </c>
      <c r="W47" s="25">
        <f t="shared" si="7"/>
        <v>0</v>
      </c>
      <c r="X47" s="25">
        <f t="shared" si="8"/>
        <v>-2.4311183144247275E-3</v>
      </c>
      <c r="Y47" s="25">
        <f t="shared" si="9"/>
        <v>-3.2493907392363241E-3</v>
      </c>
      <c r="Z47" s="25">
        <f t="shared" si="10"/>
        <v>-6.5199674001629754E-3</v>
      </c>
      <c r="AA47" s="25">
        <f t="shared" si="11"/>
        <v>0</v>
      </c>
      <c r="AB47" s="25">
        <f t="shared" si="12"/>
        <v>9.8441345365052387E-3</v>
      </c>
      <c r="AC47" s="25">
        <f t="shared" si="13"/>
        <v>8.9358245329001513E-3</v>
      </c>
      <c r="AD47" s="25">
        <f t="shared" si="14"/>
        <v>2.3064250411861591E-2</v>
      </c>
    </row>
    <row r="48" spans="1:45">
      <c r="A48" s="71"/>
      <c r="B48" t="s">
        <v>13</v>
      </c>
      <c r="C48">
        <v>158.5</v>
      </c>
      <c r="D48">
        <v>159.1</v>
      </c>
      <c r="E48">
        <v>159.80000000000001</v>
      </c>
      <c r="F48">
        <v>160.5</v>
      </c>
      <c r="G48">
        <v>161.1</v>
      </c>
      <c r="H48">
        <v>161.6</v>
      </c>
      <c r="I48">
        <v>162.1</v>
      </c>
      <c r="J48">
        <v>162.80000000000001</v>
      </c>
      <c r="K48">
        <v>163.69999999999999</v>
      </c>
      <c r="L48">
        <v>164.9</v>
      </c>
      <c r="M48">
        <v>164.9</v>
      </c>
      <c r="N48">
        <v>165.5</v>
      </c>
      <c r="O48">
        <v>165.9</v>
      </c>
      <c r="R48" s="25">
        <f t="shared" si="2"/>
        <v>3.7854889589905003E-3</v>
      </c>
      <c r="S48" s="25">
        <f t="shared" si="3"/>
        <v>4.3997485857952051E-3</v>
      </c>
      <c r="T48" s="25">
        <f t="shared" si="4"/>
        <v>4.3804755944930451E-3</v>
      </c>
      <c r="U48" s="25">
        <f t="shared" si="5"/>
        <v>3.7383177570093104E-3</v>
      </c>
      <c r="V48" s="25">
        <f t="shared" si="6"/>
        <v>3.1036623215394167E-3</v>
      </c>
      <c r="W48" s="25">
        <f t="shared" si="7"/>
        <v>3.0940594059405942E-3</v>
      </c>
      <c r="X48" s="25">
        <f t="shared" si="8"/>
        <v>4.3183220234424245E-3</v>
      </c>
      <c r="Y48" s="25">
        <f t="shared" si="9"/>
        <v>5.5282555282553884E-3</v>
      </c>
      <c r="Z48" s="25">
        <f t="shared" si="10"/>
        <v>7.3304825901039528E-3</v>
      </c>
      <c r="AA48" s="25">
        <f t="shared" si="11"/>
        <v>0</v>
      </c>
      <c r="AB48" s="25">
        <f t="shared" si="12"/>
        <v>3.6385688295936585E-3</v>
      </c>
      <c r="AC48" s="25">
        <f t="shared" si="13"/>
        <v>2.4169184290030554E-3</v>
      </c>
      <c r="AD48" s="25">
        <f t="shared" si="14"/>
        <v>4.2740414833438163E-2</v>
      </c>
    </row>
    <row r="49" spans="1:30">
      <c r="A49" s="71"/>
      <c r="B49" t="s">
        <v>14</v>
      </c>
      <c r="C49">
        <v>184.9</v>
      </c>
      <c r="D49">
        <v>186.3</v>
      </c>
      <c r="E49">
        <v>187.7</v>
      </c>
      <c r="F49">
        <v>188.9</v>
      </c>
      <c r="G49">
        <v>190.4</v>
      </c>
      <c r="H49">
        <v>191.5</v>
      </c>
      <c r="I49">
        <v>192.4</v>
      </c>
      <c r="J49">
        <v>193.3</v>
      </c>
      <c r="K49">
        <v>194.3</v>
      </c>
      <c r="L49">
        <v>196.6</v>
      </c>
      <c r="M49">
        <v>196.6</v>
      </c>
      <c r="N49">
        <v>197</v>
      </c>
      <c r="O49">
        <v>197.7</v>
      </c>
      <c r="R49" s="25">
        <f t="shared" si="2"/>
        <v>7.5716603569497328E-3</v>
      </c>
      <c r="S49" s="25">
        <f t="shared" si="3"/>
        <v>7.514761137949421E-3</v>
      </c>
      <c r="T49" s="25">
        <f t="shared" si="4"/>
        <v>6.3931806073522493E-3</v>
      </c>
      <c r="U49" s="25">
        <f t="shared" si="5"/>
        <v>7.9407093700370572E-3</v>
      </c>
      <c r="V49" s="25">
        <f t="shared" si="6"/>
        <v>5.7773109243697178E-3</v>
      </c>
      <c r="W49" s="25">
        <f t="shared" si="7"/>
        <v>4.6997389033942858E-3</v>
      </c>
      <c r="X49" s="25">
        <f t="shared" si="8"/>
        <v>4.6777546777547075E-3</v>
      </c>
      <c r="Y49" s="25">
        <f t="shared" si="9"/>
        <v>5.1733057423693739E-3</v>
      </c>
      <c r="Z49" s="25">
        <f t="shared" si="10"/>
        <v>1.1837364899639644E-2</v>
      </c>
      <c r="AA49" s="25">
        <f t="shared" si="11"/>
        <v>0</v>
      </c>
      <c r="AB49" s="25">
        <f t="shared" si="12"/>
        <v>2.034587995930853E-3</v>
      </c>
      <c r="AC49" s="25">
        <f t="shared" si="13"/>
        <v>3.5532994923857292E-3</v>
      </c>
      <c r="AD49" s="25">
        <f t="shared" si="14"/>
        <v>6.119162640901759E-2</v>
      </c>
    </row>
    <row r="50" spans="1:30">
      <c r="A50" s="71"/>
      <c r="B50" t="s">
        <v>15</v>
      </c>
      <c r="C50">
        <v>177.5</v>
      </c>
      <c r="D50">
        <v>179.3</v>
      </c>
      <c r="E50">
        <v>179.4</v>
      </c>
      <c r="F50">
        <v>180.4</v>
      </c>
      <c r="G50">
        <v>181.8</v>
      </c>
      <c r="H50">
        <v>183.3</v>
      </c>
      <c r="I50">
        <v>181.3</v>
      </c>
      <c r="J50">
        <v>178.6</v>
      </c>
      <c r="K50">
        <v>179.5</v>
      </c>
      <c r="L50">
        <v>180.7</v>
      </c>
      <c r="M50">
        <v>180.8</v>
      </c>
      <c r="N50">
        <v>182.1</v>
      </c>
      <c r="O50">
        <v>183.1</v>
      </c>
      <c r="R50" s="25">
        <f t="shared" si="2"/>
        <v>1.0140845070422599E-2</v>
      </c>
      <c r="S50" s="25">
        <f t="shared" si="3"/>
        <v>5.5772448410482047E-4</v>
      </c>
      <c r="T50" s="25">
        <f t="shared" si="4"/>
        <v>5.5741360089186171E-3</v>
      </c>
      <c r="U50" s="25">
        <f t="shared" si="5"/>
        <v>7.7605321507760849E-3</v>
      </c>
      <c r="V50" s="25">
        <f t="shared" si="6"/>
        <v>8.2508250825082501E-3</v>
      </c>
      <c r="W50" s="25">
        <f t="shared" si="7"/>
        <v>-1.0911074740861974E-2</v>
      </c>
      <c r="X50" s="25">
        <f t="shared" si="8"/>
        <v>-1.4892443463872128E-2</v>
      </c>
      <c r="Y50" s="25">
        <f t="shared" si="9"/>
        <v>5.0391937290033915E-3</v>
      </c>
      <c r="Z50" s="25">
        <f t="shared" si="10"/>
        <v>6.6852367688021649E-3</v>
      </c>
      <c r="AA50" s="25">
        <f t="shared" si="11"/>
        <v>5.5340343110139867E-4</v>
      </c>
      <c r="AB50" s="25">
        <f t="shared" si="12"/>
        <v>7.1902654867255691E-3</v>
      </c>
      <c r="AC50" s="25">
        <f t="shared" si="13"/>
        <v>5.4914881933003845E-3</v>
      </c>
      <c r="AD50" s="25">
        <f t="shared" si="14"/>
        <v>2.1193530395984286E-2</v>
      </c>
    </row>
    <row r="51" spans="1:30">
      <c r="A51" s="71"/>
      <c r="B51" t="s">
        <v>16</v>
      </c>
      <c r="C51">
        <v>197.5</v>
      </c>
      <c r="D51">
        <v>198.3</v>
      </c>
      <c r="E51">
        <v>198.6</v>
      </c>
      <c r="F51">
        <v>198.7</v>
      </c>
      <c r="G51">
        <v>199.7</v>
      </c>
      <c r="H51">
        <v>200.1</v>
      </c>
      <c r="I51">
        <v>200.6</v>
      </c>
      <c r="J51">
        <v>201.1</v>
      </c>
      <c r="K51">
        <v>201.6</v>
      </c>
      <c r="L51">
        <v>202.7</v>
      </c>
      <c r="M51">
        <v>202.7</v>
      </c>
      <c r="N51">
        <v>203.5</v>
      </c>
      <c r="O51">
        <v>204.2</v>
      </c>
      <c r="R51" s="25">
        <f t="shared" si="2"/>
        <v>4.0506329113924626E-3</v>
      </c>
      <c r="S51" s="25">
        <f t="shared" si="3"/>
        <v>1.5128593040846341E-3</v>
      </c>
      <c r="T51" s="25">
        <f t="shared" si="4"/>
        <v>5.0352467270893412E-4</v>
      </c>
      <c r="U51" s="25">
        <f t="shared" si="5"/>
        <v>5.0327126321087065E-3</v>
      </c>
      <c r="V51" s="25">
        <f t="shared" si="6"/>
        <v>2.0030045067601686E-3</v>
      </c>
      <c r="W51" s="25">
        <f t="shared" si="7"/>
        <v>2.4987506246876563E-3</v>
      </c>
      <c r="X51" s="25">
        <f t="shared" si="8"/>
        <v>2.4925224327018943E-3</v>
      </c>
      <c r="Y51" s="25">
        <f t="shared" si="9"/>
        <v>2.4863252113376429E-3</v>
      </c>
      <c r="Z51" s="25">
        <f t="shared" si="10"/>
        <v>5.4563492063491783E-3</v>
      </c>
      <c r="AA51" s="25">
        <f t="shared" si="11"/>
        <v>0</v>
      </c>
      <c r="AB51" s="25">
        <f t="shared" si="12"/>
        <v>3.9467192895905846E-3</v>
      </c>
      <c r="AC51" s="25">
        <f t="shared" si="13"/>
        <v>3.4398034398033838E-3</v>
      </c>
      <c r="AD51" s="25">
        <f t="shared" si="14"/>
        <v>2.975289964699938E-2</v>
      </c>
    </row>
  </sheetData>
  <mergeCells count="22">
    <mergeCell ref="AF3:AF5"/>
    <mergeCell ref="AF7:AF9"/>
    <mergeCell ref="AF21:AF23"/>
    <mergeCell ref="AF25:AF27"/>
    <mergeCell ref="AF42:AF44"/>
    <mergeCell ref="AF38:AF40"/>
    <mergeCell ref="A38:A46"/>
    <mergeCell ref="A47:A51"/>
    <mergeCell ref="Q1:AC2"/>
    <mergeCell ref="AG5:AG6"/>
    <mergeCell ref="AG8:AG9"/>
    <mergeCell ref="AG22:AG23"/>
    <mergeCell ref="AG26:AG27"/>
    <mergeCell ref="AG39:AG40"/>
    <mergeCell ref="AG43:AG44"/>
    <mergeCell ref="B1:O2"/>
    <mergeCell ref="B19:O20"/>
    <mergeCell ref="B36:O37"/>
    <mergeCell ref="A4:A12"/>
    <mergeCell ref="A13:A17"/>
    <mergeCell ref="A21:A29"/>
    <mergeCell ref="A30:A34"/>
  </mergeCells>
  <conditionalFormatting sqref="C4:O17">
    <cfRule type="colorScale" priority="4">
      <colorScale>
        <cfvo type="min"/>
        <cfvo type="percentile" val="50"/>
        <cfvo type="max"/>
        <color rgb="FF63BE7B"/>
        <color rgb="FFFCFCFF"/>
        <color rgb="FFF8696B"/>
      </colorScale>
    </cfRule>
  </conditionalFormatting>
  <conditionalFormatting sqref="C21:O34">
    <cfRule type="colorScale" priority="3">
      <colorScale>
        <cfvo type="min"/>
        <cfvo type="percentile" val="50"/>
        <cfvo type="max"/>
        <color rgb="FF63BE7B"/>
        <color rgb="FFFCFCFF"/>
        <color rgb="FFF8696B"/>
      </colorScale>
    </cfRule>
  </conditionalFormatting>
  <conditionalFormatting sqref="C38:O51">
    <cfRule type="colorScale" priority="2">
      <colorScale>
        <cfvo type="min"/>
        <cfvo type="percentile" val="50"/>
        <cfvo type="max"/>
        <color rgb="FF63BE7B"/>
        <color rgb="FFFCFCFF"/>
        <color rgb="FFF8696B"/>
      </colorScale>
    </cfRule>
  </conditionalFormatting>
  <conditionalFormatting sqref="R4:AD51">
    <cfRule type="colorScale" priority="1">
      <colorScale>
        <cfvo type="min"/>
        <cfvo type="max"/>
        <color rgb="FF63BE7B"/>
        <color rgb="FFFCFCFF"/>
      </colorScale>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33511-0673-4A0E-AD0B-04891A99F800}">
  <dimension ref="A1"/>
  <sheetViews>
    <sheetView topLeftCell="A7" zoomScale="85" zoomScaleNormal="115" workbookViewId="0">
      <selection activeCell="U5" sqref="U5"/>
    </sheetView>
  </sheetViews>
  <sheetFormatPr defaultRowHeight="14.4"/>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C3442-B459-4224-9575-32A04E97F28B}">
  <dimension ref="V36"/>
  <sheetViews>
    <sheetView showGridLines="0" zoomScale="80" zoomScaleNormal="80" workbookViewId="0">
      <selection activeCell="AB51" sqref="AB51"/>
    </sheetView>
  </sheetViews>
  <sheetFormatPr defaultRowHeight="14.4"/>
  <sheetData>
    <row r="36" spans="22:22">
      <c r="V36" s="53"/>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F7B-CA51-4DA5-9F75-7A2134BE0337}">
  <dimension ref="A1:AR236"/>
  <sheetViews>
    <sheetView zoomScale="72" workbookViewId="0">
      <selection activeCell="AI7" sqref="AI7"/>
    </sheetView>
  </sheetViews>
  <sheetFormatPr defaultRowHeight="14.4"/>
  <cols>
    <col min="1" max="1" width="8.33203125" customWidth="1"/>
    <col min="2" max="2" width="6.5546875" customWidth="1"/>
    <col min="3" max="3" width="9.77734375" bestFit="1" customWidth="1"/>
    <col min="4" max="4" width="15.44140625" customWidth="1"/>
    <col min="5" max="5" width="12.6640625" customWidth="1"/>
    <col min="6" max="6" width="18.21875" customWidth="1"/>
    <col min="7" max="7" width="11.5546875" customWidth="1"/>
    <col min="8" max="8" width="15.109375" customWidth="1"/>
    <col min="9" max="9" width="6" customWidth="1"/>
    <col min="10" max="10" width="9.88671875" customWidth="1"/>
    <col min="11" max="11" width="27.6640625" customWidth="1"/>
    <col min="12" max="12" width="27" customWidth="1"/>
    <col min="13" max="13" width="8.44140625" customWidth="1"/>
    <col min="14" max="14" width="27.6640625" customWidth="1"/>
    <col min="15" max="15" width="11.21875" customWidth="1"/>
    <col min="16" max="16" width="14.33203125" customWidth="1"/>
    <col min="17" max="17" width="8.88671875" customWidth="1"/>
    <col min="18" max="18" width="14.6640625" bestFit="1" customWidth="1"/>
    <col min="19" max="19" width="25.77734375" customWidth="1"/>
    <col min="20" max="20" width="24.77734375" customWidth="1"/>
    <col min="21" max="21" width="8" customWidth="1"/>
    <col min="22" max="22" width="25.44140625" customWidth="1"/>
    <col min="23" max="23" width="9.21875" customWidth="1"/>
    <col min="24" max="24" width="12.21875" customWidth="1"/>
    <col min="25" max="26" width="14.5546875" customWidth="1"/>
    <col min="27" max="27" width="25.5546875" customWidth="1"/>
    <col min="28" max="28" width="24.5546875" customWidth="1"/>
    <col min="29" max="29" width="12" customWidth="1"/>
    <col min="30" max="30" width="25.21875" customWidth="1"/>
    <col min="31" max="32" width="12" customWidth="1"/>
    <col min="33" max="33" width="25.5546875" customWidth="1"/>
    <col min="34" max="34" width="6.33203125" bestFit="1" customWidth="1"/>
    <col min="35" max="35" width="32.44140625" customWidth="1"/>
    <col min="36" max="36" width="25.5546875" bestFit="1" customWidth="1"/>
    <col min="37" max="37" width="24.5546875" bestFit="1" customWidth="1"/>
    <col min="38" max="38" width="6.33203125" bestFit="1" customWidth="1"/>
    <col min="39" max="39" width="25.21875" bestFit="1" customWidth="1"/>
    <col min="40" max="40" width="9" bestFit="1" customWidth="1"/>
    <col min="41" max="41" width="12" bestFit="1" customWidth="1"/>
    <col min="46" max="46" width="14.21875" bestFit="1" customWidth="1"/>
  </cols>
  <sheetData>
    <row r="1" spans="1:44">
      <c r="A1" s="77" t="s">
        <v>156</v>
      </c>
      <c r="B1" s="77"/>
      <c r="C1" s="77"/>
      <c r="D1" s="77"/>
      <c r="E1" s="77"/>
      <c r="F1" s="77"/>
      <c r="G1" s="77"/>
      <c r="H1" s="77"/>
      <c r="I1" s="77"/>
      <c r="J1" s="77"/>
      <c r="K1" s="77"/>
      <c r="L1" s="77"/>
      <c r="M1" s="77"/>
      <c r="N1" s="77"/>
      <c r="O1" s="77"/>
      <c r="P1" s="77"/>
      <c r="S1" s="80" t="s">
        <v>233</v>
      </c>
      <c r="T1" s="80"/>
      <c r="U1" s="80"/>
      <c r="V1" s="80"/>
      <c r="W1" s="80"/>
      <c r="X1" s="80"/>
      <c r="Z1" s="81" t="s">
        <v>234</v>
      </c>
      <c r="AA1" s="81"/>
      <c r="AB1" s="81"/>
      <c r="AC1" s="81"/>
      <c r="AD1" s="81"/>
      <c r="AE1" s="81"/>
      <c r="AF1" s="81"/>
      <c r="AJ1" s="86" t="s">
        <v>235</v>
      </c>
      <c r="AK1" s="86"/>
      <c r="AL1" s="86"/>
      <c r="AM1" s="86"/>
      <c r="AN1" s="86"/>
      <c r="AO1" s="86"/>
    </row>
    <row r="2" spans="1:44">
      <c r="A2" s="77"/>
      <c r="B2" s="77"/>
      <c r="C2" s="77"/>
      <c r="D2" s="77"/>
      <c r="E2" s="77"/>
      <c r="F2" s="77"/>
      <c r="G2" s="77"/>
      <c r="H2" s="77"/>
      <c r="I2" s="77"/>
      <c r="J2" s="77"/>
      <c r="K2" s="77"/>
      <c r="L2" s="77"/>
      <c r="M2" s="77"/>
      <c r="N2" s="77"/>
      <c r="O2" s="77"/>
      <c r="P2" s="77"/>
      <c r="S2" s="80"/>
      <c r="T2" s="80"/>
      <c r="U2" s="80"/>
      <c r="V2" s="80"/>
      <c r="W2" s="80"/>
      <c r="X2" s="80"/>
      <c r="Z2" s="81"/>
      <c r="AA2" s="81"/>
      <c r="AB2" s="81"/>
      <c r="AC2" s="81"/>
      <c r="AD2" s="81"/>
      <c r="AE2" s="81"/>
      <c r="AF2" s="81"/>
      <c r="AJ2" s="86"/>
      <c r="AK2" s="86"/>
      <c r="AL2" s="86"/>
      <c r="AM2" s="86"/>
      <c r="AN2" s="86"/>
      <c r="AO2" s="86"/>
    </row>
    <row r="3" spans="1:44">
      <c r="A3" s="77"/>
      <c r="B3" s="77"/>
      <c r="C3" s="77"/>
      <c r="D3" s="77"/>
      <c r="E3" s="77"/>
      <c r="F3" s="77"/>
      <c r="G3" s="77"/>
      <c r="H3" s="77"/>
      <c r="I3" s="77"/>
      <c r="J3" s="77"/>
      <c r="K3" s="77"/>
      <c r="L3" s="77"/>
      <c r="M3" s="77"/>
      <c r="N3" s="77"/>
      <c r="O3" s="77"/>
      <c r="P3" s="77"/>
      <c r="S3" s="80"/>
      <c r="T3" s="80"/>
      <c r="U3" s="80"/>
      <c r="V3" s="80"/>
      <c r="W3" s="80"/>
      <c r="X3" s="80"/>
      <c r="Z3" s="81"/>
      <c r="AA3" s="81"/>
      <c r="AB3" s="81"/>
      <c r="AC3" s="81"/>
      <c r="AD3" s="81"/>
      <c r="AE3" s="81"/>
      <c r="AF3" s="81"/>
      <c r="AJ3" s="86"/>
      <c r="AK3" s="86"/>
      <c r="AL3" s="86"/>
      <c r="AM3" s="86"/>
      <c r="AN3" s="86"/>
      <c r="AO3" s="86"/>
    </row>
    <row r="4" spans="1:44">
      <c r="A4" t="s">
        <v>0</v>
      </c>
      <c r="B4" t="s">
        <v>1</v>
      </c>
      <c r="C4" t="s">
        <v>2</v>
      </c>
      <c r="D4" t="s">
        <v>98</v>
      </c>
      <c r="E4" t="s">
        <v>150</v>
      </c>
      <c r="F4" t="s">
        <v>3</v>
      </c>
      <c r="G4" t="s">
        <v>4</v>
      </c>
      <c r="H4" t="s">
        <v>6</v>
      </c>
      <c r="I4" t="s">
        <v>8</v>
      </c>
      <c r="J4" t="s">
        <v>9</v>
      </c>
      <c r="K4" t="s">
        <v>22</v>
      </c>
      <c r="L4" t="s">
        <v>158</v>
      </c>
      <c r="M4" t="s">
        <v>23</v>
      </c>
      <c r="N4" t="s">
        <v>24</v>
      </c>
      <c r="O4" t="s">
        <v>26</v>
      </c>
      <c r="P4" t="s">
        <v>29</v>
      </c>
      <c r="R4" t="s">
        <v>98</v>
      </c>
      <c r="S4" t="s">
        <v>22</v>
      </c>
      <c r="T4" t="s">
        <v>158</v>
      </c>
      <c r="U4" t="s">
        <v>23</v>
      </c>
      <c r="V4" t="s">
        <v>24</v>
      </c>
      <c r="W4" t="s">
        <v>26</v>
      </c>
      <c r="X4" t="s">
        <v>29</v>
      </c>
      <c r="Z4" t="s">
        <v>1</v>
      </c>
      <c r="AA4" t="s">
        <v>22</v>
      </c>
      <c r="AB4" t="s">
        <v>158</v>
      </c>
      <c r="AC4" t="s">
        <v>23</v>
      </c>
      <c r="AD4" t="s">
        <v>24</v>
      </c>
      <c r="AE4" t="s">
        <v>26</v>
      </c>
      <c r="AF4" t="s">
        <v>29</v>
      </c>
      <c r="AG4" s="83" t="s">
        <v>156</v>
      </c>
      <c r="AI4" t="s">
        <v>98</v>
      </c>
      <c r="AJ4" t="s">
        <v>22</v>
      </c>
      <c r="AK4" t="s">
        <v>158</v>
      </c>
      <c r="AL4" t="s">
        <v>23</v>
      </c>
      <c r="AM4" t="s">
        <v>24</v>
      </c>
      <c r="AN4" t="s">
        <v>26</v>
      </c>
      <c r="AO4" t="s">
        <v>29</v>
      </c>
      <c r="AP4" s="87" t="s">
        <v>156</v>
      </c>
      <c r="AQ4" s="87"/>
      <c r="AR4" s="87"/>
    </row>
    <row r="5" spans="1:44">
      <c r="A5" t="s">
        <v>33</v>
      </c>
      <c r="B5">
        <v>2017</v>
      </c>
      <c r="C5" t="s">
        <v>36</v>
      </c>
      <c r="D5" t="str">
        <f>C5&amp;" "&amp;B5</f>
        <v>March 2017</v>
      </c>
      <c r="E5" s="51">
        <f>DATE(B5,MONTH(1&amp; C5),1)</f>
        <v>42795</v>
      </c>
      <c r="F5">
        <v>132.69999999999999</v>
      </c>
      <c r="G5">
        <v>139.4</v>
      </c>
      <c r="H5">
        <v>134.9</v>
      </c>
      <c r="I5">
        <v>136.80000000000001</v>
      </c>
      <c r="J5">
        <v>122.2</v>
      </c>
      <c r="K5">
        <v>125.6</v>
      </c>
      <c r="L5">
        <f>SUM($F5:$J5)</f>
        <v>666</v>
      </c>
      <c r="M5">
        <v>123.1</v>
      </c>
      <c r="N5">
        <v>115.6</v>
      </c>
      <c r="O5">
        <v>132.80000000000001</v>
      </c>
      <c r="P5">
        <v>128.69999999999999</v>
      </c>
      <c r="R5" t="s">
        <v>159</v>
      </c>
      <c r="Z5" t="s">
        <v>236</v>
      </c>
      <c r="AA5" s="25">
        <f>(K$16-K$5)/K$5</f>
        <v>3.4235668789809007E-2</v>
      </c>
      <c r="AB5" s="25">
        <f t="shared" ref="AB5:AF5" si="0">(L$16-L$5)/L$5</f>
        <v>3.6186186186186221E-2</v>
      </c>
      <c r="AC5" s="25">
        <f t="shared" si="0"/>
        <v>5.442729488220973E-2</v>
      </c>
      <c r="AD5" s="25">
        <f t="shared" si="0"/>
        <v>1.5570934256055463E-2</v>
      </c>
      <c r="AE5" s="25">
        <f t="shared" si="0"/>
        <v>3.3132530120481757E-2</v>
      </c>
      <c r="AF5" s="25">
        <f t="shared" si="0"/>
        <v>4.1181041181041274E-2</v>
      </c>
      <c r="AG5" s="83"/>
      <c r="AI5" t="s">
        <v>240</v>
      </c>
      <c r="AJ5" s="25">
        <f>(K$10-K$5)/K$5</f>
        <v>1.6719745222930005E-2</v>
      </c>
      <c r="AK5" s="25">
        <f t="shared" ref="AK5:AO5" si="1">(L$10-L$5)/L$5</f>
        <v>0.1079579579579581</v>
      </c>
      <c r="AL5" s="25">
        <f t="shared" si="1"/>
        <v>2.1121039805036625E-2</v>
      </c>
      <c r="AM5" s="25">
        <f t="shared" si="1"/>
        <v>-8.6505190311418692E-3</v>
      </c>
      <c r="AN5" s="25">
        <f t="shared" si="1"/>
        <v>2.1837349397590189E-2</v>
      </c>
      <c r="AO5" s="25">
        <f t="shared" si="1"/>
        <v>3.1080031080031083E-2</v>
      </c>
      <c r="AP5" s="87"/>
      <c r="AQ5" s="87"/>
      <c r="AR5" s="87"/>
    </row>
    <row r="6" spans="1:44">
      <c r="A6" t="s">
        <v>33</v>
      </c>
      <c r="B6">
        <v>2017</v>
      </c>
      <c r="C6" t="s">
        <v>37</v>
      </c>
      <c r="D6" t="str">
        <f t="shared" ref="D6:D69" si="2">C6&amp;" "&amp;B6</f>
        <v>April 2017</v>
      </c>
      <c r="E6" s="51">
        <f t="shared" ref="E6:E69" si="3">DATE(B6,MONTH(1&amp; C6),1)</f>
        <v>42826</v>
      </c>
      <c r="F6">
        <v>132.69999999999999</v>
      </c>
      <c r="G6">
        <v>140.6</v>
      </c>
      <c r="H6">
        <v>136.30000000000001</v>
      </c>
      <c r="I6">
        <v>137.69999999999999</v>
      </c>
      <c r="J6">
        <v>127.1</v>
      </c>
      <c r="K6">
        <v>126</v>
      </c>
      <c r="L6">
        <f t="shared" ref="L6:L69" si="4">SUM($F6:$J6)</f>
        <v>674.4</v>
      </c>
      <c r="M6">
        <v>123.4</v>
      </c>
      <c r="N6">
        <v>114.3</v>
      </c>
      <c r="O6">
        <v>133.6</v>
      </c>
      <c r="P6">
        <v>129.1</v>
      </c>
      <c r="R6" t="s">
        <v>160</v>
      </c>
      <c r="S6" s="25">
        <f>(K6-K5)/K5</f>
        <v>3.1847133757962236E-3</v>
      </c>
      <c r="T6" s="25">
        <f t="shared" ref="T6:X6" si="5">(L6-L5)/L5</f>
        <v>1.2612612612612579E-2</v>
      </c>
      <c r="U6" s="25">
        <f t="shared" si="5"/>
        <v>2.4370430544273874E-3</v>
      </c>
      <c r="V6" s="25">
        <f t="shared" si="5"/>
        <v>-1.1245674740484405E-2</v>
      </c>
      <c r="W6" s="25">
        <f t="shared" si="5"/>
        <v>6.0240963855420398E-3</v>
      </c>
      <c r="X6" s="25">
        <f t="shared" si="5"/>
        <v>3.1080031080031522E-3</v>
      </c>
      <c r="Z6" t="s">
        <v>237</v>
      </c>
      <c r="AA6" s="25">
        <f>(K$28-K$17)/K$17</f>
        <v>4.4342507645259807E-2</v>
      </c>
      <c r="AB6" s="25">
        <f t="shared" ref="AB6:AF6" si="6">(L$28-L$17)/L$17</f>
        <v>2.2352081811541372E-2</v>
      </c>
      <c r="AC6" s="25">
        <f t="shared" si="6"/>
        <v>6.1302681992337162E-2</v>
      </c>
      <c r="AD6" s="25">
        <f t="shared" si="6"/>
        <v>1.1884550084889691E-2</v>
      </c>
      <c r="AE6" s="25">
        <f t="shared" si="6"/>
        <v>6.386066763425241E-2</v>
      </c>
      <c r="AF6" s="25">
        <f t="shared" si="6"/>
        <v>3.4328358208955183E-2</v>
      </c>
      <c r="AG6" s="83"/>
      <c r="AI6" t="s">
        <v>241</v>
      </c>
      <c r="AJ6" s="25">
        <f>(K$16-K$11)/K$11</f>
        <v>1.405152224824365E-2</v>
      </c>
      <c r="AK6" s="25">
        <f t="shared" ref="AK6:AO6" si="7">(L$16-L$11)/L$11</f>
        <v>-3.2796075683251547E-2</v>
      </c>
      <c r="AL6" s="25">
        <f t="shared" si="7"/>
        <v>2.9341792228390302E-2</v>
      </c>
      <c r="AM6" s="25">
        <f t="shared" si="7"/>
        <v>1.4693171996542808E-2</v>
      </c>
      <c r="AN6" s="25">
        <f t="shared" si="7"/>
        <v>9.5658572479763275E-3</v>
      </c>
      <c r="AO6" s="25">
        <f t="shared" si="7"/>
        <v>1.2084592145015062E-2</v>
      </c>
      <c r="AP6" s="87"/>
      <c r="AQ6" s="87"/>
      <c r="AR6" s="87"/>
    </row>
    <row r="7" spans="1:44">
      <c r="A7" t="s">
        <v>33</v>
      </c>
      <c r="B7">
        <v>2017</v>
      </c>
      <c r="C7" t="s">
        <v>38</v>
      </c>
      <c r="D7" t="str">
        <f t="shared" si="2"/>
        <v>May 2017</v>
      </c>
      <c r="E7" s="51">
        <f t="shared" si="3"/>
        <v>42856</v>
      </c>
      <c r="F7">
        <v>132.6</v>
      </c>
      <c r="G7">
        <v>144.1</v>
      </c>
      <c r="H7">
        <v>136.80000000000001</v>
      </c>
      <c r="I7">
        <v>135.19999999999999</v>
      </c>
      <c r="J7">
        <v>129.19999999999999</v>
      </c>
      <c r="K7">
        <v>126.5</v>
      </c>
      <c r="L7">
        <f t="shared" si="4"/>
        <v>677.90000000000009</v>
      </c>
      <c r="M7">
        <v>123.6</v>
      </c>
      <c r="N7">
        <v>114.3</v>
      </c>
      <c r="O7">
        <v>133.80000000000001</v>
      </c>
      <c r="P7">
        <v>129.30000000000001</v>
      </c>
      <c r="R7" t="s">
        <v>161</v>
      </c>
      <c r="S7" s="25">
        <f t="shared" ref="S7:S70" si="8">(K7-K6)/K6</f>
        <v>3.968253968253968E-3</v>
      </c>
      <c r="T7" s="25">
        <f t="shared" ref="T7:T70" si="9">(L7-L6)/L6</f>
        <v>5.1897983392647003E-3</v>
      </c>
      <c r="U7" s="25">
        <f t="shared" ref="U7:U70" si="10">(M7-M6)/M6</f>
        <v>1.6207455429496647E-3</v>
      </c>
      <c r="V7" s="25">
        <f t="shared" ref="V7:V70" si="11">(N7-N6)/N6</f>
        <v>0</v>
      </c>
      <c r="W7" s="25">
        <f t="shared" ref="W7:W70" si="12">(O7-O6)/O6</f>
        <v>1.4970059880240799E-3</v>
      </c>
      <c r="X7" s="25">
        <f t="shared" ref="X7:X70" si="13">(P7-P6)/P6</f>
        <v>1.54918667699471E-3</v>
      </c>
      <c r="Z7" t="s">
        <v>238</v>
      </c>
      <c r="AA7" s="25">
        <f>(K$39-K$29)/K$29</f>
        <v>2.6315789473684167E-2</v>
      </c>
      <c r="AB7" s="25">
        <f t="shared" ref="AB7:AF7" si="14">(L$39-L$29)/L$29</f>
        <v>0.10654703490817329</v>
      </c>
      <c r="AC7" s="25">
        <f t="shared" si="14"/>
        <v>3.7356321839080588E-2</v>
      </c>
      <c r="AD7" s="25">
        <f t="shared" si="14"/>
        <v>4.4203502919099226E-2</v>
      </c>
      <c r="AE7" s="25">
        <f t="shared" si="14"/>
        <v>3.7491479209270623E-2</v>
      </c>
      <c r="AF7" s="25">
        <f t="shared" si="14"/>
        <v>5.8781362007168381E-2</v>
      </c>
      <c r="AG7" s="83"/>
      <c r="AI7" t="s">
        <v>242</v>
      </c>
      <c r="AJ7" s="25">
        <f>(K$22-K$17)/K$17</f>
        <v>2.7522935779816467E-2</v>
      </c>
      <c r="AK7" s="25">
        <f t="shared" ref="AK7:AO7" si="15">(L$22-L$17)/L$17</f>
        <v>6.3111760409057777E-2</v>
      </c>
      <c r="AL7" s="25">
        <f t="shared" si="15"/>
        <v>3.3716475095785486E-2</v>
      </c>
      <c r="AM7" s="25">
        <f t="shared" si="15"/>
        <v>2.461799660441431E-2</v>
      </c>
      <c r="AN7" s="25">
        <f t="shared" si="15"/>
        <v>5.4426705370101594E-2</v>
      </c>
      <c r="AO7" s="25">
        <f t="shared" si="15"/>
        <v>2.9850746268656716E-2</v>
      </c>
      <c r="AP7" s="87"/>
      <c r="AQ7" s="87"/>
      <c r="AR7" s="87"/>
    </row>
    <row r="8" spans="1:44">
      <c r="A8" t="s">
        <v>33</v>
      </c>
      <c r="B8">
        <v>2017</v>
      </c>
      <c r="C8" t="s">
        <v>39</v>
      </c>
      <c r="D8" t="str">
        <f t="shared" si="2"/>
        <v>June 2017</v>
      </c>
      <c r="E8" s="51">
        <f t="shared" si="3"/>
        <v>42887</v>
      </c>
      <c r="F8">
        <v>132.9</v>
      </c>
      <c r="G8">
        <v>148.69999999999999</v>
      </c>
      <c r="H8">
        <v>137.30000000000001</v>
      </c>
      <c r="I8">
        <v>137.19999999999999</v>
      </c>
      <c r="J8">
        <v>142.19999999999999</v>
      </c>
      <c r="K8">
        <v>126.8</v>
      </c>
      <c r="L8">
        <f t="shared" si="4"/>
        <v>698.3</v>
      </c>
      <c r="M8">
        <v>123.8</v>
      </c>
      <c r="N8">
        <v>113.9</v>
      </c>
      <c r="O8">
        <v>134.30000000000001</v>
      </c>
      <c r="P8">
        <v>129.9</v>
      </c>
      <c r="R8" t="s">
        <v>162</v>
      </c>
      <c r="S8" s="25">
        <f t="shared" si="8"/>
        <v>2.3715415019762622E-3</v>
      </c>
      <c r="T8" s="25">
        <f t="shared" si="9"/>
        <v>3.0092934061070747E-2</v>
      </c>
      <c r="U8" s="25">
        <f t="shared" si="10"/>
        <v>1.6181229773463014E-3</v>
      </c>
      <c r="V8" s="25">
        <f t="shared" si="11"/>
        <v>-3.4995625546805904E-3</v>
      </c>
      <c r="W8" s="25">
        <f t="shared" si="12"/>
        <v>3.7369207772795215E-3</v>
      </c>
      <c r="X8" s="25">
        <f t="shared" si="13"/>
        <v>4.6403712296983314E-3</v>
      </c>
      <c r="Z8" t="s">
        <v>239</v>
      </c>
      <c r="AA8" s="25">
        <f>(K$51-K$40)/K$40</f>
        <v>4.0482954545454461E-2</v>
      </c>
      <c r="AB8" s="25">
        <f t="shared" ref="AB8:AF8" si="16">(L$51-L$40)/L$40</f>
        <v>6.7964921330925729E-2</v>
      </c>
      <c r="AC8" s="25">
        <f t="shared" si="16"/>
        <v>7.7931034482758704E-2</v>
      </c>
      <c r="AD8" s="25">
        <f t="shared" si="16"/>
        <v>0.12760834670947035</v>
      </c>
      <c r="AE8" s="25">
        <f t="shared" si="16"/>
        <v>2.6885245901639307E-2</v>
      </c>
      <c r="AF8" s="25">
        <f t="shared" si="16"/>
        <v>6.2457569585879079E-2</v>
      </c>
      <c r="AG8" s="83"/>
      <c r="AI8" t="s">
        <v>243</v>
      </c>
      <c r="AJ8" s="25">
        <f>(K$28-K$23)/K$23</f>
        <v>1.2601927353595171E-2</v>
      </c>
      <c r="AK8" s="25">
        <f t="shared" ref="AK8:AO8" si="17">(L$28-L$23)/L$23</f>
        <v>-1.8375648758591698E-2</v>
      </c>
      <c r="AL8" s="25">
        <f t="shared" si="17"/>
        <v>2.063375092114968E-2</v>
      </c>
      <c r="AM8" s="25">
        <f t="shared" si="17"/>
        <v>-2.6938775510204058E-2</v>
      </c>
      <c r="AN8" s="25">
        <f t="shared" si="17"/>
        <v>9.6418732782369548E-3</v>
      </c>
      <c r="AO8" s="25">
        <f t="shared" si="17"/>
        <v>3.6205648081100651E-3</v>
      </c>
      <c r="AP8" s="87"/>
      <c r="AQ8" s="87"/>
      <c r="AR8" s="87"/>
    </row>
    <row r="9" spans="1:44">
      <c r="A9" t="s">
        <v>33</v>
      </c>
      <c r="B9">
        <v>2017</v>
      </c>
      <c r="C9" t="s">
        <v>40</v>
      </c>
      <c r="D9" t="str">
        <f t="shared" si="2"/>
        <v>July 2017</v>
      </c>
      <c r="E9" s="51">
        <f t="shared" si="3"/>
        <v>42917</v>
      </c>
      <c r="F9">
        <v>132.80000000000001</v>
      </c>
      <c r="G9">
        <v>148.4</v>
      </c>
      <c r="H9">
        <v>137.69999999999999</v>
      </c>
      <c r="I9">
        <v>139.4</v>
      </c>
      <c r="J9">
        <v>175.1</v>
      </c>
      <c r="K9">
        <v>127.2</v>
      </c>
      <c r="L9">
        <f t="shared" si="4"/>
        <v>733.40000000000009</v>
      </c>
      <c r="M9">
        <v>125</v>
      </c>
      <c r="N9">
        <v>113.2</v>
      </c>
      <c r="O9">
        <v>135.5</v>
      </c>
      <c r="P9">
        <v>131.80000000000001</v>
      </c>
      <c r="R9" t="s">
        <v>163</v>
      </c>
      <c r="S9" s="25">
        <f t="shared" si="8"/>
        <v>3.1545741324921586E-3</v>
      </c>
      <c r="T9" s="25">
        <f t="shared" si="9"/>
        <v>5.0264929113561709E-2</v>
      </c>
      <c r="U9" s="25">
        <f t="shared" si="10"/>
        <v>9.6930533117932389E-3</v>
      </c>
      <c r="V9" s="25">
        <f t="shared" si="11"/>
        <v>-6.1457418788411133E-3</v>
      </c>
      <c r="W9" s="25">
        <f t="shared" si="12"/>
        <v>8.9352196574831611E-3</v>
      </c>
      <c r="X9" s="25">
        <f t="shared" si="13"/>
        <v>1.4626635873749081E-2</v>
      </c>
      <c r="Z9" t="s">
        <v>144</v>
      </c>
      <c r="AA9" s="25">
        <f>(K$63-K$52)/K$52</f>
        <v>6.9293478260869693E-2</v>
      </c>
      <c r="AB9" s="25">
        <f t="shared" ref="AB9:AF9" si="18">(L$63-L$52)/L$52</f>
        <v>5.9101941747572585E-2</v>
      </c>
      <c r="AC9" s="25">
        <f t="shared" si="18"/>
        <v>6.5646908859145842E-2</v>
      </c>
      <c r="AD9" s="25">
        <f t="shared" si="18"/>
        <v>8.0451658433309856E-2</v>
      </c>
      <c r="AE9" s="25">
        <f t="shared" si="18"/>
        <v>2.7918781725888363E-2</v>
      </c>
      <c r="AF9" s="25">
        <f t="shared" si="18"/>
        <v>5.4811982154238333E-2</v>
      </c>
      <c r="AG9" s="83"/>
      <c r="AI9" t="s">
        <v>244</v>
      </c>
      <c r="AJ9" s="25">
        <f>(K$33-K$29)/K$29</f>
        <v>9.5029239766080617E-3</v>
      </c>
      <c r="AK9" s="25">
        <f t="shared" ref="AK9:AO9" si="19">(L$33-L$29)/L$29</f>
        <v>0.1051451002383289</v>
      </c>
      <c r="AL9" s="25">
        <f t="shared" si="19"/>
        <v>1.652298850574721E-2</v>
      </c>
      <c r="AM9" s="25">
        <f t="shared" si="19"/>
        <v>7.5062552126771596E-3</v>
      </c>
      <c r="AN9" s="25">
        <f t="shared" si="19"/>
        <v>3.2719836400818075E-2</v>
      </c>
      <c r="AO9" s="25">
        <f t="shared" si="19"/>
        <v>3.3691756272401355E-2</v>
      </c>
      <c r="AP9" s="87"/>
      <c r="AQ9" s="87"/>
      <c r="AR9" s="87"/>
    </row>
    <row r="10" spans="1:44">
      <c r="A10" t="s">
        <v>33</v>
      </c>
      <c r="B10">
        <v>2017</v>
      </c>
      <c r="C10" t="s">
        <v>41</v>
      </c>
      <c r="D10" t="str">
        <f t="shared" si="2"/>
        <v>August 2017</v>
      </c>
      <c r="E10" s="51">
        <f t="shared" si="3"/>
        <v>42948</v>
      </c>
      <c r="F10">
        <v>133.19999999999999</v>
      </c>
      <c r="G10">
        <v>143.9</v>
      </c>
      <c r="H10">
        <v>138.30000000000001</v>
      </c>
      <c r="I10">
        <v>142.69999999999999</v>
      </c>
      <c r="J10">
        <v>179.8</v>
      </c>
      <c r="K10">
        <v>127.7</v>
      </c>
      <c r="L10">
        <f t="shared" si="4"/>
        <v>737.90000000000009</v>
      </c>
      <c r="M10">
        <v>125.7</v>
      </c>
      <c r="N10">
        <v>114.6</v>
      </c>
      <c r="O10">
        <v>135.69999999999999</v>
      </c>
      <c r="P10">
        <v>132.69999999999999</v>
      </c>
      <c r="R10" t="s">
        <v>164</v>
      </c>
      <c r="S10" s="25">
        <f t="shared" si="8"/>
        <v>3.9308176100628931E-3</v>
      </c>
      <c r="T10" s="25">
        <f t="shared" si="9"/>
        <v>6.1358058358331052E-3</v>
      </c>
      <c r="U10" s="25">
        <f t="shared" si="10"/>
        <v>5.6000000000000225E-3</v>
      </c>
      <c r="V10" s="25">
        <f t="shared" si="11"/>
        <v>1.2367491166077663E-2</v>
      </c>
      <c r="W10" s="25">
        <f t="shared" si="12"/>
        <v>1.4760147601475175E-3</v>
      </c>
      <c r="X10" s="25">
        <f t="shared" si="13"/>
        <v>6.8285280728374595E-3</v>
      </c>
      <c r="Z10" t="s">
        <v>146</v>
      </c>
      <c r="AA10" s="25">
        <f>(K$75-K$63)/K$63</f>
        <v>7.4968233799237505E-2</v>
      </c>
      <c r="AB10" s="25">
        <f t="shared" ref="AB10:AF10" si="20">(L$75-L$63)/L$63</f>
        <v>4.5834765669760649E-2</v>
      </c>
      <c r="AC10" s="25">
        <f t="shared" si="20"/>
        <v>8.1339712918660434E-2</v>
      </c>
      <c r="AD10" s="25">
        <f t="shared" si="20"/>
        <v>4.3762246897452756E-2</v>
      </c>
      <c r="AE10" s="25">
        <f t="shared" si="20"/>
        <v>6.4814814814814811E-2</v>
      </c>
      <c r="AF10" s="25">
        <f t="shared" si="20"/>
        <v>6.5256797583081644E-2</v>
      </c>
      <c r="AG10" s="83"/>
      <c r="AI10" t="s">
        <v>245</v>
      </c>
      <c r="AJ10" s="25">
        <f>(K$39-K$34)/K$34</f>
        <v>1.5184381778741823E-2</v>
      </c>
      <c r="AK10" s="25">
        <f t="shared" ref="AK10:AO10" si="21">(L$39-L$34)/L$34</f>
        <v>1.0145846544071888E-3</v>
      </c>
      <c r="AL10" s="25">
        <f t="shared" si="21"/>
        <v>1.7618040873854827E-2</v>
      </c>
      <c r="AM10" s="25">
        <f t="shared" si="21"/>
        <v>3.3003300330033E-2</v>
      </c>
      <c r="AN10" s="25">
        <f t="shared" si="21"/>
        <v>3.9577836411609129E-3</v>
      </c>
      <c r="AO10" s="25">
        <f t="shared" si="21"/>
        <v>2.0732550103662751E-2</v>
      </c>
      <c r="AP10" s="87"/>
      <c r="AQ10" s="87"/>
      <c r="AR10" s="87"/>
    </row>
    <row r="11" spans="1:44">
      <c r="A11" t="s">
        <v>33</v>
      </c>
      <c r="B11">
        <v>2017</v>
      </c>
      <c r="C11" t="s">
        <v>42</v>
      </c>
      <c r="D11" t="str">
        <f t="shared" si="2"/>
        <v>September 2017</v>
      </c>
      <c r="E11" s="51">
        <f t="shared" si="3"/>
        <v>42979</v>
      </c>
      <c r="F11">
        <v>133.6</v>
      </c>
      <c r="G11">
        <v>143</v>
      </c>
      <c r="H11">
        <v>138.69999999999999</v>
      </c>
      <c r="I11">
        <v>137.5</v>
      </c>
      <c r="J11">
        <v>160.69999999999999</v>
      </c>
      <c r="K11">
        <v>128.1</v>
      </c>
      <c r="L11">
        <f t="shared" si="4"/>
        <v>713.5</v>
      </c>
      <c r="M11">
        <v>126.1</v>
      </c>
      <c r="N11">
        <v>115.7</v>
      </c>
      <c r="O11">
        <v>135.9</v>
      </c>
      <c r="P11">
        <v>132.4</v>
      </c>
      <c r="R11" t="s">
        <v>165</v>
      </c>
      <c r="S11" s="25">
        <f t="shared" si="8"/>
        <v>3.1323414252152817E-3</v>
      </c>
      <c r="T11" s="25">
        <f t="shared" si="9"/>
        <v>-3.3066811221032777E-2</v>
      </c>
      <c r="U11" s="25">
        <f t="shared" si="10"/>
        <v>3.1821797931582455E-3</v>
      </c>
      <c r="V11" s="25">
        <f t="shared" si="11"/>
        <v>9.5986038394416107E-3</v>
      </c>
      <c r="W11" s="25">
        <f t="shared" si="12"/>
        <v>1.4738393515108111E-3</v>
      </c>
      <c r="X11" s="25">
        <f t="shared" si="13"/>
        <v>-2.2607385079124564E-3</v>
      </c>
      <c r="AI11" t="s">
        <v>246</v>
      </c>
      <c r="AJ11" s="25">
        <f>(K$45-K$40)/K$40</f>
        <v>2.6278409090909009E-2</v>
      </c>
      <c r="AK11" s="25">
        <f t="shared" ref="AK11:AO11" si="22">(L$45-L$40)/L$40</f>
        <v>9.5176683002321169E-2</v>
      </c>
      <c r="AL11" s="25">
        <f t="shared" si="22"/>
        <v>2.5517241379310267E-2</v>
      </c>
      <c r="AM11" s="25">
        <f t="shared" si="22"/>
        <v>7.4638844301765747E-2</v>
      </c>
      <c r="AN11" s="25">
        <f t="shared" si="22"/>
        <v>1.9672131147540985E-2</v>
      </c>
      <c r="AO11" s="25">
        <f t="shared" si="22"/>
        <v>3.8017651052274226E-2</v>
      </c>
      <c r="AP11" s="87"/>
      <c r="AQ11" s="87"/>
      <c r="AR11" s="87"/>
    </row>
    <row r="12" spans="1:44">
      <c r="A12" t="s">
        <v>33</v>
      </c>
      <c r="B12">
        <v>2017</v>
      </c>
      <c r="C12" t="s">
        <v>43</v>
      </c>
      <c r="D12" t="str">
        <f t="shared" si="2"/>
        <v>October 2017</v>
      </c>
      <c r="E12" s="51">
        <f t="shared" si="3"/>
        <v>43009</v>
      </c>
      <c r="F12">
        <v>133.9</v>
      </c>
      <c r="G12">
        <v>142.80000000000001</v>
      </c>
      <c r="H12">
        <v>139.1</v>
      </c>
      <c r="I12">
        <v>135.6</v>
      </c>
      <c r="J12">
        <v>173.2</v>
      </c>
      <c r="K12">
        <v>128.30000000000001</v>
      </c>
      <c r="L12">
        <f t="shared" si="4"/>
        <v>724.60000000000014</v>
      </c>
      <c r="M12">
        <v>126.6</v>
      </c>
      <c r="N12">
        <v>115</v>
      </c>
      <c r="O12">
        <v>136.30000000000001</v>
      </c>
      <c r="P12">
        <v>133.5</v>
      </c>
      <c r="R12" t="s">
        <v>166</v>
      </c>
      <c r="S12" s="25">
        <f t="shared" si="8"/>
        <v>1.5612802498049731E-3</v>
      </c>
      <c r="T12" s="25">
        <f t="shared" si="9"/>
        <v>1.5557112824106708E-2</v>
      </c>
      <c r="U12" s="25">
        <f t="shared" si="10"/>
        <v>3.9651070578905628E-3</v>
      </c>
      <c r="V12" s="25">
        <f t="shared" si="11"/>
        <v>-6.0501296456352879E-3</v>
      </c>
      <c r="W12" s="25">
        <f t="shared" si="12"/>
        <v>2.9433406916851042E-3</v>
      </c>
      <c r="X12" s="25">
        <f t="shared" si="13"/>
        <v>8.308157099697842E-3</v>
      </c>
      <c r="AI12" t="s">
        <v>247</v>
      </c>
      <c r="AJ12" s="25">
        <f>(K$51-K$46)/K$46</f>
        <v>7.5653370013754762E-3</v>
      </c>
      <c r="AK12" s="25">
        <f t="shared" ref="AK12:AO12" si="23">(L$51-L$46)/L$46</f>
        <v>-3.248042995677073E-2</v>
      </c>
      <c r="AL12" s="25">
        <f t="shared" si="23"/>
        <v>4.2000000000000079E-2</v>
      </c>
      <c r="AM12" s="25">
        <f t="shared" si="23"/>
        <v>3.9970392301998565E-2</v>
      </c>
      <c r="AN12" s="25">
        <f t="shared" si="23"/>
        <v>1.0974822466107093E-2</v>
      </c>
      <c r="AO12" s="25">
        <f t="shared" si="23"/>
        <v>1.6233766233766232E-2</v>
      </c>
      <c r="AP12" s="87"/>
      <c r="AQ12" s="87"/>
      <c r="AR12" s="87"/>
    </row>
    <row r="13" spans="1:44">
      <c r="A13" t="s">
        <v>33</v>
      </c>
      <c r="B13">
        <v>2017</v>
      </c>
      <c r="C13" t="s">
        <v>45</v>
      </c>
      <c r="D13" t="str">
        <f t="shared" si="2"/>
        <v>November 2017</v>
      </c>
      <c r="E13" s="51">
        <f t="shared" si="3"/>
        <v>43040</v>
      </c>
      <c r="F13">
        <v>134.30000000000001</v>
      </c>
      <c r="G13">
        <v>142.1</v>
      </c>
      <c r="H13">
        <v>139.5</v>
      </c>
      <c r="I13">
        <v>136.4</v>
      </c>
      <c r="J13">
        <v>185.2</v>
      </c>
      <c r="K13">
        <v>128.80000000000001</v>
      </c>
      <c r="L13">
        <f t="shared" si="4"/>
        <v>737.5</v>
      </c>
      <c r="M13">
        <v>127.4</v>
      </c>
      <c r="N13">
        <v>115.3</v>
      </c>
      <c r="O13">
        <v>136.6</v>
      </c>
      <c r="P13">
        <v>134.80000000000001</v>
      </c>
      <c r="R13" t="s">
        <v>167</v>
      </c>
      <c r="S13" s="25">
        <f t="shared" si="8"/>
        <v>3.8971161340607945E-3</v>
      </c>
      <c r="T13" s="25">
        <f t="shared" si="9"/>
        <v>1.7802925752138921E-2</v>
      </c>
      <c r="U13" s="25">
        <f t="shared" si="10"/>
        <v>6.3191153238547505E-3</v>
      </c>
      <c r="V13" s="25">
        <f t="shared" si="11"/>
        <v>2.6086956521738885E-3</v>
      </c>
      <c r="W13" s="25">
        <f t="shared" si="12"/>
        <v>2.201027146001342E-3</v>
      </c>
      <c r="X13" s="25">
        <f t="shared" si="13"/>
        <v>9.7378277153558901E-3</v>
      </c>
      <c r="AI13" t="s">
        <v>248</v>
      </c>
      <c r="AJ13" s="25">
        <f>(K$57-K$52)/K$52</f>
        <v>4.0760869565217392E-2</v>
      </c>
      <c r="AK13" s="25">
        <f t="shared" ref="AK13:AO13" si="24">(L$57-L$52)/L$52</f>
        <v>4.4296116504854224E-2</v>
      </c>
      <c r="AL13" s="25">
        <f t="shared" si="24"/>
        <v>3.7603569152326356E-2</v>
      </c>
      <c r="AM13" s="25">
        <f t="shared" si="24"/>
        <v>6.1397318278052351E-2</v>
      </c>
      <c r="AN13" s="25">
        <f t="shared" si="24"/>
        <v>1.7766497461929008E-2</v>
      </c>
      <c r="AO13" s="25">
        <f t="shared" si="24"/>
        <v>3.4416826003824126E-2</v>
      </c>
      <c r="AP13" s="87"/>
      <c r="AQ13" s="87"/>
      <c r="AR13" s="87"/>
    </row>
    <row r="14" spans="1:44">
      <c r="A14" t="s">
        <v>33</v>
      </c>
      <c r="B14">
        <v>2017</v>
      </c>
      <c r="C14" t="s">
        <v>46</v>
      </c>
      <c r="D14" t="str">
        <f t="shared" si="2"/>
        <v>December 2017</v>
      </c>
      <c r="E14" s="51">
        <f t="shared" si="3"/>
        <v>43070</v>
      </c>
      <c r="F14">
        <v>134.4</v>
      </c>
      <c r="G14">
        <v>142.6</v>
      </c>
      <c r="H14">
        <v>139.5</v>
      </c>
      <c r="I14">
        <v>135</v>
      </c>
      <c r="J14">
        <v>163.19999999999999</v>
      </c>
      <c r="K14">
        <v>129.30000000000001</v>
      </c>
      <c r="L14">
        <f t="shared" si="4"/>
        <v>714.7</v>
      </c>
      <c r="M14">
        <v>128.19999999999999</v>
      </c>
      <c r="N14">
        <v>115.3</v>
      </c>
      <c r="O14">
        <v>136.69999999999999</v>
      </c>
      <c r="P14">
        <v>134.1</v>
      </c>
      <c r="R14" t="s">
        <v>168</v>
      </c>
      <c r="S14" s="25">
        <f t="shared" si="8"/>
        <v>3.8819875776397511E-3</v>
      </c>
      <c r="T14" s="25">
        <f t="shared" si="9"/>
        <v>-3.0915254237288074E-2</v>
      </c>
      <c r="U14" s="25">
        <f t="shared" si="10"/>
        <v>6.2794348508632882E-3</v>
      </c>
      <c r="V14" s="25">
        <f t="shared" si="11"/>
        <v>0</v>
      </c>
      <c r="W14" s="25">
        <f t="shared" si="12"/>
        <v>7.3206442166906527E-4</v>
      </c>
      <c r="X14" s="25">
        <f t="shared" si="13"/>
        <v>-5.1928783382790581E-3</v>
      </c>
      <c r="AI14" t="s">
        <v>249</v>
      </c>
      <c r="AJ14" s="25">
        <f>(K$63-K$58)/K$58</f>
        <v>2.6744944553163692E-2</v>
      </c>
      <c r="AK14" s="25">
        <f t="shared" ref="AK14:AO14" si="25">(L$63-L$58)/L$58</f>
        <v>1.4177803602556573E-2</v>
      </c>
      <c r="AL14" s="25">
        <f t="shared" si="25"/>
        <v>2.7027027027026886E-2</v>
      </c>
      <c r="AM14" s="25">
        <f t="shared" si="25"/>
        <v>1.727574750830561E-2</v>
      </c>
      <c r="AN14" s="25">
        <f t="shared" si="25"/>
        <v>1.0605115408608787E-2</v>
      </c>
      <c r="AO14" s="25">
        <f t="shared" si="25"/>
        <v>1.971657424522482E-2</v>
      </c>
      <c r="AP14" s="87"/>
      <c r="AQ14" s="87"/>
      <c r="AR14" s="87"/>
    </row>
    <row r="15" spans="1:44">
      <c r="A15" t="s">
        <v>33</v>
      </c>
      <c r="B15">
        <v>2018</v>
      </c>
      <c r="C15" t="s">
        <v>31</v>
      </c>
      <c r="D15" t="str">
        <f t="shared" si="2"/>
        <v>January 2018</v>
      </c>
      <c r="E15" s="51">
        <f t="shared" si="3"/>
        <v>43101</v>
      </c>
      <c r="F15">
        <v>134.6</v>
      </c>
      <c r="G15">
        <v>143.69999999999999</v>
      </c>
      <c r="H15">
        <v>139.6</v>
      </c>
      <c r="I15">
        <v>133.80000000000001</v>
      </c>
      <c r="J15">
        <v>150.5</v>
      </c>
      <c r="K15">
        <v>129.5</v>
      </c>
      <c r="L15">
        <f t="shared" si="4"/>
        <v>702.2</v>
      </c>
      <c r="M15">
        <v>129</v>
      </c>
      <c r="N15">
        <v>116.3</v>
      </c>
      <c r="O15">
        <v>137.1</v>
      </c>
      <c r="P15">
        <v>134.1</v>
      </c>
      <c r="R15" t="s">
        <v>169</v>
      </c>
      <c r="S15" s="25">
        <f t="shared" si="8"/>
        <v>1.5467904098993707E-3</v>
      </c>
      <c r="T15" s="25">
        <f t="shared" si="9"/>
        <v>-1.7489855883587518E-2</v>
      </c>
      <c r="U15" s="25">
        <f t="shared" si="10"/>
        <v>6.2402496099844889E-3</v>
      </c>
      <c r="V15" s="25">
        <f t="shared" si="11"/>
        <v>8.6730268863833473E-3</v>
      </c>
      <c r="W15" s="25">
        <f t="shared" si="12"/>
        <v>2.9261155815655136E-3</v>
      </c>
      <c r="X15" s="25">
        <f t="shared" si="13"/>
        <v>0</v>
      </c>
      <c r="Z15" t="s">
        <v>1</v>
      </c>
      <c r="AA15" t="s">
        <v>22</v>
      </c>
      <c r="AB15" t="s">
        <v>158</v>
      </c>
      <c r="AC15" t="s">
        <v>23</v>
      </c>
      <c r="AD15" t="s">
        <v>24</v>
      </c>
      <c r="AE15" t="s">
        <v>26</v>
      </c>
      <c r="AF15" t="s">
        <v>29</v>
      </c>
      <c r="AG15" s="84" t="s">
        <v>30</v>
      </c>
      <c r="AI15" t="s">
        <v>250</v>
      </c>
      <c r="AJ15" s="25">
        <f>(K$69-K$64)/K$64</f>
        <v>3.5308953341740196E-2</v>
      </c>
      <c r="AK15" s="25">
        <f t="shared" ref="AK15:AO15" si="26">(L$69-L$64)/L$64</f>
        <v>5.8516077718441084E-2</v>
      </c>
      <c r="AL15" s="25">
        <f t="shared" si="26"/>
        <v>2.6159334126040462E-2</v>
      </c>
      <c r="AM15" s="25">
        <f t="shared" si="26"/>
        <v>2.269779507133593E-2</v>
      </c>
      <c r="AN15" s="25">
        <f t="shared" si="26"/>
        <v>4.4253226797787447E-2</v>
      </c>
      <c r="AO15" s="25">
        <f t="shared" si="26"/>
        <v>3.9639639639639603E-2</v>
      </c>
      <c r="AP15" s="87"/>
      <c r="AQ15" s="87"/>
      <c r="AR15" s="87"/>
    </row>
    <row r="16" spans="1:44">
      <c r="A16" t="s">
        <v>33</v>
      </c>
      <c r="B16">
        <v>2018</v>
      </c>
      <c r="C16" t="s">
        <v>35</v>
      </c>
      <c r="D16" t="str">
        <f t="shared" si="2"/>
        <v>February 2018</v>
      </c>
      <c r="E16" s="51">
        <f t="shared" si="3"/>
        <v>43132</v>
      </c>
      <c r="F16">
        <v>134.80000000000001</v>
      </c>
      <c r="G16">
        <v>143</v>
      </c>
      <c r="H16">
        <v>139.9</v>
      </c>
      <c r="I16">
        <v>135.5</v>
      </c>
      <c r="J16">
        <v>136.9</v>
      </c>
      <c r="K16">
        <v>129.9</v>
      </c>
      <c r="L16">
        <f t="shared" si="4"/>
        <v>690.1</v>
      </c>
      <c r="M16">
        <v>129.80000000000001</v>
      </c>
      <c r="N16">
        <v>117.4</v>
      </c>
      <c r="O16">
        <v>137.19999999999999</v>
      </c>
      <c r="P16">
        <v>134</v>
      </c>
      <c r="R16" t="s">
        <v>170</v>
      </c>
      <c r="S16" s="25">
        <f t="shared" si="8"/>
        <v>3.0888030888031326E-3</v>
      </c>
      <c r="T16" s="25">
        <f t="shared" si="9"/>
        <v>-1.723155796069499E-2</v>
      </c>
      <c r="U16" s="25">
        <f t="shared" si="10"/>
        <v>6.2015503875969876E-3</v>
      </c>
      <c r="V16" s="25">
        <f t="shared" si="11"/>
        <v>9.4582975064489132E-3</v>
      </c>
      <c r="W16" s="25">
        <f t="shared" si="12"/>
        <v>7.2939460247990024E-4</v>
      </c>
      <c r="X16" s="25">
        <f t="shared" si="13"/>
        <v>-7.4571215510808593E-4</v>
      </c>
      <c r="Z16" t="s">
        <v>236</v>
      </c>
      <c r="AA16" s="25">
        <f>(Sheet1!K$16-Sheet1!K$5)/Sheet1!K$5</f>
        <v>4.3251304996271528E-2</v>
      </c>
      <c r="AB16" s="25">
        <f>(Sheet1!L$16-Sheet1!L$5)/Sheet1!L$5</f>
        <v>6.6367713004484269E-2</v>
      </c>
      <c r="AC16" s="25">
        <f>(Sheet1!M$16-Sheet1!M$5)/Sheet1!M$5</f>
        <v>4.2879019908116343E-2</v>
      </c>
      <c r="AD16" s="25">
        <f>(Sheet1!N$16-Sheet1!N$5)/Sheet1!N$5</f>
        <v>2.9215358931552589E-2</v>
      </c>
      <c r="AE16" s="25">
        <f>(Sheet1!O$16-Sheet1!O$5)/Sheet1!O$5</f>
        <v>4.659763313609476E-2</v>
      </c>
      <c r="AF16" s="25">
        <f>(Sheet1!P$16-Sheet1!P$5)/Sheet1!P$5</f>
        <v>4.2921686746987861E-2</v>
      </c>
      <c r="AG16" s="84"/>
      <c r="AI16" t="s">
        <v>251</v>
      </c>
      <c r="AJ16" s="25">
        <f>(K$75-K$70)/K$70</f>
        <v>2.5454545454545386E-2</v>
      </c>
      <c r="AK16" s="25">
        <f t="shared" ref="AK16:AO16" si="27">(L$75-L$70)/L$70</f>
        <v>-2.5933831376734211E-2</v>
      </c>
      <c r="AL16" s="25">
        <f t="shared" si="27"/>
        <v>4.0276179516685842E-2</v>
      </c>
      <c r="AM16" s="25">
        <f t="shared" si="27"/>
        <v>1.0113780025284595E-2</v>
      </c>
      <c r="AN16" s="25">
        <f t="shared" si="27"/>
        <v>9.3622001170274687E-3</v>
      </c>
      <c r="AO16" s="25">
        <f t="shared" si="27"/>
        <v>1.2636415852958169E-2</v>
      </c>
      <c r="AP16" s="87"/>
      <c r="AQ16" s="87"/>
      <c r="AR16" s="87"/>
    </row>
    <row r="17" spans="1:44">
      <c r="A17" t="s">
        <v>33</v>
      </c>
      <c r="B17">
        <v>2018</v>
      </c>
      <c r="C17" t="s">
        <v>36</v>
      </c>
      <c r="D17" t="str">
        <f t="shared" si="2"/>
        <v>March 2018</v>
      </c>
      <c r="E17" s="51">
        <f t="shared" si="3"/>
        <v>43160</v>
      </c>
      <c r="F17">
        <v>135</v>
      </c>
      <c r="G17">
        <v>143.1</v>
      </c>
      <c r="H17">
        <v>139.9</v>
      </c>
      <c r="I17">
        <v>138.5</v>
      </c>
      <c r="J17">
        <v>128</v>
      </c>
      <c r="K17">
        <v>130.80000000000001</v>
      </c>
      <c r="L17">
        <f t="shared" si="4"/>
        <v>684.5</v>
      </c>
      <c r="M17">
        <v>130.5</v>
      </c>
      <c r="N17">
        <v>117.8</v>
      </c>
      <c r="O17">
        <v>137.80000000000001</v>
      </c>
      <c r="P17">
        <v>134</v>
      </c>
      <c r="R17" t="s">
        <v>171</v>
      </c>
      <c r="S17" s="25">
        <f t="shared" si="8"/>
        <v>6.9284064665127458E-3</v>
      </c>
      <c r="T17" s="25">
        <f t="shared" si="9"/>
        <v>-8.1147659759455478E-3</v>
      </c>
      <c r="U17" s="25">
        <f t="shared" si="10"/>
        <v>5.3929121725731013E-3</v>
      </c>
      <c r="V17" s="25">
        <f t="shared" si="11"/>
        <v>3.4071550255535899E-3</v>
      </c>
      <c r="W17" s="25">
        <f t="shared" si="12"/>
        <v>4.3731778425657635E-3</v>
      </c>
      <c r="X17" s="25">
        <f t="shared" si="13"/>
        <v>0</v>
      </c>
      <c r="Z17" t="s">
        <v>237</v>
      </c>
      <c r="AA17" s="25">
        <f>(Sheet1!K$28-Sheet1!K$17)/Sheet1!K$17</f>
        <v>7.2909220872051386E-2</v>
      </c>
      <c r="AB17" s="25">
        <f>(Sheet1!L$28-Sheet1!L$17)/Sheet1!L$17</f>
        <v>-2.3405746320953113E-2</v>
      </c>
      <c r="AC17" s="25">
        <f>(Sheet1!M$28-Sheet1!M$17)/Sheet1!M$17</f>
        <v>9.6561814191660697E-2</v>
      </c>
      <c r="AD17" s="25">
        <f>(Sheet1!N$28-Sheet1!N$17)/Sheet1!N$17</f>
        <v>3.6918138041733502E-2</v>
      </c>
      <c r="AE17" s="25">
        <f>(Sheet1!O$28-Sheet1!O$17)/Sheet1!O$17</f>
        <v>8.969866853538902E-2</v>
      </c>
      <c r="AF17" s="25">
        <f>(Sheet1!P$28-Sheet1!P$17)/Sheet1!P$17</f>
        <v>1.6582552271088763E-2</v>
      </c>
      <c r="AG17" s="84"/>
    </row>
    <row r="18" spans="1:44">
      <c r="A18" t="s">
        <v>33</v>
      </c>
      <c r="B18">
        <v>2018</v>
      </c>
      <c r="C18" t="s">
        <v>37</v>
      </c>
      <c r="D18" t="str">
        <f t="shared" si="2"/>
        <v>April 2018</v>
      </c>
      <c r="E18" s="51">
        <f t="shared" si="3"/>
        <v>43191</v>
      </c>
      <c r="F18">
        <v>135</v>
      </c>
      <c r="G18">
        <v>144.30000000000001</v>
      </c>
      <c r="H18">
        <v>140.30000000000001</v>
      </c>
      <c r="I18">
        <v>150.1</v>
      </c>
      <c r="J18">
        <v>127.6</v>
      </c>
      <c r="K18">
        <v>131.80000000000001</v>
      </c>
      <c r="L18">
        <f t="shared" si="4"/>
        <v>697.30000000000007</v>
      </c>
      <c r="M18">
        <v>131.30000000000001</v>
      </c>
      <c r="N18">
        <v>118.9</v>
      </c>
      <c r="O18">
        <v>139.69999999999999</v>
      </c>
      <c r="P18">
        <v>134.80000000000001</v>
      </c>
      <c r="R18" t="s">
        <v>172</v>
      </c>
      <c r="S18" s="25">
        <f t="shared" si="8"/>
        <v>7.6452599388379195E-3</v>
      </c>
      <c r="T18" s="25">
        <f t="shared" si="9"/>
        <v>1.8699780861943124E-2</v>
      </c>
      <c r="U18" s="25">
        <f t="shared" si="10"/>
        <v>6.1302681992338034E-3</v>
      </c>
      <c r="V18" s="25">
        <f t="shared" si="11"/>
        <v>9.3378607809847924E-3</v>
      </c>
      <c r="W18" s="25">
        <f t="shared" si="12"/>
        <v>1.3788098693758905E-2</v>
      </c>
      <c r="X18" s="25">
        <f t="shared" si="13"/>
        <v>5.9701492537314283E-3</v>
      </c>
      <c r="Z18" t="s">
        <v>238</v>
      </c>
      <c r="AA18" s="25">
        <f>(Sheet1!K$39-Sheet1!K$29)/Sheet1!K$29</f>
        <v>1.2000000000000077E-2</v>
      </c>
      <c r="AB18" s="25">
        <f>(Sheet1!L$39-Sheet1!L$29)/Sheet1!L$29</f>
        <v>0.10117512181140732</v>
      </c>
      <c r="AC18" s="25">
        <f>(Sheet1!M$39-Sheet1!M$29)/Sheet1!M$29</f>
        <v>3.8563829787233925E-2</v>
      </c>
      <c r="AD18" s="25">
        <f>(Sheet1!N$39-Sheet1!N$29)/Sheet1!N$29</f>
        <v>4.6959199384141601E-2</v>
      </c>
      <c r="AE18" s="25">
        <f>(Sheet1!O$39-Sheet1!O$29)/Sheet1!O$29</f>
        <v>4.1157556270096499E-2</v>
      </c>
      <c r="AF18" s="25">
        <f>(Sheet1!P$39-Sheet1!P$29)/Sheet1!P$29</f>
        <v>6.5155807365439217E-2</v>
      </c>
      <c r="AG18" s="84"/>
    </row>
    <row r="19" spans="1:44">
      <c r="A19" t="s">
        <v>33</v>
      </c>
      <c r="B19">
        <v>2018</v>
      </c>
      <c r="C19" t="s">
        <v>38</v>
      </c>
      <c r="D19" t="str">
        <f t="shared" si="2"/>
        <v>May 2018</v>
      </c>
      <c r="E19" s="51">
        <f t="shared" si="3"/>
        <v>43221</v>
      </c>
      <c r="F19">
        <v>135</v>
      </c>
      <c r="G19">
        <v>148.19999999999999</v>
      </c>
      <c r="H19">
        <v>140.69999999999999</v>
      </c>
      <c r="I19">
        <v>151.30000000000001</v>
      </c>
      <c r="J19">
        <v>131.4</v>
      </c>
      <c r="K19">
        <v>132.5</v>
      </c>
      <c r="L19">
        <f t="shared" si="4"/>
        <v>706.6</v>
      </c>
      <c r="M19">
        <v>132</v>
      </c>
      <c r="N19">
        <v>119.8</v>
      </c>
      <c r="O19">
        <v>140.4</v>
      </c>
      <c r="P19">
        <v>135.4</v>
      </c>
      <c r="R19" t="s">
        <v>173</v>
      </c>
      <c r="S19" s="25">
        <f t="shared" si="8"/>
        <v>5.3110773899847389E-3</v>
      </c>
      <c r="T19" s="25">
        <f t="shared" si="9"/>
        <v>1.3337157607916181E-2</v>
      </c>
      <c r="U19" s="25">
        <f t="shared" si="10"/>
        <v>5.3313023610052444E-3</v>
      </c>
      <c r="V19" s="25">
        <f t="shared" si="11"/>
        <v>7.569386038687901E-3</v>
      </c>
      <c r="W19" s="25">
        <f t="shared" si="12"/>
        <v>5.0107372942019834E-3</v>
      </c>
      <c r="X19" s="25">
        <f t="shared" si="13"/>
        <v>4.4510385756676134E-3</v>
      </c>
      <c r="Z19" t="s">
        <v>239</v>
      </c>
      <c r="AA19" s="25">
        <f>(Sheet1!K$51-Sheet1!K$40)/Sheet1!K$40</f>
        <v>2.1782178217821857E-2</v>
      </c>
      <c r="AB19" s="25">
        <f>(Sheet1!L$51-Sheet1!L$40)/Sheet1!L$40</f>
        <v>2.8665785997358053E-2</v>
      </c>
      <c r="AC19" s="25">
        <f>(Sheet1!M$51-Sheet1!M$40)/Sheet1!M$40</f>
        <v>4.8500319081046732E-2</v>
      </c>
      <c r="AD19" s="25">
        <f>(Sheet1!N$51-Sheet1!N$40)/Sheet1!N$40</f>
        <v>0.10603829160530173</v>
      </c>
      <c r="AE19" s="25">
        <f>(Sheet1!O$51-Sheet1!O$40)/Sheet1!O$40</f>
        <v>1.4888337468982667E-2</v>
      </c>
      <c r="AF19" s="25">
        <f>(Sheet1!P$51-Sheet1!P$40)/Sheet1!P$40</f>
        <v>4.6061415220293569E-2</v>
      </c>
      <c r="AG19" s="84"/>
    </row>
    <row r="20" spans="1:44">
      <c r="A20" t="s">
        <v>33</v>
      </c>
      <c r="B20">
        <v>2018</v>
      </c>
      <c r="C20" t="s">
        <v>39</v>
      </c>
      <c r="D20" t="str">
        <f t="shared" si="2"/>
        <v>June 2018</v>
      </c>
      <c r="E20" s="51">
        <f t="shared" si="3"/>
        <v>43252</v>
      </c>
      <c r="F20">
        <v>135.30000000000001</v>
      </c>
      <c r="G20">
        <v>149.69999999999999</v>
      </c>
      <c r="H20">
        <v>140.80000000000001</v>
      </c>
      <c r="I20">
        <v>152.19999999999999</v>
      </c>
      <c r="J20">
        <v>144</v>
      </c>
      <c r="K20">
        <v>133.1</v>
      </c>
      <c r="L20">
        <f t="shared" si="4"/>
        <v>722</v>
      </c>
      <c r="M20">
        <v>132.6</v>
      </c>
      <c r="N20">
        <v>120.4</v>
      </c>
      <c r="O20">
        <v>141.19999999999999</v>
      </c>
      <c r="P20">
        <v>136.19999999999999</v>
      </c>
      <c r="R20" t="s">
        <v>174</v>
      </c>
      <c r="S20" s="25">
        <f t="shared" si="8"/>
        <v>4.5283018867924097E-3</v>
      </c>
      <c r="T20" s="25">
        <f t="shared" si="9"/>
        <v>2.1794508915935432E-2</v>
      </c>
      <c r="U20" s="25">
        <f t="shared" si="10"/>
        <v>4.5454545454545027E-3</v>
      </c>
      <c r="V20" s="25">
        <f t="shared" si="11"/>
        <v>5.0083472454090861E-3</v>
      </c>
      <c r="W20" s="25">
        <f t="shared" si="12"/>
        <v>5.698005698005576E-3</v>
      </c>
      <c r="X20" s="25">
        <f t="shared" si="13"/>
        <v>5.9084194977842164E-3</v>
      </c>
      <c r="Z20" t="s">
        <v>144</v>
      </c>
      <c r="AA20" s="25">
        <f>(Sheet1!K$63-Sheet1!K$52)/Sheet1!K$52</f>
        <v>7.0413436692506312E-2</v>
      </c>
      <c r="AB20" s="25">
        <f>(Sheet1!L$63-Sheet1!L$52)/Sheet1!L$52</f>
        <v>4.6664095642113469E-2</v>
      </c>
      <c r="AC20" s="25">
        <f>(Sheet1!M$63-Sheet1!M$52)/Sheet1!M$52</f>
        <v>6.5006075334143487E-2</v>
      </c>
      <c r="AD20" s="25">
        <f>(Sheet1!N$63-Sheet1!N$52)/Sheet1!N$52</f>
        <v>6.5432914738929121E-2</v>
      </c>
      <c r="AE20" s="25">
        <f>(Sheet1!O$63-Sheet1!O$52)/Sheet1!O$52</f>
        <v>3.968253968253968E-2</v>
      </c>
      <c r="AF20" s="25">
        <f>(Sheet1!P$63-Sheet1!P$52)/Sheet1!P$52</f>
        <v>6.381620931716657E-2</v>
      </c>
      <c r="AG20" s="84"/>
      <c r="AI20" t="s">
        <v>98</v>
      </c>
      <c r="AJ20" t="s">
        <v>22</v>
      </c>
      <c r="AK20" t="s">
        <v>158</v>
      </c>
      <c r="AL20" t="s">
        <v>23</v>
      </c>
      <c r="AM20" t="s">
        <v>24</v>
      </c>
      <c r="AN20" t="s">
        <v>26</v>
      </c>
      <c r="AO20" t="s">
        <v>29</v>
      </c>
      <c r="AP20" s="88" t="s">
        <v>30</v>
      </c>
      <c r="AQ20" s="88"/>
      <c r="AR20" s="88"/>
    </row>
    <row r="21" spans="1:44">
      <c r="A21" t="s">
        <v>33</v>
      </c>
      <c r="B21">
        <v>2018</v>
      </c>
      <c r="C21" t="s">
        <v>40</v>
      </c>
      <c r="D21" t="str">
        <f t="shared" si="2"/>
        <v>July 2018</v>
      </c>
      <c r="E21" s="51">
        <f t="shared" si="3"/>
        <v>43282</v>
      </c>
      <c r="F21">
        <v>135.6</v>
      </c>
      <c r="G21">
        <v>148.6</v>
      </c>
      <c r="H21">
        <v>141</v>
      </c>
      <c r="I21">
        <v>149.69999999999999</v>
      </c>
      <c r="J21">
        <v>159.19999999999999</v>
      </c>
      <c r="K21">
        <v>133.6</v>
      </c>
      <c r="L21">
        <f t="shared" si="4"/>
        <v>734.09999999999991</v>
      </c>
      <c r="M21">
        <v>133.6</v>
      </c>
      <c r="N21">
        <v>120.1</v>
      </c>
      <c r="O21">
        <v>144</v>
      </c>
      <c r="P21">
        <v>137.5</v>
      </c>
      <c r="R21" t="s">
        <v>175</v>
      </c>
      <c r="S21" s="25">
        <f t="shared" si="8"/>
        <v>3.7565740045078888E-3</v>
      </c>
      <c r="T21" s="25">
        <f t="shared" si="9"/>
        <v>1.6759002770082975E-2</v>
      </c>
      <c r="U21" s="25">
        <f t="shared" si="10"/>
        <v>7.5414781297134239E-3</v>
      </c>
      <c r="V21" s="25">
        <f t="shared" si="11"/>
        <v>-2.4916943521595628E-3</v>
      </c>
      <c r="W21" s="25">
        <f t="shared" si="12"/>
        <v>1.9830028328611981E-2</v>
      </c>
      <c r="X21" s="25">
        <f t="shared" si="13"/>
        <v>9.54478707782681E-3</v>
      </c>
      <c r="Z21" t="s">
        <v>146</v>
      </c>
      <c r="AA21" s="25">
        <f>(Sheet1!K$75-Sheet1!K$63)/Sheet1!K$63</f>
        <v>7.7851538925769501E-2</v>
      </c>
      <c r="AB21" s="25">
        <f>(Sheet1!L$75-Sheet1!L$63)/Sheet1!L$63</f>
        <v>6.1778432817489362E-2</v>
      </c>
      <c r="AC21" s="25">
        <f>(Sheet1!M$75-Sheet1!M$63)/Sheet1!M$63</f>
        <v>6.4460924130062644E-2</v>
      </c>
      <c r="AD21" s="25">
        <f>(Sheet1!N$75-Sheet1!N$63)/Sheet1!N$63</f>
        <v>4.8387096774193623E-2</v>
      </c>
      <c r="AE21" s="25">
        <f>(Sheet1!O$75-Sheet1!O$63)/Sheet1!O$63</f>
        <v>4.8150322959483197E-2</v>
      </c>
      <c r="AF21" s="25">
        <f>(Sheet1!P$75-Sheet1!P$63)/Sheet1!P$63</f>
        <v>6.7786442711457784E-2</v>
      </c>
      <c r="AG21" s="84"/>
      <c r="AI21" t="s">
        <v>240</v>
      </c>
      <c r="AJ21" s="25">
        <f>(Sheet1!K$10-Sheet1!K$5)/Sheet1!K$5</f>
        <v>2.3862788963460231E-2</v>
      </c>
      <c r="AK21" s="25">
        <f>(Sheet1!L$10-Sheet1!L$5)/Sheet1!L$5</f>
        <v>8.849028400597897E-2</v>
      </c>
      <c r="AL21" s="25">
        <f>(Sheet1!M$10-Sheet1!M$5)/Sheet1!M$5</f>
        <v>1.8376722817764209E-2</v>
      </c>
      <c r="AM21" s="25">
        <f>(Sheet1!N$10-Sheet1!N$5)/Sheet1!N$5</f>
        <v>4.1736227045075123E-3</v>
      </c>
      <c r="AN21" s="25">
        <f>(Sheet1!O$10-Sheet1!O$5)/Sheet1!O$5</f>
        <v>3.6982248520710061E-2</v>
      </c>
      <c r="AO21" s="25">
        <f>(Sheet1!P$10-Sheet1!P$5)/Sheet1!P$5</f>
        <v>3.7650602409638551E-2</v>
      </c>
      <c r="AP21" s="88"/>
      <c r="AQ21" s="88"/>
      <c r="AR21" s="88"/>
    </row>
    <row r="22" spans="1:44">
      <c r="A22" t="s">
        <v>33</v>
      </c>
      <c r="B22">
        <v>2018</v>
      </c>
      <c r="C22" t="s">
        <v>41</v>
      </c>
      <c r="D22" t="str">
        <f t="shared" si="2"/>
        <v>August 2018</v>
      </c>
      <c r="E22" s="51">
        <f t="shared" si="3"/>
        <v>43313</v>
      </c>
      <c r="F22">
        <v>136.5</v>
      </c>
      <c r="G22">
        <v>146.4</v>
      </c>
      <c r="H22">
        <v>141.19999999999999</v>
      </c>
      <c r="I22">
        <v>146.30000000000001</v>
      </c>
      <c r="J22">
        <v>157.30000000000001</v>
      </c>
      <c r="K22">
        <v>134.4</v>
      </c>
      <c r="L22">
        <f t="shared" si="4"/>
        <v>727.7</v>
      </c>
      <c r="M22">
        <v>134.9</v>
      </c>
      <c r="N22">
        <v>120.7</v>
      </c>
      <c r="O22">
        <v>145.30000000000001</v>
      </c>
      <c r="P22">
        <v>138</v>
      </c>
      <c r="R22" t="s">
        <v>176</v>
      </c>
      <c r="S22" s="25">
        <f t="shared" si="8"/>
        <v>5.9880239520958937E-3</v>
      </c>
      <c r="T22" s="25">
        <f t="shared" si="9"/>
        <v>-8.7181582890612508E-3</v>
      </c>
      <c r="U22" s="25">
        <f t="shared" si="10"/>
        <v>9.730538922155774E-3</v>
      </c>
      <c r="V22" s="25">
        <f t="shared" si="11"/>
        <v>4.9958368026645173E-3</v>
      </c>
      <c r="W22" s="25">
        <f t="shared" si="12"/>
        <v>9.0277777777778567E-3</v>
      </c>
      <c r="X22" s="25">
        <f t="shared" si="13"/>
        <v>3.6363636363636364E-3</v>
      </c>
      <c r="AI22" t="s">
        <v>241</v>
      </c>
      <c r="AJ22" s="25">
        <f>(Sheet1!K$16-Sheet1!K$11)/Sheet1!K$11</f>
        <v>1.45032632342277E-2</v>
      </c>
      <c r="AK22" s="25">
        <f>(Sheet1!L$16-Sheet1!L$11)/Sheet1!L$11</f>
        <v>-8.7536473530638714E-3</v>
      </c>
      <c r="AL22" s="25">
        <f>(Sheet1!M$16-Sheet1!M$11)/Sheet1!M$11</f>
        <v>2.0989505247376184E-2</v>
      </c>
      <c r="AM22" s="25">
        <f>(Sheet1!N$16-Sheet1!N$11)/Sheet1!N$11</f>
        <v>1.732673267326728E-2</v>
      </c>
      <c r="AN22" s="25">
        <f>(Sheet1!O$16-Sheet1!O$11)/Sheet1!O$11</f>
        <v>1.3610315186246459E-2</v>
      </c>
      <c r="AO22" s="25">
        <f>(Sheet1!P$16-Sheet1!P$11)/Sheet1!P$11</f>
        <v>6.5406976744186466E-3</v>
      </c>
      <c r="AP22" s="88"/>
      <c r="AQ22" s="88"/>
      <c r="AR22" s="88"/>
    </row>
    <row r="23" spans="1:44">
      <c r="A23" t="s">
        <v>33</v>
      </c>
      <c r="B23">
        <v>2018</v>
      </c>
      <c r="C23" t="s">
        <v>42</v>
      </c>
      <c r="D23" t="str">
        <f t="shared" si="2"/>
        <v>September 2018</v>
      </c>
      <c r="E23" s="51">
        <f t="shared" si="3"/>
        <v>43344</v>
      </c>
      <c r="F23">
        <v>137</v>
      </c>
      <c r="G23">
        <v>143.1</v>
      </c>
      <c r="H23">
        <v>141.5</v>
      </c>
      <c r="I23">
        <v>140</v>
      </c>
      <c r="J23">
        <v>151.30000000000001</v>
      </c>
      <c r="K23">
        <v>134.9</v>
      </c>
      <c r="L23">
        <f t="shared" si="4"/>
        <v>712.90000000000009</v>
      </c>
      <c r="M23">
        <v>135.69999999999999</v>
      </c>
      <c r="N23">
        <v>122.5</v>
      </c>
      <c r="O23">
        <v>145.19999999999999</v>
      </c>
      <c r="P23">
        <v>138.1</v>
      </c>
      <c r="R23" t="s">
        <v>177</v>
      </c>
      <c r="S23" s="25">
        <f t="shared" si="8"/>
        <v>3.720238095238095E-3</v>
      </c>
      <c r="T23" s="25">
        <f t="shared" si="9"/>
        <v>-2.0338051394805486E-2</v>
      </c>
      <c r="U23" s="25">
        <f t="shared" si="10"/>
        <v>5.9303187546329347E-3</v>
      </c>
      <c r="V23" s="25">
        <f t="shared" si="11"/>
        <v>1.4913007456503704E-2</v>
      </c>
      <c r="W23" s="25">
        <f t="shared" si="12"/>
        <v>-6.8823124569871114E-4</v>
      </c>
      <c r="X23" s="25">
        <f t="shared" si="13"/>
        <v>7.246376811593791E-4</v>
      </c>
      <c r="AI23" t="s">
        <v>242</v>
      </c>
      <c r="AJ23" s="25">
        <f>(Sheet1!K$22-Sheet1!K$17)/Sheet1!K$17</f>
        <v>2.7877055039313835E-2</v>
      </c>
      <c r="AK23" s="25">
        <f>(Sheet1!L$22-Sheet1!L$17)/Sheet1!L$17</f>
        <v>4.0224246671338539E-2</v>
      </c>
      <c r="AL23" s="25">
        <f>(Sheet1!M$22-Sheet1!M$17)/Sheet1!M$17</f>
        <v>1.975128017556706E-2</v>
      </c>
      <c r="AM23" s="25">
        <f>(Sheet1!N$22-Sheet1!N$17)/Sheet1!N$17</f>
        <v>2.9695024077046689E-2</v>
      </c>
      <c r="AN23" s="25">
        <f>(Sheet1!O$22-Sheet1!O$17)/Sheet1!O$17</f>
        <v>2.9432375613174615E-2</v>
      </c>
      <c r="AO23" s="25">
        <f>(Sheet1!P$22-Sheet1!P$17)/Sheet1!P$17</f>
        <v>2.7397260273972688E-2</v>
      </c>
      <c r="AP23" s="88"/>
      <c r="AQ23" s="88"/>
      <c r="AR23" s="88"/>
    </row>
    <row r="24" spans="1:44">
      <c r="A24" t="s">
        <v>33</v>
      </c>
      <c r="B24">
        <v>2018</v>
      </c>
      <c r="C24" t="s">
        <v>43</v>
      </c>
      <c r="D24" t="str">
        <f t="shared" si="2"/>
        <v>October 2018</v>
      </c>
      <c r="E24" s="51">
        <f t="shared" si="3"/>
        <v>43374</v>
      </c>
      <c r="F24">
        <v>137.6</v>
      </c>
      <c r="G24">
        <v>144.9</v>
      </c>
      <c r="H24">
        <v>141.5</v>
      </c>
      <c r="I24">
        <v>139.5</v>
      </c>
      <c r="J24">
        <v>153</v>
      </c>
      <c r="K24">
        <v>135.1</v>
      </c>
      <c r="L24">
        <f t="shared" si="4"/>
        <v>716.5</v>
      </c>
      <c r="M24">
        <v>136.19999999999999</v>
      </c>
      <c r="N24">
        <v>123.3</v>
      </c>
      <c r="O24">
        <v>145.5</v>
      </c>
      <c r="P24">
        <v>138.9</v>
      </c>
      <c r="R24" t="s">
        <v>178</v>
      </c>
      <c r="S24" s="25">
        <f t="shared" si="8"/>
        <v>1.482579688658181E-3</v>
      </c>
      <c r="T24" s="25">
        <f t="shared" si="9"/>
        <v>5.0497966054143762E-3</v>
      </c>
      <c r="U24" s="25">
        <f t="shared" si="10"/>
        <v>3.6845983787767139E-3</v>
      </c>
      <c r="V24" s="25">
        <f t="shared" si="11"/>
        <v>6.530612244897936E-3</v>
      </c>
      <c r="W24" s="25">
        <f t="shared" si="12"/>
        <v>2.0661157024794174E-3</v>
      </c>
      <c r="X24" s="25">
        <f t="shared" si="13"/>
        <v>5.7929036929761871E-3</v>
      </c>
      <c r="AI24" t="s">
        <v>243</v>
      </c>
      <c r="AJ24" s="25">
        <f>(Sheet1!K$28-Sheet1!K$23)/Sheet1!K$23</f>
        <v>4.2361111111111072E-2</v>
      </c>
      <c r="AK24" s="25">
        <f>(Sheet1!L$28-Sheet1!L$23)/Sheet1!L$23</f>
        <v>-4.521786790901617E-2</v>
      </c>
      <c r="AL24" s="25">
        <f>(Sheet1!M$28-Sheet1!M$23)/Sheet1!M$23</f>
        <v>7.0714285714285757E-2</v>
      </c>
      <c r="AM24" s="25">
        <f>(Sheet1!N$28-Sheet1!N$23)/Sheet1!N$23</f>
        <v>-5.3887605850655657E-3</v>
      </c>
      <c r="AN24" s="25">
        <f>(Sheet1!O$28-Sheet1!O$23)/Sheet1!O$23</f>
        <v>5.3523035230352345E-2</v>
      </c>
      <c r="AO24" s="25">
        <f>(Sheet1!P$28-Sheet1!P$23)/Sheet1!P$23</f>
        <v>-7.7410274454609036E-3</v>
      </c>
      <c r="AP24" s="88"/>
      <c r="AQ24" s="88"/>
      <c r="AR24" s="88"/>
    </row>
    <row r="25" spans="1:44">
      <c r="A25" t="s">
        <v>33</v>
      </c>
      <c r="B25">
        <v>2018</v>
      </c>
      <c r="C25" t="s">
        <v>45</v>
      </c>
      <c r="D25" t="str">
        <f t="shared" si="2"/>
        <v>November 2018</v>
      </c>
      <c r="E25" s="51">
        <f t="shared" si="3"/>
        <v>43405</v>
      </c>
      <c r="F25">
        <v>138.1</v>
      </c>
      <c r="G25">
        <v>146.30000000000001</v>
      </c>
      <c r="H25">
        <v>141.6</v>
      </c>
      <c r="I25">
        <v>141.5</v>
      </c>
      <c r="J25">
        <v>145.19999999999999</v>
      </c>
      <c r="K25">
        <v>135.80000000000001</v>
      </c>
      <c r="L25">
        <f t="shared" si="4"/>
        <v>712.7</v>
      </c>
      <c r="M25">
        <v>136.80000000000001</v>
      </c>
      <c r="N25">
        <v>121.2</v>
      </c>
      <c r="O25">
        <v>146.1</v>
      </c>
      <c r="P25">
        <v>139</v>
      </c>
      <c r="R25" t="s">
        <v>179</v>
      </c>
      <c r="S25" s="25">
        <f t="shared" si="8"/>
        <v>5.1813471502591942E-3</v>
      </c>
      <c r="T25" s="25">
        <f t="shared" si="9"/>
        <v>-5.3035589672016112E-3</v>
      </c>
      <c r="U25" s="25">
        <f t="shared" si="10"/>
        <v>4.4052863436125017E-3</v>
      </c>
      <c r="V25" s="25">
        <f t="shared" si="11"/>
        <v>-1.7031630170316257E-2</v>
      </c>
      <c r="W25" s="25">
        <f t="shared" si="12"/>
        <v>4.1237113402061466E-3</v>
      </c>
      <c r="X25" s="25">
        <f t="shared" si="13"/>
        <v>7.1994240460759049E-4</v>
      </c>
      <c r="AI25" t="s">
        <v>244</v>
      </c>
      <c r="AJ25" s="25">
        <f>(Sheet1!K$33-Sheet1!K$29)/Sheet1!K$29</f>
        <v>1.3333333333332576E-3</v>
      </c>
      <c r="AK25" s="25">
        <f>(Sheet1!L$33-Sheet1!L$29)/Sheet1!L$29</f>
        <v>7.1080538836342994E-2</v>
      </c>
      <c r="AL25" s="25">
        <f>(Sheet1!M$33-Sheet1!M$29)/Sheet1!M$29</f>
        <v>1.5292553191489248E-2</v>
      </c>
      <c r="AM25" s="25">
        <f>(Sheet1!N$33-Sheet1!N$29)/Sheet1!N$29</f>
        <v>1.1547344110854504E-2</v>
      </c>
      <c r="AN25" s="25">
        <f>(Sheet1!O$33-Sheet1!O$29)/Sheet1!O$29</f>
        <v>2.700964630225073E-2</v>
      </c>
      <c r="AO25" s="25">
        <f>(Sheet1!P$33-Sheet1!P$29)/Sheet1!P$29</f>
        <v>3.1869688385269122E-2</v>
      </c>
      <c r="AP25" s="88"/>
      <c r="AQ25" s="88"/>
      <c r="AR25" s="88"/>
    </row>
    <row r="26" spans="1:44">
      <c r="A26" t="s">
        <v>33</v>
      </c>
      <c r="B26">
        <v>2018</v>
      </c>
      <c r="C26" t="s">
        <v>46</v>
      </c>
      <c r="D26" t="str">
        <f t="shared" si="2"/>
        <v>December 2018</v>
      </c>
      <c r="E26" s="51">
        <f t="shared" si="3"/>
        <v>43435</v>
      </c>
      <c r="F26">
        <v>138.5</v>
      </c>
      <c r="G26">
        <v>147.80000000000001</v>
      </c>
      <c r="H26">
        <v>141.6</v>
      </c>
      <c r="I26">
        <v>138.5</v>
      </c>
      <c r="J26">
        <v>132.4</v>
      </c>
      <c r="K26">
        <v>136.19999999999999</v>
      </c>
      <c r="L26">
        <f t="shared" si="4"/>
        <v>698.8</v>
      </c>
      <c r="M26">
        <v>137.30000000000001</v>
      </c>
      <c r="N26">
        <v>118.8</v>
      </c>
      <c r="O26">
        <v>146.5</v>
      </c>
      <c r="P26">
        <v>138</v>
      </c>
      <c r="R26" t="s">
        <v>180</v>
      </c>
      <c r="S26" s="25">
        <f t="shared" si="8"/>
        <v>2.9455081001471075E-3</v>
      </c>
      <c r="T26" s="25">
        <f t="shared" si="9"/>
        <v>-1.9503297320050638E-2</v>
      </c>
      <c r="U26" s="25">
        <f t="shared" si="10"/>
        <v>3.6549707602339179E-3</v>
      </c>
      <c r="V26" s="25">
        <f t="shared" si="11"/>
        <v>-1.9801980198019847E-2</v>
      </c>
      <c r="W26" s="25">
        <f t="shared" si="12"/>
        <v>2.7378507871321403E-3</v>
      </c>
      <c r="X26" s="25">
        <f t="shared" si="13"/>
        <v>-7.1942446043165471E-3</v>
      </c>
      <c r="Z26" t="s">
        <v>1</v>
      </c>
      <c r="AA26" t="s">
        <v>22</v>
      </c>
      <c r="AB26" t="s">
        <v>158</v>
      </c>
      <c r="AC26" t="s">
        <v>23</v>
      </c>
      <c r="AD26" t="s">
        <v>24</v>
      </c>
      <c r="AE26" t="s">
        <v>26</v>
      </c>
      <c r="AF26" t="s">
        <v>29</v>
      </c>
      <c r="AG26" s="85" t="s">
        <v>34</v>
      </c>
      <c r="AI26" t="s">
        <v>245</v>
      </c>
      <c r="AJ26" s="25">
        <f>(Sheet1!K$39-Sheet1!K$34)/Sheet1!K$34</f>
        <v>9.9800399201596807E-3</v>
      </c>
      <c r="AK26" s="25">
        <f>(Sheet1!L$39-Sheet1!L$34)/Sheet1!L$34</f>
        <v>1.7883163332891774E-2</v>
      </c>
      <c r="AL26" s="25">
        <f>(Sheet1!M$39-Sheet1!M$34)/Sheet1!M$34</f>
        <v>1.8252933507170683E-2</v>
      </c>
      <c r="AM26" s="25">
        <f>(Sheet1!N$39-Sheet1!N$34)/Sheet1!N$34</f>
        <v>3.3434650455927098E-2</v>
      </c>
      <c r="AN26" s="25">
        <f>(Sheet1!O$39-Sheet1!O$34)/Sheet1!O$34</f>
        <v>1.0611735330836562E-2</v>
      </c>
      <c r="AO26" s="25">
        <f>(Sheet1!P$39-Sheet1!P$34)/Sheet1!P$34</f>
        <v>2.522154055896399E-2</v>
      </c>
      <c r="AP26" s="88"/>
      <c r="AQ26" s="88"/>
      <c r="AR26" s="88"/>
    </row>
    <row r="27" spans="1:44">
      <c r="A27" t="s">
        <v>33</v>
      </c>
      <c r="B27">
        <v>2019</v>
      </c>
      <c r="C27" t="s">
        <v>31</v>
      </c>
      <c r="D27" t="str">
        <f t="shared" si="2"/>
        <v>January 2019</v>
      </c>
      <c r="E27" s="51">
        <f t="shared" si="3"/>
        <v>43466</v>
      </c>
      <c r="F27">
        <v>138.30000000000001</v>
      </c>
      <c r="G27">
        <v>149.4</v>
      </c>
      <c r="H27">
        <v>141.69999999999999</v>
      </c>
      <c r="I27">
        <v>135.19999999999999</v>
      </c>
      <c r="J27">
        <v>130.5</v>
      </c>
      <c r="K27">
        <v>136.30000000000001</v>
      </c>
      <c r="L27">
        <f t="shared" si="4"/>
        <v>695.1</v>
      </c>
      <c r="M27">
        <v>137.80000000000001</v>
      </c>
      <c r="N27">
        <v>118.6</v>
      </c>
      <c r="O27">
        <v>146.6</v>
      </c>
      <c r="P27">
        <v>138</v>
      </c>
      <c r="R27" t="s">
        <v>181</v>
      </c>
      <c r="S27" s="25">
        <f t="shared" si="8"/>
        <v>7.3421439060222284E-4</v>
      </c>
      <c r="T27" s="25">
        <f t="shared" si="9"/>
        <v>-5.2947910704063137E-3</v>
      </c>
      <c r="U27" s="25">
        <f t="shared" si="10"/>
        <v>3.6416605972323375E-3</v>
      </c>
      <c r="V27" s="25">
        <f t="shared" si="11"/>
        <v>-1.6835016835017075E-3</v>
      </c>
      <c r="W27" s="25">
        <f t="shared" si="12"/>
        <v>6.8259385665525129E-4</v>
      </c>
      <c r="X27" s="25">
        <f t="shared" si="13"/>
        <v>0</v>
      </c>
      <c r="Z27" t="s">
        <v>236</v>
      </c>
      <c r="AA27" s="25">
        <f>(Sheet2!K$16-Sheet2!K$5)/Sheet2!K$5</f>
        <v>3.9200614911606417E-2</v>
      </c>
      <c r="AB27" s="25">
        <f>(Sheet2!L$16-Sheet2!L$5)/Sheet2!L$5</f>
        <v>5.4390170812106439E-2</v>
      </c>
      <c r="AC27" s="25">
        <f>(Sheet2!M$16-Sheet2!M$5)/Sheet2!M$5</f>
        <v>4.6948356807511853E-2</v>
      </c>
      <c r="AD27" s="25">
        <f>(Sheet2!N$16-Sheet2!N$5)/Sheet2!N$5</f>
        <v>2.2108843537415039E-2</v>
      </c>
      <c r="AE27" s="25">
        <f>(Sheet2!O$16-Sheet2!O$5)/Sheet2!O$5</f>
        <v>3.8863976083706939E-2</v>
      </c>
      <c r="AF27" s="25">
        <f>(Sheet2!P$16-Sheet2!P$5)/Sheet2!P$5</f>
        <v>4.2016806722689072E-2</v>
      </c>
      <c r="AG27" s="85"/>
      <c r="AI27" t="s">
        <v>246</v>
      </c>
      <c r="AJ27" s="25">
        <f>(Sheet1!K$45-Sheet1!K$40)/Sheet1!K$40</f>
        <v>2.6402640264026776E-3</v>
      </c>
      <c r="AK27" s="25">
        <f>(Sheet1!L$45-Sheet1!L$40)/Sheet1!L$40</f>
        <v>6.4729194187582564E-2</v>
      </c>
      <c r="AL27" s="25">
        <f>(Sheet1!M$45-Sheet1!M$40)/Sheet1!M$40</f>
        <v>1.3401403956605124E-2</v>
      </c>
      <c r="AM27" s="25">
        <f>(Sheet1!N$45-Sheet1!N$40)/Sheet1!N$40</f>
        <v>5.7437407952871743E-2</v>
      </c>
      <c r="AN27" s="25">
        <f>(Sheet1!O$45-Sheet1!O$40)/Sheet1!O$40</f>
        <v>9.305210918114145E-3</v>
      </c>
      <c r="AO27" s="25">
        <f>(Sheet1!P$45-Sheet1!P$40)/Sheet1!P$40</f>
        <v>3.271028037383162E-2</v>
      </c>
      <c r="AP27" s="88"/>
      <c r="AQ27" s="88"/>
      <c r="AR27" s="88"/>
    </row>
    <row r="28" spans="1:44">
      <c r="A28" t="s">
        <v>33</v>
      </c>
      <c r="B28">
        <v>2019</v>
      </c>
      <c r="C28" t="s">
        <v>35</v>
      </c>
      <c r="D28" t="str">
        <f t="shared" si="2"/>
        <v>February 2019</v>
      </c>
      <c r="E28" s="51">
        <f t="shared" si="3"/>
        <v>43497</v>
      </c>
      <c r="F28">
        <v>139.4</v>
      </c>
      <c r="G28">
        <v>150.1</v>
      </c>
      <c r="H28">
        <v>141.69999999999999</v>
      </c>
      <c r="I28">
        <v>137</v>
      </c>
      <c r="J28">
        <v>131.6</v>
      </c>
      <c r="K28">
        <v>136.6</v>
      </c>
      <c r="L28">
        <f t="shared" si="4"/>
        <v>699.80000000000007</v>
      </c>
      <c r="M28">
        <v>138.5</v>
      </c>
      <c r="N28">
        <v>119.2</v>
      </c>
      <c r="O28">
        <v>146.6</v>
      </c>
      <c r="P28">
        <v>138.6</v>
      </c>
      <c r="R28" t="s">
        <v>182</v>
      </c>
      <c r="S28" s="25">
        <f t="shared" si="8"/>
        <v>2.201027146001342E-3</v>
      </c>
      <c r="T28" s="25">
        <f t="shared" si="9"/>
        <v>6.7616170335204218E-3</v>
      </c>
      <c r="U28" s="25">
        <f t="shared" si="10"/>
        <v>5.0798258345427331E-3</v>
      </c>
      <c r="V28" s="25">
        <f t="shared" si="11"/>
        <v>5.0590219224284022E-3</v>
      </c>
      <c r="W28" s="25">
        <f t="shared" si="12"/>
        <v>0</v>
      </c>
      <c r="X28" s="25">
        <f t="shared" si="13"/>
        <v>4.3478260869564802E-3</v>
      </c>
      <c r="Z28" t="s">
        <v>237</v>
      </c>
      <c r="AA28" s="25">
        <f>(Sheet2!K$28-Sheet2!K$17)/Sheet2!K$17</f>
        <v>5.9734513274336244E-2</v>
      </c>
      <c r="AB28" s="25">
        <f>(Sheet2!L$28-Sheet2!L$17)/Sheet2!L$17</f>
        <v>-5.5571387859787175E-3</v>
      </c>
      <c r="AC28" s="25">
        <f>(Sheet2!M$28-Sheet2!M$17)/Sheet2!M$17</f>
        <v>8.4139985107967108E-2</v>
      </c>
      <c r="AD28" s="25">
        <f>(Sheet2!N$28-Sheet2!N$17)/Sheet2!N$17</f>
        <v>2.3966942148760377E-2</v>
      </c>
      <c r="AE28" s="25">
        <f>(Sheet2!O$28-Sheet2!O$17)/Sheet2!O$17</f>
        <v>7.5107296137339047E-2</v>
      </c>
      <c r="AF28" s="25">
        <f>(Sheet2!P$28-Sheet2!P$17)/Sheet2!P$17</f>
        <v>2.4908424908424952E-2</v>
      </c>
      <c r="AG28" s="85"/>
      <c r="AI28" t="s">
        <v>247</v>
      </c>
      <c r="AJ28" s="25">
        <f>(Sheet1!K$51-Sheet1!K$46)/Sheet1!K$46</f>
        <v>2.110817941952518E-2</v>
      </c>
      <c r="AK28" s="25">
        <f>(Sheet1!L$51-Sheet1!L$46)/Sheet1!L$46</f>
        <v>-3.864197530864192E-2</v>
      </c>
      <c r="AL28" s="25">
        <f>(Sheet1!M$51-Sheet1!M$46)/Sheet1!M$46</f>
        <v>3.2683846637335118E-2</v>
      </c>
      <c r="AM28" s="25">
        <f>(Sheet1!N$51-Sheet1!N$46)/Sheet1!N$46</f>
        <v>3.8727524204702587E-2</v>
      </c>
      <c r="AN28" s="25">
        <f>(Sheet1!O$51-Sheet1!O$46)/Sheet1!O$46</f>
        <v>1.5518311607697084E-2</v>
      </c>
      <c r="AO28" s="25">
        <f>(Sheet1!P$51-Sheet1!P$46)/Sheet1!P$46</f>
        <v>8.3655083655082563E-3</v>
      </c>
      <c r="AP28" s="88"/>
      <c r="AQ28" s="88"/>
      <c r="AR28" s="88"/>
    </row>
    <row r="29" spans="1:44">
      <c r="A29" t="s">
        <v>33</v>
      </c>
      <c r="B29">
        <v>2019</v>
      </c>
      <c r="C29" t="s">
        <v>36</v>
      </c>
      <c r="D29" t="str">
        <f t="shared" si="2"/>
        <v>March 2019</v>
      </c>
      <c r="E29" s="51">
        <f t="shared" si="3"/>
        <v>43525</v>
      </c>
      <c r="F29">
        <v>139.69999999999999</v>
      </c>
      <c r="G29">
        <v>151.1</v>
      </c>
      <c r="H29">
        <v>141.9</v>
      </c>
      <c r="I29">
        <v>139.4</v>
      </c>
      <c r="J29">
        <v>141.19999999999999</v>
      </c>
      <c r="K29">
        <v>136.80000000000001</v>
      </c>
      <c r="L29">
        <f t="shared" si="4"/>
        <v>713.3</v>
      </c>
      <c r="M29">
        <v>139.19999999999999</v>
      </c>
      <c r="N29">
        <v>119.9</v>
      </c>
      <c r="O29">
        <v>146.69999999999999</v>
      </c>
      <c r="P29">
        <v>139.5</v>
      </c>
      <c r="R29" t="s">
        <v>183</v>
      </c>
      <c r="S29" s="25">
        <f t="shared" si="8"/>
        <v>1.4641288433383387E-3</v>
      </c>
      <c r="T29" s="25">
        <f t="shared" si="9"/>
        <v>1.9291226064589717E-2</v>
      </c>
      <c r="U29" s="25">
        <f t="shared" si="10"/>
        <v>5.0541516245486548E-3</v>
      </c>
      <c r="V29" s="25">
        <f t="shared" si="11"/>
        <v>5.8724832214765337E-3</v>
      </c>
      <c r="W29" s="25">
        <f t="shared" si="12"/>
        <v>6.8212824010910182E-4</v>
      </c>
      <c r="X29" s="25">
        <f t="shared" si="13"/>
        <v>6.4935064935065347E-3</v>
      </c>
      <c r="Z29" t="s">
        <v>238</v>
      </c>
      <c r="AA29" s="25">
        <f>(Sheet2!K$39-Sheet2!K$29)/Sheet2!K$29</f>
        <v>1.8080667593880349E-2</v>
      </c>
      <c r="AB29" s="25">
        <f>(Sheet2!L$39-Sheet2!L$29)/Sheet2!L$29</f>
        <v>0.10280108061993468</v>
      </c>
      <c r="AC29" s="25">
        <f>(Sheet2!M$39-Sheet2!M$29)/Sheet2!M$29</f>
        <v>3.761969904240766E-2</v>
      </c>
      <c r="AD29" s="25">
        <f>(Sheet2!N$39-Sheet2!N$29)/Sheet2!N$29</f>
        <v>4.5746388443017795E-2</v>
      </c>
      <c r="AE29" s="25">
        <f>(Sheet2!O$39-Sheet2!O$29)/Sheet2!O$29</f>
        <v>3.9254823685961254E-2</v>
      </c>
      <c r="AF29" s="25">
        <f>(Sheet2!P$39-Sheet2!P$29)/Sheet2!P$29</f>
        <v>6.1965811965811884E-2</v>
      </c>
      <c r="AG29" s="85"/>
      <c r="AI29" t="s">
        <v>248</v>
      </c>
      <c r="AJ29" s="25">
        <f>(Sheet1!K$57-Sheet1!K$52)/Sheet1!K$52</f>
        <v>3.9405684754521927E-2</v>
      </c>
      <c r="AK29" s="25">
        <f>(Sheet1!L$57-Sheet1!L$52)/Sheet1!L$52</f>
        <v>4.6792646869777722E-2</v>
      </c>
      <c r="AL29" s="25">
        <f>(Sheet1!M$57-Sheet1!M$52)/Sheet1!M$52</f>
        <v>3.9489671931956259E-2</v>
      </c>
      <c r="AM29" s="25">
        <f>(Sheet1!N$57-Sheet1!N$52)/Sheet1!N$52</f>
        <v>4.2300066093853117E-2</v>
      </c>
      <c r="AN29" s="25">
        <f>(Sheet1!O$57-Sheet1!O$52)/Sheet1!O$52</f>
        <v>2.2588522588522519E-2</v>
      </c>
      <c r="AO29" s="25">
        <f>(Sheet1!P$57-Sheet1!P$52)/Sheet1!P$52</f>
        <v>4.4033184428844969E-2</v>
      </c>
      <c r="AP29" s="88"/>
      <c r="AQ29" s="88"/>
      <c r="AR29" s="88"/>
    </row>
    <row r="30" spans="1:44">
      <c r="A30" t="s">
        <v>33</v>
      </c>
      <c r="B30">
        <v>2019</v>
      </c>
      <c r="C30" t="s">
        <v>38</v>
      </c>
      <c r="D30" t="str">
        <f t="shared" si="2"/>
        <v>May 2019</v>
      </c>
      <c r="E30" s="51">
        <f t="shared" si="3"/>
        <v>43586</v>
      </c>
      <c r="F30">
        <v>140.4</v>
      </c>
      <c r="G30">
        <v>156.69999999999999</v>
      </c>
      <c r="H30">
        <v>142.4</v>
      </c>
      <c r="I30">
        <v>149.69999999999999</v>
      </c>
      <c r="J30">
        <v>161.6</v>
      </c>
      <c r="K30">
        <v>137.19999999999999</v>
      </c>
      <c r="L30">
        <f t="shared" si="4"/>
        <v>750.80000000000007</v>
      </c>
      <c r="M30">
        <v>139.80000000000001</v>
      </c>
      <c r="N30">
        <v>120.1</v>
      </c>
      <c r="O30">
        <v>148</v>
      </c>
      <c r="P30">
        <v>141.5</v>
      </c>
      <c r="R30" t="s">
        <v>184</v>
      </c>
      <c r="S30" s="25">
        <f t="shared" si="8"/>
        <v>2.9239766081869682E-3</v>
      </c>
      <c r="T30" s="25">
        <f t="shared" si="9"/>
        <v>5.2572550119164611E-2</v>
      </c>
      <c r="U30" s="25">
        <f t="shared" si="10"/>
        <v>4.3103448275863708E-3</v>
      </c>
      <c r="V30" s="25">
        <f t="shared" si="11"/>
        <v>1.6680567139281787E-3</v>
      </c>
      <c r="W30" s="25">
        <f t="shared" si="12"/>
        <v>8.8616223585549526E-3</v>
      </c>
      <c r="X30" s="25">
        <f t="shared" si="13"/>
        <v>1.4336917562724014E-2</v>
      </c>
      <c r="Z30" t="s">
        <v>239</v>
      </c>
      <c r="AA30" s="25">
        <f>(Sheet2!K$51-Sheet2!K$40)/Sheet2!K$40</f>
        <v>3.0737704918032786E-2</v>
      </c>
      <c r="AB30" s="25">
        <f>(Sheet2!L$51-Sheet2!L$40)/Sheet2!L$40</f>
        <v>4.2965679853287857E-2</v>
      </c>
      <c r="AC30" s="25">
        <f>(Sheet2!M$51-Sheet2!M$40)/Sheet2!M$40</f>
        <v>5.9093893630991462E-2</v>
      </c>
      <c r="AD30" s="25">
        <f>(Sheet2!N$51-Sheet2!N$40)/Sheet2!N$40</f>
        <v>0.11701308698999222</v>
      </c>
      <c r="AE30" s="25">
        <f>(Sheet2!O$51-Sheet2!O$40)/Sheet2!O$40</f>
        <v>2.1780909673286393E-2</v>
      </c>
      <c r="AF30" s="25">
        <f>(Sheet2!P$51-Sheet2!P$40)/Sheet2!P$40</f>
        <v>5.3835800807537013E-2</v>
      </c>
      <c r="AG30" s="85"/>
      <c r="AI30" t="s">
        <v>249</v>
      </c>
      <c r="AJ30" s="25">
        <f>(Sheet1!K$63-Sheet1!K$58)/Sheet1!K$58</f>
        <v>2.7278363298201967E-2</v>
      </c>
      <c r="AK30" s="25">
        <f>(Sheet1!L$63-Sheet1!L$58)/Sheet1!L$58</f>
        <v>5.6818181818182097E-3</v>
      </c>
      <c r="AL30" s="25">
        <f>(Sheet1!M$63-Sheet1!M$58)/Sheet1!M$58</f>
        <v>1.9778941244909864E-2</v>
      </c>
      <c r="AM30" s="25">
        <f>(Sheet1!N$63-Sheet1!N$58)/Sheet1!N$58</f>
        <v>2.1546261089987181E-2</v>
      </c>
      <c r="AN30" s="25">
        <f>(Sheet1!O$63-Sheet1!O$58)/Sheet1!O$58</f>
        <v>1.0682492581602442E-2</v>
      </c>
      <c r="AO30" s="25">
        <f>(Sheet1!P$63-Sheet1!P$58)/Sheet1!P$58</f>
        <v>1.6463414634146273E-2</v>
      </c>
      <c r="AP30" s="88"/>
      <c r="AQ30" s="88"/>
      <c r="AR30" s="88"/>
    </row>
    <row r="31" spans="1:44">
      <c r="A31" t="s">
        <v>33</v>
      </c>
      <c r="B31">
        <v>2019</v>
      </c>
      <c r="C31" t="s">
        <v>39</v>
      </c>
      <c r="D31" t="str">
        <f t="shared" si="2"/>
        <v>June 2019</v>
      </c>
      <c r="E31" s="51">
        <f t="shared" si="3"/>
        <v>43617</v>
      </c>
      <c r="F31">
        <v>140.69999999999999</v>
      </c>
      <c r="G31">
        <v>159.6</v>
      </c>
      <c r="H31">
        <v>143.4</v>
      </c>
      <c r="I31">
        <v>150.9</v>
      </c>
      <c r="J31">
        <v>169.8</v>
      </c>
      <c r="K31">
        <v>137.4</v>
      </c>
      <c r="L31">
        <f t="shared" si="4"/>
        <v>764.39999999999986</v>
      </c>
      <c r="M31">
        <v>140.30000000000001</v>
      </c>
      <c r="N31">
        <v>119.6</v>
      </c>
      <c r="O31">
        <v>148.9</v>
      </c>
      <c r="P31">
        <v>142.1</v>
      </c>
      <c r="R31" t="s">
        <v>185</v>
      </c>
      <c r="S31" s="25">
        <f t="shared" si="8"/>
        <v>1.4577259475219903E-3</v>
      </c>
      <c r="T31" s="25">
        <f t="shared" si="9"/>
        <v>1.8114011720830839E-2</v>
      </c>
      <c r="U31" s="25">
        <f t="shared" si="10"/>
        <v>3.5765379113018594E-3</v>
      </c>
      <c r="V31" s="25">
        <f t="shared" si="11"/>
        <v>-4.163197335553705E-3</v>
      </c>
      <c r="W31" s="25">
        <f t="shared" si="12"/>
        <v>6.0810810810811196E-3</v>
      </c>
      <c r="X31" s="25">
        <f t="shared" si="13"/>
        <v>4.2402826855123272E-3</v>
      </c>
      <c r="Z31" t="s">
        <v>144</v>
      </c>
      <c r="AA31" s="25">
        <f>(Sheet2!K$63-Sheet2!K$52)/Sheet2!K$52</f>
        <v>7.0105820105820255E-2</v>
      </c>
      <c r="AB31" s="25">
        <f>(Sheet2!L$63-Sheet2!L$52)/Sheet2!L$52</f>
        <v>5.073011077542823E-2</v>
      </c>
      <c r="AC31" s="25">
        <f>(Sheet2!M$63-Sheet2!M$52)/Sheet2!M$52</f>
        <v>6.4935064935064943E-2</v>
      </c>
      <c r="AD31" s="25">
        <f>(Sheet2!N$63-Sheet2!N$52)/Sheet2!N$52</f>
        <v>7.3187414500684111E-2</v>
      </c>
      <c r="AE31" s="25">
        <f>(Sheet2!O$63-Sheet2!O$52)/Sheet2!O$52</f>
        <v>3.2459425717852791E-2</v>
      </c>
      <c r="AF31" s="25">
        <f>(Sheet2!P$63-Sheet2!P$52)/Sheet2!P$52</f>
        <v>5.9311224489795804E-2</v>
      </c>
      <c r="AG31" s="85"/>
      <c r="AI31" t="s">
        <v>250</v>
      </c>
      <c r="AJ31" s="25">
        <f>(Sheet1!K$69-Sheet1!K$64)/Sheet1!K$64</f>
        <v>3.4834834834834905E-2</v>
      </c>
      <c r="AK31" s="25">
        <f>(Sheet1!L$69-Sheet1!L$64)/Sheet1!L$64</f>
        <v>5.0366630604639945E-2</v>
      </c>
      <c r="AL31" s="25">
        <f>(Sheet1!M$69-Sheet1!M$64)/Sheet1!M$64</f>
        <v>1.9318181818181849E-2</v>
      </c>
      <c r="AM31" s="25">
        <f>(Sheet1!N$69-Sheet1!N$64)/Sheet1!N$64</f>
        <v>2.8395061728395028E-2</v>
      </c>
      <c r="AN31" s="25">
        <f>(Sheet1!O$69-Sheet1!O$64)/Sheet1!O$64</f>
        <v>2.9894490035169956E-2</v>
      </c>
      <c r="AO31" s="25">
        <f>(Sheet1!P$69-Sheet1!P$64)/Sheet1!P$64</f>
        <v>3.9122703023118099E-2</v>
      </c>
      <c r="AP31" s="88"/>
      <c r="AQ31" s="88"/>
      <c r="AR31" s="88"/>
    </row>
    <row r="32" spans="1:44">
      <c r="A32" t="s">
        <v>33</v>
      </c>
      <c r="B32">
        <v>2019</v>
      </c>
      <c r="C32" t="s">
        <v>40</v>
      </c>
      <c r="D32" t="str">
        <f t="shared" si="2"/>
        <v>July 2019</v>
      </c>
      <c r="E32" s="51">
        <f t="shared" si="3"/>
        <v>43647</v>
      </c>
      <c r="F32">
        <v>141.4</v>
      </c>
      <c r="G32">
        <v>160.19999999999999</v>
      </c>
      <c r="H32">
        <v>144.1</v>
      </c>
      <c r="I32">
        <v>154.69999999999999</v>
      </c>
      <c r="J32">
        <v>180.1</v>
      </c>
      <c r="K32">
        <v>137.69999999999999</v>
      </c>
      <c r="L32">
        <f t="shared" si="4"/>
        <v>780.50000000000011</v>
      </c>
      <c r="M32">
        <v>140.80000000000001</v>
      </c>
      <c r="N32">
        <v>120.6</v>
      </c>
      <c r="O32">
        <v>150.4</v>
      </c>
      <c r="P32">
        <v>143.30000000000001</v>
      </c>
      <c r="R32" t="s">
        <v>186</v>
      </c>
      <c r="S32" s="25">
        <f t="shared" si="8"/>
        <v>2.1834061135369938E-3</v>
      </c>
      <c r="T32" s="25">
        <f t="shared" si="9"/>
        <v>2.1062271062271393E-2</v>
      </c>
      <c r="U32" s="25">
        <f t="shared" si="10"/>
        <v>3.5637918745545258E-3</v>
      </c>
      <c r="V32" s="25">
        <f t="shared" si="11"/>
        <v>8.3612040133779261E-3</v>
      </c>
      <c r="W32" s="25">
        <f t="shared" si="12"/>
        <v>1.0073875083948958E-2</v>
      </c>
      <c r="X32" s="25">
        <f t="shared" si="13"/>
        <v>8.4447572132302397E-3</v>
      </c>
      <c r="Z32" t="s">
        <v>146</v>
      </c>
      <c r="AA32" s="25">
        <f>(Sheet2!K$75-Sheet2!K$63)/Sheet2!K$63</f>
        <v>7.663782447465993E-2</v>
      </c>
      <c r="AB32" s="25">
        <f>(Sheet2!L$75-Sheet2!L$63)/Sheet2!L$63</f>
        <v>5.6187851922846636E-2</v>
      </c>
      <c r="AC32" s="25">
        <f>(Sheet2!M$75-Sheet2!M$63)/Sheet2!M$63</f>
        <v>7.0847851335656312E-2</v>
      </c>
      <c r="AD32" s="25">
        <f>(Sheet2!N$75-Sheet2!N$63)/Sheet2!N$63</f>
        <v>4.6526449968132461E-2</v>
      </c>
      <c r="AE32" s="25">
        <f>(Sheet2!O$75-Sheet2!O$63)/Sheet2!O$63</f>
        <v>5.8041112454655347E-2</v>
      </c>
      <c r="AF32" s="25">
        <f>(Sheet2!P$75-Sheet2!P$63)/Sheet2!P$63</f>
        <v>6.6827212522576729E-2</v>
      </c>
      <c r="AG32" s="85"/>
      <c r="AI32" t="s">
        <v>251</v>
      </c>
      <c r="AJ32" s="25">
        <f>(Sheet1!K$75-Sheet1!K$70)/Sheet1!K$70</f>
        <v>2.880184331797235E-2</v>
      </c>
      <c r="AK32" s="25">
        <f>(Sheet1!L$75-Sheet1!L$70)/Sheet1!L$70</f>
        <v>-1.7725258493353182E-2</v>
      </c>
      <c r="AL32" s="25">
        <f>(Sheet1!M$75-Sheet1!M$70)/Sheet1!M$70</f>
        <v>3.5516093229744763E-2</v>
      </c>
      <c r="AM32" s="25">
        <f>(Sheet1!N$75-Sheet1!N$70)/Sheet1!N$70</f>
        <v>1.2582384661473902E-2</v>
      </c>
      <c r="AN32" s="25">
        <f>(Sheet1!O$75-Sheet1!O$70)/Sheet1!O$70</f>
        <v>1.3053348467650463E-2</v>
      </c>
      <c r="AO32" s="25">
        <f>(Sheet1!P$75-Sheet1!P$70)/Sheet1!P$70</f>
        <v>9.0702947845804661E-3</v>
      </c>
      <c r="AP32" s="88"/>
      <c r="AQ32" s="88"/>
      <c r="AR32" s="88"/>
    </row>
    <row r="33" spans="1:44">
      <c r="A33" t="s">
        <v>33</v>
      </c>
      <c r="B33">
        <v>2019</v>
      </c>
      <c r="C33" t="s">
        <v>41</v>
      </c>
      <c r="D33" t="str">
        <f t="shared" si="2"/>
        <v>August 2019</v>
      </c>
      <c r="E33" s="51">
        <f t="shared" si="3"/>
        <v>43678</v>
      </c>
      <c r="F33">
        <v>142.1</v>
      </c>
      <c r="G33">
        <v>158.30000000000001</v>
      </c>
      <c r="H33">
        <v>144.9</v>
      </c>
      <c r="I33">
        <v>153.9</v>
      </c>
      <c r="J33">
        <v>189.1</v>
      </c>
      <c r="K33">
        <v>138.1</v>
      </c>
      <c r="L33">
        <f t="shared" si="4"/>
        <v>788.3</v>
      </c>
      <c r="M33">
        <v>141.5</v>
      </c>
      <c r="N33">
        <v>120.8</v>
      </c>
      <c r="O33">
        <v>151.5</v>
      </c>
      <c r="P33">
        <v>144.19999999999999</v>
      </c>
      <c r="R33" t="s">
        <v>187</v>
      </c>
      <c r="S33" s="25">
        <f t="shared" si="8"/>
        <v>2.9048656499637308E-3</v>
      </c>
      <c r="T33" s="25">
        <f t="shared" si="9"/>
        <v>9.9935938500958863E-3</v>
      </c>
      <c r="U33" s="25">
        <f t="shared" si="10"/>
        <v>4.9715909090908283E-3</v>
      </c>
      <c r="V33" s="25">
        <f t="shared" si="11"/>
        <v>1.6583747927031746E-3</v>
      </c>
      <c r="W33" s="25">
        <f t="shared" si="12"/>
        <v>7.3138297872340045E-3</v>
      </c>
      <c r="X33" s="25">
        <f t="shared" si="13"/>
        <v>6.2805303558965608E-3</v>
      </c>
    </row>
    <row r="34" spans="1:44">
      <c r="A34" t="s">
        <v>33</v>
      </c>
      <c r="B34">
        <v>2019</v>
      </c>
      <c r="C34" t="s">
        <v>42</v>
      </c>
      <c r="D34" t="str">
        <f t="shared" si="2"/>
        <v>September 2019</v>
      </c>
      <c r="E34" s="51">
        <f t="shared" si="3"/>
        <v>43709</v>
      </c>
      <c r="F34">
        <v>142.69999999999999</v>
      </c>
      <c r="G34">
        <v>158.69999999999999</v>
      </c>
      <c r="H34">
        <v>144.9</v>
      </c>
      <c r="I34">
        <v>149.80000000000001</v>
      </c>
      <c r="J34">
        <v>192.4</v>
      </c>
      <c r="K34">
        <v>138.30000000000001</v>
      </c>
      <c r="L34">
        <f t="shared" si="4"/>
        <v>788.49999999999989</v>
      </c>
      <c r="M34">
        <v>141.9</v>
      </c>
      <c r="N34">
        <v>121.2</v>
      </c>
      <c r="O34">
        <v>151.6</v>
      </c>
      <c r="P34">
        <v>144.69999999999999</v>
      </c>
      <c r="R34" t="s">
        <v>188</v>
      </c>
      <c r="S34" s="25">
        <f t="shared" si="8"/>
        <v>1.4482259232441496E-3</v>
      </c>
      <c r="T34" s="25">
        <f t="shared" si="9"/>
        <v>2.5371051630081415E-4</v>
      </c>
      <c r="U34" s="25">
        <f t="shared" si="10"/>
        <v>2.8268551236749519E-3</v>
      </c>
      <c r="V34" s="25">
        <f t="shared" si="11"/>
        <v>3.3112582781457426E-3</v>
      </c>
      <c r="W34" s="25">
        <f t="shared" si="12"/>
        <v>6.6006600660062256E-4</v>
      </c>
      <c r="X34" s="25">
        <f t="shared" si="13"/>
        <v>3.4674063800277394E-3</v>
      </c>
    </row>
    <row r="35" spans="1:44">
      <c r="A35" t="s">
        <v>33</v>
      </c>
      <c r="B35">
        <v>2019</v>
      </c>
      <c r="C35" t="s">
        <v>43</v>
      </c>
      <c r="D35" t="str">
        <f t="shared" si="2"/>
        <v>October 2019</v>
      </c>
      <c r="E35" s="51">
        <f t="shared" si="3"/>
        <v>43739</v>
      </c>
      <c r="F35">
        <v>143.5</v>
      </c>
      <c r="G35">
        <v>159.80000000000001</v>
      </c>
      <c r="H35">
        <v>145.6</v>
      </c>
      <c r="I35">
        <v>150.6</v>
      </c>
      <c r="J35">
        <v>207.2</v>
      </c>
      <c r="K35">
        <v>138.69999999999999</v>
      </c>
      <c r="L35">
        <f t="shared" si="4"/>
        <v>806.7</v>
      </c>
      <c r="M35">
        <v>142.4</v>
      </c>
      <c r="N35">
        <v>121.5</v>
      </c>
      <c r="O35">
        <v>151.69999999999999</v>
      </c>
      <c r="P35">
        <v>146</v>
      </c>
      <c r="R35" t="s">
        <v>189</v>
      </c>
      <c r="S35" s="25">
        <f t="shared" si="8"/>
        <v>2.8922631959506667E-3</v>
      </c>
      <c r="T35" s="25">
        <f t="shared" si="9"/>
        <v>2.3081800887761777E-2</v>
      </c>
      <c r="U35" s="25">
        <f t="shared" si="10"/>
        <v>3.5236081747709652E-3</v>
      </c>
      <c r="V35" s="25">
        <f t="shared" si="11"/>
        <v>2.4752475247524519E-3</v>
      </c>
      <c r="W35" s="25">
        <f t="shared" si="12"/>
        <v>6.5963060686012088E-4</v>
      </c>
      <c r="X35" s="25">
        <f t="shared" si="13"/>
        <v>8.9841050449206046E-3</v>
      </c>
    </row>
    <row r="36" spans="1:44">
      <c r="A36" t="s">
        <v>33</v>
      </c>
      <c r="B36">
        <v>2019</v>
      </c>
      <c r="C36" t="s">
        <v>45</v>
      </c>
      <c r="D36" t="str">
        <f t="shared" si="2"/>
        <v>November 2019</v>
      </c>
      <c r="E36" s="51">
        <f t="shared" si="3"/>
        <v>43770</v>
      </c>
      <c r="F36">
        <v>144.1</v>
      </c>
      <c r="G36">
        <v>162.4</v>
      </c>
      <c r="H36">
        <v>145.9</v>
      </c>
      <c r="I36">
        <v>148.80000000000001</v>
      </c>
      <c r="J36">
        <v>215.7</v>
      </c>
      <c r="K36">
        <v>139.1</v>
      </c>
      <c r="L36">
        <f t="shared" si="4"/>
        <v>816.90000000000009</v>
      </c>
      <c r="M36">
        <v>142.80000000000001</v>
      </c>
      <c r="N36">
        <v>121.7</v>
      </c>
      <c r="O36">
        <v>151.80000000000001</v>
      </c>
      <c r="P36">
        <v>147</v>
      </c>
      <c r="R36" t="s">
        <v>190</v>
      </c>
      <c r="S36" s="25">
        <f t="shared" si="8"/>
        <v>2.8839221341024203E-3</v>
      </c>
      <c r="T36" s="25">
        <f t="shared" si="9"/>
        <v>1.2644105615470492E-2</v>
      </c>
      <c r="U36" s="25">
        <f t="shared" si="10"/>
        <v>2.8089887640449836E-3</v>
      </c>
      <c r="V36" s="25">
        <f t="shared" si="11"/>
        <v>1.6460905349794473E-3</v>
      </c>
      <c r="W36" s="25">
        <f t="shared" si="12"/>
        <v>6.5919578114715055E-4</v>
      </c>
      <c r="X36" s="25">
        <f t="shared" si="13"/>
        <v>6.8493150684931503E-3</v>
      </c>
      <c r="AI36" t="s">
        <v>98</v>
      </c>
      <c r="AJ36" t="s">
        <v>22</v>
      </c>
      <c r="AK36" t="s">
        <v>158</v>
      </c>
      <c r="AL36" t="s">
        <v>23</v>
      </c>
      <c r="AM36" t="s">
        <v>24</v>
      </c>
      <c r="AN36" t="s">
        <v>26</v>
      </c>
      <c r="AO36" t="s">
        <v>29</v>
      </c>
      <c r="AP36" s="82" t="s">
        <v>34</v>
      </c>
      <c r="AQ36" s="82"/>
      <c r="AR36" s="82"/>
    </row>
    <row r="37" spans="1:44">
      <c r="A37" t="s">
        <v>33</v>
      </c>
      <c r="B37">
        <v>2019</v>
      </c>
      <c r="C37" t="s">
        <v>46</v>
      </c>
      <c r="D37" t="str">
        <f t="shared" si="2"/>
        <v>December 2019</v>
      </c>
      <c r="E37" s="51">
        <f t="shared" si="3"/>
        <v>43800</v>
      </c>
      <c r="F37">
        <v>144.9</v>
      </c>
      <c r="G37">
        <v>164.5</v>
      </c>
      <c r="H37">
        <v>147.5</v>
      </c>
      <c r="I37">
        <v>147.19999999999999</v>
      </c>
      <c r="J37">
        <v>231.5</v>
      </c>
      <c r="K37">
        <v>139.80000000000001</v>
      </c>
      <c r="L37">
        <f t="shared" si="4"/>
        <v>835.59999999999991</v>
      </c>
      <c r="M37">
        <v>143.19999999999999</v>
      </c>
      <c r="N37">
        <v>125.2</v>
      </c>
      <c r="O37">
        <v>151.9</v>
      </c>
      <c r="P37">
        <v>148.30000000000001</v>
      </c>
      <c r="R37" t="s">
        <v>191</v>
      </c>
      <c r="S37" s="25">
        <f t="shared" si="8"/>
        <v>5.0323508267434728E-3</v>
      </c>
      <c r="T37" s="25">
        <f t="shared" si="9"/>
        <v>2.2891418778308012E-2</v>
      </c>
      <c r="U37" s="25">
        <f t="shared" si="10"/>
        <v>2.8011204481791121E-3</v>
      </c>
      <c r="V37" s="25">
        <f t="shared" si="11"/>
        <v>2.8759244042728019E-2</v>
      </c>
      <c r="W37" s="25">
        <f t="shared" si="12"/>
        <v>6.5876152832670823E-4</v>
      </c>
      <c r="X37" s="25">
        <f t="shared" si="13"/>
        <v>8.8435374149660635E-3</v>
      </c>
      <c r="AI37" t="s">
        <v>240</v>
      </c>
      <c r="AJ37" s="25">
        <f>(Sheet2!K$10-Sheet2!K$5)/Sheet2!K$5</f>
        <v>2.0753266717909433E-2</v>
      </c>
      <c r="AK37" s="25">
        <f>(Sheet2!L$10-Sheet2!L$5)/Sheet2!L$5</f>
        <v>9.4995504944560938E-2</v>
      </c>
      <c r="AL37" s="25">
        <f>(Sheet2!M$10-Sheet2!M$5)/Sheet2!M$5</f>
        <v>1.8779342723004629E-2</v>
      </c>
      <c r="AM37" s="25">
        <f>(Sheet2!N$10-Sheet2!N$5)/Sheet2!N$5</f>
        <v>-2.5510204081632413E-3</v>
      </c>
      <c r="AN37" s="25">
        <f>(Sheet2!O$10-Sheet2!O$5)/Sheet2!O$5</f>
        <v>2.8400597907324236E-2</v>
      </c>
      <c r="AO37" s="25">
        <f>(Sheet2!P$10-Sheet2!P$5)/Sheet2!P$5</f>
        <v>3.4377387318563789E-2</v>
      </c>
      <c r="AP37" s="82"/>
      <c r="AQ37" s="82"/>
      <c r="AR37" s="82"/>
    </row>
    <row r="38" spans="1:44">
      <c r="A38" t="s">
        <v>33</v>
      </c>
      <c r="B38">
        <v>2020</v>
      </c>
      <c r="C38" t="s">
        <v>31</v>
      </c>
      <c r="D38" t="str">
        <f t="shared" si="2"/>
        <v>January 2020</v>
      </c>
      <c r="E38" s="51">
        <f t="shared" si="3"/>
        <v>43831</v>
      </c>
      <c r="F38">
        <v>145.6</v>
      </c>
      <c r="G38">
        <v>167.6</v>
      </c>
      <c r="H38">
        <v>149.30000000000001</v>
      </c>
      <c r="I38">
        <v>144.4</v>
      </c>
      <c r="J38">
        <v>207.8</v>
      </c>
      <c r="K38">
        <v>140.1</v>
      </c>
      <c r="L38">
        <f t="shared" si="4"/>
        <v>814.7</v>
      </c>
      <c r="M38">
        <v>143.80000000000001</v>
      </c>
      <c r="N38">
        <v>126.1</v>
      </c>
      <c r="O38">
        <v>152.1</v>
      </c>
      <c r="P38">
        <v>148.19999999999999</v>
      </c>
      <c r="R38" t="s">
        <v>192</v>
      </c>
      <c r="S38" s="25">
        <f t="shared" si="8"/>
        <v>2.1459227467809936E-3</v>
      </c>
      <c r="T38" s="25">
        <f t="shared" si="9"/>
        <v>-2.5011967448539812E-2</v>
      </c>
      <c r="U38" s="25">
        <f t="shared" si="10"/>
        <v>4.1899441340783718E-3</v>
      </c>
      <c r="V38" s="25">
        <f t="shared" si="11"/>
        <v>7.1884984025558426E-3</v>
      </c>
      <c r="W38" s="25">
        <f t="shared" si="12"/>
        <v>1.316655694535804E-3</v>
      </c>
      <c r="X38" s="25">
        <f t="shared" si="13"/>
        <v>-6.7430883344587144E-4</v>
      </c>
      <c r="AI38" t="s">
        <v>241</v>
      </c>
      <c r="AJ38" s="25">
        <f>(Sheet2!K$16-Sheet2!K$11)/Sheet2!K$11</f>
        <v>1.425356339084754E-2</v>
      </c>
      <c r="AK38" s="25">
        <f>(Sheet2!L$16-Sheet2!L$11)/Sheet2!L$11</f>
        <v>-1.7590395085858069E-2</v>
      </c>
      <c r="AL38" s="25">
        <f>(Sheet2!M$16-Sheet2!M$11)/Sheet2!M$11</f>
        <v>2.4502297090352353E-2</v>
      </c>
      <c r="AM38" s="25">
        <f>(Sheet2!N$16-Sheet2!N$11)/Sheet2!N$11</f>
        <v>1.6060862214708416E-2</v>
      </c>
      <c r="AN38" s="25">
        <f>(Sheet2!O$16-Sheet2!O$11)/Sheet2!O$11</f>
        <v>1.1644832605531254E-2</v>
      </c>
      <c r="AO38" s="25">
        <f>(Sheet2!P$16-Sheet2!P$11)/Sheet2!P$11</f>
        <v>8.8757396449705411E-3</v>
      </c>
      <c r="AP38" s="82"/>
      <c r="AQ38" s="82"/>
      <c r="AR38" s="82"/>
    </row>
    <row r="39" spans="1:44">
      <c r="A39" t="s">
        <v>33</v>
      </c>
      <c r="B39">
        <v>2020</v>
      </c>
      <c r="C39" t="s">
        <v>35</v>
      </c>
      <c r="D39" t="str">
        <f t="shared" si="2"/>
        <v>February 2020</v>
      </c>
      <c r="E39" s="51">
        <f t="shared" si="3"/>
        <v>43862</v>
      </c>
      <c r="F39">
        <v>146.19999999999999</v>
      </c>
      <c r="G39">
        <v>167.6</v>
      </c>
      <c r="H39">
        <v>150.69999999999999</v>
      </c>
      <c r="I39">
        <v>143.1</v>
      </c>
      <c r="J39">
        <v>181.7</v>
      </c>
      <c r="K39">
        <v>140.4</v>
      </c>
      <c r="L39">
        <f t="shared" si="4"/>
        <v>789.3</v>
      </c>
      <c r="M39">
        <v>144.4</v>
      </c>
      <c r="N39">
        <v>125.2</v>
      </c>
      <c r="O39">
        <v>152.19999999999999</v>
      </c>
      <c r="P39">
        <v>147.69999999999999</v>
      </c>
      <c r="R39" t="s">
        <v>193</v>
      </c>
      <c r="S39" s="25">
        <f t="shared" si="8"/>
        <v>2.1413276231264195E-3</v>
      </c>
      <c r="T39" s="25">
        <f t="shared" si="9"/>
        <v>-3.117712041242186E-2</v>
      </c>
      <c r="U39" s="25">
        <f t="shared" si="10"/>
        <v>4.1724617524338961E-3</v>
      </c>
      <c r="V39" s="25">
        <f t="shared" si="11"/>
        <v>-7.1371927042029465E-3</v>
      </c>
      <c r="W39" s="25">
        <f t="shared" si="12"/>
        <v>6.5746219592369701E-4</v>
      </c>
      <c r="X39" s="25">
        <f t="shared" si="13"/>
        <v>-3.3738191632928477E-3</v>
      </c>
      <c r="AI39" t="s">
        <v>242</v>
      </c>
      <c r="AJ39" s="25">
        <f>(Sheet2!K$22-Sheet2!K$17)/Sheet2!K$17</f>
        <v>2.8023598820059083E-2</v>
      </c>
      <c r="AK39" s="25">
        <f>(Sheet2!L$22-Sheet2!L$17)/Sheet2!L$17</f>
        <v>4.8874323168994115E-2</v>
      </c>
      <c r="AL39" s="25">
        <f>(Sheet2!M$22-Sheet2!M$17)/Sheet2!M$17</f>
        <v>2.5316455696202361E-2</v>
      </c>
      <c r="AM39" s="25">
        <f>(Sheet2!N$22-Sheet2!N$17)/Sheet2!N$17</f>
        <v>2.7272727272727251E-2</v>
      </c>
      <c r="AN39" s="25">
        <f>(Sheet2!O$22-Sheet2!O$17)/Sheet2!O$17</f>
        <v>4.4349070100142975E-2</v>
      </c>
      <c r="AO39" s="25">
        <f>(Sheet2!P$22-Sheet2!P$17)/Sheet2!P$17</f>
        <v>2.8571428571428612E-2</v>
      </c>
      <c r="AP39" s="82"/>
      <c r="AQ39" s="82"/>
      <c r="AR39" s="82"/>
    </row>
    <row r="40" spans="1:44">
      <c r="A40" t="s">
        <v>33</v>
      </c>
      <c r="B40">
        <v>2020</v>
      </c>
      <c r="C40" t="s">
        <v>36</v>
      </c>
      <c r="D40" t="str">
        <f t="shared" si="2"/>
        <v>March 2020</v>
      </c>
      <c r="E40" s="51">
        <f t="shared" si="3"/>
        <v>43891</v>
      </c>
      <c r="F40">
        <v>146.5</v>
      </c>
      <c r="G40">
        <v>167.5</v>
      </c>
      <c r="H40">
        <v>151.1</v>
      </c>
      <c r="I40">
        <v>143.30000000000001</v>
      </c>
      <c r="J40">
        <v>167</v>
      </c>
      <c r="K40">
        <v>140.80000000000001</v>
      </c>
      <c r="L40">
        <f t="shared" si="4"/>
        <v>775.40000000000009</v>
      </c>
      <c r="M40">
        <v>145</v>
      </c>
      <c r="N40">
        <v>124.6</v>
      </c>
      <c r="O40">
        <v>152.5</v>
      </c>
      <c r="P40">
        <v>147.30000000000001</v>
      </c>
      <c r="R40" t="s">
        <v>194</v>
      </c>
      <c r="S40" s="25">
        <f t="shared" si="8"/>
        <v>2.8490028490028895E-3</v>
      </c>
      <c r="T40" s="25">
        <f t="shared" si="9"/>
        <v>-1.7610540985683345E-2</v>
      </c>
      <c r="U40" s="25">
        <f t="shared" si="10"/>
        <v>4.1551246537395725E-3</v>
      </c>
      <c r="V40" s="25">
        <f t="shared" si="11"/>
        <v>-4.7923322683706754E-3</v>
      </c>
      <c r="W40" s="25">
        <f t="shared" si="12"/>
        <v>1.9710906701709027E-3</v>
      </c>
      <c r="X40" s="25">
        <f t="shared" si="13"/>
        <v>-2.7081922816518437E-3</v>
      </c>
      <c r="AI40" t="s">
        <v>243</v>
      </c>
      <c r="AJ40" s="25">
        <f>(Sheet2!K$28-Sheet2!K$23)/Sheet2!K$23</f>
        <v>2.8632784538296353E-2</v>
      </c>
      <c r="AK40" s="25">
        <f>(Sheet2!L$28-Sheet2!L$23)/Sheet2!L$23</f>
        <v>-3.4315760343157385E-2</v>
      </c>
      <c r="AL40" s="25">
        <f>(Sheet2!M$28-Sheet2!M$23)/Sheet2!M$23</f>
        <v>5.2023121387283155E-2</v>
      </c>
      <c r="AM40" s="25">
        <f>(Sheet2!N$28-Sheet2!N$23)/Sheet2!N$23</f>
        <v>-1.6666666666666621E-2</v>
      </c>
      <c r="AN40" s="25">
        <f>(Sheet2!O$28-Sheet2!O$23)/Sheet2!O$23</f>
        <v>2.8043775649794961E-2</v>
      </c>
      <c r="AO40" s="25">
        <f>(Sheet2!P$28-Sheet2!P$23)/Sheet2!P$23</f>
        <v>-2.1398002853065833E-3</v>
      </c>
      <c r="AP40" s="82"/>
      <c r="AQ40" s="82"/>
      <c r="AR40" s="82"/>
    </row>
    <row r="41" spans="1:44">
      <c r="A41" t="s">
        <v>33</v>
      </c>
      <c r="B41">
        <v>2020</v>
      </c>
      <c r="C41" t="s">
        <v>37</v>
      </c>
      <c r="D41" t="str">
        <f t="shared" si="2"/>
        <v>April 2020</v>
      </c>
      <c r="E41" s="51">
        <f t="shared" si="3"/>
        <v>43922</v>
      </c>
      <c r="F41">
        <v>151.80000000000001</v>
      </c>
      <c r="G41">
        <v>167.5</v>
      </c>
      <c r="H41">
        <v>155.5</v>
      </c>
      <c r="I41">
        <v>152.9</v>
      </c>
      <c r="J41">
        <v>180</v>
      </c>
      <c r="K41">
        <v>140.6</v>
      </c>
      <c r="L41">
        <f t="shared" si="4"/>
        <v>807.7</v>
      </c>
      <c r="M41">
        <v>144.80000000000001</v>
      </c>
      <c r="N41">
        <v>124.8</v>
      </c>
      <c r="O41">
        <v>152.5</v>
      </c>
      <c r="P41">
        <v>147.30000000000001</v>
      </c>
      <c r="R41" t="s">
        <v>195</v>
      </c>
      <c r="S41" s="25">
        <f t="shared" si="8"/>
        <v>-1.4204545454546665E-3</v>
      </c>
      <c r="T41" s="25">
        <f t="shared" si="9"/>
        <v>4.1655919525406176E-2</v>
      </c>
      <c r="U41" s="25">
        <f t="shared" si="10"/>
        <v>-1.3793103448275078E-3</v>
      </c>
      <c r="V41" s="25">
        <f t="shared" si="11"/>
        <v>1.6051364365971337E-3</v>
      </c>
      <c r="W41" s="25">
        <f t="shared" si="12"/>
        <v>0</v>
      </c>
      <c r="X41" s="25">
        <f t="shared" si="13"/>
        <v>0</v>
      </c>
      <c r="AI41" t="s">
        <v>244</v>
      </c>
      <c r="AJ41" s="25">
        <f>(Sheet2!K$33-Sheet2!K$29)/Sheet2!K$29</f>
        <v>4.8678720445061796E-3</v>
      </c>
      <c r="AK41" s="25">
        <f>(Sheet2!L$33-Sheet2!L$29)/Sheet2!L$29</f>
        <v>8.3748044931039184E-2</v>
      </c>
      <c r="AL41" s="25">
        <f>(Sheet2!M$33-Sheet2!M$29)/Sheet2!M$29</f>
        <v>1.573187414500692E-2</v>
      </c>
      <c r="AM41" s="25">
        <f>(Sheet2!N$33-Sheet2!N$29)/Sheet2!N$29</f>
        <v>9.6308186195826883E-3</v>
      </c>
      <c r="AN41" s="25">
        <f>(Sheet2!O$33-Sheet2!O$29)/Sheet2!O$29</f>
        <v>3.0605455755156313E-2</v>
      </c>
      <c r="AO41" s="25">
        <f>(Sheet2!P$33-Sheet2!P$29)/Sheet2!P$29</f>
        <v>3.2763532763532721E-2</v>
      </c>
      <c r="AP41" s="82"/>
      <c r="AQ41" s="82"/>
      <c r="AR41" s="82"/>
    </row>
    <row r="42" spans="1:44">
      <c r="A42" t="s">
        <v>33</v>
      </c>
      <c r="B42">
        <v>2020</v>
      </c>
      <c r="C42" t="s">
        <v>38</v>
      </c>
      <c r="D42" t="str">
        <f t="shared" si="2"/>
        <v>May 2020</v>
      </c>
      <c r="E42" s="51">
        <f t="shared" si="3"/>
        <v>43952</v>
      </c>
      <c r="F42">
        <v>152.19999999999999</v>
      </c>
      <c r="G42">
        <v>182</v>
      </c>
      <c r="H42">
        <v>154</v>
      </c>
      <c r="I42">
        <v>152.30000000000001</v>
      </c>
      <c r="J42">
        <v>175</v>
      </c>
      <c r="K42">
        <v>140.5</v>
      </c>
      <c r="L42">
        <f t="shared" si="4"/>
        <v>815.5</v>
      </c>
      <c r="M42">
        <v>146</v>
      </c>
      <c r="N42">
        <v>127</v>
      </c>
      <c r="O42">
        <v>152.5</v>
      </c>
      <c r="P42">
        <v>148.69999999999999</v>
      </c>
      <c r="R42" t="s">
        <v>196</v>
      </c>
      <c r="S42" s="25">
        <f t="shared" si="8"/>
        <v>-7.1123755334277609E-4</v>
      </c>
      <c r="T42" s="25">
        <f t="shared" si="9"/>
        <v>9.657050885229607E-3</v>
      </c>
      <c r="U42" s="25">
        <f t="shared" si="10"/>
        <v>8.2872928176794796E-3</v>
      </c>
      <c r="V42" s="25">
        <f t="shared" si="11"/>
        <v>1.7628205128205152E-2</v>
      </c>
      <c r="W42" s="25">
        <f t="shared" si="12"/>
        <v>0</v>
      </c>
      <c r="X42" s="25">
        <f t="shared" si="13"/>
        <v>9.5044127630684126E-3</v>
      </c>
      <c r="AI42" t="s">
        <v>245</v>
      </c>
      <c r="AJ42" s="25">
        <f>(Sheet2!K$39-Sheet2!K$34)/Sheet2!K$34</f>
        <v>1.2448132780083066E-2</v>
      </c>
      <c r="AK42" s="25">
        <f>(Sheet2!L$39-Sheet2!L$34)/Sheet2!L$34</f>
        <v>1.134437345155828E-2</v>
      </c>
      <c r="AL42" s="25">
        <f>(Sheet2!M$39-Sheet2!M$34)/Sheet2!M$34</f>
        <v>1.8120805369127441E-2</v>
      </c>
      <c r="AM42" s="25">
        <f>(Sheet2!N$39-Sheet2!N$34)/Sheet2!N$34</f>
        <v>3.3306899286280868E-2</v>
      </c>
      <c r="AN42" s="25">
        <f>(Sheet2!O$39-Sheet2!O$34)/Sheet2!O$34</f>
        <v>6.4432989690721655E-3</v>
      </c>
      <c r="AO42" s="25">
        <f>(Sheet2!P$39-Sheet2!P$34)/Sheet2!P$34</f>
        <v>2.2633744855966958E-2</v>
      </c>
      <c r="AP42" s="82"/>
      <c r="AQ42" s="82"/>
      <c r="AR42" s="82"/>
    </row>
    <row r="43" spans="1:44">
      <c r="A43" t="s">
        <v>33</v>
      </c>
      <c r="B43">
        <v>2020</v>
      </c>
      <c r="C43" t="s">
        <v>39</v>
      </c>
      <c r="D43" t="str">
        <f t="shared" si="2"/>
        <v>June 2020</v>
      </c>
      <c r="E43" s="51">
        <f t="shared" si="3"/>
        <v>43983</v>
      </c>
      <c r="F43">
        <v>152.69999999999999</v>
      </c>
      <c r="G43">
        <v>197</v>
      </c>
      <c r="H43">
        <v>153.4</v>
      </c>
      <c r="I43">
        <v>151.80000000000001</v>
      </c>
      <c r="J43">
        <v>171.2</v>
      </c>
      <c r="K43">
        <v>140.4</v>
      </c>
      <c r="L43">
        <f t="shared" si="4"/>
        <v>826.10000000000014</v>
      </c>
      <c r="M43">
        <v>148.1</v>
      </c>
      <c r="N43">
        <v>129.30000000000001</v>
      </c>
      <c r="O43">
        <v>152.5</v>
      </c>
      <c r="P43">
        <v>150.80000000000001</v>
      </c>
      <c r="R43" t="s">
        <v>197</v>
      </c>
      <c r="S43" s="25">
        <f t="shared" si="8"/>
        <v>-7.1174377224195238E-4</v>
      </c>
      <c r="T43" s="25">
        <f t="shared" si="9"/>
        <v>1.2998160637645783E-2</v>
      </c>
      <c r="U43" s="25">
        <f t="shared" si="10"/>
        <v>1.4383561643835578E-2</v>
      </c>
      <c r="V43" s="25">
        <f t="shared" si="11"/>
        <v>1.8110236220472531E-2</v>
      </c>
      <c r="W43" s="25">
        <f t="shared" si="12"/>
        <v>0</v>
      </c>
      <c r="X43" s="25">
        <f t="shared" si="13"/>
        <v>1.4122394082044539E-2</v>
      </c>
      <c r="AI43" t="s">
        <v>246</v>
      </c>
      <c r="AJ43" s="25">
        <f>(Sheet2!K$45-Sheet2!K$40)/Sheet2!K$40</f>
        <v>1.3661202185792349E-2</v>
      </c>
      <c r="AK43" s="25">
        <f>(Sheet2!L$45-Sheet2!L$40)/Sheet2!L$40</f>
        <v>7.6237883154309571E-2</v>
      </c>
      <c r="AL43" s="25">
        <f>(Sheet2!M$45-Sheet2!M$40)/Sheet2!M$40</f>
        <v>1.7728168089297364E-2</v>
      </c>
      <c r="AM43" s="25">
        <f>(Sheet2!N$45-Sheet2!N$40)/Sheet2!N$40</f>
        <v>6.6204772902232437E-2</v>
      </c>
      <c r="AN43" s="25">
        <f>(Sheet2!O$45-Sheet2!O$40)/Sheet2!O$40</f>
        <v>1.5374759769378641E-2</v>
      </c>
      <c r="AO43" s="25">
        <f>(Sheet2!P$45-Sheet2!P$40)/Sheet2!P$40</f>
        <v>3.5666218034993348E-2</v>
      </c>
      <c r="AP43" s="82"/>
      <c r="AQ43" s="82"/>
      <c r="AR43" s="82"/>
    </row>
    <row r="44" spans="1:44">
      <c r="A44" t="s">
        <v>33</v>
      </c>
      <c r="B44">
        <v>2020</v>
      </c>
      <c r="C44" t="s">
        <v>40</v>
      </c>
      <c r="D44" t="str">
        <f t="shared" si="2"/>
        <v>July 2020</v>
      </c>
      <c r="E44" s="51">
        <f t="shared" si="3"/>
        <v>44013</v>
      </c>
      <c r="F44">
        <v>152.69999999999999</v>
      </c>
      <c r="G44">
        <v>197</v>
      </c>
      <c r="H44">
        <v>153.4</v>
      </c>
      <c r="I44">
        <v>151.80000000000001</v>
      </c>
      <c r="J44">
        <v>171.2</v>
      </c>
      <c r="K44">
        <v>140.4</v>
      </c>
      <c r="L44">
        <f t="shared" si="4"/>
        <v>826.10000000000014</v>
      </c>
      <c r="M44">
        <v>148.1</v>
      </c>
      <c r="N44">
        <v>129.30000000000001</v>
      </c>
      <c r="O44">
        <v>152.5</v>
      </c>
      <c r="P44">
        <v>150.80000000000001</v>
      </c>
      <c r="R44" t="s">
        <v>198</v>
      </c>
      <c r="S44" s="25">
        <f t="shared" si="8"/>
        <v>0</v>
      </c>
      <c r="T44" s="25">
        <f t="shared" si="9"/>
        <v>0</v>
      </c>
      <c r="U44" s="25">
        <f t="shared" si="10"/>
        <v>0</v>
      </c>
      <c r="V44" s="25">
        <f t="shared" si="11"/>
        <v>0</v>
      </c>
      <c r="W44" s="25">
        <f t="shared" si="12"/>
        <v>0</v>
      </c>
      <c r="X44" s="25">
        <f t="shared" si="13"/>
        <v>0</v>
      </c>
      <c r="AI44" t="s">
        <v>247</v>
      </c>
      <c r="AJ44" s="25">
        <f>(Sheet2!K$51-Sheet2!K$46)/Sheet2!K$46</f>
        <v>1.4794889038332329E-2</v>
      </c>
      <c r="AK44" s="25">
        <f>(Sheet2!L$51-Sheet2!L$46)/Sheet2!L$46</f>
        <v>-3.6893673642191843E-2</v>
      </c>
      <c r="AL44" s="25">
        <f>(Sheet2!M$51-Sheet2!M$46)/Sheet2!M$46</f>
        <v>3.6632390745501398E-2</v>
      </c>
      <c r="AM44" s="25">
        <f>(Sheet2!N$51-Sheet2!N$46)/Sheet2!N$46</f>
        <v>3.9398280802292268E-2</v>
      </c>
      <c r="AN44" s="25">
        <f>(Sheet2!O$51-Sheet2!O$46)/Sheet2!O$46</f>
        <v>1.2698412698412698E-2</v>
      </c>
      <c r="AO44" s="25">
        <f>(Sheet2!P$51-Sheet2!P$46)/Sheet2!P$46</f>
        <v>1.2281835811247614E-2</v>
      </c>
      <c r="AP44" s="82"/>
      <c r="AQ44" s="82"/>
      <c r="AR44" s="82"/>
    </row>
    <row r="45" spans="1:44">
      <c r="A45" t="s">
        <v>33</v>
      </c>
      <c r="B45">
        <v>2020</v>
      </c>
      <c r="C45" t="s">
        <v>41</v>
      </c>
      <c r="D45" t="str">
        <f t="shared" si="2"/>
        <v>August 2020</v>
      </c>
      <c r="E45" s="51">
        <f t="shared" si="3"/>
        <v>44044</v>
      </c>
      <c r="F45">
        <v>151.6</v>
      </c>
      <c r="G45">
        <v>197.8</v>
      </c>
      <c r="H45">
        <v>153.4</v>
      </c>
      <c r="I45">
        <v>154.5</v>
      </c>
      <c r="J45">
        <v>191.9</v>
      </c>
      <c r="K45">
        <v>144.5</v>
      </c>
      <c r="L45">
        <f t="shared" si="4"/>
        <v>849.19999999999993</v>
      </c>
      <c r="M45">
        <v>148.69999999999999</v>
      </c>
      <c r="N45">
        <v>133.9</v>
      </c>
      <c r="O45">
        <v>155.5</v>
      </c>
      <c r="P45">
        <v>152.9</v>
      </c>
      <c r="R45" t="s">
        <v>199</v>
      </c>
      <c r="S45" s="25">
        <f t="shared" si="8"/>
        <v>2.920227920227916E-2</v>
      </c>
      <c r="T45" s="25">
        <f t="shared" si="9"/>
        <v>2.7962716378162198E-2</v>
      </c>
      <c r="U45" s="25">
        <f t="shared" si="10"/>
        <v>4.051316677920286E-3</v>
      </c>
      <c r="V45" s="25">
        <f t="shared" si="11"/>
        <v>3.5576179427687503E-2</v>
      </c>
      <c r="W45" s="25">
        <f t="shared" si="12"/>
        <v>1.9672131147540985E-2</v>
      </c>
      <c r="X45" s="25">
        <f t="shared" si="13"/>
        <v>1.3925729442970783E-2</v>
      </c>
      <c r="AI45" t="s">
        <v>248</v>
      </c>
      <c r="AJ45" s="25">
        <f>(Sheet2!K$57-Sheet2!K$52)/Sheet2!K$52</f>
        <v>4.1666666666666748E-2</v>
      </c>
      <c r="AK45" s="25">
        <f>(Sheet2!L$57-Sheet2!L$52)/Sheet2!L$52</f>
        <v>4.2296072507553052E-2</v>
      </c>
      <c r="AL45" s="25">
        <f>(Sheet2!M$57-Sheet2!M$52)/Sheet2!M$52</f>
        <v>4.1434755720470118E-2</v>
      </c>
      <c r="AM45" s="25">
        <f>(Sheet2!N$57-Sheet2!N$52)/Sheet2!N$52</f>
        <v>5.3351573187414583E-2</v>
      </c>
      <c r="AN45" s="25">
        <f>(Sheet2!O$57-Sheet2!O$52)/Sheet2!O$52</f>
        <v>2.2471910112359696E-2</v>
      </c>
      <c r="AO45" s="25">
        <f>(Sheet2!P$57-Sheet2!P$52)/Sheet2!P$52</f>
        <v>4.0816326530612096E-2</v>
      </c>
      <c r="AP45" s="82"/>
      <c r="AQ45" s="82"/>
      <c r="AR45" s="82"/>
    </row>
    <row r="46" spans="1:44">
      <c r="A46" t="s">
        <v>33</v>
      </c>
      <c r="B46">
        <v>2020</v>
      </c>
      <c r="C46" t="s">
        <v>42</v>
      </c>
      <c r="D46" t="str">
        <f t="shared" si="2"/>
        <v>September 2020</v>
      </c>
      <c r="E46" s="51">
        <f t="shared" si="3"/>
        <v>44075</v>
      </c>
      <c r="F46">
        <v>151.5</v>
      </c>
      <c r="G46">
        <v>193.1</v>
      </c>
      <c r="H46">
        <v>153.9</v>
      </c>
      <c r="I46">
        <v>155.4</v>
      </c>
      <c r="J46">
        <v>202</v>
      </c>
      <c r="K46">
        <v>145.4</v>
      </c>
      <c r="L46">
        <f t="shared" si="4"/>
        <v>855.9</v>
      </c>
      <c r="M46">
        <v>150</v>
      </c>
      <c r="N46">
        <v>135.1</v>
      </c>
      <c r="O46">
        <v>154.9</v>
      </c>
      <c r="P46">
        <v>154</v>
      </c>
      <c r="R46" t="s">
        <v>200</v>
      </c>
      <c r="S46" s="25">
        <f t="shared" si="8"/>
        <v>6.2283737024221844E-3</v>
      </c>
      <c r="T46" s="25">
        <f t="shared" si="9"/>
        <v>7.8897786151672696E-3</v>
      </c>
      <c r="U46" s="25">
        <f t="shared" si="10"/>
        <v>8.7424344317418388E-3</v>
      </c>
      <c r="V46" s="25">
        <f t="shared" si="11"/>
        <v>8.9619118745331485E-3</v>
      </c>
      <c r="W46" s="25">
        <f t="shared" si="12"/>
        <v>-3.8585209003215068E-3</v>
      </c>
      <c r="X46" s="25">
        <f t="shared" si="13"/>
        <v>7.194244604316509E-3</v>
      </c>
      <c r="AI46" t="s">
        <v>249</v>
      </c>
      <c r="AJ46" s="25">
        <f>(Sheet2!K$63-Sheet2!K$58)/Sheet2!K$58</f>
        <v>2.7301587301587375E-2</v>
      </c>
      <c r="AK46" s="25">
        <f>(Sheet2!L$63-Sheet2!L$58)/Sheet2!L$58</f>
        <v>8.0917874396135812E-3</v>
      </c>
      <c r="AL46" s="25">
        <f>(Sheet2!M$63-Sheet2!M$58)/Sheet2!M$58</f>
        <v>2.2565320665083034E-2</v>
      </c>
      <c r="AM46" s="25">
        <f>(Sheet2!N$63-Sheet2!N$58)/Sheet2!N$58</f>
        <v>1.8831168831168869E-2</v>
      </c>
      <c r="AN46" s="25">
        <f>(Sheet2!O$63-Sheet2!O$58)/Sheet2!O$58</f>
        <v>1.0384850335980557E-2</v>
      </c>
      <c r="AO46" s="25">
        <f>(Sheet2!P$63-Sheet2!P$58)/Sheet2!P$58</f>
        <v>1.7769607843137292E-2</v>
      </c>
      <c r="AP46" s="82"/>
      <c r="AQ46" s="82"/>
      <c r="AR46" s="82"/>
    </row>
    <row r="47" spans="1:44">
      <c r="A47" t="s">
        <v>33</v>
      </c>
      <c r="B47">
        <v>2020</v>
      </c>
      <c r="C47" t="s">
        <v>43</v>
      </c>
      <c r="D47" t="str">
        <f t="shared" si="2"/>
        <v>October 2020</v>
      </c>
      <c r="E47" s="51">
        <f t="shared" si="3"/>
        <v>44105</v>
      </c>
      <c r="F47">
        <v>150.6</v>
      </c>
      <c r="G47">
        <v>193.7</v>
      </c>
      <c r="H47">
        <v>153.69999999999999</v>
      </c>
      <c r="I47">
        <v>155.69999999999999</v>
      </c>
      <c r="J47">
        <v>226</v>
      </c>
      <c r="K47">
        <v>145.1</v>
      </c>
      <c r="L47">
        <f t="shared" si="4"/>
        <v>879.69999999999993</v>
      </c>
      <c r="M47">
        <v>151</v>
      </c>
      <c r="N47">
        <v>135.4</v>
      </c>
      <c r="O47">
        <v>155.69999999999999</v>
      </c>
      <c r="P47">
        <v>155.19999999999999</v>
      </c>
      <c r="R47" t="s">
        <v>201</v>
      </c>
      <c r="S47" s="25">
        <f t="shared" si="8"/>
        <v>-2.0632737276479463E-3</v>
      </c>
      <c r="T47" s="25">
        <f t="shared" si="9"/>
        <v>2.7806986797523022E-2</v>
      </c>
      <c r="U47" s="25">
        <f t="shared" si="10"/>
        <v>6.6666666666666671E-3</v>
      </c>
      <c r="V47" s="25">
        <f t="shared" si="11"/>
        <v>2.2205773501111129E-3</v>
      </c>
      <c r="W47" s="25">
        <f t="shared" si="12"/>
        <v>5.164622336991497E-3</v>
      </c>
      <c r="X47" s="25">
        <f t="shared" si="13"/>
        <v>7.7922077922077185E-3</v>
      </c>
      <c r="AI47" t="s">
        <v>250</v>
      </c>
      <c r="AJ47" s="25">
        <f>(Sheet2!K$69-Sheet2!K$64)/Sheet2!K$64</f>
        <v>3.5012285012284941E-2</v>
      </c>
      <c r="AK47" s="25">
        <f>(Sheet2!L$69-Sheet2!L$64)/Sheet2!L$64</f>
        <v>5.3964887474961649E-2</v>
      </c>
      <c r="AL47" s="25">
        <f>(Sheet2!M$69-Sheet2!M$64)/Sheet2!M$64</f>
        <v>2.196531791907521E-2</v>
      </c>
      <c r="AM47" s="25">
        <f>(Sheet2!N$69-Sheet2!N$64)/Sheet2!N$64</f>
        <v>2.5332488917036097E-2</v>
      </c>
      <c r="AN47" s="25">
        <f>(Sheet2!O$69-Sheet2!O$64)/Sheet2!O$64</f>
        <v>3.7951807228915731E-2</v>
      </c>
      <c r="AO47" s="25">
        <f>(Sheet2!P$69-Sheet2!P$64)/Sheet2!P$64</f>
        <v>3.9355992844365077E-2</v>
      </c>
      <c r="AP47" s="82"/>
      <c r="AQ47" s="82"/>
      <c r="AR47" s="82"/>
    </row>
    <row r="48" spans="1:44">
      <c r="A48" t="s">
        <v>33</v>
      </c>
      <c r="B48">
        <v>2020</v>
      </c>
      <c r="C48" t="s">
        <v>45</v>
      </c>
      <c r="D48" t="str">
        <f t="shared" si="2"/>
        <v>November 2020</v>
      </c>
      <c r="E48" s="51">
        <f t="shared" si="3"/>
        <v>44136</v>
      </c>
      <c r="F48">
        <v>149.69999999999999</v>
      </c>
      <c r="G48">
        <v>195.5</v>
      </c>
      <c r="H48">
        <v>153.9</v>
      </c>
      <c r="I48">
        <v>150.5</v>
      </c>
      <c r="J48">
        <v>245.3</v>
      </c>
      <c r="K48">
        <v>145.1</v>
      </c>
      <c r="L48">
        <f t="shared" si="4"/>
        <v>894.90000000000009</v>
      </c>
      <c r="M48">
        <v>152</v>
      </c>
      <c r="N48">
        <v>135.19999999999999</v>
      </c>
      <c r="O48">
        <v>156.4</v>
      </c>
      <c r="P48">
        <v>156.69999999999999</v>
      </c>
      <c r="R48" t="s">
        <v>202</v>
      </c>
      <c r="S48" s="25">
        <f t="shared" si="8"/>
        <v>0</v>
      </c>
      <c r="T48" s="25">
        <f t="shared" si="9"/>
        <v>1.7278617710583335E-2</v>
      </c>
      <c r="U48" s="25">
        <f t="shared" si="10"/>
        <v>6.6225165562913907E-3</v>
      </c>
      <c r="V48" s="25">
        <f t="shared" si="11"/>
        <v>-1.4771048744462115E-3</v>
      </c>
      <c r="W48" s="25">
        <f t="shared" si="12"/>
        <v>4.4958253050739697E-3</v>
      </c>
      <c r="X48" s="25">
        <f t="shared" si="13"/>
        <v>9.6649484536082478E-3</v>
      </c>
      <c r="AI48" t="s">
        <v>251</v>
      </c>
      <c r="AJ48" s="25">
        <f>(Sheet2!K$75-Sheet2!K$70)/Sheet2!K$70</f>
        <v>2.7728613569321468E-2</v>
      </c>
      <c r="AK48" s="25">
        <f>(Sheet2!L$75-Sheet2!L$70)/Sheet2!L$70</f>
        <v>-2.0335592843648994E-2</v>
      </c>
      <c r="AL48" s="25">
        <f>(Sheet2!M$75-Sheet2!M$70)/Sheet2!M$70</f>
        <v>3.7120359955005587E-2</v>
      </c>
      <c r="AM48" s="25">
        <f>(Sheet2!N$75-Sheet2!N$70)/Sheet2!N$70</f>
        <v>1.1706715958102139E-2</v>
      </c>
      <c r="AN48" s="25">
        <f>(Sheet2!O$75-Sheet2!O$70)/Sheet2!O$70</f>
        <v>1.0976314269208583E-2</v>
      </c>
      <c r="AO48" s="25">
        <f>(Sheet2!P$75-Sheet2!P$70)/Sheet2!P$70</f>
        <v>1.0838562464346703E-2</v>
      </c>
      <c r="AP48" s="82"/>
      <c r="AQ48" s="82"/>
      <c r="AR48" s="82"/>
    </row>
    <row r="49" spans="1:24">
      <c r="A49" t="s">
        <v>33</v>
      </c>
      <c r="B49">
        <v>2020</v>
      </c>
      <c r="C49" t="s">
        <v>46</v>
      </c>
      <c r="D49" t="str">
        <f t="shared" si="2"/>
        <v>December 2020</v>
      </c>
      <c r="E49" s="51">
        <f t="shared" si="3"/>
        <v>44166</v>
      </c>
      <c r="F49">
        <v>149</v>
      </c>
      <c r="G49">
        <v>195.7</v>
      </c>
      <c r="H49">
        <v>154.19999999999999</v>
      </c>
      <c r="I49">
        <v>149.69999999999999</v>
      </c>
      <c r="J49">
        <v>240.9</v>
      </c>
      <c r="K49">
        <v>145.5</v>
      </c>
      <c r="L49">
        <f t="shared" si="4"/>
        <v>889.49999999999989</v>
      </c>
      <c r="M49">
        <v>152.9</v>
      </c>
      <c r="N49">
        <v>135.5</v>
      </c>
      <c r="O49">
        <v>156.9</v>
      </c>
      <c r="P49">
        <v>156.9</v>
      </c>
      <c r="R49" t="s">
        <v>203</v>
      </c>
      <c r="S49" s="25">
        <f t="shared" si="8"/>
        <v>2.7567195037905287E-3</v>
      </c>
      <c r="T49" s="25">
        <f t="shared" si="9"/>
        <v>-6.0341937646666713E-3</v>
      </c>
      <c r="U49" s="25">
        <f t="shared" si="10"/>
        <v>5.9210526315789849E-3</v>
      </c>
      <c r="V49" s="25">
        <f t="shared" si="11"/>
        <v>2.2189349112426877E-3</v>
      </c>
      <c r="W49" s="25">
        <f t="shared" si="12"/>
        <v>3.19693094629156E-3</v>
      </c>
      <c r="X49" s="25">
        <f t="shared" si="13"/>
        <v>1.2763241863434401E-3</v>
      </c>
    </row>
    <row r="50" spans="1:24">
      <c r="A50" t="s">
        <v>33</v>
      </c>
      <c r="B50">
        <v>2021</v>
      </c>
      <c r="C50" t="s">
        <v>31</v>
      </c>
      <c r="D50" t="str">
        <f t="shared" si="2"/>
        <v>January 2021</v>
      </c>
      <c r="E50" s="51">
        <f t="shared" si="3"/>
        <v>44197</v>
      </c>
      <c r="F50">
        <v>148</v>
      </c>
      <c r="G50">
        <v>194.8</v>
      </c>
      <c r="H50">
        <v>154.4</v>
      </c>
      <c r="I50">
        <v>152.6</v>
      </c>
      <c r="J50">
        <v>206.8</v>
      </c>
      <c r="K50">
        <v>145.69999999999999</v>
      </c>
      <c r="L50">
        <f t="shared" si="4"/>
        <v>856.60000000000014</v>
      </c>
      <c r="M50">
        <v>154.1</v>
      </c>
      <c r="N50">
        <v>136.9</v>
      </c>
      <c r="O50">
        <v>156.1</v>
      </c>
      <c r="P50">
        <v>156</v>
      </c>
      <c r="R50" t="s">
        <v>204</v>
      </c>
      <c r="S50" s="25">
        <f t="shared" si="8"/>
        <v>1.374570446735317E-3</v>
      </c>
      <c r="T50" s="25">
        <f t="shared" si="9"/>
        <v>-3.6987071388420181E-2</v>
      </c>
      <c r="U50" s="25">
        <f t="shared" si="10"/>
        <v>7.848266841072522E-3</v>
      </c>
      <c r="V50" s="25">
        <f t="shared" si="11"/>
        <v>1.0332103321033253E-2</v>
      </c>
      <c r="W50" s="25">
        <f t="shared" si="12"/>
        <v>-5.0987890376036418E-3</v>
      </c>
      <c r="X50" s="25">
        <f t="shared" si="13"/>
        <v>-5.7361376673040511E-3</v>
      </c>
    </row>
    <row r="51" spans="1:24">
      <c r="A51" t="s">
        <v>33</v>
      </c>
      <c r="B51">
        <v>2021</v>
      </c>
      <c r="C51" t="s">
        <v>35</v>
      </c>
      <c r="D51" t="str">
        <f t="shared" si="2"/>
        <v>February 2021</v>
      </c>
      <c r="E51" s="51">
        <f t="shared" si="3"/>
        <v>44228</v>
      </c>
      <c r="F51">
        <v>147.6</v>
      </c>
      <c r="G51">
        <v>191.2</v>
      </c>
      <c r="H51">
        <v>155.1</v>
      </c>
      <c r="I51">
        <v>154</v>
      </c>
      <c r="J51">
        <v>180.2</v>
      </c>
      <c r="K51">
        <v>146.5</v>
      </c>
      <c r="L51">
        <f t="shared" si="4"/>
        <v>828.09999999999991</v>
      </c>
      <c r="M51">
        <v>156.30000000000001</v>
      </c>
      <c r="N51">
        <v>140.5</v>
      </c>
      <c r="O51">
        <v>156.6</v>
      </c>
      <c r="P51">
        <v>156.5</v>
      </c>
      <c r="R51" t="s">
        <v>205</v>
      </c>
      <c r="S51" s="25">
        <f t="shared" si="8"/>
        <v>5.4907343857241693E-3</v>
      </c>
      <c r="T51" s="25">
        <f t="shared" si="9"/>
        <v>-3.327107167873012E-2</v>
      </c>
      <c r="U51" s="25">
        <f t="shared" si="10"/>
        <v>1.4276443867618541E-2</v>
      </c>
      <c r="V51" s="25">
        <f t="shared" si="11"/>
        <v>2.6296566837107335E-2</v>
      </c>
      <c r="W51" s="25">
        <f t="shared" si="12"/>
        <v>3.2030749519538757E-3</v>
      </c>
      <c r="X51" s="25">
        <f t="shared" si="13"/>
        <v>3.205128205128205E-3</v>
      </c>
    </row>
    <row r="52" spans="1:24">
      <c r="A52" t="s">
        <v>33</v>
      </c>
      <c r="B52">
        <v>2021</v>
      </c>
      <c r="C52" t="s">
        <v>36</v>
      </c>
      <c r="D52" t="str">
        <f t="shared" si="2"/>
        <v>March 2021</v>
      </c>
      <c r="E52" s="51">
        <f t="shared" si="3"/>
        <v>44256</v>
      </c>
      <c r="F52">
        <v>147.5</v>
      </c>
      <c r="G52">
        <v>197.5</v>
      </c>
      <c r="H52">
        <v>155.6</v>
      </c>
      <c r="I52">
        <v>157.30000000000001</v>
      </c>
      <c r="J52">
        <v>166.1</v>
      </c>
      <c r="K52">
        <v>147.19999999999999</v>
      </c>
      <c r="L52">
        <f t="shared" si="4"/>
        <v>824.00000000000011</v>
      </c>
      <c r="M52">
        <v>156.9</v>
      </c>
      <c r="N52">
        <v>141.69999999999999</v>
      </c>
      <c r="O52">
        <v>157.6</v>
      </c>
      <c r="P52">
        <v>156.9</v>
      </c>
      <c r="R52" t="s">
        <v>206</v>
      </c>
      <c r="S52" s="25">
        <f t="shared" si="8"/>
        <v>4.7781569965869531E-3</v>
      </c>
      <c r="T52" s="25">
        <f t="shared" si="9"/>
        <v>-4.9510928631805286E-3</v>
      </c>
      <c r="U52" s="25">
        <f t="shared" si="10"/>
        <v>3.8387715930901746E-3</v>
      </c>
      <c r="V52" s="25">
        <f t="shared" si="11"/>
        <v>8.5409252669038337E-3</v>
      </c>
      <c r="W52" s="25">
        <f t="shared" si="12"/>
        <v>6.3856960408684551E-3</v>
      </c>
      <c r="X52" s="25">
        <f t="shared" si="13"/>
        <v>2.5559105431310269E-3</v>
      </c>
    </row>
    <row r="53" spans="1:24">
      <c r="A53" t="s">
        <v>33</v>
      </c>
      <c r="B53">
        <v>2021</v>
      </c>
      <c r="C53" t="s">
        <v>37</v>
      </c>
      <c r="D53" t="str">
        <f t="shared" si="2"/>
        <v>April 2021</v>
      </c>
      <c r="E53" s="51">
        <f t="shared" si="3"/>
        <v>44287</v>
      </c>
      <c r="F53">
        <v>147.6</v>
      </c>
      <c r="G53">
        <v>202.5</v>
      </c>
      <c r="H53">
        <v>156</v>
      </c>
      <c r="I53">
        <v>168.8</v>
      </c>
      <c r="J53">
        <v>161.6</v>
      </c>
      <c r="K53">
        <v>147.6</v>
      </c>
      <c r="L53">
        <f t="shared" si="4"/>
        <v>836.50000000000011</v>
      </c>
      <c r="M53">
        <v>157.5</v>
      </c>
      <c r="N53">
        <v>142.1</v>
      </c>
      <c r="O53">
        <v>157.6</v>
      </c>
      <c r="P53">
        <v>158</v>
      </c>
      <c r="R53" t="s">
        <v>207</v>
      </c>
      <c r="S53" s="25">
        <f t="shared" si="8"/>
        <v>2.717391304347865E-3</v>
      </c>
      <c r="T53" s="25">
        <f t="shared" si="9"/>
        <v>1.5169902912621358E-2</v>
      </c>
      <c r="U53" s="25">
        <f t="shared" si="10"/>
        <v>3.8240917782026403E-3</v>
      </c>
      <c r="V53" s="25">
        <f t="shared" si="11"/>
        <v>2.8228652081863496E-3</v>
      </c>
      <c r="W53" s="25">
        <f t="shared" si="12"/>
        <v>0</v>
      </c>
      <c r="X53" s="25">
        <f t="shared" si="13"/>
        <v>7.0108349267048713E-3</v>
      </c>
    </row>
    <row r="54" spans="1:24">
      <c r="A54" t="s">
        <v>33</v>
      </c>
      <c r="B54">
        <v>2021</v>
      </c>
      <c r="C54" t="s">
        <v>38</v>
      </c>
      <c r="D54" t="str">
        <f t="shared" si="2"/>
        <v>May 2021</v>
      </c>
      <c r="E54" s="51">
        <f t="shared" si="3"/>
        <v>44317</v>
      </c>
      <c r="F54">
        <v>148.80000000000001</v>
      </c>
      <c r="G54">
        <v>204.3</v>
      </c>
      <c r="H54">
        <v>156.5</v>
      </c>
      <c r="I54">
        <v>172.5</v>
      </c>
      <c r="J54">
        <v>166.5</v>
      </c>
      <c r="K54">
        <v>150.1</v>
      </c>
      <c r="L54">
        <f t="shared" si="4"/>
        <v>848.6</v>
      </c>
      <c r="M54">
        <v>160.4</v>
      </c>
      <c r="N54">
        <v>145</v>
      </c>
      <c r="O54">
        <v>156.6</v>
      </c>
      <c r="P54">
        <v>159.5</v>
      </c>
      <c r="R54" t="s">
        <v>208</v>
      </c>
      <c r="S54" s="25">
        <f t="shared" si="8"/>
        <v>1.6937669376693769E-2</v>
      </c>
      <c r="T54" s="25">
        <f t="shared" si="9"/>
        <v>1.4465032875074606E-2</v>
      </c>
      <c r="U54" s="25">
        <f t="shared" si="10"/>
        <v>1.841269841269845E-2</v>
      </c>
      <c r="V54" s="25">
        <f t="shared" si="11"/>
        <v>2.0408163265306162E-2</v>
      </c>
      <c r="W54" s="25">
        <f t="shared" si="12"/>
        <v>-6.3451776649746192E-3</v>
      </c>
      <c r="X54" s="25">
        <f t="shared" si="13"/>
        <v>9.4936708860759497E-3</v>
      </c>
    </row>
    <row r="55" spans="1:24">
      <c r="A55" t="s">
        <v>33</v>
      </c>
      <c r="B55">
        <v>2021</v>
      </c>
      <c r="C55" t="s">
        <v>39</v>
      </c>
      <c r="D55" t="str">
        <f t="shared" si="2"/>
        <v>June 2021</v>
      </c>
      <c r="E55" s="51">
        <f t="shared" si="3"/>
        <v>44348</v>
      </c>
      <c r="F55">
        <v>149.19999999999999</v>
      </c>
      <c r="G55">
        <v>205.5</v>
      </c>
      <c r="H55">
        <v>156.5</v>
      </c>
      <c r="I55">
        <v>171.5</v>
      </c>
      <c r="J55">
        <v>176.2</v>
      </c>
      <c r="K55">
        <v>149.80000000000001</v>
      </c>
      <c r="L55">
        <f t="shared" si="4"/>
        <v>858.90000000000009</v>
      </c>
      <c r="M55">
        <v>160.80000000000001</v>
      </c>
      <c r="N55">
        <v>147.5</v>
      </c>
      <c r="O55">
        <v>158.1</v>
      </c>
      <c r="P55">
        <v>160.4</v>
      </c>
      <c r="R55" t="s">
        <v>209</v>
      </c>
      <c r="S55" s="25">
        <f t="shared" si="8"/>
        <v>-1.9986675549632442E-3</v>
      </c>
      <c r="T55" s="25">
        <f t="shared" si="9"/>
        <v>1.2137638463351483E-2</v>
      </c>
      <c r="U55" s="25">
        <f t="shared" si="10"/>
        <v>2.4937655860349482E-3</v>
      </c>
      <c r="V55" s="25">
        <f t="shared" si="11"/>
        <v>1.7241379310344827E-2</v>
      </c>
      <c r="W55" s="25">
        <f t="shared" si="12"/>
        <v>9.578544061302683E-3</v>
      </c>
      <c r="X55" s="25">
        <f t="shared" si="13"/>
        <v>5.6426332288401614E-3</v>
      </c>
    </row>
    <row r="56" spans="1:24">
      <c r="A56" t="s">
        <v>33</v>
      </c>
      <c r="B56">
        <v>2021</v>
      </c>
      <c r="C56" t="s">
        <v>40</v>
      </c>
      <c r="D56" t="str">
        <f t="shared" si="2"/>
        <v>July 2021</v>
      </c>
      <c r="E56" s="51">
        <f t="shared" si="3"/>
        <v>44378</v>
      </c>
      <c r="F56">
        <v>149.1</v>
      </c>
      <c r="G56">
        <v>210.9</v>
      </c>
      <c r="H56">
        <v>158.19999999999999</v>
      </c>
      <c r="I56">
        <v>170.9</v>
      </c>
      <c r="J56">
        <v>186.4</v>
      </c>
      <c r="K56">
        <v>150.69999999999999</v>
      </c>
      <c r="L56">
        <f t="shared" si="4"/>
        <v>875.5</v>
      </c>
      <c r="M56">
        <v>161.5</v>
      </c>
      <c r="N56">
        <v>149.5</v>
      </c>
      <c r="O56">
        <v>160.30000000000001</v>
      </c>
      <c r="P56">
        <v>161.80000000000001</v>
      </c>
      <c r="R56" t="s">
        <v>210</v>
      </c>
      <c r="S56" s="25">
        <f t="shared" si="8"/>
        <v>6.0080106809077246E-3</v>
      </c>
      <c r="T56" s="25">
        <f t="shared" si="9"/>
        <v>1.9327046221911639E-2</v>
      </c>
      <c r="U56" s="25">
        <f t="shared" si="10"/>
        <v>4.3532338308457002E-3</v>
      </c>
      <c r="V56" s="25">
        <f t="shared" si="11"/>
        <v>1.3559322033898305E-2</v>
      </c>
      <c r="W56" s="25">
        <f t="shared" si="12"/>
        <v>1.3915243516761652E-2</v>
      </c>
      <c r="X56" s="25">
        <f t="shared" si="13"/>
        <v>8.7281795511222303E-3</v>
      </c>
    </row>
    <row r="57" spans="1:24">
      <c r="A57" t="s">
        <v>33</v>
      </c>
      <c r="B57">
        <v>2021</v>
      </c>
      <c r="C57" t="s">
        <v>41</v>
      </c>
      <c r="D57" t="str">
        <f t="shared" si="2"/>
        <v>August 2021</v>
      </c>
      <c r="E57" s="51">
        <f t="shared" si="3"/>
        <v>44409</v>
      </c>
      <c r="F57">
        <v>149.30000000000001</v>
      </c>
      <c r="G57">
        <v>207.4</v>
      </c>
      <c r="H57">
        <v>159.19999999999999</v>
      </c>
      <c r="I57">
        <v>161.30000000000001</v>
      </c>
      <c r="J57">
        <v>183.3</v>
      </c>
      <c r="K57">
        <v>153.19999999999999</v>
      </c>
      <c r="L57">
        <f t="shared" si="4"/>
        <v>860.5</v>
      </c>
      <c r="M57">
        <v>162.80000000000001</v>
      </c>
      <c r="N57">
        <v>150.4</v>
      </c>
      <c r="O57">
        <v>160.4</v>
      </c>
      <c r="P57">
        <v>162.30000000000001</v>
      </c>
      <c r="R57" t="s">
        <v>211</v>
      </c>
      <c r="S57" s="25">
        <f t="shared" si="8"/>
        <v>1.6589250165892504E-2</v>
      </c>
      <c r="T57" s="25">
        <f t="shared" si="9"/>
        <v>-1.7133066818960593E-2</v>
      </c>
      <c r="U57" s="25">
        <f t="shared" si="10"/>
        <v>8.049535603715241E-3</v>
      </c>
      <c r="V57" s="25">
        <f t="shared" si="11"/>
        <v>6.020066889632145E-3</v>
      </c>
      <c r="W57" s="25">
        <f t="shared" si="12"/>
        <v>6.238303181534268E-4</v>
      </c>
      <c r="X57" s="25">
        <f t="shared" si="13"/>
        <v>3.0902348578491965E-3</v>
      </c>
    </row>
    <row r="58" spans="1:24">
      <c r="A58" t="s">
        <v>33</v>
      </c>
      <c r="B58">
        <v>2021</v>
      </c>
      <c r="C58" t="s">
        <v>42</v>
      </c>
      <c r="D58" t="str">
        <f t="shared" si="2"/>
        <v>September 2021</v>
      </c>
      <c r="E58" s="51">
        <f t="shared" si="3"/>
        <v>44440</v>
      </c>
      <c r="F58">
        <v>149.30000000000001</v>
      </c>
      <c r="G58">
        <v>207.4</v>
      </c>
      <c r="H58">
        <v>159.1</v>
      </c>
      <c r="I58">
        <v>161.19999999999999</v>
      </c>
      <c r="J58">
        <v>183.5</v>
      </c>
      <c r="K58">
        <v>153.30000000000001</v>
      </c>
      <c r="L58">
        <f t="shared" si="4"/>
        <v>860.5</v>
      </c>
      <c r="M58">
        <v>162.80000000000001</v>
      </c>
      <c r="N58">
        <v>150.5</v>
      </c>
      <c r="O58">
        <v>160.30000000000001</v>
      </c>
      <c r="P58">
        <v>162.30000000000001</v>
      </c>
      <c r="R58" t="s">
        <v>212</v>
      </c>
      <c r="S58" s="25">
        <f t="shared" si="8"/>
        <v>6.5274151436046175E-4</v>
      </c>
      <c r="T58" s="25">
        <f t="shared" si="9"/>
        <v>0</v>
      </c>
      <c r="U58" s="25">
        <f t="shared" si="10"/>
        <v>0</v>
      </c>
      <c r="V58" s="25">
        <f t="shared" si="11"/>
        <v>6.6489361702123874E-4</v>
      </c>
      <c r="W58" s="25">
        <f t="shared" si="12"/>
        <v>-6.2344139650869271E-4</v>
      </c>
      <c r="X58" s="25">
        <f t="shared" si="13"/>
        <v>0</v>
      </c>
    </row>
    <row r="59" spans="1:24">
      <c r="A59" t="s">
        <v>33</v>
      </c>
      <c r="B59">
        <v>2021</v>
      </c>
      <c r="C59" t="s">
        <v>43</v>
      </c>
      <c r="D59" t="str">
        <f t="shared" si="2"/>
        <v>October 2021</v>
      </c>
      <c r="E59" s="51">
        <f t="shared" si="3"/>
        <v>44470</v>
      </c>
      <c r="F59">
        <v>150.1</v>
      </c>
      <c r="G59">
        <v>208.4</v>
      </c>
      <c r="H59">
        <v>159.19999999999999</v>
      </c>
      <c r="I59">
        <v>159.30000000000001</v>
      </c>
      <c r="J59">
        <v>214.4</v>
      </c>
      <c r="K59">
        <v>154.30000000000001</v>
      </c>
      <c r="L59">
        <f t="shared" si="4"/>
        <v>891.4</v>
      </c>
      <c r="M59">
        <v>163.5</v>
      </c>
      <c r="N59">
        <v>152.19999999999999</v>
      </c>
      <c r="O59">
        <v>160.30000000000001</v>
      </c>
      <c r="P59">
        <v>164.6</v>
      </c>
      <c r="R59" t="s">
        <v>213</v>
      </c>
      <c r="S59" s="25">
        <f t="shared" si="8"/>
        <v>6.5231572080887146E-3</v>
      </c>
      <c r="T59" s="25">
        <f t="shared" si="9"/>
        <v>3.590935502614756E-2</v>
      </c>
      <c r="U59" s="25">
        <f t="shared" si="10"/>
        <v>4.2997542997542295E-3</v>
      </c>
      <c r="V59" s="25">
        <f t="shared" si="11"/>
        <v>1.1295681063122847E-2</v>
      </c>
      <c r="W59" s="25">
        <f t="shared" si="12"/>
        <v>0</v>
      </c>
      <c r="X59" s="25">
        <f t="shared" si="13"/>
        <v>1.4171287738755286E-2</v>
      </c>
    </row>
    <row r="60" spans="1:24">
      <c r="A60" t="s">
        <v>33</v>
      </c>
      <c r="B60">
        <v>2021</v>
      </c>
      <c r="C60" t="s">
        <v>45</v>
      </c>
      <c r="D60" t="str">
        <f t="shared" si="2"/>
        <v>November 2021</v>
      </c>
      <c r="E60" s="51">
        <f t="shared" si="3"/>
        <v>44501</v>
      </c>
      <c r="F60">
        <v>151</v>
      </c>
      <c r="G60">
        <v>204.9</v>
      </c>
      <c r="H60">
        <v>159.6</v>
      </c>
      <c r="I60">
        <v>160.30000000000001</v>
      </c>
      <c r="J60">
        <v>229.1</v>
      </c>
      <c r="K60">
        <v>155.19999999999999</v>
      </c>
      <c r="L60">
        <f t="shared" si="4"/>
        <v>904.9</v>
      </c>
      <c r="M60">
        <v>164.2</v>
      </c>
      <c r="N60">
        <v>151.19999999999999</v>
      </c>
      <c r="O60">
        <v>160.80000000000001</v>
      </c>
      <c r="P60">
        <v>165.6</v>
      </c>
      <c r="R60" t="s">
        <v>214</v>
      </c>
      <c r="S60" s="25">
        <f t="shared" si="8"/>
        <v>5.8327932598831967E-3</v>
      </c>
      <c r="T60" s="25">
        <f t="shared" si="9"/>
        <v>1.5144716176800539E-2</v>
      </c>
      <c r="U60" s="25">
        <f t="shared" si="10"/>
        <v>4.281345565749166E-3</v>
      </c>
      <c r="V60" s="25">
        <f t="shared" si="11"/>
        <v>-6.5703022339027601E-3</v>
      </c>
      <c r="W60" s="25">
        <f t="shared" si="12"/>
        <v>3.1191515907673111E-3</v>
      </c>
      <c r="X60" s="25">
        <f t="shared" si="13"/>
        <v>6.0753341433778859E-3</v>
      </c>
    </row>
    <row r="61" spans="1:24">
      <c r="A61" t="s">
        <v>33</v>
      </c>
      <c r="B61">
        <v>2021</v>
      </c>
      <c r="C61" t="s">
        <v>46</v>
      </c>
      <c r="D61" t="str">
        <f t="shared" si="2"/>
        <v>December 2021</v>
      </c>
      <c r="E61" s="51">
        <f t="shared" si="3"/>
        <v>44531</v>
      </c>
      <c r="F61">
        <v>151.6</v>
      </c>
      <c r="G61">
        <v>202.2</v>
      </c>
      <c r="H61">
        <v>160</v>
      </c>
      <c r="I61">
        <v>158.30000000000001</v>
      </c>
      <c r="J61">
        <v>219.5</v>
      </c>
      <c r="K61">
        <v>156</v>
      </c>
      <c r="L61">
        <f t="shared" si="4"/>
        <v>891.59999999999991</v>
      </c>
      <c r="M61">
        <v>165.1</v>
      </c>
      <c r="N61">
        <v>151.80000000000001</v>
      </c>
      <c r="O61">
        <v>160.6</v>
      </c>
      <c r="P61">
        <v>165.2</v>
      </c>
      <c r="R61" t="s">
        <v>215</v>
      </c>
      <c r="S61" s="25">
        <f t="shared" si="8"/>
        <v>5.1546391752578056E-3</v>
      </c>
      <c r="T61" s="25">
        <f t="shared" si="9"/>
        <v>-1.4697756658194351E-2</v>
      </c>
      <c r="U61" s="25">
        <f t="shared" si="10"/>
        <v>5.4811205846528972E-3</v>
      </c>
      <c r="V61" s="25">
        <f t="shared" si="11"/>
        <v>3.968253968254119E-3</v>
      </c>
      <c r="W61" s="25">
        <f t="shared" si="12"/>
        <v>-1.2437810945274692E-3</v>
      </c>
      <c r="X61" s="25">
        <f t="shared" si="13"/>
        <v>-2.4154589371981022E-3</v>
      </c>
    </row>
    <row r="62" spans="1:24">
      <c r="A62" t="s">
        <v>33</v>
      </c>
      <c r="B62">
        <v>2022</v>
      </c>
      <c r="C62" t="s">
        <v>31</v>
      </c>
      <c r="D62" t="str">
        <f t="shared" si="2"/>
        <v>January 2022</v>
      </c>
      <c r="E62" s="51">
        <f t="shared" si="3"/>
        <v>44562</v>
      </c>
      <c r="F62">
        <v>152.19999999999999</v>
      </c>
      <c r="G62">
        <v>202.1</v>
      </c>
      <c r="H62">
        <v>160.4</v>
      </c>
      <c r="I62">
        <v>156.5</v>
      </c>
      <c r="J62">
        <v>203.6</v>
      </c>
      <c r="K62">
        <v>156.80000000000001</v>
      </c>
      <c r="L62">
        <f t="shared" si="4"/>
        <v>874.8</v>
      </c>
      <c r="M62">
        <v>166.1</v>
      </c>
      <c r="N62">
        <v>152.69999999999999</v>
      </c>
      <c r="O62">
        <v>161</v>
      </c>
      <c r="P62">
        <v>165</v>
      </c>
      <c r="R62" t="s">
        <v>216</v>
      </c>
      <c r="S62" s="25">
        <f t="shared" si="8"/>
        <v>5.1282051282052011E-3</v>
      </c>
      <c r="T62" s="25">
        <f t="shared" si="9"/>
        <v>-1.8842530282637906E-2</v>
      </c>
      <c r="U62" s="25">
        <f t="shared" si="10"/>
        <v>6.0569351907934586E-3</v>
      </c>
      <c r="V62" s="25">
        <f t="shared" si="11"/>
        <v>5.928853754940561E-3</v>
      </c>
      <c r="W62" s="25">
        <f t="shared" si="12"/>
        <v>2.4906600249066358E-3</v>
      </c>
      <c r="X62" s="25">
        <f t="shared" si="13"/>
        <v>-1.2106537530265657E-3</v>
      </c>
    </row>
    <row r="63" spans="1:24">
      <c r="A63" t="s">
        <v>33</v>
      </c>
      <c r="B63">
        <v>2022</v>
      </c>
      <c r="C63" t="s">
        <v>35</v>
      </c>
      <c r="D63" t="str">
        <f t="shared" si="2"/>
        <v>February 2022</v>
      </c>
      <c r="E63" s="51">
        <f t="shared" si="3"/>
        <v>44593</v>
      </c>
      <c r="F63">
        <v>152.5</v>
      </c>
      <c r="G63">
        <v>205.2</v>
      </c>
      <c r="H63">
        <v>160.6</v>
      </c>
      <c r="I63">
        <v>156.4</v>
      </c>
      <c r="J63">
        <v>198</v>
      </c>
      <c r="K63">
        <v>157.4</v>
      </c>
      <c r="L63">
        <f t="shared" si="4"/>
        <v>872.69999999999993</v>
      </c>
      <c r="M63">
        <v>167.2</v>
      </c>
      <c r="N63">
        <v>153.1</v>
      </c>
      <c r="O63">
        <v>162</v>
      </c>
      <c r="P63">
        <v>165.5</v>
      </c>
      <c r="R63" t="s">
        <v>217</v>
      </c>
      <c r="S63" s="25">
        <f t="shared" si="8"/>
        <v>3.8265306122448614E-3</v>
      </c>
      <c r="T63" s="25">
        <f t="shared" si="9"/>
        <v>-2.4005486968450194E-3</v>
      </c>
      <c r="U63" s="25">
        <f t="shared" si="10"/>
        <v>6.6225165562913569E-3</v>
      </c>
      <c r="V63" s="25">
        <f t="shared" si="11"/>
        <v>2.6195153896529516E-3</v>
      </c>
      <c r="W63" s="25">
        <f t="shared" si="12"/>
        <v>6.2111801242236021E-3</v>
      </c>
      <c r="X63" s="25">
        <f t="shared" si="13"/>
        <v>3.0303030303030303E-3</v>
      </c>
    </row>
    <row r="64" spans="1:24">
      <c r="A64" t="s">
        <v>33</v>
      </c>
      <c r="B64">
        <v>2022</v>
      </c>
      <c r="C64" t="s">
        <v>36</v>
      </c>
      <c r="D64" t="str">
        <f t="shared" si="2"/>
        <v>March 2022</v>
      </c>
      <c r="E64" s="51">
        <f t="shared" si="3"/>
        <v>44621</v>
      </c>
      <c r="F64">
        <v>153.69999999999999</v>
      </c>
      <c r="G64">
        <v>215.8</v>
      </c>
      <c r="H64">
        <v>162.6</v>
      </c>
      <c r="I64">
        <v>159.6</v>
      </c>
      <c r="J64">
        <v>188.4</v>
      </c>
      <c r="K64">
        <v>158.6</v>
      </c>
      <c r="L64">
        <f t="shared" si="4"/>
        <v>880.1</v>
      </c>
      <c r="M64">
        <v>168.2</v>
      </c>
      <c r="N64">
        <v>154.19999999999999</v>
      </c>
      <c r="O64">
        <v>162.69999999999999</v>
      </c>
      <c r="P64">
        <v>166.5</v>
      </c>
      <c r="R64" t="s">
        <v>218</v>
      </c>
      <c r="S64" s="25">
        <f t="shared" si="8"/>
        <v>7.6238881829732439E-3</v>
      </c>
      <c r="T64" s="25">
        <f t="shared" si="9"/>
        <v>8.4794316489057997E-3</v>
      </c>
      <c r="U64" s="25">
        <f t="shared" si="10"/>
        <v>5.9808612440191387E-3</v>
      </c>
      <c r="V64" s="25">
        <f t="shared" si="11"/>
        <v>7.1848465055518902E-3</v>
      </c>
      <c r="W64" s="25">
        <f t="shared" si="12"/>
        <v>4.3209876543209179E-3</v>
      </c>
      <c r="X64" s="25">
        <f t="shared" si="13"/>
        <v>6.0422960725075529E-3</v>
      </c>
    </row>
    <row r="65" spans="1:24">
      <c r="A65" t="s">
        <v>33</v>
      </c>
      <c r="B65">
        <v>2022</v>
      </c>
      <c r="C65" t="s">
        <v>37</v>
      </c>
      <c r="D65" t="str">
        <f t="shared" si="2"/>
        <v>April 2022</v>
      </c>
      <c r="E65" s="51">
        <f t="shared" si="3"/>
        <v>44652</v>
      </c>
      <c r="F65">
        <v>155.4</v>
      </c>
      <c r="G65">
        <v>215.8</v>
      </c>
      <c r="H65">
        <v>164.2</v>
      </c>
      <c r="I65">
        <v>175.9</v>
      </c>
      <c r="J65">
        <v>190.7</v>
      </c>
      <c r="K65">
        <v>159.80000000000001</v>
      </c>
      <c r="L65">
        <f t="shared" si="4"/>
        <v>902</v>
      </c>
      <c r="M65">
        <v>169</v>
      </c>
      <c r="N65">
        <v>159.30000000000001</v>
      </c>
      <c r="O65">
        <v>164</v>
      </c>
      <c r="P65">
        <v>169.2</v>
      </c>
      <c r="R65" t="s">
        <v>219</v>
      </c>
      <c r="S65" s="25">
        <f t="shared" si="8"/>
        <v>7.5662042875158705E-3</v>
      </c>
      <c r="T65" s="25">
        <f t="shared" si="9"/>
        <v>2.4883535961822495E-2</v>
      </c>
      <c r="U65" s="25">
        <f t="shared" si="10"/>
        <v>4.756242568371055E-3</v>
      </c>
      <c r="V65" s="25">
        <f t="shared" si="11"/>
        <v>3.3073929961089647E-2</v>
      </c>
      <c r="W65" s="25">
        <f t="shared" si="12"/>
        <v>7.9901659496005618E-3</v>
      </c>
      <c r="X65" s="25">
        <f t="shared" si="13"/>
        <v>1.6216216216216148E-2</v>
      </c>
    </row>
    <row r="66" spans="1:24">
      <c r="A66" t="s">
        <v>33</v>
      </c>
      <c r="B66">
        <v>2022</v>
      </c>
      <c r="C66" t="s">
        <v>38</v>
      </c>
      <c r="D66" t="str">
        <f t="shared" si="2"/>
        <v>May 2022</v>
      </c>
      <c r="E66" s="51">
        <f t="shared" si="3"/>
        <v>44682</v>
      </c>
      <c r="F66">
        <v>156.69999999999999</v>
      </c>
      <c r="G66">
        <v>221.2</v>
      </c>
      <c r="H66">
        <v>165.4</v>
      </c>
      <c r="I66">
        <v>174.5</v>
      </c>
      <c r="J66">
        <v>203.2</v>
      </c>
      <c r="K66">
        <v>161.1</v>
      </c>
      <c r="L66">
        <f t="shared" si="4"/>
        <v>921</v>
      </c>
      <c r="M66">
        <v>170.1</v>
      </c>
      <c r="N66">
        <v>159.4</v>
      </c>
      <c r="O66">
        <v>165.2</v>
      </c>
      <c r="P66">
        <v>170.8</v>
      </c>
      <c r="R66" t="s">
        <v>220</v>
      </c>
      <c r="S66" s="25">
        <f t="shared" si="8"/>
        <v>8.1351689612013944E-3</v>
      </c>
      <c r="T66" s="25">
        <f t="shared" si="9"/>
        <v>2.1064301552106431E-2</v>
      </c>
      <c r="U66" s="25">
        <f t="shared" si="10"/>
        <v>6.5088757396449363E-3</v>
      </c>
      <c r="V66" s="25">
        <f t="shared" si="11"/>
        <v>6.2774639045821913E-4</v>
      </c>
      <c r="W66" s="25">
        <f t="shared" si="12"/>
        <v>7.3170731707316384E-3</v>
      </c>
      <c r="X66" s="25">
        <f t="shared" si="13"/>
        <v>9.4562647754138467E-3</v>
      </c>
    </row>
    <row r="67" spans="1:24">
      <c r="A67" t="s">
        <v>33</v>
      </c>
      <c r="B67">
        <v>2022</v>
      </c>
      <c r="C67" t="s">
        <v>39</v>
      </c>
      <c r="D67" t="str">
        <f t="shared" si="2"/>
        <v>June 2022</v>
      </c>
      <c r="E67" s="51">
        <f t="shared" si="3"/>
        <v>44713</v>
      </c>
      <c r="F67">
        <v>157.5</v>
      </c>
      <c r="G67">
        <v>223.4</v>
      </c>
      <c r="H67">
        <v>166.4</v>
      </c>
      <c r="I67">
        <v>174.1</v>
      </c>
      <c r="J67">
        <v>211.5</v>
      </c>
      <c r="K67">
        <v>162.1</v>
      </c>
      <c r="L67">
        <f t="shared" si="4"/>
        <v>932.9</v>
      </c>
      <c r="M67">
        <v>170.9</v>
      </c>
      <c r="N67">
        <v>157.19999999999999</v>
      </c>
      <c r="O67">
        <v>166.5</v>
      </c>
      <c r="P67">
        <v>171.4</v>
      </c>
      <c r="R67" t="s">
        <v>221</v>
      </c>
      <c r="S67" s="25">
        <f t="shared" si="8"/>
        <v>6.2073246430788334E-3</v>
      </c>
      <c r="T67" s="25">
        <f t="shared" si="9"/>
        <v>1.2920738327904427E-2</v>
      </c>
      <c r="U67" s="25">
        <f t="shared" si="10"/>
        <v>4.7031158142269922E-3</v>
      </c>
      <c r="V67" s="25">
        <f t="shared" si="11"/>
        <v>-1.3801756587202113E-2</v>
      </c>
      <c r="W67" s="25">
        <f t="shared" si="12"/>
        <v>7.8692493946731935E-3</v>
      </c>
      <c r="X67" s="25">
        <f t="shared" si="13"/>
        <v>3.5128805620608565E-3</v>
      </c>
    </row>
    <row r="68" spans="1:24">
      <c r="A68" t="s">
        <v>33</v>
      </c>
      <c r="B68">
        <v>2022</v>
      </c>
      <c r="C68" t="s">
        <v>40</v>
      </c>
      <c r="D68" t="str">
        <f t="shared" si="2"/>
        <v>July 2022</v>
      </c>
      <c r="E68" s="51">
        <f t="shared" si="3"/>
        <v>44743</v>
      </c>
      <c r="F68">
        <v>159.30000000000001</v>
      </c>
      <c r="G68">
        <v>217.1</v>
      </c>
      <c r="H68">
        <v>167.1</v>
      </c>
      <c r="I68">
        <v>179.5</v>
      </c>
      <c r="J68">
        <v>208.5</v>
      </c>
      <c r="K68">
        <v>163.1</v>
      </c>
      <c r="L68">
        <f t="shared" si="4"/>
        <v>931.5</v>
      </c>
      <c r="M68">
        <v>171.7</v>
      </c>
      <c r="N68">
        <v>157.4</v>
      </c>
      <c r="O68">
        <v>169.1</v>
      </c>
      <c r="P68">
        <v>172.3</v>
      </c>
      <c r="R68" t="s">
        <v>222</v>
      </c>
      <c r="S68" s="25">
        <f t="shared" si="8"/>
        <v>6.1690314620604569E-3</v>
      </c>
      <c r="T68" s="25">
        <f t="shared" si="9"/>
        <v>-1.5006967520634336E-3</v>
      </c>
      <c r="U68" s="25">
        <f t="shared" si="10"/>
        <v>4.6811000585136511E-3</v>
      </c>
      <c r="V68" s="25">
        <f t="shared" si="11"/>
        <v>1.2722646310433655E-3</v>
      </c>
      <c r="W68" s="25">
        <f t="shared" si="12"/>
        <v>1.5615615615615582E-2</v>
      </c>
      <c r="X68" s="25">
        <f t="shared" si="13"/>
        <v>5.2508751458576761E-3</v>
      </c>
    </row>
    <row r="69" spans="1:24">
      <c r="A69" t="s">
        <v>33</v>
      </c>
      <c r="B69">
        <v>2022</v>
      </c>
      <c r="C69" t="s">
        <v>41</v>
      </c>
      <c r="D69" t="str">
        <f t="shared" si="2"/>
        <v>August 2022</v>
      </c>
      <c r="E69" s="51">
        <f t="shared" si="3"/>
        <v>44774</v>
      </c>
      <c r="F69">
        <v>162.1</v>
      </c>
      <c r="G69">
        <v>210.9</v>
      </c>
      <c r="H69">
        <v>168.4</v>
      </c>
      <c r="I69">
        <v>177.1</v>
      </c>
      <c r="J69">
        <v>213.1</v>
      </c>
      <c r="K69">
        <v>164.2</v>
      </c>
      <c r="L69">
        <f t="shared" si="4"/>
        <v>931.6</v>
      </c>
      <c r="M69">
        <v>172.6</v>
      </c>
      <c r="N69">
        <v>157.69999999999999</v>
      </c>
      <c r="O69">
        <v>169.9</v>
      </c>
      <c r="P69">
        <v>173.1</v>
      </c>
      <c r="R69" t="s">
        <v>223</v>
      </c>
      <c r="S69" s="25">
        <f t="shared" si="8"/>
        <v>6.7443286327406151E-3</v>
      </c>
      <c r="T69" s="25">
        <f t="shared" si="9"/>
        <v>1.0735373054216076E-4</v>
      </c>
      <c r="U69" s="25">
        <f t="shared" si="10"/>
        <v>5.2417006406523343E-3</v>
      </c>
      <c r="V69" s="25">
        <f t="shared" si="11"/>
        <v>1.9059720457432208E-3</v>
      </c>
      <c r="W69" s="25">
        <f t="shared" si="12"/>
        <v>4.730928444707341E-3</v>
      </c>
      <c r="X69" s="25">
        <f t="shared" si="13"/>
        <v>4.6430644225187636E-3</v>
      </c>
    </row>
    <row r="70" spans="1:24">
      <c r="A70" t="s">
        <v>33</v>
      </c>
      <c r="B70">
        <v>2022</v>
      </c>
      <c r="C70" t="s">
        <v>42</v>
      </c>
      <c r="D70" t="str">
        <f t="shared" ref="D70:D78" si="28">C70&amp;" "&amp;B70</f>
        <v>September 2022</v>
      </c>
      <c r="E70" s="51">
        <f t="shared" ref="E70:E78" si="29">DATE(B70,MONTH(1&amp; C70),1)</f>
        <v>44805</v>
      </c>
      <c r="F70">
        <v>164.9</v>
      </c>
      <c r="G70">
        <v>213.7</v>
      </c>
      <c r="H70">
        <v>170.1</v>
      </c>
      <c r="I70">
        <v>167.5</v>
      </c>
      <c r="J70">
        <v>220.8</v>
      </c>
      <c r="K70">
        <v>165</v>
      </c>
      <c r="L70">
        <f t="shared" ref="L70:L78" si="30">SUM($F70:$J70)</f>
        <v>937</v>
      </c>
      <c r="M70">
        <v>173.8</v>
      </c>
      <c r="N70">
        <v>158.19999999999999</v>
      </c>
      <c r="O70">
        <v>170.9</v>
      </c>
      <c r="P70">
        <v>174.1</v>
      </c>
      <c r="R70" t="s">
        <v>224</v>
      </c>
      <c r="S70" s="25">
        <f t="shared" si="8"/>
        <v>4.8721071863581699E-3</v>
      </c>
      <c r="T70" s="25">
        <f t="shared" si="9"/>
        <v>5.7964791756118256E-3</v>
      </c>
      <c r="U70" s="25">
        <f t="shared" si="10"/>
        <v>6.952491309385962E-3</v>
      </c>
      <c r="V70" s="25">
        <f t="shared" si="11"/>
        <v>3.1705770450221942E-3</v>
      </c>
      <c r="W70" s="25">
        <f t="shared" si="12"/>
        <v>5.885815185403178E-3</v>
      </c>
      <c r="X70" s="25">
        <f t="shared" si="13"/>
        <v>5.7770075101097633E-3</v>
      </c>
    </row>
    <row r="71" spans="1:24">
      <c r="A71" t="s">
        <v>33</v>
      </c>
      <c r="B71">
        <v>2022</v>
      </c>
      <c r="C71" t="s">
        <v>43</v>
      </c>
      <c r="D71" t="str">
        <f t="shared" si="28"/>
        <v>October 2022</v>
      </c>
      <c r="E71" s="51">
        <f t="shared" si="29"/>
        <v>44835</v>
      </c>
      <c r="F71">
        <v>166.4</v>
      </c>
      <c r="G71">
        <v>214.9</v>
      </c>
      <c r="H71">
        <v>171</v>
      </c>
      <c r="I71">
        <v>165.7</v>
      </c>
      <c r="J71">
        <v>228.6</v>
      </c>
      <c r="K71">
        <v>166</v>
      </c>
      <c r="L71">
        <f t="shared" si="30"/>
        <v>946.6</v>
      </c>
      <c r="M71">
        <v>174.7</v>
      </c>
      <c r="N71">
        <v>158.80000000000001</v>
      </c>
      <c r="O71">
        <v>171.2</v>
      </c>
      <c r="P71">
        <v>175.3</v>
      </c>
      <c r="R71" t="s">
        <v>225</v>
      </c>
      <c r="S71" s="25">
        <f t="shared" ref="S71:S134" si="31">(K71-K70)/K70</f>
        <v>6.0606060606060606E-3</v>
      </c>
      <c r="T71" s="25">
        <f t="shared" ref="T71:T134" si="32">(L71-L70)/L70</f>
        <v>1.0245464247598743E-2</v>
      </c>
      <c r="U71" s="25">
        <f t="shared" ref="U71:U134" si="33">(M71-M70)/M70</f>
        <v>5.1783659378594775E-3</v>
      </c>
      <c r="V71" s="25">
        <f t="shared" ref="V71:V134" si="34">(N71-N70)/N70</f>
        <v>3.7926675094818126E-3</v>
      </c>
      <c r="W71" s="25">
        <f t="shared" ref="W71:W134" si="35">(O71-O70)/O70</f>
        <v>1.7554125219425567E-3</v>
      </c>
      <c r="X71" s="25">
        <f t="shared" ref="X71:X134" si="36">(P71-P70)/P70</f>
        <v>6.8925904652499545E-3</v>
      </c>
    </row>
    <row r="72" spans="1:24">
      <c r="A72" t="s">
        <v>33</v>
      </c>
      <c r="B72">
        <v>2022</v>
      </c>
      <c r="C72" t="s">
        <v>45</v>
      </c>
      <c r="D72" t="str">
        <f t="shared" si="28"/>
        <v>November 2022</v>
      </c>
      <c r="E72" s="51">
        <f t="shared" si="29"/>
        <v>44866</v>
      </c>
      <c r="F72">
        <v>168.4</v>
      </c>
      <c r="G72">
        <v>213.4</v>
      </c>
      <c r="H72">
        <v>172.3</v>
      </c>
      <c r="I72">
        <v>162.6</v>
      </c>
      <c r="J72">
        <v>205.5</v>
      </c>
      <c r="K72">
        <v>166.9</v>
      </c>
      <c r="L72">
        <f t="shared" si="30"/>
        <v>922.2</v>
      </c>
      <c r="M72">
        <v>175.8</v>
      </c>
      <c r="N72">
        <v>158.9</v>
      </c>
      <c r="O72">
        <v>171.5</v>
      </c>
      <c r="P72">
        <v>174.1</v>
      </c>
      <c r="R72" t="s">
        <v>226</v>
      </c>
      <c r="S72" s="25">
        <f t="shared" si="31"/>
        <v>5.4216867469879864E-3</v>
      </c>
      <c r="T72" s="25">
        <f t="shared" si="32"/>
        <v>-2.5776463131206399E-2</v>
      </c>
      <c r="U72" s="25">
        <f t="shared" si="33"/>
        <v>6.2965082999428892E-3</v>
      </c>
      <c r="V72" s="25">
        <f t="shared" si="34"/>
        <v>6.2972292191432189E-4</v>
      </c>
      <c r="W72" s="25">
        <f t="shared" si="35"/>
        <v>1.7523364485981974E-3</v>
      </c>
      <c r="X72" s="25">
        <f t="shared" si="36"/>
        <v>-6.8454078722191497E-3</v>
      </c>
    </row>
    <row r="73" spans="1:24">
      <c r="A73" t="s">
        <v>33</v>
      </c>
      <c r="B73">
        <v>2022</v>
      </c>
      <c r="C73" t="s">
        <v>46</v>
      </c>
      <c r="D73" t="str">
        <f t="shared" si="28"/>
        <v>December 2022</v>
      </c>
      <c r="E73" s="51">
        <f t="shared" si="29"/>
        <v>44896</v>
      </c>
      <c r="F73">
        <v>170.2</v>
      </c>
      <c r="G73">
        <v>212.9</v>
      </c>
      <c r="H73">
        <v>173.9</v>
      </c>
      <c r="I73">
        <v>159.5</v>
      </c>
      <c r="J73">
        <v>178.7</v>
      </c>
      <c r="K73">
        <v>167.3</v>
      </c>
      <c r="L73">
        <f t="shared" si="30"/>
        <v>895.2</v>
      </c>
      <c r="M73">
        <v>177.2</v>
      </c>
      <c r="N73">
        <v>159.4</v>
      </c>
      <c r="O73">
        <v>171.8</v>
      </c>
      <c r="P73">
        <v>174.1</v>
      </c>
      <c r="R73" t="s">
        <v>227</v>
      </c>
      <c r="S73" s="25">
        <f t="shared" si="31"/>
        <v>2.3966446974236408E-3</v>
      </c>
      <c r="T73" s="25">
        <f t="shared" si="32"/>
        <v>-2.9277813923227064E-2</v>
      </c>
      <c r="U73" s="25">
        <f t="shared" si="33"/>
        <v>7.9635949943115888E-3</v>
      </c>
      <c r="V73" s="25">
        <f t="shared" si="34"/>
        <v>3.1466331025802388E-3</v>
      </c>
      <c r="W73" s="25">
        <f t="shared" si="35"/>
        <v>1.7492711370263054E-3</v>
      </c>
      <c r="X73" s="25">
        <f t="shared" si="36"/>
        <v>0</v>
      </c>
    </row>
    <row r="74" spans="1:24">
      <c r="A74" t="s">
        <v>33</v>
      </c>
      <c r="B74">
        <v>2023</v>
      </c>
      <c r="C74" t="s">
        <v>31</v>
      </c>
      <c r="D74" t="str">
        <f t="shared" si="28"/>
        <v>January 2023</v>
      </c>
      <c r="E74" s="51">
        <f t="shared" si="29"/>
        <v>44927</v>
      </c>
      <c r="F74">
        <v>173.3</v>
      </c>
      <c r="G74">
        <v>215.2</v>
      </c>
      <c r="H74">
        <v>175.2</v>
      </c>
      <c r="I74">
        <v>160.5</v>
      </c>
      <c r="J74">
        <v>175.3</v>
      </c>
      <c r="K74">
        <v>168</v>
      </c>
      <c r="L74">
        <f t="shared" si="30"/>
        <v>899.5</v>
      </c>
      <c r="M74">
        <v>178.5</v>
      </c>
      <c r="N74">
        <v>159.5</v>
      </c>
      <c r="O74">
        <v>171.8</v>
      </c>
      <c r="P74">
        <v>174.9</v>
      </c>
      <c r="R74" t="s">
        <v>228</v>
      </c>
      <c r="S74" s="25">
        <f t="shared" si="31"/>
        <v>4.1841004184099738E-3</v>
      </c>
      <c r="T74" s="25">
        <f t="shared" si="32"/>
        <v>4.8033958891867228E-3</v>
      </c>
      <c r="U74" s="25">
        <f t="shared" si="33"/>
        <v>7.3363431151242178E-3</v>
      </c>
      <c r="V74" s="25">
        <f t="shared" si="34"/>
        <v>6.2735257214551008E-4</v>
      </c>
      <c r="W74" s="25">
        <f t="shared" si="35"/>
        <v>0</v>
      </c>
      <c r="X74" s="25">
        <f t="shared" si="36"/>
        <v>4.5950603101666361E-3</v>
      </c>
    </row>
    <row r="75" spans="1:24">
      <c r="A75" t="s">
        <v>33</v>
      </c>
      <c r="B75">
        <v>2023</v>
      </c>
      <c r="C75" t="s">
        <v>35</v>
      </c>
      <c r="D75" t="str">
        <f t="shared" si="28"/>
        <v>February 2023</v>
      </c>
      <c r="E75" s="51">
        <f t="shared" si="29"/>
        <v>44958</v>
      </c>
      <c r="F75">
        <v>174.7</v>
      </c>
      <c r="G75">
        <v>212.2</v>
      </c>
      <c r="H75">
        <v>177.9</v>
      </c>
      <c r="I75">
        <v>172.1</v>
      </c>
      <c r="J75">
        <v>175.8</v>
      </c>
      <c r="K75">
        <v>169.2</v>
      </c>
      <c r="L75">
        <f t="shared" si="30"/>
        <v>912.7</v>
      </c>
      <c r="M75">
        <v>180.8</v>
      </c>
      <c r="N75">
        <v>159.80000000000001</v>
      </c>
      <c r="O75">
        <v>172.5</v>
      </c>
      <c r="P75">
        <v>176.3</v>
      </c>
      <c r="R75" t="s">
        <v>229</v>
      </c>
      <c r="S75" s="25">
        <f t="shared" si="31"/>
        <v>7.142857142857075E-3</v>
      </c>
      <c r="T75" s="25">
        <f t="shared" si="32"/>
        <v>1.4674819344080095E-2</v>
      </c>
      <c r="U75" s="25">
        <f t="shared" si="33"/>
        <v>1.2885154061624713E-2</v>
      </c>
      <c r="V75" s="25">
        <f t="shared" si="34"/>
        <v>1.8808777429467798E-3</v>
      </c>
      <c r="W75" s="25">
        <f t="shared" si="35"/>
        <v>4.0745052386495263E-3</v>
      </c>
      <c r="X75" s="25">
        <f t="shared" si="36"/>
        <v>8.0045740423099233E-3</v>
      </c>
    </row>
    <row r="76" spans="1:24">
      <c r="A76" t="s">
        <v>33</v>
      </c>
      <c r="B76">
        <v>2023</v>
      </c>
      <c r="C76" t="s">
        <v>36</v>
      </c>
      <c r="D76" t="str">
        <f t="shared" si="28"/>
        <v>March 2023</v>
      </c>
      <c r="E76" s="51">
        <f t="shared" si="29"/>
        <v>44986</v>
      </c>
      <c r="F76">
        <v>174.7</v>
      </c>
      <c r="G76">
        <v>212.2</v>
      </c>
      <c r="H76">
        <v>177.9</v>
      </c>
      <c r="I76">
        <v>172.1</v>
      </c>
      <c r="J76">
        <v>175.9</v>
      </c>
      <c r="K76">
        <v>169.2</v>
      </c>
      <c r="L76">
        <f t="shared" si="30"/>
        <v>912.8</v>
      </c>
      <c r="M76">
        <v>180.8</v>
      </c>
      <c r="N76">
        <v>159.80000000000001</v>
      </c>
      <c r="O76">
        <v>172.5</v>
      </c>
      <c r="P76">
        <v>176.3</v>
      </c>
      <c r="R76" t="s">
        <v>230</v>
      </c>
      <c r="S76" s="25">
        <f t="shared" si="31"/>
        <v>0</v>
      </c>
      <c r="T76" s="25">
        <f t="shared" si="32"/>
        <v>1.0956502684333192E-4</v>
      </c>
      <c r="U76" s="25">
        <f t="shared" si="33"/>
        <v>0</v>
      </c>
      <c r="V76" s="25">
        <f t="shared" si="34"/>
        <v>0</v>
      </c>
      <c r="W76" s="25">
        <f t="shared" si="35"/>
        <v>0</v>
      </c>
      <c r="X76" s="25">
        <f t="shared" si="36"/>
        <v>0</v>
      </c>
    </row>
    <row r="77" spans="1:24">
      <c r="A77" t="s">
        <v>33</v>
      </c>
      <c r="B77">
        <v>2023</v>
      </c>
      <c r="C77" t="s">
        <v>37</v>
      </c>
      <c r="D77" t="str">
        <f t="shared" si="28"/>
        <v>April 2023</v>
      </c>
      <c r="E77" s="51">
        <f t="shared" si="29"/>
        <v>45017</v>
      </c>
      <c r="F77">
        <v>174.8</v>
      </c>
      <c r="G77">
        <v>213.7</v>
      </c>
      <c r="H77">
        <v>178.8</v>
      </c>
      <c r="I77">
        <v>179.2</v>
      </c>
      <c r="J77">
        <v>179.9</v>
      </c>
      <c r="K77">
        <v>169.6</v>
      </c>
      <c r="L77">
        <f t="shared" si="30"/>
        <v>926.4</v>
      </c>
      <c r="M77">
        <v>181.5</v>
      </c>
      <c r="N77">
        <v>160.1</v>
      </c>
      <c r="O77">
        <v>174.2</v>
      </c>
      <c r="P77">
        <v>177.4</v>
      </c>
      <c r="R77" t="s">
        <v>231</v>
      </c>
      <c r="S77" s="25">
        <f t="shared" si="31"/>
        <v>2.3640661938534617E-3</v>
      </c>
      <c r="T77" s="25">
        <f t="shared" si="32"/>
        <v>1.4899211218229649E-2</v>
      </c>
      <c r="U77" s="25">
        <f t="shared" si="33"/>
        <v>3.8716814159291406E-3</v>
      </c>
      <c r="V77" s="25">
        <f t="shared" si="34"/>
        <v>1.877346683354086E-3</v>
      </c>
      <c r="W77" s="25">
        <f t="shared" si="35"/>
        <v>9.8550724637680494E-3</v>
      </c>
      <c r="X77" s="25">
        <f t="shared" si="36"/>
        <v>6.239364719228555E-3</v>
      </c>
    </row>
    <row r="78" spans="1:24">
      <c r="A78" t="s">
        <v>33</v>
      </c>
      <c r="B78">
        <v>2023</v>
      </c>
      <c r="C78" t="s">
        <v>38</v>
      </c>
      <c r="D78" t="str">
        <f t="shared" si="28"/>
        <v>May 2023</v>
      </c>
      <c r="E78" s="51">
        <f t="shared" si="29"/>
        <v>45047</v>
      </c>
      <c r="F78">
        <v>174.7</v>
      </c>
      <c r="G78">
        <v>219.4</v>
      </c>
      <c r="H78">
        <v>179.4</v>
      </c>
      <c r="I78">
        <v>175.8</v>
      </c>
      <c r="J78">
        <v>185</v>
      </c>
      <c r="K78">
        <v>170.1</v>
      </c>
      <c r="L78">
        <f t="shared" si="30"/>
        <v>934.3</v>
      </c>
      <c r="M78">
        <v>182.2</v>
      </c>
      <c r="N78">
        <v>160.4</v>
      </c>
      <c r="O78">
        <v>174.8</v>
      </c>
      <c r="P78">
        <v>178.2</v>
      </c>
      <c r="R78" t="s">
        <v>232</v>
      </c>
      <c r="S78" s="25">
        <f t="shared" si="31"/>
        <v>2.94811320754717E-3</v>
      </c>
      <c r="T78" s="25">
        <f t="shared" si="32"/>
        <v>8.5276338514680243E-3</v>
      </c>
      <c r="U78" s="25">
        <f t="shared" si="33"/>
        <v>3.8567493112947032E-3</v>
      </c>
      <c r="V78" s="25">
        <f t="shared" si="34"/>
        <v>1.8738288569644683E-3</v>
      </c>
      <c r="W78" s="25">
        <f t="shared" si="35"/>
        <v>3.4443168771528289E-3</v>
      </c>
      <c r="X78" s="25">
        <f t="shared" si="36"/>
        <v>4.5095828635850219E-3</v>
      </c>
    </row>
    <row r="80" spans="1:24">
      <c r="A80" s="78" t="s">
        <v>30</v>
      </c>
      <c r="B80" s="78"/>
      <c r="C80" s="78"/>
      <c r="D80" s="78"/>
      <c r="E80" s="78"/>
      <c r="F80" s="78"/>
      <c r="G80" s="78"/>
      <c r="H80" s="78"/>
      <c r="I80" s="78"/>
      <c r="J80" s="78"/>
      <c r="K80" s="78"/>
      <c r="L80" s="78"/>
      <c r="M80" s="78"/>
      <c r="N80" s="78"/>
      <c r="O80" s="78"/>
      <c r="P80" s="78"/>
    </row>
    <row r="81" spans="1:24">
      <c r="A81" s="78"/>
      <c r="B81" s="78"/>
      <c r="C81" s="78"/>
      <c r="D81" s="78"/>
      <c r="E81" s="78"/>
      <c r="F81" s="78"/>
      <c r="G81" s="78"/>
      <c r="H81" s="78"/>
      <c r="I81" s="78"/>
      <c r="J81" s="78"/>
      <c r="K81" s="78"/>
      <c r="L81" s="78"/>
      <c r="M81" s="78"/>
      <c r="N81" s="78"/>
      <c r="O81" s="78"/>
      <c r="P81" s="78"/>
    </row>
    <row r="82" spans="1:24">
      <c r="A82" s="78"/>
      <c r="B82" s="78"/>
      <c r="C82" s="78"/>
      <c r="D82" s="78"/>
      <c r="E82" s="78"/>
      <c r="F82" s="78"/>
      <c r="G82" s="78"/>
      <c r="H82" s="78"/>
      <c r="I82" s="78"/>
      <c r="J82" s="78"/>
      <c r="K82" s="78"/>
      <c r="L82" s="78"/>
      <c r="M82" s="78"/>
      <c r="N82" s="78"/>
      <c r="O82" s="78"/>
      <c r="P82" s="78"/>
    </row>
    <row r="83" spans="1:24">
      <c r="A83" t="s">
        <v>0</v>
      </c>
      <c r="B83" t="s">
        <v>1</v>
      </c>
      <c r="C83" t="s">
        <v>2</v>
      </c>
      <c r="D83" t="s">
        <v>98</v>
      </c>
      <c r="E83" t="s">
        <v>155</v>
      </c>
      <c r="F83" t="s">
        <v>3</v>
      </c>
      <c r="G83" t="s">
        <v>4</v>
      </c>
      <c r="H83" t="s">
        <v>6</v>
      </c>
      <c r="I83" t="s">
        <v>8</v>
      </c>
      <c r="J83" t="s">
        <v>9</v>
      </c>
      <c r="K83" t="s">
        <v>22</v>
      </c>
      <c r="L83" t="s">
        <v>158</v>
      </c>
      <c r="M83" t="s">
        <v>23</v>
      </c>
      <c r="N83" t="s">
        <v>24</v>
      </c>
      <c r="O83" t="s">
        <v>26</v>
      </c>
      <c r="P83" t="s">
        <v>29</v>
      </c>
      <c r="R83" t="s">
        <v>98</v>
      </c>
    </row>
    <row r="84" spans="1:24">
      <c r="A84" t="s">
        <v>30</v>
      </c>
      <c r="B84">
        <v>2017</v>
      </c>
      <c r="C84" t="s">
        <v>36</v>
      </c>
      <c r="D84" t="s">
        <v>159</v>
      </c>
      <c r="E84" s="51">
        <f>DATE(B84,MONTH(1&amp;C84),1)</f>
        <v>42795</v>
      </c>
      <c r="F84">
        <v>133.6</v>
      </c>
      <c r="G84">
        <v>138.80000000000001</v>
      </c>
      <c r="H84">
        <v>137.19999999999999</v>
      </c>
      <c r="I84">
        <v>139.69999999999999</v>
      </c>
      <c r="J84">
        <v>119.7</v>
      </c>
      <c r="K84">
        <v>134.1</v>
      </c>
      <c r="L84">
        <f>SUM($F84:$J84)</f>
        <v>669</v>
      </c>
      <c r="M84">
        <v>130.6</v>
      </c>
      <c r="N84">
        <v>119.8</v>
      </c>
      <c r="O84">
        <v>135.19999999999999</v>
      </c>
      <c r="P84">
        <v>132.80000000000001</v>
      </c>
      <c r="R84" t="s">
        <v>159</v>
      </c>
    </row>
    <row r="85" spans="1:24">
      <c r="A85" t="s">
        <v>30</v>
      </c>
      <c r="B85">
        <v>2017</v>
      </c>
      <c r="C85" t="s">
        <v>37</v>
      </c>
      <c r="D85" t="s">
        <v>160</v>
      </c>
      <c r="E85" s="51">
        <f t="shared" ref="E85:E148" si="37">DATE(B85,MONTH(1&amp;C85),1)</f>
        <v>42826</v>
      </c>
      <c r="F85">
        <v>133.19999999999999</v>
      </c>
      <c r="G85">
        <v>138.69999999999999</v>
      </c>
      <c r="H85">
        <v>137.69999999999999</v>
      </c>
      <c r="I85">
        <v>141.80000000000001</v>
      </c>
      <c r="J85">
        <v>121.5</v>
      </c>
      <c r="K85">
        <v>134.30000000000001</v>
      </c>
      <c r="L85">
        <f t="shared" ref="L85:L148" si="38">SUM($F85:$J85)</f>
        <v>672.9</v>
      </c>
      <c r="M85">
        <v>131</v>
      </c>
      <c r="N85">
        <v>119.2</v>
      </c>
      <c r="O85">
        <v>135.69999999999999</v>
      </c>
      <c r="P85">
        <v>132.9</v>
      </c>
      <c r="R85" t="s">
        <v>160</v>
      </c>
      <c r="S85" s="25">
        <f t="shared" si="31"/>
        <v>1.4914243102163837E-3</v>
      </c>
      <c r="T85" s="25">
        <f t="shared" si="32"/>
        <v>5.82959641255602E-3</v>
      </c>
      <c r="U85" s="25">
        <f t="shared" si="33"/>
        <v>3.0627871362940711E-3</v>
      </c>
      <c r="V85" s="25">
        <f t="shared" si="34"/>
        <v>-5.0083472454089681E-3</v>
      </c>
      <c r="W85" s="25">
        <f t="shared" si="35"/>
        <v>3.6982248520710062E-3</v>
      </c>
      <c r="X85" s="25">
        <f t="shared" si="36"/>
        <v>7.5301204819272819E-4</v>
      </c>
    </row>
    <row r="86" spans="1:24">
      <c r="A86" t="s">
        <v>30</v>
      </c>
      <c r="B86">
        <v>2017</v>
      </c>
      <c r="C86" t="s">
        <v>38</v>
      </c>
      <c r="D86" t="s">
        <v>161</v>
      </c>
      <c r="E86" s="51">
        <f t="shared" si="37"/>
        <v>42856</v>
      </c>
      <c r="F86">
        <v>133.1</v>
      </c>
      <c r="G86">
        <v>140.30000000000001</v>
      </c>
      <c r="H86">
        <v>138.19999999999999</v>
      </c>
      <c r="I86">
        <v>140.19999999999999</v>
      </c>
      <c r="J86">
        <v>123.8</v>
      </c>
      <c r="K86">
        <v>134.9</v>
      </c>
      <c r="L86">
        <f t="shared" si="38"/>
        <v>675.59999999999991</v>
      </c>
      <c r="M86">
        <v>131.4</v>
      </c>
      <c r="N86">
        <v>119.4</v>
      </c>
      <c r="O86">
        <v>136.30000000000001</v>
      </c>
      <c r="P86">
        <v>133.30000000000001</v>
      </c>
      <c r="R86" t="s">
        <v>161</v>
      </c>
      <c r="S86" s="25">
        <f t="shared" si="31"/>
        <v>4.4676098287415806E-3</v>
      </c>
      <c r="T86" s="25">
        <f t="shared" si="32"/>
        <v>4.0124832813195595E-3</v>
      </c>
      <c r="U86" s="25">
        <f t="shared" si="33"/>
        <v>3.0534351145038601E-3</v>
      </c>
      <c r="V86" s="25">
        <f t="shared" si="34"/>
        <v>1.6778523489933124E-3</v>
      </c>
      <c r="W86" s="25">
        <f t="shared" si="35"/>
        <v>4.4215180545322235E-3</v>
      </c>
      <c r="X86" s="25">
        <f t="shared" si="36"/>
        <v>3.0097817908202084E-3</v>
      </c>
    </row>
    <row r="87" spans="1:24">
      <c r="A87" t="s">
        <v>30</v>
      </c>
      <c r="B87">
        <v>2017</v>
      </c>
      <c r="C87" t="s">
        <v>39</v>
      </c>
      <c r="D87" t="s">
        <v>162</v>
      </c>
      <c r="E87" s="51">
        <f t="shared" si="37"/>
        <v>42887</v>
      </c>
      <c r="F87">
        <v>133.5</v>
      </c>
      <c r="G87">
        <v>143.69999999999999</v>
      </c>
      <c r="H87">
        <v>138.6</v>
      </c>
      <c r="I87">
        <v>140.9</v>
      </c>
      <c r="J87">
        <v>128.80000000000001</v>
      </c>
      <c r="K87">
        <v>135.19999999999999</v>
      </c>
      <c r="L87">
        <f t="shared" si="38"/>
        <v>685.5</v>
      </c>
      <c r="M87">
        <v>131.30000000000001</v>
      </c>
      <c r="N87">
        <v>119.4</v>
      </c>
      <c r="O87">
        <v>136.9</v>
      </c>
      <c r="P87">
        <v>133.9</v>
      </c>
      <c r="R87" t="s">
        <v>162</v>
      </c>
      <c r="S87" s="25">
        <f t="shared" si="31"/>
        <v>2.2238695329872714E-3</v>
      </c>
      <c r="T87" s="25">
        <f t="shared" si="32"/>
        <v>1.4653641207815413E-2</v>
      </c>
      <c r="U87" s="25">
        <f t="shared" si="33"/>
        <v>-7.6103500761030677E-4</v>
      </c>
      <c r="V87" s="25">
        <f t="shared" si="34"/>
        <v>0</v>
      </c>
      <c r="W87" s="25">
        <f t="shared" si="35"/>
        <v>4.4020542920028922E-3</v>
      </c>
      <c r="X87" s="25">
        <f t="shared" si="36"/>
        <v>4.5011252813202873E-3</v>
      </c>
    </row>
    <row r="88" spans="1:24">
      <c r="A88" t="s">
        <v>30</v>
      </c>
      <c r="B88">
        <v>2017</v>
      </c>
      <c r="C88" t="s">
        <v>40</v>
      </c>
      <c r="D88" t="s">
        <v>163</v>
      </c>
      <c r="E88" s="51">
        <f t="shared" si="37"/>
        <v>42917</v>
      </c>
      <c r="F88">
        <v>134</v>
      </c>
      <c r="G88">
        <v>144.19999999999999</v>
      </c>
      <c r="H88">
        <v>139</v>
      </c>
      <c r="I88">
        <v>143.9</v>
      </c>
      <c r="J88">
        <v>151.5</v>
      </c>
      <c r="K88">
        <v>136.1</v>
      </c>
      <c r="L88">
        <f t="shared" si="38"/>
        <v>712.6</v>
      </c>
      <c r="M88">
        <v>132.1</v>
      </c>
      <c r="N88">
        <v>119.1</v>
      </c>
      <c r="O88">
        <v>138.6</v>
      </c>
      <c r="P88">
        <v>136.19999999999999</v>
      </c>
      <c r="R88" t="s">
        <v>163</v>
      </c>
      <c r="S88" s="25">
        <f t="shared" si="31"/>
        <v>6.6568047337278533E-3</v>
      </c>
      <c r="T88" s="25">
        <f t="shared" si="32"/>
        <v>3.9533187454412873E-2</v>
      </c>
      <c r="U88" s="25">
        <f t="shared" si="33"/>
        <v>6.0929169840059621E-3</v>
      </c>
      <c r="V88" s="25">
        <f t="shared" si="34"/>
        <v>-2.5125628140704468E-3</v>
      </c>
      <c r="W88" s="25">
        <f t="shared" si="35"/>
        <v>1.2417823228633955E-2</v>
      </c>
      <c r="X88" s="25">
        <f t="shared" si="36"/>
        <v>1.7176997759521903E-2</v>
      </c>
    </row>
    <row r="89" spans="1:24">
      <c r="A89" t="s">
        <v>30</v>
      </c>
      <c r="B89">
        <v>2017</v>
      </c>
      <c r="C89" t="s">
        <v>41</v>
      </c>
      <c r="D89" t="s">
        <v>164</v>
      </c>
      <c r="E89" s="51">
        <f t="shared" si="37"/>
        <v>42948</v>
      </c>
      <c r="F89">
        <v>134.80000000000001</v>
      </c>
      <c r="G89">
        <v>143.1</v>
      </c>
      <c r="H89">
        <v>139.4</v>
      </c>
      <c r="I89">
        <v>148</v>
      </c>
      <c r="J89">
        <v>162.9</v>
      </c>
      <c r="K89">
        <v>137.30000000000001</v>
      </c>
      <c r="L89">
        <f t="shared" si="38"/>
        <v>728.19999999999993</v>
      </c>
      <c r="M89">
        <v>133</v>
      </c>
      <c r="N89">
        <v>120.3</v>
      </c>
      <c r="O89">
        <v>140.19999999999999</v>
      </c>
      <c r="P89">
        <v>137.80000000000001</v>
      </c>
      <c r="R89" t="s">
        <v>164</v>
      </c>
      <c r="S89" s="25">
        <f t="shared" si="31"/>
        <v>8.817046289493145E-3</v>
      </c>
      <c r="T89" s="25">
        <f t="shared" si="32"/>
        <v>2.1891664327813511E-2</v>
      </c>
      <c r="U89" s="25">
        <f t="shared" si="33"/>
        <v>6.8130204390613605E-3</v>
      </c>
      <c r="V89" s="25">
        <f t="shared" si="34"/>
        <v>1.0075566750629747E-2</v>
      </c>
      <c r="W89" s="25">
        <f t="shared" si="35"/>
        <v>1.1544011544011504E-2</v>
      </c>
      <c r="X89" s="25">
        <f t="shared" si="36"/>
        <v>1.174743024963306E-2</v>
      </c>
    </row>
    <row r="90" spans="1:24">
      <c r="A90" t="s">
        <v>30</v>
      </c>
      <c r="B90">
        <v>2017</v>
      </c>
      <c r="C90" t="s">
        <v>42</v>
      </c>
      <c r="D90" t="s">
        <v>165</v>
      </c>
      <c r="E90" s="51">
        <f t="shared" si="37"/>
        <v>42979</v>
      </c>
      <c r="F90">
        <v>135.19999999999999</v>
      </c>
      <c r="G90">
        <v>142</v>
      </c>
      <c r="H90">
        <v>140.19999999999999</v>
      </c>
      <c r="I90">
        <v>147.80000000000001</v>
      </c>
      <c r="J90">
        <v>154.5</v>
      </c>
      <c r="K90">
        <v>137.9</v>
      </c>
      <c r="L90">
        <f t="shared" si="38"/>
        <v>719.7</v>
      </c>
      <c r="M90">
        <v>133.4</v>
      </c>
      <c r="N90">
        <v>121.2</v>
      </c>
      <c r="O90">
        <v>139.6</v>
      </c>
      <c r="P90">
        <v>137.6</v>
      </c>
      <c r="R90" t="s">
        <v>165</v>
      </c>
      <c r="S90" s="25">
        <f t="shared" si="31"/>
        <v>4.3699927166787637E-3</v>
      </c>
      <c r="T90" s="25">
        <f t="shared" si="32"/>
        <v>-1.1672617412798526E-2</v>
      </c>
      <c r="U90" s="25">
        <f t="shared" si="33"/>
        <v>3.0075187969925239E-3</v>
      </c>
      <c r="V90" s="25">
        <f t="shared" si="34"/>
        <v>7.4812967581047857E-3</v>
      </c>
      <c r="W90" s="25">
        <f t="shared" si="35"/>
        <v>-4.2796005706133696E-3</v>
      </c>
      <c r="X90" s="25">
        <f t="shared" si="36"/>
        <v>-1.4513788098694995E-3</v>
      </c>
    </row>
    <row r="91" spans="1:24">
      <c r="A91" t="s">
        <v>30</v>
      </c>
      <c r="B91">
        <v>2017</v>
      </c>
      <c r="C91" t="s">
        <v>43</v>
      </c>
      <c r="D91" t="s">
        <v>166</v>
      </c>
      <c r="E91" s="51">
        <f t="shared" si="37"/>
        <v>43009</v>
      </c>
      <c r="F91">
        <v>135.9</v>
      </c>
      <c r="G91">
        <v>141.9</v>
      </c>
      <c r="H91">
        <v>141.5</v>
      </c>
      <c r="I91">
        <v>146.69999999999999</v>
      </c>
      <c r="J91">
        <v>157.1</v>
      </c>
      <c r="K91">
        <v>138.4</v>
      </c>
      <c r="L91">
        <f t="shared" si="38"/>
        <v>723.1</v>
      </c>
      <c r="M91">
        <v>134.19999999999999</v>
      </c>
      <c r="N91">
        <v>121</v>
      </c>
      <c r="O91">
        <v>140.1</v>
      </c>
      <c r="P91">
        <v>138.30000000000001</v>
      </c>
      <c r="R91" t="s">
        <v>166</v>
      </c>
      <c r="S91" s="25">
        <f t="shared" si="31"/>
        <v>3.6258158085569251E-3</v>
      </c>
      <c r="T91" s="25">
        <f t="shared" si="32"/>
        <v>4.7241906349867685E-3</v>
      </c>
      <c r="U91" s="25">
        <f t="shared" si="33"/>
        <v>5.9970014992502471E-3</v>
      </c>
      <c r="V91" s="25">
        <f t="shared" si="34"/>
        <v>-1.6501650165016736E-3</v>
      </c>
      <c r="W91" s="25">
        <f t="shared" si="35"/>
        <v>3.5816618911174787E-3</v>
      </c>
      <c r="X91" s="25">
        <f t="shared" si="36"/>
        <v>5.0872093023257058E-3</v>
      </c>
    </row>
    <row r="92" spans="1:24">
      <c r="A92" t="s">
        <v>30</v>
      </c>
      <c r="B92">
        <v>2017</v>
      </c>
      <c r="C92" t="s">
        <v>45</v>
      </c>
      <c r="D92" t="s">
        <v>167</v>
      </c>
      <c r="E92" s="51">
        <f t="shared" si="37"/>
        <v>43040</v>
      </c>
      <c r="F92">
        <v>136.30000000000001</v>
      </c>
      <c r="G92">
        <v>142.5</v>
      </c>
      <c r="H92">
        <v>141.5</v>
      </c>
      <c r="I92">
        <v>147.30000000000001</v>
      </c>
      <c r="J92">
        <v>168</v>
      </c>
      <c r="K92">
        <v>139.4</v>
      </c>
      <c r="L92">
        <f t="shared" si="38"/>
        <v>735.6</v>
      </c>
      <c r="M92">
        <v>135.80000000000001</v>
      </c>
      <c r="N92">
        <v>121.6</v>
      </c>
      <c r="O92">
        <v>141.5</v>
      </c>
      <c r="P92">
        <v>140</v>
      </c>
      <c r="R92" t="s">
        <v>167</v>
      </c>
      <c r="S92" s="25">
        <f t="shared" si="31"/>
        <v>7.2254335260115606E-3</v>
      </c>
      <c r="T92" s="25">
        <f t="shared" si="32"/>
        <v>1.7286682339925322E-2</v>
      </c>
      <c r="U92" s="25">
        <f t="shared" si="33"/>
        <v>1.1922503725782584E-2</v>
      </c>
      <c r="V92" s="25">
        <f t="shared" si="34"/>
        <v>4.9586776859503658E-3</v>
      </c>
      <c r="W92" s="25">
        <f t="shared" si="35"/>
        <v>9.9928622412562857E-3</v>
      </c>
      <c r="X92" s="25">
        <f t="shared" si="36"/>
        <v>1.229211858279095E-2</v>
      </c>
    </row>
    <row r="93" spans="1:24">
      <c r="A93" t="s">
        <v>30</v>
      </c>
      <c r="B93">
        <v>2017</v>
      </c>
      <c r="C93" t="s">
        <v>46</v>
      </c>
      <c r="D93" t="s">
        <v>168</v>
      </c>
      <c r="E93" s="51">
        <f t="shared" si="37"/>
        <v>43070</v>
      </c>
      <c r="F93">
        <v>136.4</v>
      </c>
      <c r="G93">
        <v>143.69999999999999</v>
      </c>
      <c r="H93">
        <v>141.9</v>
      </c>
      <c r="I93">
        <v>147.19999999999999</v>
      </c>
      <c r="J93">
        <v>161</v>
      </c>
      <c r="K93">
        <v>139.5</v>
      </c>
      <c r="L93">
        <f t="shared" si="38"/>
        <v>730.2</v>
      </c>
      <c r="M93">
        <v>136.1</v>
      </c>
      <c r="N93">
        <v>122</v>
      </c>
      <c r="O93">
        <v>141.1</v>
      </c>
      <c r="P93">
        <v>139.80000000000001</v>
      </c>
      <c r="R93" t="s">
        <v>168</v>
      </c>
      <c r="S93" s="25">
        <f t="shared" si="31"/>
        <v>7.1736011477757753E-4</v>
      </c>
      <c r="T93" s="25">
        <f t="shared" si="32"/>
        <v>-7.3409461663947488E-3</v>
      </c>
      <c r="U93" s="25">
        <f t="shared" si="33"/>
        <v>2.2091310751103307E-3</v>
      </c>
      <c r="V93" s="25">
        <f t="shared" si="34"/>
        <v>3.2894736842105734E-3</v>
      </c>
      <c r="W93" s="25">
        <f t="shared" si="35"/>
        <v>-2.8268551236749519E-3</v>
      </c>
      <c r="X93" s="25">
        <f t="shared" si="36"/>
        <v>-1.4285714285713475E-3</v>
      </c>
    </row>
    <row r="94" spans="1:24">
      <c r="A94" t="s">
        <v>30</v>
      </c>
      <c r="B94">
        <v>2018</v>
      </c>
      <c r="C94" t="s">
        <v>31</v>
      </c>
      <c r="D94" t="s">
        <v>169</v>
      </c>
      <c r="E94" s="51">
        <f t="shared" si="37"/>
        <v>43101</v>
      </c>
      <c r="F94">
        <v>136.6</v>
      </c>
      <c r="G94">
        <v>144.4</v>
      </c>
      <c r="H94">
        <v>142</v>
      </c>
      <c r="I94">
        <v>147.9</v>
      </c>
      <c r="J94">
        <v>152.1</v>
      </c>
      <c r="K94">
        <v>139.80000000000001</v>
      </c>
      <c r="L94">
        <f t="shared" si="38"/>
        <v>723</v>
      </c>
      <c r="M94">
        <v>136</v>
      </c>
      <c r="N94">
        <v>122.7</v>
      </c>
      <c r="O94">
        <v>141.6</v>
      </c>
      <c r="P94">
        <v>139.30000000000001</v>
      </c>
      <c r="R94" t="s">
        <v>169</v>
      </c>
      <c r="S94" s="25">
        <f t="shared" si="31"/>
        <v>2.1505376344086837E-3</v>
      </c>
      <c r="T94" s="25">
        <f t="shared" si="32"/>
        <v>-9.8603122432210973E-3</v>
      </c>
      <c r="U94" s="25">
        <f t="shared" si="33"/>
        <v>-7.3475385745770997E-4</v>
      </c>
      <c r="V94" s="25">
        <f t="shared" si="34"/>
        <v>5.7377049180328101E-3</v>
      </c>
      <c r="W94" s="25">
        <f t="shared" si="35"/>
        <v>3.5435861091424525E-3</v>
      </c>
      <c r="X94" s="25">
        <f t="shared" si="36"/>
        <v>-3.5765379113018594E-3</v>
      </c>
    </row>
    <row r="95" spans="1:24">
      <c r="A95" t="s">
        <v>30</v>
      </c>
      <c r="B95">
        <v>2018</v>
      </c>
      <c r="C95" t="s">
        <v>35</v>
      </c>
      <c r="D95" t="s">
        <v>170</v>
      </c>
      <c r="E95" s="51">
        <f t="shared" si="37"/>
        <v>43132</v>
      </c>
      <c r="F95">
        <v>136.4</v>
      </c>
      <c r="G95">
        <v>143.69999999999999</v>
      </c>
      <c r="H95">
        <v>141.5</v>
      </c>
      <c r="I95">
        <v>149.4</v>
      </c>
      <c r="J95">
        <v>142.4</v>
      </c>
      <c r="K95">
        <v>139.9</v>
      </c>
      <c r="L95">
        <f t="shared" si="38"/>
        <v>713.4</v>
      </c>
      <c r="M95">
        <v>136.19999999999999</v>
      </c>
      <c r="N95">
        <v>123.3</v>
      </c>
      <c r="O95">
        <v>141.5</v>
      </c>
      <c r="P95">
        <v>138.5</v>
      </c>
      <c r="R95" t="s">
        <v>170</v>
      </c>
      <c r="S95" s="25">
        <f t="shared" si="31"/>
        <v>7.1530758226033119E-4</v>
      </c>
      <c r="T95" s="25">
        <f t="shared" si="32"/>
        <v>-1.3278008298755218E-2</v>
      </c>
      <c r="U95" s="25">
        <f t="shared" si="33"/>
        <v>1.4705882352940341E-3</v>
      </c>
      <c r="V95" s="25">
        <f t="shared" si="34"/>
        <v>4.8899755501222025E-3</v>
      </c>
      <c r="W95" s="25">
        <f t="shared" si="35"/>
        <v>-7.0621468926549661E-4</v>
      </c>
      <c r="X95" s="25">
        <f t="shared" si="36"/>
        <v>-5.7430007178751706E-3</v>
      </c>
    </row>
    <row r="96" spans="1:24">
      <c r="A96" t="s">
        <v>30</v>
      </c>
      <c r="B96">
        <v>2018</v>
      </c>
      <c r="C96" t="s">
        <v>36</v>
      </c>
      <c r="D96" t="s">
        <v>171</v>
      </c>
      <c r="E96" s="51">
        <f t="shared" si="37"/>
        <v>43160</v>
      </c>
      <c r="F96">
        <v>136.80000000000001</v>
      </c>
      <c r="G96">
        <v>143.80000000000001</v>
      </c>
      <c r="H96">
        <v>142</v>
      </c>
      <c r="I96">
        <v>152.9</v>
      </c>
      <c r="J96">
        <v>138</v>
      </c>
      <c r="K96">
        <v>139.9</v>
      </c>
      <c r="L96">
        <f t="shared" si="38"/>
        <v>713.5</v>
      </c>
      <c r="M96">
        <v>136.69999999999999</v>
      </c>
      <c r="N96">
        <v>124.6</v>
      </c>
      <c r="O96">
        <v>142.69999999999999</v>
      </c>
      <c r="P96">
        <v>138.69999999999999</v>
      </c>
      <c r="R96" t="s">
        <v>171</v>
      </c>
      <c r="S96" s="25">
        <f t="shared" si="31"/>
        <v>0</v>
      </c>
      <c r="T96" s="25">
        <f t="shared" si="32"/>
        <v>1.4017381553129064E-4</v>
      </c>
      <c r="U96" s="25">
        <f t="shared" si="33"/>
        <v>3.6710719530102793E-3</v>
      </c>
      <c r="V96" s="25">
        <f t="shared" si="34"/>
        <v>1.0543390105433878E-2</v>
      </c>
      <c r="W96" s="25">
        <f t="shared" si="35"/>
        <v>8.4805653710246544E-3</v>
      </c>
      <c r="X96" s="25">
        <f t="shared" si="36"/>
        <v>1.4440433212995569E-3</v>
      </c>
    </row>
    <row r="97" spans="1:24">
      <c r="A97" t="s">
        <v>30</v>
      </c>
      <c r="B97">
        <v>2018</v>
      </c>
      <c r="C97" t="s">
        <v>37</v>
      </c>
      <c r="D97" t="s">
        <v>172</v>
      </c>
      <c r="E97" s="51">
        <f t="shared" si="37"/>
        <v>43191</v>
      </c>
      <c r="F97">
        <v>137.1</v>
      </c>
      <c r="G97">
        <v>144.5</v>
      </c>
      <c r="H97">
        <v>142.4</v>
      </c>
      <c r="I97">
        <v>156.4</v>
      </c>
      <c r="J97">
        <v>135.1</v>
      </c>
      <c r="K97">
        <v>140.9</v>
      </c>
      <c r="L97">
        <f t="shared" si="38"/>
        <v>715.5</v>
      </c>
      <c r="M97">
        <v>137.6</v>
      </c>
      <c r="N97">
        <v>125.3</v>
      </c>
      <c r="O97">
        <v>143.69999999999999</v>
      </c>
      <c r="P97">
        <v>139.1</v>
      </c>
      <c r="R97" t="s">
        <v>172</v>
      </c>
      <c r="S97" s="25">
        <f t="shared" si="31"/>
        <v>7.1479628305932807E-3</v>
      </c>
      <c r="T97" s="25">
        <f t="shared" si="32"/>
        <v>2.8030833917309038E-3</v>
      </c>
      <c r="U97" s="25">
        <f t="shared" si="33"/>
        <v>6.5837600585223538E-3</v>
      </c>
      <c r="V97" s="25">
        <f t="shared" si="34"/>
        <v>5.6179775280899109E-3</v>
      </c>
      <c r="W97" s="25">
        <f t="shared" si="35"/>
        <v>7.0077084793272607E-3</v>
      </c>
      <c r="X97" s="25">
        <f t="shared" si="36"/>
        <v>2.8839221341024203E-3</v>
      </c>
    </row>
    <row r="98" spans="1:24">
      <c r="A98" t="s">
        <v>30</v>
      </c>
      <c r="B98">
        <v>2018</v>
      </c>
      <c r="C98" t="s">
        <v>38</v>
      </c>
      <c r="D98" t="s">
        <v>173</v>
      </c>
      <c r="E98" s="51">
        <f t="shared" si="37"/>
        <v>43221</v>
      </c>
      <c r="F98">
        <v>137.4</v>
      </c>
      <c r="G98">
        <v>145.69999999999999</v>
      </c>
      <c r="H98">
        <v>142.9</v>
      </c>
      <c r="I98">
        <v>157.5</v>
      </c>
      <c r="J98">
        <v>137.80000000000001</v>
      </c>
      <c r="K98">
        <v>141.80000000000001</v>
      </c>
      <c r="L98">
        <f t="shared" si="38"/>
        <v>721.3</v>
      </c>
      <c r="M98">
        <v>138.4</v>
      </c>
      <c r="N98">
        <v>126.4</v>
      </c>
      <c r="O98">
        <v>144.4</v>
      </c>
      <c r="P98">
        <v>139.80000000000001</v>
      </c>
      <c r="R98" t="s">
        <v>173</v>
      </c>
      <c r="S98" s="25">
        <f t="shared" si="31"/>
        <v>6.3875088715401396E-3</v>
      </c>
      <c r="T98" s="25">
        <f t="shared" si="32"/>
        <v>8.1062194269740807E-3</v>
      </c>
      <c r="U98" s="25">
        <f t="shared" si="33"/>
        <v>5.8139534883721762E-3</v>
      </c>
      <c r="V98" s="25">
        <f t="shared" si="34"/>
        <v>8.7789305666401314E-3</v>
      </c>
      <c r="W98" s="25">
        <f t="shared" si="35"/>
        <v>4.8712595685457003E-3</v>
      </c>
      <c r="X98" s="25">
        <f t="shared" si="36"/>
        <v>5.0323508267434728E-3</v>
      </c>
    </row>
    <row r="99" spans="1:24">
      <c r="A99" t="s">
        <v>30</v>
      </c>
      <c r="B99">
        <v>2018</v>
      </c>
      <c r="C99" t="s">
        <v>39</v>
      </c>
      <c r="D99" t="s">
        <v>174</v>
      </c>
      <c r="E99" s="51">
        <f t="shared" si="37"/>
        <v>43252</v>
      </c>
      <c r="F99">
        <v>137.6</v>
      </c>
      <c r="G99">
        <v>148.1</v>
      </c>
      <c r="H99">
        <v>143.19999999999999</v>
      </c>
      <c r="I99">
        <v>154.1</v>
      </c>
      <c r="J99">
        <v>143.5</v>
      </c>
      <c r="K99">
        <v>142.19999999999999</v>
      </c>
      <c r="L99">
        <f t="shared" si="38"/>
        <v>726.5</v>
      </c>
      <c r="M99">
        <v>138.4</v>
      </c>
      <c r="N99">
        <v>127.4</v>
      </c>
      <c r="O99">
        <v>145.1</v>
      </c>
      <c r="P99">
        <v>140.5</v>
      </c>
      <c r="R99" t="s">
        <v>174</v>
      </c>
      <c r="S99" s="25">
        <f t="shared" si="31"/>
        <v>2.8208744710858762E-3</v>
      </c>
      <c r="T99" s="25">
        <f t="shared" si="32"/>
        <v>7.2092056009982614E-3</v>
      </c>
      <c r="U99" s="25">
        <f t="shared" si="33"/>
        <v>0</v>
      </c>
      <c r="V99" s="25">
        <f t="shared" si="34"/>
        <v>7.9113924050632899E-3</v>
      </c>
      <c r="W99" s="25">
        <f t="shared" si="35"/>
        <v>4.8476454293628016E-3</v>
      </c>
      <c r="X99" s="25">
        <f t="shared" si="36"/>
        <v>5.0071530758225222E-3</v>
      </c>
    </row>
    <row r="100" spans="1:24">
      <c r="A100" t="s">
        <v>30</v>
      </c>
      <c r="B100">
        <v>2018</v>
      </c>
      <c r="C100" t="s">
        <v>40</v>
      </c>
      <c r="D100" t="s">
        <v>175</v>
      </c>
      <c r="E100" s="51">
        <f t="shared" si="37"/>
        <v>43282</v>
      </c>
      <c r="F100">
        <v>138.4</v>
      </c>
      <c r="G100">
        <v>149.30000000000001</v>
      </c>
      <c r="H100">
        <v>143.4</v>
      </c>
      <c r="I100">
        <v>153.30000000000001</v>
      </c>
      <c r="J100">
        <v>154.19999999999999</v>
      </c>
      <c r="K100">
        <v>143.1</v>
      </c>
      <c r="L100">
        <f t="shared" si="38"/>
        <v>738.60000000000014</v>
      </c>
      <c r="M100">
        <v>139</v>
      </c>
      <c r="N100">
        <v>127.5</v>
      </c>
      <c r="O100">
        <v>145.80000000000001</v>
      </c>
      <c r="P100">
        <v>141.80000000000001</v>
      </c>
      <c r="R100" t="s">
        <v>175</v>
      </c>
      <c r="S100" s="25">
        <f t="shared" si="31"/>
        <v>6.3291139240506736E-3</v>
      </c>
      <c r="T100" s="25">
        <f t="shared" si="32"/>
        <v>1.6655196145905212E-2</v>
      </c>
      <c r="U100" s="25">
        <f t="shared" si="33"/>
        <v>4.3352601156068952E-3</v>
      </c>
      <c r="V100" s="25">
        <f t="shared" si="34"/>
        <v>7.8492935635788316E-4</v>
      </c>
      <c r="W100" s="25">
        <f t="shared" si="35"/>
        <v>4.8242591316334741E-3</v>
      </c>
      <c r="X100" s="25">
        <f t="shared" si="36"/>
        <v>9.2526690391459884E-3</v>
      </c>
    </row>
    <row r="101" spans="1:24">
      <c r="A101" t="s">
        <v>30</v>
      </c>
      <c r="B101">
        <v>2018</v>
      </c>
      <c r="C101" t="s">
        <v>41</v>
      </c>
      <c r="D101" t="s">
        <v>176</v>
      </c>
      <c r="E101" s="51">
        <f t="shared" si="37"/>
        <v>43313</v>
      </c>
      <c r="F101">
        <v>139.19999999999999</v>
      </c>
      <c r="G101">
        <v>148.80000000000001</v>
      </c>
      <c r="H101">
        <v>143.5</v>
      </c>
      <c r="I101">
        <v>154.4</v>
      </c>
      <c r="J101">
        <v>156.30000000000001</v>
      </c>
      <c r="K101">
        <v>143.80000000000001</v>
      </c>
      <c r="L101">
        <f t="shared" si="38"/>
        <v>742.2</v>
      </c>
      <c r="M101">
        <v>139.4</v>
      </c>
      <c r="N101">
        <v>128.30000000000001</v>
      </c>
      <c r="O101">
        <v>146.9</v>
      </c>
      <c r="P101">
        <v>142.5</v>
      </c>
      <c r="R101" t="s">
        <v>176</v>
      </c>
      <c r="S101" s="25">
        <f t="shared" si="31"/>
        <v>4.8916841369672755E-3</v>
      </c>
      <c r="T101" s="25">
        <f t="shared" si="32"/>
        <v>4.8740861088544659E-3</v>
      </c>
      <c r="U101" s="25">
        <f t="shared" si="33"/>
        <v>2.8776978417266595E-3</v>
      </c>
      <c r="V101" s="25">
        <f t="shared" si="34"/>
        <v>6.2745098039216577E-3</v>
      </c>
      <c r="W101" s="25">
        <f t="shared" si="35"/>
        <v>7.5445816186556535E-3</v>
      </c>
      <c r="X101" s="25">
        <f t="shared" si="36"/>
        <v>4.9365303244004836E-3</v>
      </c>
    </row>
    <row r="102" spans="1:24">
      <c r="A102" t="s">
        <v>30</v>
      </c>
      <c r="B102">
        <v>2018</v>
      </c>
      <c r="C102" t="s">
        <v>42</v>
      </c>
      <c r="D102" t="s">
        <v>177</v>
      </c>
      <c r="E102" s="51">
        <f t="shared" si="37"/>
        <v>43344</v>
      </c>
      <c r="F102">
        <v>139.4</v>
      </c>
      <c r="G102">
        <v>147.19999999999999</v>
      </c>
      <c r="H102">
        <v>143.69999999999999</v>
      </c>
      <c r="I102">
        <v>150.1</v>
      </c>
      <c r="J102">
        <v>149.4</v>
      </c>
      <c r="K102">
        <v>144</v>
      </c>
      <c r="L102">
        <f t="shared" si="38"/>
        <v>729.8</v>
      </c>
      <c r="M102">
        <v>140</v>
      </c>
      <c r="N102">
        <v>129.9</v>
      </c>
      <c r="O102">
        <v>147.6</v>
      </c>
      <c r="P102">
        <v>142.1</v>
      </c>
      <c r="R102" t="s">
        <v>177</v>
      </c>
      <c r="S102" s="25">
        <f t="shared" si="31"/>
        <v>1.3908205841445661E-3</v>
      </c>
      <c r="T102" s="25">
        <f t="shared" si="32"/>
        <v>-1.6707087038534209E-2</v>
      </c>
      <c r="U102" s="25">
        <f t="shared" si="33"/>
        <v>4.3041606886656692E-3</v>
      </c>
      <c r="V102" s="25">
        <f t="shared" si="34"/>
        <v>1.2470771628994499E-2</v>
      </c>
      <c r="W102" s="25">
        <f t="shared" si="35"/>
        <v>4.7651463580666341E-3</v>
      </c>
      <c r="X102" s="25">
        <f t="shared" si="36"/>
        <v>-2.8070175438596888E-3</v>
      </c>
    </row>
    <row r="103" spans="1:24">
      <c r="A103" t="s">
        <v>30</v>
      </c>
      <c r="B103">
        <v>2018</v>
      </c>
      <c r="C103" t="s">
        <v>43</v>
      </c>
      <c r="D103" t="s">
        <v>178</v>
      </c>
      <c r="E103" s="51">
        <f t="shared" si="37"/>
        <v>43374</v>
      </c>
      <c r="F103">
        <v>139.30000000000001</v>
      </c>
      <c r="G103">
        <v>147.6</v>
      </c>
      <c r="H103">
        <v>141.9</v>
      </c>
      <c r="I103">
        <v>144.5</v>
      </c>
      <c r="J103">
        <v>147.6</v>
      </c>
      <c r="K103">
        <v>147.5</v>
      </c>
      <c r="L103">
        <f t="shared" si="38"/>
        <v>720.9</v>
      </c>
      <c r="M103">
        <v>144.80000000000001</v>
      </c>
      <c r="N103">
        <v>130.80000000000001</v>
      </c>
      <c r="O103">
        <v>148</v>
      </c>
      <c r="P103">
        <v>142.19999999999999</v>
      </c>
      <c r="R103" t="s">
        <v>178</v>
      </c>
      <c r="S103" s="25">
        <f t="shared" si="31"/>
        <v>2.4305555555555556E-2</v>
      </c>
      <c r="T103" s="25">
        <f t="shared" si="32"/>
        <v>-1.2195121951219481E-2</v>
      </c>
      <c r="U103" s="25">
        <f t="shared" si="33"/>
        <v>3.4285714285714364E-2</v>
      </c>
      <c r="V103" s="25">
        <f t="shared" si="34"/>
        <v>6.9284064665127458E-3</v>
      </c>
      <c r="W103" s="25">
        <f t="shared" si="35"/>
        <v>2.7100271002710413E-3</v>
      </c>
      <c r="X103" s="25">
        <f t="shared" si="36"/>
        <v>7.0372976776913662E-4</v>
      </c>
    </row>
    <row r="104" spans="1:24">
      <c r="A104" t="s">
        <v>30</v>
      </c>
      <c r="B104">
        <v>2018</v>
      </c>
      <c r="C104" t="s">
        <v>45</v>
      </c>
      <c r="D104" t="s">
        <v>179</v>
      </c>
      <c r="E104" s="51">
        <f t="shared" si="37"/>
        <v>43405</v>
      </c>
      <c r="F104">
        <v>137.1</v>
      </c>
      <c r="G104">
        <v>150.80000000000001</v>
      </c>
      <c r="H104">
        <v>141.9</v>
      </c>
      <c r="I104">
        <v>143.9</v>
      </c>
      <c r="J104">
        <v>147.5</v>
      </c>
      <c r="K104">
        <v>148</v>
      </c>
      <c r="L104">
        <f t="shared" si="38"/>
        <v>721.19999999999993</v>
      </c>
      <c r="M104">
        <v>145.4</v>
      </c>
      <c r="N104">
        <v>130.30000000000001</v>
      </c>
      <c r="O104">
        <v>150.19999999999999</v>
      </c>
      <c r="P104">
        <v>142.4</v>
      </c>
      <c r="R104" t="s">
        <v>179</v>
      </c>
      <c r="S104" s="25">
        <f t="shared" si="31"/>
        <v>3.3898305084745762E-3</v>
      </c>
      <c r="T104" s="25">
        <f t="shared" si="32"/>
        <v>4.1614648356215082E-4</v>
      </c>
      <c r="U104" s="25">
        <f t="shared" si="33"/>
        <v>4.1436464088397398E-3</v>
      </c>
      <c r="V104" s="25">
        <f t="shared" si="34"/>
        <v>-3.8226299694189597E-3</v>
      </c>
      <c r="W104" s="25">
        <f t="shared" si="35"/>
        <v>1.4864864864864788E-2</v>
      </c>
      <c r="X104" s="25">
        <f t="shared" si="36"/>
        <v>1.4064697609002606E-3</v>
      </c>
    </row>
    <row r="105" spans="1:24">
      <c r="A105" t="s">
        <v>30</v>
      </c>
      <c r="B105">
        <v>2018</v>
      </c>
      <c r="C105" t="s">
        <v>46</v>
      </c>
      <c r="D105" t="s">
        <v>180</v>
      </c>
      <c r="E105" s="51">
        <f t="shared" si="37"/>
        <v>43435</v>
      </c>
      <c r="F105">
        <v>137.1</v>
      </c>
      <c r="G105">
        <v>151.9</v>
      </c>
      <c r="H105">
        <v>142.4</v>
      </c>
      <c r="I105">
        <v>140.19999999999999</v>
      </c>
      <c r="J105">
        <v>136.6</v>
      </c>
      <c r="K105">
        <v>149.5</v>
      </c>
      <c r="L105">
        <f t="shared" si="38"/>
        <v>708.19999999999993</v>
      </c>
      <c r="M105">
        <v>149.6</v>
      </c>
      <c r="N105">
        <v>128.9</v>
      </c>
      <c r="O105">
        <v>155.1</v>
      </c>
      <c r="P105">
        <v>141.9</v>
      </c>
      <c r="R105" t="s">
        <v>180</v>
      </c>
      <c r="S105" s="25">
        <f t="shared" si="31"/>
        <v>1.0135135135135136E-2</v>
      </c>
      <c r="T105" s="25">
        <f t="shared" si="32"/>
        <v>-1.8025513033832503E-2</v>
      </c>
      <c r="U105" s="25">
        <f t="shared" si="33"/>
        <v>2.8885832187070071E-2</v>
      </c>
      <c r="V105" s="25">
        <f t="shared" si="34"/>
        <v>-1.0744435917114395E-2</v>
      </c>
      <c r="W105" s="25">
        <f t="shared" si="35"/>
        <v>3.2623169107856231E-2</v>
      </c>
      <c r="X105" s="25">
        <f t="shared" si="36"/>
        <v>-3.5112359550561797E-3</v>
      </c>
    </row>
    <row r="106" spans="1:24">
      <c r="A106" t="s">
        <v>30</v>
      </c>
      <c r="B106">
        <v>2019</v>
      </c>
      <c r="C106" t="s">
        <v>31</v>
      </c>
      <c r="D106" t="s">
        <v>181</v>
      </c>
      <c r="E106" s="51">
        <f t="shared" si="37"/>
        <v>43466</v>
      </c>
      <c r="F106">
        <v>136.6</v>
      </c>
      <c r="G106">
        <v>152.5</v>
      </c>
      <c r="H106">
        <v>142.4</v>
      </c>
      <c r="I106">
        <v>135.5</v>
      </c>
      <c r="J106">
        <v>131.69999999999999</v>
      </c>
      <c r="K106">
        <v>150.1</v>
      </c>
      <c r="L106">
        <f t="shared" si="38"/>
        <v>698.7</v>
      </c>
      <c r="M106">
        <v>149.6</v>
      </c>
      <c r="N106">
        <v>128.6</v>
      </c>
      <c r="O106">
        <v>155.19999999999999</v>
      </c>
      <c r="P106">
        <v>141</v>
      </c>
      <c r="R106" t="s">
        <v>181</v>
      </c>
      <c r="S106" s="25">
        <f t="shared" si="31"/>
        <v>4.013377926421367E-3</v>
      </c>
      <c r="T106" s="25">
        <f t="shared" si="32"/>
        <v>-1.3414289748658412E-2</v>
      </c>
      <c r="U106" s="25">
        <f t="shared" si="33"/>
        <v>0</v>
      </c>
      <c r="V106" s="25">
        <f t="shared" si="34"/>
        <v>-2.3273855702095527E-3</v>
      </c>
      <c r="W106" s="25">
        <f t="shared" si="35"/>
        <v>6.4474532559635278E-4</v>
      </c>
      <c r="X106" s="25">
        <f t="shared" si="36"/>
        <v>-6.3424947145877776E-3</v>
      </c>
    </row>
    <row r="107" spans="1:24">
      <c r="A107" t="s">
        <v>30</v>
      </c>
      <c r="B107">
        <v>2019</v>
      </c>
      <c r="C107" t="s">
        <v>35</v>
      </c>
      <c r="D107" t="s">
        <v>182</v>
      </c>
      <c r="E107" s="51">
        <f t="shared" si="37"/>
        <v>43497</v>
      </c>
      <c r="F107">
        <v>136.80000000000001</v>
      </c>
      <c r="G107">
        <v>153</v>
      </c>
      <c r="H107">
        <v>142.5</v>
      </c>
      <c r="I107">
        <v>135.80000000000001</v>
      </c>
      <c r="J107">
        <v>128.69999999999999</v>
      </c>
      <c r="K107">
        <v>150.1</v>
      </c>
      <c r="L107">
        <f t="shared" si="38"/>
        <v>696.8</v>
      </c>
      <c r="M107">
        <v>149.9</v>
      </c>
      <c r="N107">
        <v>129.19999999999999</v>
      </c>
      <c r="O107">
        <v>155.5</v>
      </c>
      <c r="P107">
        <v>141</v>
      </c>
      <c r="R107" t="s">
        <v>182</v>
      </c>
      <c r="S107" s="25">
        <f t="shared" si="31"/>
        <v>0</v>
      </c>
      <c r="T107" s="25">
        <f t="shared" si="32"/>
        <v>-2.7193359095464302E-3</v>
      </c>
      <c r="U107" s="25">
        <f t="shared" si="33"/>
        <v>2.0053475935829638E-3</v>
      </c>
      <c r="V107" s="25">
        <f t="shared" si="34"/>
        <v>4.6656298600310604E-3</v>
      </c>
      <c r="W107" s="25">
        <f t="shared" si="35"/>
        <v>1.9329896907217228E-3</v>
      </c>
      <c r="X107" s="25">
        <f t="shared" si="36"/>
        <v>0</v>
      </c>
    </row>
    <row r="108" spans="1:24">
      <c r="A108" t="s">
        <v>30</v>
      </c>
      <c r="B108">
        <v>2019</v>
      </c>
      <c r="C108" t="s">
        <v>36</v>
      </c>
      <c r="D108" t="s">
        <v>183</v>
      </c>
      <c r="E108" s="51">
        <f t="shared" si="37"/>
        <v>43525</v>
      </c>
      <c r="F108">
        <v>136.9</v>
      </c>
      <c r="G108">
        <v>154.1</v>
      </c>
      <c r="H108">
        <v>142.5</v>
      </c>
      <c r="I108">
        <v>136.1</v>
      </c>
      <c r="J108">
        <v>128.19999999999999</v>
      </c>
      <c r="K108">
        <v>150</v>
      </c>
      <c r="L108">
        <f t="shared" si="38"/>
        <v>697.8</v>
      </c>
      <c r="M108">
        <v>150.4</v>
      </c>
      <c r="N108">
        <v>129.9</v>
      </c>
      <c r="O108">
        <v>155.5</v>
      </c>
      <c r="P108">
        <v>141.19999999999999</v>
      </c>
      <c r="R108" t="s">
        <v>183</v>
      </c>
      <c r="S108" s="25">
        <f t="shared" si="31"/>
        <v>-6.6622251832108143E-4</v>
      </c>
      <c r="T108" s="25">
        <f t="shared" si="32"/>
        <v>1.4351320321469576E-3</v>
      </c>
      <c r="U108" s="25">
        <f t="shared" si="33"/>
        <v>3.3355570380253501E-3</v>
      </c>
      <c r="V108" s="25">
        <f t="shared" si="34"/>
        <v>5.417956656346882E-3</v>
      </c>
      <c r="W108" s="25">
        <f t="shared" si="35"/>
        <v>0</v>
      </c>
      <c r="X108" s="25">
        <f t="shared" si="36"/>
        <v>1.4184397163119762E-3</v>
      </c>
    </row>
    <row r="109" spans="1:24">
      <c r="A109" t="s">
        <v>30</v>
      </c>
      <c r="B109">
        <v>2019</v>
      </c>
      <c r="C109" t="s">
        <v>38</v>
      </c>
      <c r="D109" t="s">
        <v>184</v>
      </c>
      <c r="E109" s="51">
        <f t="shared" si="37"/>
        <v>43586</v>
      </c>
      <c r="F109">
        <v>137.4</v>
      </c>
      <c r="G109">
        <v>159.5</v>
      </c>
      <c r="H109">
        <v>142.6</v>
      </c>
      <c r="I109">
        <v>143.69999999999999</v>
      </c>
      <c r="J109">
        <v>133.4</v>
      </c>
      <c r="K109">
        <v>149.5</v>
      </c>
      <c r="L109">
        <f t="shared" si="38"/>
        <v>716.6</v>
      </c>
      <c r="M109">
        <v>151.30000000000001</v>
      </c>
      <c r="N109">
        <v>130.19999999999999</v>
      </c>
      <c r="O109">
        <v>156.69999999999999</v>
      </c>
      <c r="P109">
        <v>142.4</v>
      </c>
      <c r="R109" t="s">
        <v>184</v>
      </c>
      <c r="S109" s="25">
        <f t="shared" si="31"/>
        <v>-3.3333333333333335E-3</v>
      </c>
      <c r="T109" s="25">
        <f t="shared" si="32"/>
        <v>2.6941817139581641E-2</v>
      </c>
      <c r="U109" s="25">
        <f t="shared" si="33"/>
        <v>5.9840425531915266E-3</v>
      </c>
      <c r="V109" s="25">
        <f t="shared" si="34"/>
        <v>2.3094688221707693E-3</v>
      </c>
      <c r="W109" s="25">
        <f t="shared" si="35"/>
        <v>7.7170418006430137E-3</v>
      </c>
      <c r="X109" s="25">
        <f t="shared" si="36"/>
        <v>8.4985835694052214E-3</v>
      </c>
    </row>
    <row r="110" spans="1:24">
      <c r="A110" t="s">
        <v>30</v>
      </c>
      <c r="B110">
        <v>2019</v>
      </c>
      <c r="C110" t="s">
        <v>39</v>
      </c>
      <c r="D110" t="s">
        <v>185</v>
      </c>
      <c r="E110" s="51">
        <f t="shared" si="37"/>
        <v>43617</v>
      </c>
      <c r="F110">
        <v>137.80000000000001</v>
      </c>
      <c r="G110">
        <v>163.5</v>
      </c>
      <c r="H110">
        <v>143.19999999999999</v>
      </c>
      <c r="I110">
        <v>143.30000000000001</v>
      </c>
      <c r="J110">
        <v>140.6</v>
      </c>
      <c r="K110">
        <v>149.6</v>
      </c>
      <c r="L110">
        <f t="shared" si="38"/>
        <v>728.4</v>
      </c>
      <c r="M110">
        <v>151.69999999999999</v>
      </c>
      <c r="N110">
        <v>130.19999999999999</v>
      </c>
      <c r="O110">
        <v>157.69999999999999</v>
      </c>
      <c r="P110">
        <v>143.6</v>
      </c>
      <c r="R110" t="s">
        <v>185</v>
      </c>
      <c r="S110" s="25">
        <f t="shared" si="31"/>
        <v>6.6889632107019613E-4</v>
      </c>
      <c r="T110" s="25">
        <f t="shared" si="32"/>
        <v>1.6466648060284615E-2</v>
      </c>
      <c r="U110" s="25">
        <f t="shared" si="33"/>
        <v>2.6437541308656789E-3</v>
      </c>
      <c r="V110" s="25">
        <f t="shared" si="34"/>
        <v>0</v>
      </c>
      <c r="W110" s="25">
        <f t="shared" si="35"/>
        <v>6.3816209317166563E-3</v>
      </c>
      <c r="X110" s="25">
        <f t="shared" si="36"/>
        <v>8.4269662921347514E-3</v>
      </c>
    </row>
    <row r="111" spans="1:24">
      <c r="A111" t="s">
        <v>30</v>
      </c>
      <c r="B111">
        <v>2019</v>
      </c>
      <c r="C111" t="s">
        <v>40</v>
      </c>
      <c r="D111" t="s">
        <v>186</v>
      </c>
      <c r="E111" s="51">
        <f t="shared" si="37"/>
        <v>43647</v>
      </c>
      <c r="F111">
        <v>138.4</v>
      </c>
      <c r="G111">
        <v>164</v>
      </c>
      <c r="H111">
        <v>143.9</v>
      </c>
      <c r="I111">
        <v>146.4</v>
      </c>
      <c r="J111">
        <v>150.1</v>
      </c>
      <c r="K111">
        <v>150</v>
      </c>
      <c r="L111">
        <f t="shared" si="38"/>
        <v>742.8</v>
      </c>
      <c r="M111">
        <v>152.19999999999999</v>
      </c>
      <c r="N111">
        <v>131.19999999999999</v>
      </c>
      <c r="O111">
        <v>159.1</v>
      </c>
      <c r="P111">
        <v>144.9</v>
      </c>
      <c r="R111" t="s">
        <v>186</v>
      </c>
      <c r="S111" s="25">
        <f t="shared" si="31"/>
        <v>2.6737967914438883E-3</v>
      </c>
      <c r="T111" s="25">
        <f t="shared" si="32"/>
        <v>1.9769357495881355E-2</v>
      </c>
      <c r="U111" s="25">
        <f t="shared" si="33"/>
        <v>3.2959789057350037E-3</v>
      </c>
      <c r="V111" s="25">
        <f t="shared" si="34"/>
        <v>7.6804915514592943E-3</v>
      </c>
      <c r="W111" s="25">
        <f t="shared" si="35"/>
        <v>8.8776157260621793E-3</v>
      </c>
      <c r="X111" s="25">
        <f t="shared" si="36"/>
        <v>9.0529247910864311E-3</v>
      </c>
    </row>
    <row r="112" spans="1:24">
      <c r="A112" t="s">
        <v>30</v>
      </c>
      <c r="B112">
        <v>2019</v>
      </c>
      <c r="C112" t="s">
        <v>41</v>
      </c>
      <c r="D112" t="s">
        <v>187</v>
      </c>
      <c r="E112" s="51">
        <f t="shared" si="37"/>
        <v>43678</v>
      </c>
      <c r="F112">
        <v>139.19999999999999</v>
      </c>
      <c r="G112">
        <v>161.9</v>
      </c>
      <c r="H112">
        <v>144.6</v>
      </c>
      <c r="I112">
        <v>145.5</v>
      </c>
      <c r="J112">
        <v>156.19999999999999</v>
      </c>
      <c r="K112">
        <v>150.19999999999999</v>
      </c>
      <c r="L112">
        <f t="shared" si="38"/>
        <v>747.40000000000009</v>
      </c>
      <c r="M112">
        <v>152.69999999999999</v>
      </c>
      <c r="N112">
        <v>131.4</v>
      </c>
      <c r="O112">
        <v>159.69999999999999</v>
      </c>
      <c r="P112">
        <v>145.69999999999999</v>
      </c>
      <c r="R112" t="s">
        <v>187</v>
      </c>
      <c r="S112" s="25">
        <f t="shared" si="31"/>
        <v>1.3333333333332576E-3</v>
      </c>
      <c r="T112" s="25">
        <f t="shared" si="32"/>
        <v>6.1927840603125161E-3</v>
      </c>
      <c r="U112" s="25">
        <f t="shared" si="33"/>
        <v>3.28515111695138E-3</v>
      </c>
      <c r="V112" s="25">
        <f t="shared" si="34"/>
        <v>1.5243902439025692E-3</v>
      </c>
      <c r="W112" s="25">
        <f t="shared" si="35"/>
        <v>3.7712130735386195E-3</v>
      </c>
      <c r="X112" s="25">
        <f t="shared" si="36"/>
        <v>5.521048999309751E-3</v>
      </c>
    </row>
    <row r="113" spans="1:24">
      <c r="A113" t="s">
        <v>30</v>
      </c>
      <c r="B113">
        <v>2019</v>
      </c>
      <c r="C113" t="s">
        <v>42</v>
      </c>
      <c r="D113" t="s">
        <v>188</v>
      </c>
      <c r="E113" s="51">
        <f t="shared" si="37"/>
        <v>43709</v>
      </c>
      <c r="F113">
        <v>140.1</v>
      </c>
      <c r="G113">
        <v>161.9</v>
      </c>
      <c r="H113">
        <v>145.69999999999999</v>
      </c>
      <c r="I113">
        <v>143.80000000000001</v>
      </c>
      <c r="J113">
        <v>163.4</v>
      </c>
      <c r="K113">
        <v>150.30000000000001</v>
      </c>
      <c r="L113">
        <f t="shared" si="38"/>
        <v>754.9</v>
      </c>
      <c r="M113">
        <v>153.4</v>
      </c>
      <c r="N113">
        <v>131.6</v>
      </c>
      <c r="O113">
        <v>160.19999999999999</v>
      </c>
      <c r="P113">
        <v>146.69999999999999</v>
      </c>
      <c r="R113" t="s">
        <v>188</v>
      </c>
      <c r="S113" s="25">
        <f t="shared" si="31"/>
        <v>6.6577896138497164E-4</v>
      </c>
      <c r="T113" s="25">
        <f t="shared" si="32"/>
        <v>1.0034787262509882E-2</v>
      </c>
      <c r="U113" s="25">
        <f t="shared" si="33"/>
        <v>4.5841519318927122E-3</v>
      </c>
      <c r="V113" s="25">
        <f t="shared" si="34"/>
        <v>1.5220700152206135E-3</v>
      </c>
      <c r="W113" s="25">
        <f t="shared" si="35"/>
        <v>3.130870381966187E-3</v>
      </c>
      <c r="X113" s="25">
        <f t="shared" si="36"/>
        <v>6.8634179821551134E-3</v>
      </c>
    </row>
    <row r="114" spans="1:24">
      <c r="A114" t="s">
        <v>30</v>
      </c>
      <c r="B114">
        <v>2019</v>
      </c>
      <c r="C114" t="s">
        <v>43</v>
      </c>
      <c r="D114" t="s">
        <v>189</v>
      </c>
      <c r="E114" s="51">
        <f t="shared" si="37"/>
        <v>43739</v>
      </c>
      <c r="F114">
        <v>141</v>
      </c>
      <c r="G114">
        <v>161.6</v>
      </c>
      <c r="H114">
        <v>146.5</v>
      </c>
      <c r="I114">
        <v>145.69999999999999</v>
      </c>
      <c r="J114">
        <v>178.8</v>
      </c>
      <c r="K114">
        <v>150.6</v>
      </c>
      <c r="L114">
        <f t="shared" si="38"/>
        <v>773.59999999999991</v>
      </c>
      <c r="M114">
        <v>153.69999999999999</v>
      </c>
      <c r="N114">
        <v>131.69999999999999</v>
      </c>
      <c r="O114">
        <v>160.69999999999999</v>
      </c>
      <c r="P114">
        <v>148.30000000000001</v>
      </c>
      <c r="R114" t="s">
        <v>189</v>
      </c>
      <c r="S114" s="25">
        <f t="shared" si="31"/>
        <v>1.9960079840318223E-3</v>
      </c>
      <c r="T114" s="25">
        <f t="shared" si="32"/>
        <v>2.4771492912968516E-2</v>
      </c>
      <c r="U114" s="25">
        <f t="shared" si="33"/>
        <v>1.9556714471967596E-3</v>
      </c>
      <c r="V114" s="25">
        <f t="shared" si="34"/>
        <v>7.5987841945284438E-4</v>
      </c>
      <c r="W114" s="25">
        <f t="shared" si="35"/>
        <v>3.1210986267166045E-3</v>
      </c>
      <c r="X114" s="25">
        <f t="shared" si="36"/>
        <v>1.0906612133606155E-2</v>
      </c>
    </row>
    <row r="115" spans="1:24">
      <c r="A115" t="s">
        <v>30</v>
      </c>
      <c r="B115">
        <v>2019</v>
      </c>
      <c r="C115" t="s">
        <v>45</v>
      </c>
      <c r="D115" t="s">
        <v>190</v>
      </c>
      <c r="E115" s="51">
        <f t="shared" si="37"/>
        <v>43770</v>
      </c>
      <c r="F115">
        <v>141.80000000000001</v>
      </c>
      <c r="G115">
        <v>163.69999999999999</v>
      </c>
      <c r="H115">
        <v>147.1</v>
      </c>
      <c r="I115">
        <v>146.19999999999999</v>
      </c>
      <c r="J115">
        <v>191.4</v>
      </c>
      <c r="K115">
        <v>150.9</v>
      </c>
      <c r="L115">
        <f t="shared" si="38"/>
        <v>790.19999999999993</v>
      </c>
      <c r="M115">
        <v>154.30000000000001</v>
      </c>
      <c r="N115">
        <v>132.1</v>
      </c>
      <c r="O115">
        <v>160.80000000000001</v>
      </c>
      <c r="P115">
        <v>149.9</v>
      </c>
      <c r="R115" t="s">
        <v>190</v>
      </c>
      <c r="S115" s="25">
        <f t="shared" si="31"/>
        <v>1.9920318725100356E-3</v>
      </c>
      <c r="T115" s="25">
        <f t="shared" si="32"/>
        <v>2.1458117890382659E-2</v>
      </c>
      <c r="U115" s="25">
        <f t="shared" si="33"/>
        <v>3.9037085230970905E-3</v>
      </c>
      <c r="V115" s="25">
        <f t="shared" si="34"/>
        <v>3.0372057706910078E-3</v>
      </c>
      <c r="W115" s="25">
        <f t="shared" si="35"/>
        <v>6.2227753578109979E-4</v>
      </c>
      <c r="X115" s="25">
        <f t="shared" si="36"/>
        <v>1.0788941335131452E-2</v>
      </c>
    </row>
    <row r="116" spans="1:24">
      <c r="A116" t="s">
        <v>30</v>
      </c>
      <c r="B116">
        <v>2019</v>
      </c>
      <c r="C116" t="s">
        <v>46</v>
      </c>
      <c r="D116" t="s">
        <v>191</v>
      </c>
      <c r="E116" s="51">
        <f t="shared" si="37"/>
        <v>43800</v>
      </c>
      <c r="F116">
        <v>142.80000000000001</v>
      </c>
      <c r="G116">
        <v>165.3</v>
      </c>
      <c r="H116">
        <v>148.69999999999999</v>
      </c>
      <c r="I116">
        <v>144.30000000000001</v>
      </c>
      <c r="J116">
        <v>209.5</v>
      </c>
      <c r="K116">
        <v>151.19999999999999</v>
      </c>
      <c r="L116">
        <f t="shared" si="38"/>
        <v>810.6</v>
      </c>
      <c r="M116">
        <v>154.80000000000001</v>
      </c>
      <c r="N116">
        <v>135</v>
      </c>
      <c r="O116">
        <v>161.1</v>
      </c>
      <c r="P116">
        <v>152.30000000000001</v>
      </c>
      <c r="R116" t="s">
        <v>191</v>
      </c>
      <c r="S116" s="25">
        <f t="shared" si="31"/>
        <v>1.9880715705764278E-3</v>
      </c>
      <c r="T116" s="25">
        <f t="shared" si="32"/>
        <v>2.5816249050873315E-2</v>
      </c>
      <c r="U116" s="25">
        <f t="shared" si="33"/>
        <v>3.2404406999351908E-3</v>
      </c>
      <c r="V116" s="25">
        <f t="shared" si="34"/>
        <v>2.195306585919762E-2</v>
      </c>
      <c r="W116" s="25">
        <f t="shared" si="35"/>
        <v>1.8656716417909385E-3</v>
      </c>
      <c r="X116" s="25">
        <f t="shared" si="36"/>
        <v>1.6010673782521717E-2</v>
      </c>
    </row>
    <row r="117" spans="1:24">
      <c r="A117" t="s">
        <v>30</v>
      </c>
      <c r="B117">
        <v>2020</v>
      </c>
      <c r="C117" t="s">
        <v>31</v>
      </c>
      <c r="D117" t="s">
        <v>192</v>
      </c>
      <c r="E117" s="51">
        <f t="shared" si="37"/>
        <v>43831</v>
      </c>
      <c r="F117">
        <v>143.69999999999999</v>
      </c>
      <c r="G117">
        <v>167.3</v>
      </c>
      <c r="H117">
        <v>150.5</v>
      </c>
      <c r="I117">
        <v>142.19999999999999</v>
      </c>
      <c r="J117">
        <v>191.5</v>
      </c>
      <c r="K117">
        <v>151.69999999999999</v>
      </c>
      <c r="L117">
        <f t="shared" si="38"/>
        <v>795.2</v>
      </c>
      <c r="M117">
        <v>155.69999999999999</v>
      </c>
      <c r="N117">
        <v>136.30000000000001</v>
      </c>
      <c r="O117">
        <v>161.69999999999999</v>
      </c>
      <c r="P117">
        <v>151.9</v>
      </c>
      <c r="R117" t="s">
        <v>192</v>
      </c>
      <c r="S117" s="25">
        <f t="shared" si="31"/>
        <v>3.3068783068783071E-3</v>
      </c>
      <c r="T117" s="25">
        <f t="shared" si="32"/>
        <v>-1.899827288428322E-2</v>
      </c>
      <c r="U117" s="25">
        <f t="shared" si="33"/>
        <v>5.8139534883719455E-3</v>
      </c>
      <c r="V117" s="25">
        <f t="shared" si="34"/>
        <v>9.6296296296297136E-3</v>
      </c>
      <c r="W117" s="25">
        <f t="shared" si="35"/>
        <v>3.7243947858472647E-3</v>
      </c>
      <c r="X117" s="25">
        <f t="shared" si="36"/>
        <v>-2.6263952724885466E-3</v>
      </c>
    </row>
    <row r="118" spans="1:24">
      <c r="A118" t="s">
        <v>30</v>
      </c>
      <c r="B118">
        <v>2020</v>
      </c>
      <c r="C118" t="s">
        <v>35</v>
      </c>
      <c r="D118" t="s">
        <v>193</v>
      </c>
      <c r="E118" s="51">
        <f t="shared" si="37"/>
        <v>43862</v>
      </c>
      <c r="F118">
        <v>144.19999999999999</v>
      </c>
      <c r="G118">
        <v>167.5</v>
      </c>
      <c r="H118">
        <v>150.9</v>
      </c>
      <c r="I118">
        <v>140.69999999999999</v>
      </c>
      <c r="J118">
        <v>165.1</v>
      </c>
      <c r="K118">
        <v>151.80000000000001</v>
      </c>
      <c r="L118">
        <f t="shared" si="38"/>
        <v>768.4</v>
      </c>
      <c r="M118">
        <v>156.19999999999999</v>
      </c>
      <c r="N118">
        <v>136</v>
      </c>
      <c r="O118">
        <v>161.9</v>
      </c>
      <c r="P118">
        <v>150.4</v>
      </c>
      <c r="R118" t="s">
        <v>193</v>
      </c>
      <c r="S118" s="25">
        <f t="shared" si="31"/>
        <v>6.5919578114715055E-4</v>
      </c>
      <c r="T118" s="25">
        <f t="shared" si="32"/>
        <v>-3.370221327967815E-2</v>
      </c>
      <c r="U118" s="25">
        <f t="shared" si="33"/>
        <v>3.2113037893384717E-3</v>
      </c>
      <c r="V118" s="25">
        <f t="shared" si="34"/>
        <v>-2.2010271460015506E-3</v>
      </c>
      <c r="W118" s="25">
        <f t="shared" si="35"/>
        <v>1.236858379715628E-3</v>
      </c>
      <c r="X118" s="25">
        <f t="shared" si="36"/>
        <v>-9.8749177090190904E-3</v>
      </c>
    </row>
    <row r="119" spans="1:24">
      <c r="A119" t="s">
        <v>30</v>
      </c>
      <c r="B119">
        <v>2020</v>
      </c>
      <c r="C119" t="s">
        <v>36</v>
      </c>
      <c r="D119" t="s">
        <v>194</v>
      </c>
      <c r="E119" s="51">
        <f t="shared" si="37"/>
        <v>43891</v>
      </c>
      <c r="F119">
        <v>144.4</v>
      </c>
      <c r="G119">
        <v>166.8</v>
      </c>
      <c r="H119">
        <v>151.69999999999999</v>
      </c>
      <c r="I119">
        <v>141.80000000000001</v>
      </c>
      <c r="J119">
        <v>152.30000000000001</v>
      </c>
      <c r="K119">
        <v>151.5</v>
      </c>
      <c r="L119">
        <f t="shared" si="38"/>
        <v>757</v>
      </c>
      <c r="M119">
        <v>156.69999999999999</v>
      </c>
      <c r="N119">
        <v>135.80000000000001</v>
      </c>
      <c r="O119">
        <v>161.19999999999999</v>
      </c>
      <c r="P119">
        <v>149.80000000000001</v>
      </c>
      <c r="R119" t="s">
        <v>194</v>
      </c>
      <c r="S119" s="25">
        <f t="shared" si="31"/>
        <v>-1.976284584980312E-3</v>
      </c>
      <c r="T119" s="25">
        <f t="shared" si="32"/>
        <v>-1.4836022904737086E-2</v>
      </c>
      <c r="U119" s="25">
        <f t="shared" si="33"/>
        <v>3.2010243277848915E-3</v>
      </c>
      <c r="V119" s="25">
        <f t="shared" si="34"/>
        <v>-1.4705882352940341E-3</v>
      </c>
      <c r="W119" s="25">
        <f t="shared" si="35"/>
        <v>-4.3236565781347566E-3</v>
      </c>
      <c r="X119" s="25">
        <f t="shared" si="36"/>
        <v>-3.989361702127622E-3</v>
      </c>
    </row>
    <row r="120" spans="1:24">
      <c r="A120" t="s">
        <v>30</v>
      </c>
      <c r="B120">
        <v>2020</v>
      </c>
      <c r="C120" t="s">
        <v>37</v>
      </c>
      <c r="D120" t="s">
        <v>195</v>
      </c>
      <c r="E120" s="51">
        <f t="shared" si="37"/>
        <v>43922</v>
      </c>
      <c r="F120">
        <v>147.19999999999999</v>
      </c>
      <c r="G120">
        <v>166.3</v>
      </c>
      <c r="H120">
        <v>155.6</v>
      </c>
      <c r="I120">
        <v>147.30000000000001</v>
      </c>
      <c r="J120">
        <v>162.69999999999999</v>
      </c>
      <c r="K120">
        <v>151.5</v>
      </c>
      <c r="L120">
        <f t="shared" si="38"/>
        <v>779.10000000000014</v>
      </c>
      <c r="M120">
        <v>154.30000000000001</v>
      </c>
      <c r="N120">
        <v>136</v>
      </c>
      <c r="O120">
        <v>161.5</v>
      </c>
      <c r="P120">
        <v>150.19999999999999</v>
      </c>
      <c r="R120" t="s">
        <v>195</v>
      </c>
      <c r="S120" s="25">
        <f t="shared" si="31"/>
        <v>0</v>
      </c>
      <c r="T120" s="25">
        <f t="shared" si="32"/>
        <v>2.9194187582562928E-2</v>
      </c>
      <c r="U120" s="25">
        <f t="shared" si="33"/>
        <v>-1.5315890236119831E-2</v>
      </c>
      <c r="V120" s="25">
        <f t="shared" si="34"/>
        <v>1.4727540500735538E-3</v>
      </c>
      <c r="W120" s="25">
        <f t="shared" si="35"/>
        <v>1.8610421836228995E-3</v>
      </c>
      <c r="X120" s="25">
        <f t="shared" si="36"/>
        <v>2.670226969292238E-3</v>
      </c>
    </row>
    <row r="121" spans="1:24">
      <c r="A121" t="s">
        <v>30</v>
      </c>
      <c r="B121">
        <v>2020</v>
      </c>
      <c r="C121" t="s">
        <v>38</v>
      </c>
      <c r="D121" t="s">
        <v>196</v>
      </c>
      <c r="E121" s="51">
        <f t="shared" si="37"/>
        <v>43952</v>
      </c>
      <c r="F121">
        <v>147.9</v>
      </c>
      <c r="G121">
        <v>178.3</v>
      </c>
      <c r="H121">
        <v>154</v>
      </c>
      <c r="I121">
        <v>145</v>
      </c>
      <c r="J121">
        <v>156</v>
      </c>
      <c r="K121">
        <v>151.6</v>
      </c>
      <c r="L121">
        <f t="shared" si="38"/>
        <v>781.2</v>
      </c>
      <c r="M121">
        <v>156</v>
      </c>
      <c r="N121">
        <v>138</v>
      </c>
      <c r="O121">
        <v>161.6</v>
      </c>
      <c r="P121">
        <v>151</v>
      </c>
      <c r="R121" t="s">
        <v>196</v>
      </c>
      <c r="S121" s="25">
        <f t="shared" si="31"/>
        <v>6.6006600660062256E-4</v>
      </c>
      <c r="T121" s="25">
        <f t="shared" si="32"/>
        <v>2.695417789757295E-3</v>
      </c>
      <c r="U121" s="25">
        <f t="shared" si="33"/>
        <v>1.1017498379779575E-2</v>
      </c>
      <c r="V121" s="25">
        <f t="shared" si="34"/>
        <v>1.4705882352941176E-2</v>
      </c>
      <c r="W121" s="25">
        <f t="shared" si="35"/>
        <v>6.1919504643959328E-4</v>
      </c>
      <c r="X121" s="25">
        <f t="shared" si="36"/>
        <v>5.3262316910786377E-3</v>
      </c>
    </row>
    <row r="122" spans="1:24">
      <c r="A122" t="s">
        <v>30</v>
      </c>
      <c r="B122">
        <v>2020</v>
      </c>
      <c r="C122" t="s">
        <v>39</v>
      </c>
      <c r="D122" t="s">
        <v>197</v>
      </c>
      <c r="E122" s="51">
        <f t="shared" si="37"/>
        <v>43983</v>
      </c>
      <c r="F122">
        <v>148.19999999999999</v>
      </c>
      <c r="G122">
        <v>190.3</v>
      </c>
      <c r="H122">
        <v>153.30000000000001</v>
      </c>
      <c r="I122">
        <v>143.19999999999999</v>
      </c>
      <c r="J122">
        <v>148.9</v>
      </c>
      <c r="K122">
        <v>151.69999999999999</v>
      </c>
      <c r="L122">
        <f t="shared" si="38"/>
        <v>783.9</v>
      </c>
      <c r="M122">
        <v>158.19999999999999</v>
      </c>
      <c r="N122">
        <v>141.4</v>
      </c>
      <c r="O122">
        <v>161.80000000000001</v>
      </c>
      <c r="P122">
        <v>152.69999999999999</v>
      </c>
      <c r="R122" t="s">
        <v>197</v>
      </c>
      <c r="S122" s="25">
        <f t="shared" si="31"/>
        <v>6.5963060686012088E-4</v>
      </c>
      <c r="T122" s="25">
        <f t="shared" si="32"/>
        <v>3.4562211981565946E-3</v>
      </c>
      <c r="U122" s="25">
        <f t="shared" si="33"/>
        <v>1.410256410256403E-2</v>
      </c>
      <c r="V122" s="25">
        <f t="shared" si="34"/>
        <v>2.4637681159420333E-2</v>
      </c>
      <c r="W122" s="25">
        <f t="shared" si="35"/>
        <v>1.2376237623763432E-3</v>
      </c>
      <c r="X122" s="25">
        <f t="shared" si="36"/>
        <v>1.1258278145695289E-2</v>
      </c>
    </row>
    <row r="123" spans="1:24">
      <c r="A123" t="s">
        <v>30</v>
      </c>
      <c r="B123">
        <v>2020</v>
      </c>
      <c r="C123" t="s">
        <v>40</v>
      </c>
      <c r="D123" t="s">
        <v>198</v>
      </c>
      <c r="E123" s="51">
        <f t="shared" si="37"/>
        <v>44013</v>
      </c>
      <c r="F123">
        <v>148.19999999999999</v>
      </c>
      <c r="G123">
        <v>190.3</v>
      </c>
      <c r="H123">
        <v>153.30000000000001</v>
      </c>
      <c r="I123">
        <v>143.19999999999999</v>
      </c>
      <c r="J123">
        <v>148.9</v>
      </c>
      <c r="K123">
        <v>151.69999999999999</v>
      </c>
      <c r="L123">
        <f t="shared" si="38"/>
        <v>783.9</v>
      </c>
      <c r="M123">
        <v>158.19999999999999</v>
      </c>
      <c r="N123">
        <v>141.4</v>
      </c>
      <c r="O123">
        <v>161.80000000000001</v>
      </c>
      <c r="P123">
        <v>152.69999999999999</v>
      </c>
      <c r="R123" t="s">
        <v>198</v>
      </c>
      <c r="S123" s="25">
        <f t="shared" si="31"/>
        <v>0</v>
      </c>
      <c r="T123" s="25">
        <f t="shared" si="32"/>
        <v>0</v>
      </c>
      <c r="U123" s="25">
        <f t="shared" si="33"/>
        <v>0</v>
      </c>
      <c r="V123" s="25">
        <f t="shared" si="34"/>
        <v>0</v>
      </c>
      <c r="W123" s="25">
        <f t="shared" si="35"/>
        <v>0</v>
      </c>
      <c r="X123" s="25">
        <f t="shared" si="36"/>
        <v>0</v>
      </c>
    </row>
    <row r="124" spans="1:24">
      <c r="A124" t="s">
        <v>30</v>
      </c>
      <c r="B124">
        <v>2020</v>
      </c>
      <c r="C124" t="s">
        <v>41</v>
      </c>
      <c r="D124" t="s">
        <v>199</v>
      </c>
      <c r="E124" s="51">
        <f t="shared" si="37"/>
        <v>44044</v>
      </c>
      <c r="F124">
        <v>147.6</v>
      </c>
      <c r="G124">
        <v>187.2</v>
      </c>
      <c r="H124">
        <v>153.30000000000001</v>
      </c>
      <c r="I124">
        <v>146.9</v>
      </c>
      <c r="J124">
        <v>171</v>
      </c>
      <c r="K124">
        <v>151.9</v>
      </c>
      <c r="L124">
        <f t="shared" si="38"/>
        <v>806</v>
      </c>
      <c r="M124">
        <v>158.80000000000001</v>
      </c>
      <c r="N124">
        <v>143.6</v>
      </c>
      <c r="O124">
        <v>162.69999999999999</v>
      </c>
      <c r="P124">
        <v>154.69999999999999</v>
      </c>
      <c r="R124" t="s">
        <v>199</v>
      </c>
      <c r="S124" s="25">
        <f t="shared" si="31"/>
        <v>1.3183915622941138E-3</v>
      </c>
      <c r="T124" s="25">
        <f t="shared" si="32"/>
        <v>2.8192371475953597E-2</v>
      </c>
      <c r="U124" s="25">
        <f t="shared" si="33"/>
        <v>3.7926675094818126E-3</v>
      </c>
      <c r="V124" s="25">
        <f t="shared" si="34"/>
        <v>1.5558698727015478E-2</v>
      </c>
      <c r="W124" s="25">
        <f t="shared" si="35"/>
        <v>5.5624227441284126E-3</v>
      </c>
      <c r="X124" s="25">
        <f t="shared" si="36"/>
        <v>1.3097576948264572E-2</v>
      </c>
    </row>
    <row r="125" spans="1:24">
      <c r="A125" t="s">
        <v>30</v>
      </c>
      <c r="B125">
        <v>2020</v>
      </c>
      <c r="C125" t="s">
        <v>42</v>
      </c>
      <c r="D125" t="s">
        <v>200</v>
      </c>
      <c r="E125" s="51">
        <f t="shared" si="37"/>
        <v>44075</v>
      </c>
      <c r="F125">
        <v>146.9</v>
      </c>
      <c r="G125">
        <v>183.9</v>
      </c>
      <c r="H125">
        <v>153.4</v>
      </c>
      <c r="I125">
        <v>147</v>
      </c>
      <c r="J125">
        <v>178.8</v>
      </c>
      <c r="K125">
        <v>151.6</v>
      </c>
      <c r="L125">
        <f t="shared" si="38"/>
        <v>810</v>
      </c>
      <c r="M125">
        <v>159.1</v>
      </c>
      <c r="N125">
        <v>144.6</v>
      </c>
      <c r="O125">
        <v>161.1</v>
      </c>
      <c r="P125">
        <v>155.4</v>
      </c>
      <c r="R125" t="s">
        <v>200</v>
      </c>
      <c r="S125" s="25">
        <f t="shared" si="31"/>
        <v>-1.974983541803893E-3</v>
      </c>
      <c r="T125" s="25">
        <f t="shared" si="32"/>
        <v>4.9627791563275434E-3</v>
      </c>
      <c r="U125" s="25">
        <f t="shared" si="33"/>
        <v>1.8891687657429654E-3</v>
      </c>
      <c r="V125" s="25">
        <f t="shared" si="34"/>
        <v>6.9637883008356553E-3</v>
      </c>
      <c r="W125" s="25">
        <f t="shared" si="35"/>
        <v>-9.8340503995082637E-3</v>
      </c>
      <c r="X125" s="25">
        <f t="shared" si="36"/>
        <v>4.5248868778281649E-3</v>
      </c>
    </row>
    <row r="126" spans="1:24">
      <c r="A126" t="s">
        <v>30</v>
      </c>
      <c r="B126">
        <v>2020</v>
      </c>
      <c r="C126" t="s">
        <v>43</v>
      </c>
      <c r="D126" t="s">
        <v>201</v>
      </c>
      <c r="E126" s="51">
        <f t="shared" si="37"/>
        <v>44105</v>
      </c>
      <c r="F126">
        <v>146</v>
      </c>
      <c r="G126">
        <v>186.3</v>
      </c>
      <c r="H126">
        <v>153.6</v>
      </c>
      <c r="I126">
        <v>147.19999999999999</v>
      </c>
      <c r="J126">
        <v>200.6</v>
      </c>
      <c r="K126">
        <v>152</v>
      </c>
      <c r="L126">
        <f t="shared" si="38"/>
        <v>833.69999999999993</v>
      </c>
      <c r="M126">
        <v>159.5</v>
      </c>
      <c r="N126">
        <v>146.4</v>
      </c>
      <c r="O126">
        <v>162.5</v>
      </c>
      <c r="P126">
        <v>157.5</v>
      </c>
      <c r="R126" t="s">
        <v>201</v>
      </c>
      <c r="S126" s="25">
        <f t="shared" si="31"/>
        <v>2.6385224274406709E-3</v>
      </c>
      <c r="T126" s="25">
        <f t="shared" si="32"/>
        <v>2.9259259259259176E-2</v>
      </c>
      <c r="U126" s="25">
        <f t="shared" si="33"/>
        <v>2.5141420490258056E-3</v>
      </c>
      <c r="V126" s="25">
        <f t="shared" si="34"/>
        <v>1.2448132780083066E-2</v>
      </c>
      <c r="W126" s="25">
        <f t="shared" si="35"/>
        <v>8.6902545003104022E-3</v>
      </c>
      <c r="X126" s="25">
        <f t="shared" si="36"/>
        <v>1.3513513513513476E-2</v>
      </c>
    </row>
    <row r="127" spans="1:24">
      <c r="A127" t="s">
        <v>30</v>
      </c>
      <c r="B127">
        <v>2020</v>
      </c>
      <c r="C127" t="s">
        <v>45</v>
      </c>
      <c r="D127" t="s">
        <v>202</v>
      </c>
      <c r="E127" s="51">
        <f t="shared" si="37"/>
        <v>44136</v>
      </c>
      <c r="F127">
        <v>145.4</v>
      </c>
      <c r="G127">
        <v>188.6</v>
      </c>
      <c r="H127">
        <v>153.80000000000001</v>
      </c>
      <c r="I127">
        <v>146.5</v>
      </c>
      <c r="J127">
        <v>222.2</v>
      </c>
      <c r="K127">
        <v>152.80000000000001</v>
      </c>
      <c r="L127">
        <f t="shared" si="38"/>
        <v>856.5</v>
      </c>
      <c r="M127">
        <v>160.4</v>
      </c>
      <c r="N127">
        <v>146.1</v>
      </c>
      <c r="O127">
        <v>161.6</v>
      </c>
      <c r="P127">
        <v>159.80000000000001</v>
      </c>
      <c r="R127" t="s">
        <v>202</v>
      </c>
      <c r="S127" s="25">
        <f t="shared" si="31"/>
        <v>5.2631578947369166E-3</v>
      </c>
      <c r="T127" s="25">
        <f t="shared" si="32"/>
        <v>2.7347966894566474E-2</v>
      </c>
      <c r="U127" s="25">
        <f t="shared" si="33"/>
        <v>5.6426332288401614E-3</v>
      </c>
      <c r="V127" s="25">
        <f t="shared" si="34"/>
        <v>-2.0491803278689302E-3</v>
      </c>
      <c r="W127" s="25">
        <f t="shared" si="35"/>
        <v>-5.5384615384615737E-3</v>
      </c>
      <c r="X127" s="25">
        <f t="shared" si="36"/>
        <v>1.4603174603174675E-2</v>
      </c>
    </row>
    <row r="128" spans="1:24">
      <c r="A128" t="s">
        <v>30</v>
      </c>
      <c r="B128">
        <v>2020</v>
      </c>
      <c r="C128" t="s">
        <v>46</v>
      </c>
      <c r="D128" t="s">
        <v>203</v>
      </c>
      <c r="E128" s="51">
        <f t="shared" si="37"/>
        <v>44166</v>
      </c>
      <c r="F128">
        <v>144.6</v>
      </c>
      <c r="G128">
        <v>188.5</v>
      </c>
      <c r="H128">
        <v>154</v>
      </c>
      <c r="I128">
        <v>145.9</v>
      </c>
      <c r="J128">
        <v>225.2</v>
      </c>
      <c r="K128">
        <v>153.4</v>
      </c>
      <c r="L128">
        <f t="shared" si="38"/>
        <v>858.2</v>
      </c>
      <c r="M128">
        <v>161.6</v>
      </c>
      <c r="N128">
        <v>146.4</v>
      </c>
      <c r="O128">
        <v>162.9</v>
      </c>
      <c r="P128">
        <v>160.69999999999999</v>
      </c>
      <c r="R128" t="s">
        <v>203</v>
      </c>
      <c r="S128" s="25">
        <f t="shared" si="31"/>
        <v>3.9267015706805908E-3</v>
      </c>
      <c r="T128" s="25">
        <f t="shared" si="32"/>
        <v>1.9848219497957333E-3</v>
      </c>
      <c r="U128" s="25">
        <f t="shared" si="33"/>
        <v>7.4812967581046668E-3</v>
      </c>
      <c r="V128" s="25">
        <f t="shared" si="34"/>
        <v>2.0533880903491537E-3</v>
      </c>
      <c r="W128" s="25">
        <f t="shared" si="35"/>
        <v>8.0445544554456159E-3</v>
      </c>
      <c r="X128" s="25">
        <f t="shared" si="36"/>
        <v>5.6320400500624356E-3</v>
      </c>
    </row>
    <row r="129" spans="1:24">
      <c r="A129" t="s">
        <v>30</v>
      </c>
      <c r="B129">
        <v>2021</v>
      </c>
      <c r="C129" t="s">
        <v>31</v>
      </c>
      <c r="D129" t="s">
        <v>204</v>
      </c>
      <c r="E129" s="51">
        <f t="shared" si="37"/>
        <v>44197</v>
      </c>
      <c r="F129">
        <v>143.4</v>
      </c>
      <c r="G129">
        <v>187.5</v>
      </c>
      <c r="H129">
        <v>154</v>
      </c>
      <c r="I129">
        <v>147</v>
      </c>
      <c r="J129">
        <v>187.8</v>
      </c>
      <c r="K129">
        <v>153.9</v>
      </c>
      <c r="L129">
        <f t="shared" si="38"/>
        <v>819.7</v>
      </c>
      <c r="M129">
        <v>162.5</v>
      </c>
      <c r="N129">
        <v>147.5</v>
      </c>
      <c r="O129">
        <v>163.5</v>
      </c>
      <c r="P129">
        <v>158.5</v>
      </c>
      <c r="R129" t="s">
        <v>204</v>
      </c>
      <c r="S129" s="25">
        <f t="shared" si="31"/>
        <v>3.2594524119947846E-3</v>
      </c>
      <c r="T129" s="25">
        <f t="shared" si="32"/>
        <v>-4.4861337683523649E-2</v>
      </c>
      <c r="U129" s="25">
        <f t="shared" si="33"/>
        <v>5.5693069306931046E-3</v>
      </c>
      <c r="V129" s="25">
        <f t="shared" si="34"/>
        <v>7.513661202185753E-3</v>
      </c>
      <c r="W129" s="25">
        <f t="shared" si="35"/>
        <v>3.6832412523019908E-3</v>
      </c>
      <c r="X129" s="25">
        <f t="shared" si="36"/>
        <v>-1.3690105787181012E-2</v>
      </c>
    </row>
    <row r="130" spans="1:24">
      <c r="A130" t="s">
        <v>30</v>
      </c>
      <c r="B130">
        <v>2021</v>
      </c>
      <c r="C130" t="s">
        <v>35</v>
      </c>
      <c r="D130" t="s">
        <v>205</v>
      </c>
      <c r="E130" s="51">
        <f t="shared" si="37"/>
        <v>44228</v>
      </c>
      <c r="F130">
        <v>142.80000000000001</v>
      </c>
      <c r="G130">
        <v>184</v>
      </c>
      <c r="H130">
        <v>154.4</v>
      </c>
      <c r="I130">
        <v>147.80000000000001</v>
      </c>
      <c r="J130">
        <v>149.69999999999999</v>
      </c>
      <c r="K130">
        <v>154.80000000000001</v>
      </c>
      <c r="L130">
        <f t="shared" si="38"/>
        <v>778.7</v>
      </c>
      <c r="M130">
        <v>164.3</v>
      </c>
      <c r="N130">
        <v>150.19999999999999</v>
      </c>
      <c r="O130">
        <v>163.6</v>
      </c>
      <c r="P130">
        <v>156.69999999999999</v>
      </c>
      <c r="R130" t="s">
        <v>205</v>
      </c>
      <c r="S130" s="25">
        <f t="shared" si="31"/>
        <v>5.847953216374306E-3</v>
      </c>
      <c r="T130" s="25">
        <f t="shared" si="32"/>
        <v>-5.0018299377821152E-2</v>
      </c>
      <c r="U130" s="25">
        <f t="shared" si="33"/>
        <v>1.1076923076923147E-2</v>
      </c>
      <c r="V130" s="25">
        <f t="shared" si="34"/>
        <v>1.8305084745762635E-2</v>
      </c>
      <c r="W130" s="25">
        <f t="shared" si="35"/>
        <v>6.1162079510699891E-4</v>
      </c>
      <c r="X130" s="25">
        <f t="shared" si="36"/>
        <v>-1.135646687697168E-2</v>
      </c>
    </row>
    <row r="131" spans="1:24">
      <c r="A131" t="s">
        <v>30</v>
      </c>
      <c r="B131">
        <v>2021</v>
      </c>
      <c r="C131" t="s">
        <v>36</v>
      </c>
      <c r="D131" t="s">
        <v>206</v>
      </c>
      <c r="E131" s="51">
        <f t="shared" si="37"/>
        <v>44256</v>
      </c>
      <c r="F131">
        <v>142.5</v>
      </c>
      <c r="G131">
        <v>189.4</v>
      </c>
      <c r="H131">
        <v>154.5</v>
      </c>
      <c r="I131">
        <v>150.5</v>
      </c>
      <c r="J131">
        <v>141</v>
      </c>
      <c r="K131">
        <v>154.80000000000001</v>
      </c>
      <c r="L131">
        <f t="shared" si="38"/>
        <v>777.9</v>
      </c>
      <c r="M131">
        <v>164.6</v>
      </c>
      <c r="N131">
        <v>151.30000000000001</v>
      </c>
      <c r="O131">
        <v>163.80000000000001</v>
      </c>
      <c r="P131">
        <v>156.69999999999999</v>
      </c>
      <c r="R131" t="s">
        <v>206</v>
      </c>
      <c r="S131" s="25">
        <f t="shared" si="31"/>
        <v>0</v>
      </c>
      <c r="T131" s="25">
        <f t="shared" si="32"/>
        <v>-1.027353281109629E-3</v>
      </c>
      <c r="U131" s="25">
        <f t="shared" si="33"/>
        <v>1.8259281801581433E-3</v>
      </c>
      <c r="V131" s="25">
        <f t="shared" si="34"/>
        <v>7.3235685752331744E-3</v>
      </c>
      <c r="W131" s="25">
        <f t="shared" si="35"/>
        <v>1.2224938875306666E-3</v>
      </c>
      <c r="X131" s="25">
        <f t="shared" si="36"/>
        <v>0</v>
      </c>
    </row>
    <row r="132" spans="1:24">
      <c r="A132" t="s">
        <v>30</v>
      </c>
      <c r="B132">
        <v>2021</v>
      </c>
      <c r="C132" t="s">
        <v>37</v>
      </c>
      <c r="D132" t="s">
        <v>207</v>
      </c>
      <c r="E132" s="51">
        <f t="shared" si="37"/>
        <v>44287</v>
      </c>
      <c r="F132">
        <v>142.69999999999999</v>
      </c>
      <c r="G132">
        <v>195.5</v>
      </c>
      <c r="H132">
        <v>155</v>
      </c>
      <c r="I132">
        <v>160.6</v>
      </c>
      <c r="J132">
        <v>135.1</v>
      </c>
      <c r="K132">
        <v>155.5</v>
      </c>
      <c r="L132">
        <f t="shared" si="38"/>
        <v>788.9</v>
      </c>
      <c r="M132">
        <v>165.3</v>
      </c>
      <c r="N132">
        <v>151.69999999999999</v>
      </c>
      <c r="O132">
        <v>164.1</v>
      </c>
      <c r="P132">
        <v>157.6</v>
      </c>
      <c r="R132" t="s">
        <v>207</v>
      </c>
      <c r="S132" s="25">
        <f t="shared" si="31"/>
        <v>4.5219638242893316E-3</v>
      </c>
      <c r="T132" s="25">
        <f t="shared" si="32"/>
        <v>1.4140635043064662E-2</v>
      </c>
      <c r="U132" s="25">
        <f t="shared" si="33"/>
        <v>4.2527339003646239E-3</v>
      </c>
      <c r="V132" s="25">
        <f t="shared" si="34"/>
        <v>2.6437541308656789E-3</v>
      </c>
      <c r="W132" s="25">
        <f t="shared" si="35"/>
        <v>1.8315018315017272E-3</v>
      </c>
      <c r="X132" s="25">
        <f t="shared" si="36"/>
        <v>5.7434588385450267E-3</v>
      </c>
    </row>
    <row r="133" spans="1:24">
      <c r="A133" t="s">
        <v>30</v>
      </c>
      <c r="B133">
        <v>2021</v>
      </c>
      <c r="C133" t="s">
        <v>38</v>
      </c>
      <c r="D133" t="s">
        <v>208</v>
      </c>
      <c r="E133" s="51">
        <f t="shared" si="37"/>
        <v>44317</v>
      </c>
      <c r="F133">
        <v>145.1</v>
      </c>
      <c r="G133">
        <v>198.5</v>
      </c>
      <c r="H133">
        <v>155.80000000000001</v>
      </c>
      <c r="I133">
        <v>162.30000000000001</v>
      </c>
      <c r="J133">
        <v>138.4</v>
      </c>
      <c r="K133">
        <v>158.80000000000001</v>
      </c>
      <c r="L133">
        <f t="shared" si="38"/>
        <v>800.1</v>
      </c>
      <c r="M133">
        <v>169.1</v>
      </c>
      <c r="N133">
        <v>153.19999999999999</v>
      </c>
      <c r="O133">
        <v>167.6</v>
      </c>
      <c r="P133">
        <v>161.1</v>
      </c>
      <c r="R133" t="s">
        <v>208</v>
      </c>
      <c r="S133" s="25">
        <f t="shared" si="31"/>
        <v>2.1221864951768563E-2</v>
      </c>
      <c r="T133" s="25">
        <f t="shared" si="32"/>
        <v>1.4196983141082578E-2</v>
      </c>
      <c r="U133" s="25">
        <f t="shared" si="33"/>
        <v>2.2988505747126332E-2</v>
      </c>
      <c r="V133" s="25">
        <f t="shared" si="34"/>
        <v>9.8879367172050106E-3</v>
      </c>
      <c r="W133" s="25">
        <f t="shared" si="35"/>
        <v>2.132845825716027E-2</v>
      </c>
      <c r="X133" s="25">
        <f t="shared" si="36"/>
        <v>2.2208121827411168E-2</v>
      </c>
    </row>
    <row r="134" spans="1:24">
      <c r="A134" t="s">
        <v>30</v>
      </c>
      <c r="B134">
        <v>2021</v>
      </c>
      <c r="C134" t="s">
        <v>39</v>
      </c>
      <c r="D134" t="s">
        <v>209</v>
      </c>
      <c r="E134" s="51">
        <f t="shared" si="37"/>
        <v>44348</v>
      </c>
      <c r="F134">
        <v>145.6</v>
      </c>
      <c r="G134">
        <v>200.1</v>
      </c>
      <c r="H134">
        <v>156.1</v>
      </c>
      <c r="I134">
        <v>158.6</v>
      </c>
      <c r="J134">
        <v>144.69999999999999</v>
      </c>
      <c r="K134">
        <v>159.19999999999999</v>
      </c>
      <c r="L134">
        <f t="shared" si="38"/>
        <v>805.09999999999991</v>
      </c>
      <c r="M134">
        <v>169.7</v>
      </c>
      <c r="N134">
        <v>154.19999999999999</v>
      </c>
      <c r="O134">
        <v>166.8</v>
      </c>
      <c r="P134">
        <v>162.1</v>
      </c>
      <c r="R134" t="s">
        <v>209</v>
      </c>
      <c r="S134" s="25">
        <f t="shared" si="31"/>
        <v>2.5188916876572875E-3</v>
      </c>
      <c r="T134" s="25">
        <f t="shared" si="32"/>
        <v>6.2492188476439021E-3</v>
      </c>
      <c r="U134" s="25">
        <f t="shared" si="33"/>
        <v>3.548196333530422E-3</v>
      </c>
      <c r="V134" s="25">
        <f t="shared" si="34"/>
        <v>6.5274151436031337E-3</v>
      </c>
      <c r="W134" s="25">
        <f t="shared" si="35"/>
        <v>-4.7732696897373689E-3</v>
      </c>
      <c r="X134" s="25">
        <f t="shared" si="36"/>
        <v>6.2073246430788334E-3</v>
      </c>
    </row>
    <row r="135" spans="1:24">
      <c r="A135" t="s">
        <v>30</v>
      </c>
      <c r="B135">
        <v>2021</v>
      </c>
      <c r="C135" t="s">
        <v>40</v>
      </c>
      <c r="D135" t="s">
        <v>210</v>
      </c>
      <c r="E135" s="51">
        <f t="shared" si="37"/>
        <v>44378</v>
      </c>
      <c r="F135">
        <v>145.1</v>
      </c>
      <c r="G135">
        <v>204.5</v>
      </c>
      <c r="H135">
        <v>157.1</v>
      </c>
      <c r="I135">
        <v>157.69999999999999</v>
      </c>
      <c r="J135">
        <v>152.80000000000001</v>
      </c>
      <c r="K135">
        <v>160.30000000000001</v>
      </c>
      <c r="L135">
        <f t="shared" si="38"/>
        <v>817.2</v>
      </c>
      <c r="M135">
        <v>170.4</v>
      </c>
      <c r="N135">
        <v>157.1</v>
      </c>
      <c r="O135">
        <v>167.2</v>
      </c>
      <c r="P135">
        <v>163.19999999999999</v>
      </c>
      <c r="R135" t="s">
        <v>210</v>
      </c>
      <c r="S135" s="25">
        <f t="shared" ref="S135:S198" si="39">(K135-K134)/K134</f>
        <v>6.9095477386936109E-3</v>
      </c>
      <c r="T135" s="25">
        <f t="shared" ref="T135:T198" si="40">(L135-L134)/L134</f>
        <v>1.5029188920631148E-2</v>
      </c>
      <c r="U135" s="25">
        <f t="shared" ref="U135:U198" si="41">(M135-M134)/M134</f>
        <v>4.1249263406011611E-3</v>
      </c>
      <c r="V135" s="25">
        <f t="shared" ref="V135:V198" si="42">(N135-N134)/N134</f>
        <v>1.8806744487678377E-2</v>
      </c>
      <c r="W135" s="25">
        <f t="shared" ref="W135:W198" si="43">(O135-O134)/O134</f>
        <v>2.3980815347720459E-3</v>
      </c>
      <c r="X135" s="25">
        <f t="shared" ref="X135:X198" si="44">(P135-P134)/P134</f>
        <v>6.7859346082664671E-3</v>
      </c>
    </row>
    <row r="136" spans="1:24">
      <c r="A136" t="s">
        <v>30</v>
      </c>
      <c r="B136">
        <v>2021</v>
      </c>
      <c r="C136" t="s">
        <v>41</v>
      </c>
      <c r="D136" t="s">
        <v>211</v>
      </c>
      <c r="E136" s="51">
        <f t="shared" si="37"/>
        <v>44409</v>
      </c>
      <c r="F136">
        <v>144.9</v>
      </c>
      <c r="G136">
        <v>202.3</v>
      </c>
      <c r="H136">
        <v>157.5</v>
      </c>
      <c r="I136">
        <v>155.69999999999999</v>
      </c>
      <c r="J136">
        <v>153.9</v>
      </c>
      <c r="K136">
        <v>160.9</v>
      </c>
      <c r="L136">
        <f t="shared" si="38"/>
        <v>814.30000000000007</v>
      </c>
      <c r="M136">
        <v>171.1</v>
      </c>
      <c r="N136">
        <v>157.69999999999999</v>
      </c>
      <c r="O136">
        <v>167.5</v>
      </c>
      <c r="P136">
        <v>163.6</v>
      </c>
      <c r="R136" t="s">
        <v>211</v>
      </c>
      <c r="S136" s="25">
        <f t="shared" si="39"/>
        <v>3.742981908920738E-3</v>
      </c>
      <c r="T136" s="25">
        <f t="shared" si="40"/>
        <v>-3.5487028879099083E-3</v>
      </c>
      <c r="U136" s="25">
        <f t="shared" si="41"/>
        <v>4.1079812206572105E-3</v>
      </c>
      <c r="V136" s="25">
        <f t="shared" si="42"/>
        <v>3.8192234245703013E-3</v>
      </c>
      <c r="W136" s="25">
        <f t="shared" si="43"/>
        <v>1.7942583732058098E-3</v>
      </c>
      <c r="X136" s="25">
        <f t="shared" si="44"/>
        <v>2.4509803921568978E-3</v>
      </c>
    </row>
    <row r="137" spans="1:24">
      <c r="A137" t="s">
        <v>30</v>
      </c>
      <c r="B137">
        <v>2021</v>
      </c>
      <c r="C137" t="s">
        <v>42</v>
      </c>
      <c r="D137" t="s">
        <v>212</v>
      </c>
      <c r="E137" s="51">
        <f t="shared" si="37"/>
        <v>44440</v>
      </c>
      <c r="F137">
        <v>145.4</v>
      </c>
      <c r="G137">
        <v>202.1</v>
      </c>
      <c r="H137">
        <v>158</v>
      </c>
      <c r="I137">
        <v>152.69999999999999</v>
      </c>
      <c r="J137">
        <v>151.4</v>
      </c>
      <c r="K137">
        <v>161.30000000000001</v>
      </c>
      <c r="L137">
        <f t="shared" si="38"/>
        <v>809.6</v>
      </c>
      <c r="M137">
        <v>171.9</v>
      </c>
      <c r="N137">
        <v>157.80000000000001</v>
      </c>
      <c r="O137">
        <v>168.5</v>
      </c>
      <c r="P137">
        <v>164</v>
      </c>
      <c r="R137" t="s">
        <v>212</v>
      </c>
      <c r="S137" s="25">
        <f t="shared" si="39"/>
        <v>2.4860161591050696E-3</v>
      </c>
      <c r="T137" s="25">
        <f t="shared" si="40"/>
        <v>-5.7718285644112058E-3</v>
      </c>
      <c r="U137" s="25">
        <f t="shared" si="41"/>
        <v>4.6756282875512062E-3</v>
      </c>
      <c r="V137" s="25">
        <f t="shared" si="42"/>
        <v>6.3411540900458301E-4</v>
      </c>
      <c r="W137" s="25">
        <f t="shared" si="43"/>
        <v>5.9701492537313433E-3</v>
      </c>
      <c r="X137" s="25">
        <f t="shared" si="44"/>
        <v>2.4449877750611594E-3</v>
      </c>
    </row>
    <row r="138" spans="1:24">
      <c r="A138" t="s">
        <v>30</v>
      </c>
      <c r="B138">
        <v>2021</v>
      </c>
      <c r="C138" t="s">
        <v>43</v>
      </c>
      <c r="D138" t="s">
        <v>213</v>
      </c>
      <c r="E138" s="51">
        <f t="shared" si="37"/>
        <v>44470</v>
      </c>
      <c r="F138">
        <v>146.1</v>
      </c>
      <c r="G138">
        <v>202.5</v>
      </c>
      <c r="H138">
        <v>158.4</v>
      </c>
      <c r="I138">
        <v>152.6</v>
      </c>
      <c r="J138">
        <v>170.4</v>
      </c>
      <c r="K138">
        <v>162</v>
      </c>
      <c r="L138">
        <f t="shared" si="38"/>
        <v>830</v>
      </c>
      <c r="M138">
        <v>172.5</v>
      </c>
      <c r="N138">
        <v>159.5</v>
      </c>
      <c r="O138">
        <v>169</v>
      </c>
      <c r="P138">
        <v>166.3</v>
      </c>
      <c r="R138" t="s">
        <v>213</v>
      </c>
      <c r="S138" s="25">
        <f t="shared" si="39"/>
        <v>4.3397396156229914E-3</v>
      </c>
      <c r="T138" s="25">
        <f t="shared" si="40"/>
        <v>2.5197628458497996E-2</v>
      </c>
      <c r="U138" s="25">
        <f t="shared" si="41"/>
        <v>3.4904013961605251E-3</v>
      </c>
      <c r="V138" s="25">
        <f t="shared" si="42"/>
        <v>1.0773130544993591E-2</v>
      </c>
      <c r="W138" s="25">
        <f t="shared" si="43"/>
        <v>2.967359050445104E-3</v>
      </c>
      <c r="X138" s="25">
        <f t="shared" si="44"/>
        <v>1.4024390243902509E-2</v>
      </c>
    </row>
    <row r="139" spans="1:24">
      <c r="A139" t="s">
        <v>30</v>
      </c>
      <c r="B139">
        <v>2021</v>
      </c>
      <c r="C139" t="s">
        <v>45</v>
      </c>
      <c r="D139" t="s">
        <v>214</v>
      </c>
      <c r="E139" s="51">
        <f t="shared" si="37"/>
        <v>44501</v>
      </c>
      <c r="F139">
        <v>146.9</v>
      </c>
      <c r="G139">
        <v>199.8</v>
      </c>
      <c r="H139">
        <v>159.1</v>
      </c>
      <c r="I139">
        <v>153.19999999999999</v>
      </c>
      <c r="J139">
        <v>183.9</v>
      </c>
      <c r="K139">
        <v>162.9</v>
      </c>
      <c r="L139">
        <f t="shared" si="38"/>
        <v>842.9</v>
      </c>
      <c r="M139">
        <v>173.4</v>
      </c>
      <c r="N139">
        <v>158.9</v>
      </c>
      <c r="O139">
        <v>169.3</v>
      </c>
      <c r="P139">
        <v>167.6</v>
      </c>
      <c r="R139" t="s">
        <v>214</v>
      </c>
      <c r="S139" s="25">
        <f t="shared" si="39"/>
        <v>5.5555555555555905E-3</v>
      </c>
      <c r="T139" s="25">
        <f t="shared" si="40"/>
        <v>1.5542168674698768E-2</v>
      </c>
      <c r="U139" s="25">
        <f t="shared" si="41"/>
        <v>5.2173913043478595E-3</v>
      </c>
      <c r="V139" s="25">
        <f t="shared" si="42"/>
        <v>-3.7617554858933814E-3</v>
      </c>
      <c r="W139" s="25">
        <f t="shared" si="43"/>
        <v>1.7751479289941502E-3</v>
      </c>
      <c r="X139" s="25">
        <f t="shared" si="44"/>
        <v>7.8171978352374188E-3</v>
      </c>
    </row>
    <row r="140" spans="1:24">
      <c r="A140" t="s">
        <v>30</v>
      </c>
      <c r="B140">
        <v>2021</v>
      </c>
      <c r="C140" t="s">
        <v>46</v>
      </c>
      <c r="D140" t="s">
        <v>215</v>
      </c>
      <c r="E140" s="51">
        <f t="shared" si="37"/>
        <v>44531</v>
      </c>
      <c r="F140">
        <v>147.4</v>
      </c>
      <c r="G140">
        <v>197</v>
      </c>
      <c r="H140">
        <v>159.80000000000001</v>
      </c>
      <c r="I140">
        <v>152</v>
      </c>
      <c r="J140">
        <v>172.3</v>
      </c>
      <c r="K140">
        <v>163.9</v>
      </c>
      <c r="L140">
        <f t="shared" si="38"/>
        <v>828.5</v>
      </c>
      <c r="M140">
        <v>174</v>
      </c>
      <c r="N140">
        <v>160.1</v>
      </c>
      <c r="O140">
        <v>169.7</v>
      </c>
      <c r="P140">
        <v>167</v>
      </c>
      <c r="R140" t="s">
        <v>215</v>
      </c>
      <c r="S140" s="25">
        <f t="shared" si="39"/>
        <v>6.1387354205033762E-3</v>
      </c>
      <c r="T140" s="25">
        <f t="shared" si="40"/>
        <v>-1.7083877090995347E-2</v>
      </c>
      <c r="U140" s="25">
        <f t="shared" si="41"/>
        <v>3.4602076124567146E-3</v>
      </c>
      <c r="V140" s="25">
        <f t="shared" si="42"/>
        <v>7.551919446192502E-3</v>
      </c>
      <c r="W140" s="25">
        <f t="shared" si="43"/>
        <v>2.3626698168929547E-3</v>
      </c>
      <c r="X140" s="25">
        <f t="shared" si="44"/>
        <v>-3.579952267303069E-3</v>
      </c>
    </row>
    <row r="141" spans="1:24">
      <c r="A141" t="s">
        <v>30</v>
      </c>
      <c r="B141">
        <v>2022</v>
      </c>
      <c r="C141" t="s">
        <v>31</v>
      </c>
      <c r="D141" t="s">
        <v>216</v>
      </c>
      <c r="E141" s="51">
        <f t="shared" si="37"/>
        <v>44562</v>
      </c>
      <c r="F141">
        <v>148.30000000000001</v>
      </c>
      <c r="G141">
        <v>196.9</v>
      </c>
      <c r="H141">
        <v>160.5</v>
      </c>
      <c r="I141">
        <v>151.19999999999999</v>
      </c>
      <c r="J141">
        <v>159.19999999999999</v>
      </c>
      <c r="K141">
        <v>164.9</v>
      </c>
      <c r="L141">
        <f t="shared" si="38"/>
        <v>816.10000000000014</v>
      </c>
      <c r="M141">
        <v>174.7</v>
      </c>
      <c r="N141">
        <v>160.80000000000001</v>
      </c>
      <c r="O141">
        <v>169.9</v>
      </c>
      <c r="P141">
        <v>166.4</v>
      </c>
      <c r="R141" t="s">
        <v>216</v>
      </c>
      <c r="S141" s="25">
        <f t="shared" si="39"/>
        <v>6.1012812690665035E-3</v>
      </c>
      <c r="T141" s="25">
        <f t="shared" si="40"/>
        <v>-1.4966807483403576E-2</v>
      </c>
      <c r="U141" s="25">
        <f t="shared" si="41"/>
        <v>4.0229885057470613E-3</v>
      </c>
      <c r="V141" s="25">
        <f t="shared" si="42"/>
        <v>4.3722673329170333E-3</v>
      </c>
      <c r="W141" s="25">
        <f t="shared" si="43"/>
        <v>1.1785503830289751E-3</v>
      </c>
      <c r="X141" s="25">
        <f t="shared" si="44"/>
        <v>-3.5928143712574512E-3</v>
      </c>
    </row>
    <row r="142" spans="1:24">
      <c r="A142" t="s">
        <v>30</v>
      </c>
      <c r="B142">
        <v>2022</v>
      </c>
      <c r="C142" t="s">
        <v>35</v>
      </c>
      <c r="D142" t="s">
        <v>217</v>
      </c>
      <c r="E142" s="51">
        <f t="shared" si="37"/>
        <v>44593</v>
      </c>
      <c r="F142">
        <v>148.80000000000001</v>
      </c>
      <c r="G142">
        <v>198.1</v>
      </c>
      <c r="H142">
        <v>160.69999999999999</v>
      </c>
      <c r="I142">
        <v>151.4</v>
      </c>
      <c r="J142">
        <v>155.19999999999999</v>
      </c>
      <c r="K142">
        <v>165.7</v>
      </c>
      <c r="L142">
        <f t="shared" si="38"/>
        <v>814.2</v>
      </c>
      <c r="M142">
        <v>175.3</v>
      </c>
      <c r="N142">
        <v>161.19999999999999</v>
      </c>
      <c r="O142">
        <v>170.3</v>
      </c>
      <c r="P142">
        <v>166.7</v>
      </c>
      <c r="R142" t="s">
        <v>217</v>
      </c>
      <c r="S142" s="25">
        <f t="shared" si="39"/>
        <v>4.8514251061248202E-3</v>
      </c>
      <c r="T142" s="25">
        <f t="shared" si="40"/>
        <v>-2.3281460605319086E-3</v>
      </c>
      <c r="U142" s="25">
        <f t="shared" si="41"/>
        <v>3.4344590726961806E-3</v>
      </c>
      <c r="V142" s="25">
        <f t="shared" si="42"/>
        <v>2.4875621890545849E-3</v>
      </c>
      <c r="W142" s="25">
        <f t="shared" si="43"/>
        <v>2.3543260741613046E-3</v>
      </c>
      <c r="X142" s="25">
        <f t="shared" si="44"/>
        <v>1.8028846153845129E-3</v>
      </c>
    </row>
    <row r="143" spans="1:24">
      <c r="A143" t="s">
        <v>30</v>
      </c>
      <c r="B143">
        <v>2022</v>
      </c>
      <c r="C143" t="s">
        <v>36</v>
      </c>
      <c r="D143" t="s">
        <v>218</v>
      </c>
      <c r="E143" s="51">
        <f t="shared" si="37"/>
        <v>44621</v>
      </c>
      <c r="F143">
        <v>150.19999999999999</v>
      </c>
      <c r="G143">
        <v>208</v>
      </c>
      <c r="H143">
        <v>162</v>
      </c>
      <c r="I143">
        <v>155.9</v>
      </c>
      <c r="J143">
        <v>155.80000000000001</v>
      </c>
      <c r="K143">
        <v>166.5</v>
      </c>
      <c r="L143">
        <f t="shared" si="38"/>
        <v>831.90000000000009</v>
      </c>
      <c r="M143">
        <v>176</v>
      </c>
      <c r="N143">
        <v>162</v>
      </c>
      <c r="O143">
        <v>170.6</v>
      </c>
      <c r="P143">
        <v>168.7</v>
      </c>
      <c r="R143" t="s">
        <v>218</v>
      </c>
      <c r="S143" s="25">
        <f t="shared" si="39"/>
        <v>4.8280024140012756E-3</v>
      </c>
      <c r="T143" s="25">
        <f t="shared" si="40"/>
        <v>2.1739130434782664E-2</v>
      </c>
      <c r="U143" s="25">
        <f t="shared" si="41"/>
        <v>3.9931545921277154E-3</v>
      </c>
      <c r="V143" s="25">
        <f t="shared" si="42"/>
        <v>4.9627791563276145E-3</v>
      </c>
      <c r="W143" s="25">
        <f t="shared" si="43"/>
        <v>1.7615971814444094E-3</v>
      </c>
      <c r="X143" s="25">
        <f t="shared" si="44"/>
        <v>1.199760047990402E-2</v>
      </c>
    </row>
    <row r="144" spans="1:24">
      <c r="A144" t="s">
        <v>30</v>
      </c>
      <c r="B144">
        <v>2022</v>
      </c>
      <c r="C144" t="s">
        <v>37</v>
      </c>
      <c r="D144" t="s">
        <v>219</v>
      </c>
      <c r="E144" s="51">
        <f t="shared" si="37"/>
        <v>44652</v>
      </c>
      <c r="F144">
        <v>151.80000000000001</v>
      </c>
      <c r="G144">
        <v>209.7</v>
      </c>
      <c r="H144">
        <v>163.80000000000001</v>
      </c>
      <c r="I144">
        <v>169.7</v>
      </c>
      <c r="J144">
        <v>153.6</v>
      </c>
      <c r="K144">
        <v>167.7</v>
      </c>
      <c r="L144">
        <f t="shared" si="38"/>
        <v>848.6</v>
      </c>
      <c r="M144">
        <v>177</v>
      </c>
      <c r="N144">
        <v>166.2</v>
      </c>
      <c r="O144">
        <v>170.9</v>
      </c>
      <c r="P144">
        <v>170.8</v>
      </c>
      <c r="R144" t="s">
        <v>219</v>
      </c>
      <c r="S144" s="25">
        <f t="shared" si="39"/>
        <v>7.2072072072071388E-3</v>
      </c>
      <c r="T144" s="25">
        <f t="shared" si="40"/>
        <v>2.0074528188484108E-2</v>
      </c>
      <c r="U144" s="25">
        <f t="shared" si="41"/>
        <v>5.681818181818182E-3</v>
      </c>
      <c r="V144" s="25">
        <f t="shared" si="42"/>
        <v>2.5925925925925856E-2</v>
      </c>
      <c r="W144" s="25">
        <f t="shared" si="43"/>
        <v>1.7584994138335954E-3</v>
      </c>
      <c r="X144" s="25">
        <f t="shared" si="44"/>
        <v>1.2448132780083124E-2</v>
      </c>
    </row>
    <row r="145" spans="1:24">
      <c r="A145" t="s">
        <v>30</v>
      </c>
      <c r="B145">
        <v>2022</v>
      </c>
      <c r="C145" t="s">
        <v>38</v>
      </c>
      <c r="D145" t="s">
        <v>220</v>
      </c>
      <c r="E145" s="51">
        <f t="shared" si="37"/>
        <v>44682</v>
      </c>
      <c r="F145">
        <v>152.9</v>
      </c>
      <c r="G145">
        <v>214.7</v>
      </c>
      <c r="H145">
        <v>164.6</v>
      </c>
      <c r="I145">
        <v>168</v>
      </c>
      <c r="J145">
        <v>160.4</v>
      </c>
      <c r="K145">
        <v>168.9</v>
      </c>
      <c r="L145">
        <f t="shared" si="38"/>
        <v>860.6</v>
      </c>
      <c r="M145">
        <v>177.7</v>
      </c>
      <c r="N145">
        <v>167.1</v>
      </c>
      <c r="O145">
        <v>171.8</v>
      </c>
      <c r="P145">
        <v>172.5</v>
      </c>
      <c r="R145" t="s">
        <v>220</v>
      </c>
      <c r="S145" s="25">
        <f t="shared" si="39"/>
        <v>7.1556350626119092E-3</v>
      </c>
      <c r="T145" s="25">
        <f t="shared" si="40"/>
        <v>1.4140938015555032E-2</v>
      </c>
      <c r="U145" s="25">
        <f t="shared" si="41"/>
        <v>3.9548022598869413E-3</v>
      </c>
      <c r="V145" s="25">
        <f t="shared" si="42"/>
        <v>5.4151624548736807E-3</v>
      </c>
      <c r="W145" s="25">
        <f t="shared" si="43"/>
        <v>5.2662375658280025E-3</v>
      </c>
      <c r="X145" s="25">
        <f t="shared" si="44"/>
        <v>9.9531615925057878E-3</v>
      </c>
    </row>
    <row r="146" spans="1:24">
      <c r="A146" t="s">
        <v>30</v>
      </c>
      <c r="B146">
        <v>2022</v>
      </c>
      <c r="C146" t="s">
        <v>39</v>
      </c>
      <c r="D146" t="s">
        <v>221</v>
      </c>
      <c r="E146" s="51">
        <f t="shared" si="37"/>
        <v>44713</v>
      </c>
      <c r="F146">
        <v>153.80000000000001</v>
      </c>
      <c r="G146">
        <v>217.2</v>
      </c>
      <c r="H146">
        <v>165.4</v>
      </c>
      <c r="I146">
        <v>165.8</v>
      </c>
      <c r="J146">
        <v>167.3</v>
      </c>
      <c r="K146">
        <v>170.3</v>
      </c>
      <c r="L146">
        <f t="shared" si="38"/>
        <v>869.5</v>
      </c>
      <c r="M146">
        <v>178.2</v>
      </c>
      <c r="N146">
        <v>165.5</v>
      </c>
      <c r="O146">
        <v>172.6</v>
      </c>
      <c r="P146">
        <v>173.6</v>
      </c>
      <c r="R146" t="s">
        <v>221</v>
      </c>
      <c r="S146" s="25">
        <f t="shared" si="39"/>
        <v>8.28892835997635E-3</v>
      </c>
      <c r="T146" s="25">
        <f t="shared" si="40"/>
        <v>1.0341622124099439E-2</v>
      </c>
      <c r="U146" s="25">
        <f t="shared" si="41"/>
        <v>2.8137310073157009E-3</v>
      </c>
      <c r="V146" s="25">
        <f t="shared" si="42"/>
        <v>-9.5751047277079261E-3</v>
      </c>
      <c r="W146" s="25">
        <f t="shared" si="43"/>
        <v>4.6565774155994345E-3</v>
      </c>
      <c r="X146" s="25">
        <f t="shared" si="44"/>
        <v>6.3768115942028653E-3</v>
      </c>
    </row>
    <row r="147" spans="1:24">
      <c r="A147" t="s">
        <v>30</v>
      </c>
      <c r="B147">
        <v>2022</v>
      </c>
      <c r="C147" t="s">
        <v>40</v>
      </c>
      <c r="D147" t="s">
        <v>222</v>
      </c>
      <c r="E147" s="51">
        <f t="shared" si="37"/>
        <v>44743</v>
      </c>
      <c r="F147">
        <v>155.19999999999999</v>
      </c>
      <c r="G147">
        <v>210.8</v>
      </c>
      <c r="H147">
        <v>166.3</v>
      </c>
      <c r="I147">
        <v>169.6</v>
      </c>
      <c r="J147">
        <v>168.6</v>
      </c>
      <c r="K147">
        <v>171.3</v>
      </c>
      <c r="L147">
        <f t="shared" si="38"/>
        <v>870.5</v>
      </c>
      <c r="M147">
        <v>178.8</v>
      </c>
      <c r="N147">
        <v>166.3</v>
      </c>
      <c r="O147">
        <v>174.7</v>
      </c>
      <c r="P147">
        <v>174.3</v>
      </c>
      <c r="R147" t="s">
        <v>222</v>
      </c>
      <c r="S147" s="25">
        <f t="shared" si="39"/>
        <v>5.8719906048150319E-3</v>
      </c>
      <c r="T147" s="25">
        <f t="shared" si="40"/>
        <v>1.1500862564692352E-3</v>
      </c>
      <c r="U147" s="25">
        <f t="shared" si="41"/>
        <v>3.3670033670034948E-3</v>
      </c>
      <c r="V147" s="25">
        <f t="shared" si="42"/>
        <v>4.8338368580061108E-3</v>
      </c>
      <c r="W147" s="25">
        <f t="shared" si="43"/>
        <v>1.2166859791425228E-2</v>
      </c>
      <c r="X147" s="25">
        <f t="shared" si="44"/>
        <v>4.0322580645162278E-3</v>
      </c>
    </row>
    <row r="148" spans="1:24">
      <c r="A148" t="s">
        <v>30</v>
      </c>
      <c r="B148">
        <v>2022</v>
      </c>
      <c r="C148" t="s">
        <v>41</v>
      </c>
      <c r="D148" t="s">
        <v>223</v>
      </c>
      <c r="E148" s="51">
        <f t="shared" si="37"/>
        <v>44774</v>
      </c>
      <c r="F148">
        <v>159.5</v>
      </c>
      <c r="G148">
        <v>204.1</v>
      </c>
      <c r="H148">
        <v>167.9</v>
      </c>
      <c r="I148">
        <v>169.2</v>
      </c>
      <c r="J148">
        <v>173.1</v>
      </c>
      <c r="K148">
        <v>172.3</v>
      </c>
      <c r="L148">
        <f t="shared" si="38"/>
        <v>873.80000000000007</v>
      </c>
      <c r="M148">
        <v>179.4</v>
      </c>
      <c r="N148">
        <v>166.6</v>
      </c>
      <c r="O148">
        <v>175.7</v>
      </c>
      <c r="P148">
        <v>175.3</v>
      </c>
      <c r="R148" t="s">
        <v>223</v>
      </c>
      <c r="S148" s="25">
        <f t="shared" si="39"/>
        <v>5.837711617046118E-3</v>
      </c>
      <c r="T148" s="25">
        <f t="shared" si="40"/>
        <v>3.7909247558874995E-3</v>
      </c>
      <c r="U148" s="25">
        <f t="shared" si="41"/>
        <v>3.355704697986545E-3</v>
      </c>
      <c r="V148" s="25">
        <f t="shared" si="42"/>
        <v>1.8039687312085564E-3</v>
      </c>
      <c r="W148" s="25">
        <f t="shared" si="43"/>
        <v>5.7240984544934172E-3</v>
      </c>
      <c r="X148" s="25">
        <f t="shared" si="44"/>
        <v>5.737234652897303E-3</v>
      </c>
    </row>
    <row r="149" spans="1:24">
      <c r="A149" t="s">
        <v>30</v>
      </c>
      <c r="B149">
        <v>2022</v>
      </c>
      <c r="C149" t="s">
        <v>42</v>
      </c>
      <c r="D149" t="s">
        <v>224</v>
      </c>
      <c r="E149" s="51">
        <f t="shared" ref="E149:E157" si="45">DATE(B149,MONTH(1&amp;C149),1)</f>
        <v>44805</v>
      </c>
      <c r="F149">
        <v>162.9</v>
      </c>
      <c r="G149">
        <v>206.7</v>
      </c>
      <c r="H149">
        <v>169.5</v>
      </c>
      <c r="I149">
        <v>164.1</v>
      </c>
      <c r="J149">
        <v>176.9</v>
      </c>
      <c r="K149">
        <v>173.6</v>
      </c>
      <c r="L149">
        <f t="shared" ref="L149:L157" si="46">SUM($F149:$J149)</f>
        <v>880.1</v>
      </c>
      <c r="M149">
        <v>180.2</v>
      </c>
      <c r="N149">
        <v>166.9</v>
      </c>
      <c r="O149">
        <v>176.2</v>
      </c>
      <c r="P149">
        <v>176.4</v>
      </c>
      <c r="R149" t="s">
        <v>224</v>
      </c>
      <c r="S149" s="25">
        <f t="shared" si="39"/>
        <v>7.5449796865930518E-3</v>
      </c>
      <c r="T149" s="25">
        <f t="shared" si="40"/>
        <v>7.2098878461890068E-3</v>
      </c>
      <c r="U149" s="25">
        <f t="shared" si="41"/>
        <v>4.4593088071347986E-3</v>
      </c>
      <c r="V149" s="25">
        <f t="shared" si="42"/>
        <v>1.8007202881153144E-3</v>
      </c>
      <c r="W149" s="25">
        <f t="shared" si="43"/>
        <v>2.845759817871372E-3</v>
      </c>
      <c r="X149" s="25">
        <f t="shared" si="44"/>
        <v>6.2749572162007659E-3</v>
      </c>
    </row>
    <row r="150" spans="1:24">
      <c r="A150" t="s">
        <v>30</v>
      </c>
      <c r="B150">
        <v>2022</v>
      </c>
      <c r="C150" t="s">
        <v>43</v>
      </c>
      <c r="D150" t="s">
        <v>225</v>
      </c>
      <c r="E150" s="51">
        <f t="shared" si="45"/>
        <v>44835</v>
      </c>
      <c r="F150">
        <v>164.7</v>
      </c>
      <c r="G150">
        <v>208.8</v>
      </c>
      <c r="H150">
        <v>170.9</v>
      </c>
      <c r="I150">
        <v>162.19999999999999</v>
      </c>
      <c r="J150">
        <v>184.8</v>
      </c>
      <c r="K150">
        <v>174.4</v>
      </c>
      <c r="L150">
        <f t="shared" si="46"/>
        <v>891.39999999999986</v>
      </c>
      <c r="M150">
        <v>181.2</v>
      </c>
      <c r="N150">
        <v>167.4</v>
      </c>
      <c r="O150">
        <v>176.5</v>
      </c>
      <c r="P150">
        <v>177.9</v>
      </c>
      <c r="R150" t="s">
        <v>225</v>
      </c>
      <c r="S150" s="25">
        <f t="shared" si="39"/>
        <v>4.608294930875642E-3</v>
      </c>
      <c r="T150" s="25">
        <f t="shared" si="40"/>
        <v>1.2839450062492718E-2</v>
      </c>
      <c r="U150" s="25">
        <f t="shared" si="41"/>
        <v>5.5493895671476145E-3</v>
      </c>
      <c r="V150" s="25">
        <f t="shared" si="42"/>
        <v>2.9958058717795086E-3</v>
      </c>
      <c r="W150" s="25">
        <f t="shared" si="43"/>
        <v>1.7026106696935947E-3</v>
      </c>
      <c r="X150" s="25">
        <f t="shared" si="44"/>
        <v>8.5034013605442167E-3</v>
      </c>
    </row>
    <row r="151" spans="1:24">
      <c r="A151" t="s">
        <v>30</v>
      </c>
      <c r="B151">
        <v>2022</v>
      </c>
      <c r="C151" t="s">
        <v>45</v>
      </c>
      <c r="D151" t="s">
        <v>226</v>
      </c>
      <c r="E151" s="51">
        <f t="shared" si="45"/>
        <v>44866</v>
      </c>
      <c r="F151">
        <v>166.9</v>
      </c>
      <c r="G151">
        <v>207.2</v>
      </c>
      <c r="H151">
        <v>172.3</v>
      </c>
      <c r="I151">
        <v>159.1</v>
      </c>
      <c r="J151">
        <v>171.6</v>
      </c>
      <c r="K151">
        <v>175.5</v>
      </c>
      <c r="L151">
        <f t="shared" si="46"/>
        <v>877.10000000000014</v>
      </c>
      <c r="M151">
        <v>182.3</v>
      </c>
      <c r="N151">
        <v>167.5</v>
      </c>
      <c r="O151">
        <v>176.9</v>
      </c>
      <c r="P151">
        <v>177.8</v>
      </c>
      <c r="R151" t="s">
        <v>226</v>
      </c>
      <c r="S151" s="25">
        <f t="shared" si="39"/>
        <v>6.3073394495412518E-3</v>
      </c>
      <c r="T151" s="25">
        <f t="shared" si="40"/>
        <v>-1.6042180839129155E-2</v>
      </c>
      <c r="U151" s="25">
        <f t="shared" si="41"/>
        <v>6.070640176600567E-3</v>
      </c>
      <c r="V151" s="25">
        <f t="shared" si="42"/>
        <v>5.9737156511346663E-4</v>
      </c>
      <c r="W151" s="25">
        <f t="shared" si="43"/>
        <v>2.2662889518413921E-3</v>
      </c>
      <c r="X151" s="25">
        <f t="shared" si="44"/>
        <v>-5.6211354693644919E-4</v>
      </c>
    </row>
    <row r="152" spans="1:24">
      <c r="A152" t="s">
        <v>30</v>
      </c>
      <c r="B152">
        <v>2022</v>
      </c>
      <c r="C152" t="s">
        <v>46</v>
      </c>
      <c r="D152" t="s">
        <v>227</v>
      </c>
      <c r="E152" s="51">
        <f t="shared" si="45"/>
        <v>44896</v>
      </c>
      <c r="F152">
        <v>168.8</v>
      </c>
      <c r="G152">
        <v>206.9</v>
      </c>
      <c r="H152">
        <v>173.4</v>
      </c>
      <c r="I152">
        <v>156.69999999999999</v>
      </c>
      <c r="J152">
        <v>150.19999999999999</v>
      </c>
      <c r="K152">
        <v>176.4</v>
      </c>
      <c r="L152">
        <f t="shared" si="46"/>
        <v>856</v>
      </c>
      <c r="M152">
        <v>183.5</v>
      </c>
      <c r="N152">
        <v>167.8</v>
      </c>
      <c r="O152">
        <v>177.3</v>
      </c>
      <c r="P152">
        <v>177.1</v>
      </c>
      <c r="R152" t="s">
        <v>227</v>
      </c>
      <c r="S152" s="25">
        <f t="shared" si="39"/>
        <v>5.1282051282051603E-3</v>
      </c>
      <c r="T152" s="25">
        <f t="shared" si="40"/>
        <v>-2.4056549994299549E-2</v>
      </c>
      <c r="U152" s="25">
        <f t="shared" si="41"/>
        <v>6.5825562260010346E-3</v>
      </c>
      <c r="V152" s="25">
        <f t="shared" si="42"/>
        <v>1.7910447761194709E-3</v>
      </c>
      <c r="W152" s="25">
        <f t="shared" si="43"/>
        <v>2.2611644997173864E-3</v>
      </c>
      <c r="X152" s="25">
        <f t="shared" si="44"/>
        <v>-3.9370078740158434E-3</v>
      </c>
    </row>
    <row r="153" spans="1:24">
      <c r="A153" t="s">
        <v>30</v>
      </c>
      <c r="B153">
        <v>2023</v>
      </c>
      <c r="C153" t="s">
        <v>31</v>
      </c>
      <c r="D153" t="s">
        <v>228</v>
      </c>
      <c r="E153" s="51">
        <f t="shared" si="45"/>
        <v>44927</v>
      </c>
      <c r="F153">
        <v>174</v>
      </c>
      <c r="G153">
        <v>208.3</v>
      </c>
      <c r="H153">
        <v>174.3</v>
      </c>
      <c r="I153">
        <v>156.30000000000001</v>
      </c>
      <c r="J153">
        <v>142.9</v>
      </c>
      <c r="K153">
        <v>177.2</v>
      </c>
      <c r="L153">
        <f t="shared" si="46"/>
        <v>855.80000000000007</v>
      </c>
      <c r="M153">
        <v>184.7</v>
      </c>
      <c r="N153">
        <v>168.2</v>
      </c>
      <c r="O153">
        <v>177.8</v>
      </c>
      <c r="P153">
        <v>177.8</v>
      </c>
      <c r="R153" t="s">
        <v>228</v>
      </c>
      <c r="S153" s="25">
        <f t="shared" si="39"/>
        <v>4.5351473922901524E-3</v>
      </c>
      <c r="T153" s="25">
        <f t="shared" si="40"/>
        <v>-2.3364485981300443E-4</v>
      </c>
      <c r="U153" s="25">
        <f t="shared" si="41"/>
        <v>6.539509536784679E-3</v>
      </c>
      <c r="V153" s="25">
        <f t="shared" si="42"/>
        <v>2.3837902264599357E-3</v>
      </c>
      <c r="W153" s="25">
        <f t="shared" si="43"/>
        <v>2.8200789622109417E-3</v>
      </c>
      <c r="X153" s="25">
        <f t="shared" si="44"/>
        <v>3.9525691699605703E-3</v>
      </c>
    </row>
    <row r="154" spans="1:24">
      <c r="A154" t="s">
        <v>30</v>
      </c>
      <c r="B154">
        <v>2023</v>
      </c>
      <c r="C154" t="s">
        <v>35</v>
      </c>
      <c r="D154" t="s">
        <v>229</v>
      </c>
      <c r="E154" s="51">
        <f t="shared" si="45"/>
        <v>44958</v>
      </c>
      <c r="F154">
        <v>174.2</v>
      </c>
      <c r="G154">
        <v>205.2</v>
      </c>
      <c r="H154">
        <v>177</v>
      </c>
      <c r="I154">
        <v>167.2</v>
      </c>
      <c r="J154">
        <v>140.9</v>
      </c>
      <c r="K154">
        <v>178.6</v>
      </c>
      <c r="L154">
        <f t="shared" si="46"/>
        <v>864.49999999999989</v>
      </c>
      <c r="M154">
        <v>186.6</v>
      </c>
      <c r="N154">
        <v>169</v>
      </c>
      <c r="O154">
        <v>178.5</v>
      </c>
      <c r="P154">
        <v>178</v>
      </c>
      <c r="R154" t="s">
        <v>229</v>
      </c>
      <c r="S154" s="25">
        <f t="shared" si="39"/>
        <v>7.9006772009029679E-3</v>
      </c>
      <c r="T154" s="25">
        <f t="shared" si="40"/>
        <v>1.0165926618368565E-2</v>
      </c>
      <c r="U154" s="25">
        <f t="shared" si="41"/>
        <v>1.0286951813752061E-2</v>
      </c>
      <c r="V154" s="25">
        <f t="shared" si="42"/>
        <v>4.756242568371055E-3</v>
      </c>
      <c r="W154" s="25">
        <f t="shared" si="43"/>
        <v>3.9370078740156838E-3</v>
      </c>
      <c r="X154" s="25">
        <f t="shared" si="44"/>
        <v>1.1248593925758639E-3</v>
      </c>
    </row>
    <row r="155" spans="1:24">
      <c r="A155" t="s">
        <v>30</v>
      </c>
      <c r="B155">
        <v>2023</v>
      </c>
      <c r="C155" t="s">
        <v>36</v>
      </c>
      <c r="D155" t="s">
        <v>230</v>
      </c>
      <c r="E155" s="51">
        <f t="shared" si="45"/>
        <v>44986</v>
      </c>
      <c r="F155">
        <v>174.3</v>
      </c>
      <c r="G155">
        <v>205.2</v>
      </c>
      <c r="H155">
        <v>177</v>
      </c>
      <c r="I155">
        <v>167.2</v>
      </c>
      <c r="J155">
        <v>140.9</v>
      </c>
      <c r="K155">
        <v>178.6</v>
      </c>
      <c r="L155">
        <f t="shared" si="46"/>
        <v>864.6</v>
      </c>
      <c r="M155">
        <v>186.6</v>
      </c>
      <c r="N155">
        <v>169</v>
      </c>
      <c r="O155">
        <v>178.5</v>
      </c>
      <c r="P155">
        <v>178</v>
      </c>
      <c r="R155" t="s">
        <v>230</v>
      </c>
      <c r="S155" s="25">
        <f t="shared" si="39"/>
        <v>0</v>
      </c>
      <c r="T155" s="25">
        <f t="shared" si="40"/>
        <v>1.1567379988448402E-4</v>
      </c>
      <c r="U155" s="25">
        <f t="shared" si="41"/>
        <v>0</v>
      </c>
      <c r="V155" s="25">
        <f t="shared" si="42"/>
        <v>0</v>
      </c>
      <c r="W155" s="25">
        <f t="shared" si="43"/>
        <v>0</v>
      </c>
      <c r="X155" s="25">
        <f t="shared" si="44"/>
        <v>0</v>
      </c>
    </row>
    <row r="156" spans="1:24">
      <c r="A156" t="s">
        <v>30</v>
      </c>
      <c r="B156">
        <v>2023</v>
      </c>
      <c r="C156" t="s">
        <v>37</v>
      </c>
      <c r="D156" t="s">
        <v>231</v>
      </c>
      <c r="E156" s="51">
        <f t="shared" si="45"/>
        <v>45017</v>
      </c>
      <c r="F156">
        <v>173.3</v>
      </c>
      <c r="G156">
        <v>206.9</v>
      </c>
      <c r="H156">
        <v>178.2</v>
      </c>
      <c r="I156">
        <v>173.7</v>
      </c>
      <c r="J156">
        <v>142.80000000000001</v>
      </c>
      <c r="K156">
        <v>179.1</v>
      </c>
      <c r="L156">
        <f t="shared" si="46"/>
        <v>874.90000000000009</v>
      </c>
      <c r="M156">
        <v>187.2</v>
      </c>
      <c r="N156">
        <v>169.4</v>
      </c>
      <c r="O156">
        <v>179.4</v>
      </c>
      <c r="P156">
        <v>178.8</v>
      </c>
      <c r="R156" t="s">
        <v>231</v>
      </c>
      <c r="S156" s="25">
        <f t="shared" si="39"/>
        <v>2.7995520716685329E-3</v>
      </c>
      <c r="T156" s="25">
        <f t="shared" si="40"/>
        <v>1.1913023363405122E-2</v>
      </c>
      <c r="U156" s="25">
        <f t="shared" si="41"/>
        <v>3.2154340836012558E-3</v>
      </c>
      <c r="V156" s="25">
        <f t="shared" si="42"/>
        <v>2.3668639053254772E-3</v>
      </c>
      <c r="W156" s="25">
        <f t="shared" si="43"/>
        <v>5.0420168067227206E-3</v>
      </c>
      <c r="X156" s="25">
        <f t="shared" si="44"/>
        <v>4.4943820224719738E-3</v>
      </c>
    </row>
    <row r="157" spans="1:24">
      <c r="A157" t="s">
        <v>30</v>
      </c>
      <c r="B157">
        <v>2023</v>
      </c>
      <c r="C157" t="s">
        <v>38</v>
      </c>
      <c r="D157" t="s">
        <v>232</v>
      </c>
      <c r="E157" s="51">
        <f t="shared" si="45"/>
        <v>45047</v>
      </c>
      <c r="F157">
        <v>173.2</v>
      </c>
      <c r="G157">
        <v>211.5</v>
      </c>
      <c r="H157">
        <v>179.6</v>
      </c>
      <c r="I157">
        <v>169</v>
      </c>
      <c r="J157">
        <v>148.69999999999999</v>
      </c>
      <c r="K157">
        <v>179.8</v>
      </c>
      <c r="L157">
        <f t="shared" si="46"/>
        <v>882</v>
      </c>
      <c r="M157">
        <v>187.8</v>
      </c>
      <c r="N157">
        <v>169.7</v>
      </c>
      <c r="O157">
        <v>180.3</v>
      </c>
      <c r="P157">
        <v>179.8</v>
      </c>
      <c r="R157" t="s">
        <v>232</v>
      </c>
      <c r="S157" s="25">
        <f t="shared" si="39"/>
        <v>3.9084310441095315E-3</v>
      </c>
      <c r="T157" s="25">
        <f t="shared" si="40"/>
        <v>8.1152131672190056E-3</v>
      </c>
      <c r="U157" s="25">
        <f t="shared" si="41"/>
        <v>3.2051282051283269E-3</v>
      </c>
      <c r="V157" s="25">
        <f t="shared" si="42"/>
        <v>1.7709563164107611E-3</v>
      </c>
      <c r="W157" s="25">
        <f t="shared" si="43"/>
        <v>5.0167224080267872E-3</v>
      </c>
      <c r="X157" s="25">
        <f t="shared" si="44"/>
        <v>5.5928411633109614E-3</v>
      </c>
    </row>
    <row r="159" spans="1:24">
      <c r="A159" s="79" t="s">
        <v>157</v>
      </c>
      <c r="B159" s="79"/>
      <c r="C159" s="79"/>
      <c r="D159" s="79"/>
      <c r="E159" s="79"/>
      <c r="F159" s="79"/>
      <c r="G159" s="79"/>
      <c r="H159" s="79"/>
      <c r="I159" s="79"/>
      <c r="J159" s="79"/>
      <c r="K159" s="79"/>
      <c r="L159" s="79"/>
      <c r="M159" s="79"/>
      <c r="N159" s="79"/>
      <c r="O159" s="79"/>
      <c r="P159" s="79"/>
    </row>
    <row r="160" spans="1:24">
      <c r="A160" s="79"/>
      <c r="B160" s="79"/>
      <c r="C160" s="79"/>
      <c r="D160" s="79"/>
      <c r="E160" s="79"/>
      <c r="F160" s="79"/>
      <c r="G160" s="79"/>
      <c r="H160" s="79"/>
      <c r="I160" s="79"/>
      <c r="J160" s="79"/>
      <c r="K160" s="79"/>
      <c r="L160" s="79"/>
      <c r="M160" s="79"/>
      <c r="N160" s="79"/>
      <c r="O160" s="79"/>
      <c r="P160" s="79"/>
    </row>
    <row r="161" spans="1:24">
      <c r="A161" s="79"/>
      <c r="B161" s="79"/>
      <c r="C161" s="79"/>
      <c r="D161" s="79"/>
      <c r="E161" s="79"/>
      <c r="F161" s="79"/>
      <c r="G161" s="79"/>
      <c r="H161" s="79"/>
      <c r="I161" s="79"/>
      <c r="J161" s="79"/>
      <c r="K161" s="79"/>
      <c r="L161" s="79"/>
      <c r="M161" s="79"/>
      <c r="N161" s="79"/>
      <c r="O161" s="79"/>
      <c r="P161" s="79"/>
    </row>
    <row r="162" spans="1:24">
      <c r="A162" t="s">
        <v>0</v>
      </c>
      <c r="B162" t="s">
        <v>1</v>
      </c>
      <c r="C162" t="s">
        <v>2</v>
      </c>
      <c r="D162" t="s">
        <v>98</v>
      </c>
      <c r="E162" t="s">
        <v>155</v>
      </c>
      <c r="F162" t="s">
        <v>3</v>
      </c>
      <c r="G162" t="s">
        <v>4</v>
      </c>
      <c r="H162" t="s">
        <v>6</v>
      </c>
      <c r="I162" t="s">
        <v>8</v>
      </c>
      <c r="J162" t="s">
        <v>9</v>
      </c>
      <c r="K162" t="s">
        <v>22</v>
      </c>
      <c r="L162" t="s">
        <v>158</v>
      </c>
      <c r="M162" t="s">
        <v>23</v>
      </c>
      <c r="N162" t="s">
        <v>24</v>
      </c>
      <c r="O162" t="s">
        <v>26</v>
      </c>
      <c r="P162" t="s">
        <v>29</v>
      </c>
      <c r="R162" t="s">
        <v>98</v>
      </c>
    </row>
    <row r="163" spans="1:24">
      <c r="A163" t="s">
        <v>34</v>
      </c>
      <c r="B163">
        <v>2017</v>
      </c>
      <c r="C163" t="s">
        <v>36</v>
      </c>
      <c r="D163" t="s">
        <v>159</v>
      </c>
      <c r="E163" s="51">
        <f t="shared" ref="E163:E194" si="47">DATE(B163,MONTH(1&amp;C163),1)</f>
        <v>42795</v>
      </c>
      <c r="F163">
        <v>133.30000000000001</v>
      </c>
      <c r="G163">
        <v>139</v>
      </c>
      <c r="H163">
        <v>136.30000000000001</v>
      </c>
      <c r="I163">
        <v>138.30000000000001</v>
      </c>
      <c r="J163">
        <v>120.5</v>
      </c>
      <c r="K163">
        <v>130.1</v>
      </c>
      <c r="L163">
        <f t="shared" ref="L163:L194" si="48">SUM($F163:$J163)</f>
        <v>667.40000000000009</v>
      </c>
      <c r="M163">
        <v>127.8</v>
      </c>
      <c r="N163">
        <v>117.6</v>
      </c>
      <c r="O163">
        <v>133.80000000000001</v>
      </c>
      <c r="P163">
        <v>130.9</v>
      </c>
      <c r="R163" t="s">
        <v>159</v>
      </c>
    </row>
    <row r="164" spans="1:24">
      <c r="A164" t="s">
        <v>34</v>
      </c>
      <c r="B164">
        <v>2017</v>
      </c>
      <c r="C164" t="s">
        <v>37</v>
      </c>
      <c r="D164" t="s">
        <v>160</v>
      </c>
      <c r="E164" s="51">
        <f t="shared" si="47"/>
        <v>42826</v>
      </c>
      <c r="F164">
        <v>133</v>
      </c>
      <c r="G164">
        <v>139.4</v>
      </c>
      <c r="H164">
        <v>137.19999999999999</v>
      </c>
      <c r="I164">
        <v>139.9</v>
      </c>
      <c r="J164">
        <v>123.4</v>
      </c>
      <c r="K164">
        <v>130.4</v>
      </c>
      <c r="L164">
        <f t="shared" si="48"/>
        <v>672.9</v>
      </c>
      <c r="M164">
        <v>128.1</v>
      </c>
      <c r="N164">
        <v>116.6</v>
      </c>
      <c r="O164">
        <v>134.5</v>
      </c>
      <c r="P164">
        <v>131.1</v>
      </c>
      <c r="R164" t="s">
        <v>160</v>
      </c>
      <c r="S164" s="25">
        <f t="shared" si="39"/>
        <v>2.3059185242122319E-3</v>
      </c>
      <c r="T164" s="25">
        <f t="shared" si="40"/>
        <v>8.2409349715311438E-3</v>
      </c>
      <c r="U164" s="25">
        <f t="shared" si="41"/>
        <v>2.3474178403755648E-3</v>
      </c>
      <c r="V164" s="25">
        <f t="shared" si="42"/>
        <v>-8.5034013605442185E-3</v>
      </c>
      <c r="W164" s="25">
        <f t="shared" si="43"/>
        <v>5.2316890881912445E-3</v>
      </c>
      <c r="X164" s="25">
        <f t="shared" si="44"/>
        <v>1.5278838808249703E-3</v>
      </c>
    </row>
    <row r="165" spans="1:24">
      <c r="A165" t="s">
        <v>34</v>
      </c>
      <c r="B165">
        <v>2017</v>
      </c>
      <c r="C165" t="s">
        <v>38</v>
      </c>
      <c r="D165" t="s">
        <v>161</v>
      </c>
      <c r="E165" s="51">
        <f t="shared" si="47"/>
        <v>42856</v>
      </c>
      <c r="F165">
        <v>132.9</v>
      </c>
      <c r="G165">
        <v>141.6</v>
      </c>
      <c r="H165">
        <v>137.69999999999999</v>
      </c>
      <c r="I165">
        <v>137.9</v>
      </c>
      <c r="J165">
        <v>125.6</v>
      </c>
      <c r="K165">
        <v>130.9</v>
      </c>
      <c r="L165">
        <f t="shared" si="48"/>
        <v>675.7</v>
      </c>
      <c r="M165">
        <v>128.4</v>
      </c>
      <c r="N165">
        <v>116.7</v>
      </c>
      <c r="O165">
        <v>134.80000000000001</v>
      </c>
      <c r="P165">
        <v>131.4</v>
      </c>
      <c r="R165" t="s">
        <v>161</v>
      </c>
      <c r="S165" s="25">
        <f t="shared" si="39"/>
        <v>3.8343558282208589E-3</v>
      </c>
      <c r="T165" s="25">
        <f t="shared" si="40"/>
        <v>4.1610937732204905E-3</v>
      </c>
      <c r="U165" s="25">
        <f t="shared" si="41"/>
        <v>2.3419203747073489E-3</v>
      </c>
      <c r="V165" s="25">
        <f t="shared" si="42"/>
        <v>8.5763293310470439E-4</v>
      </c>
      <c r="W165" s="25">
        <f t="shared" si="43"/>
        <v>2.2304832713755493E-3</v>
      </c>
      <c r="X165" s="25">
        <f t="shared" si="44"/>
        <v>2.2883295194508877E-3</v>
      </c>
    </row>
    <row r="166" spans="1:24">
      <c r="A166" t="s">
        <v>34</v>
      </c>
      <c r="B166">
        <v>2017</v>
      </c>
      <c r="C166" t="s">
        <v>39</v>
      </c>
      <c r="D166" t="s">
        <v>162</v>
      </c>
      <c r="E166" s="51">
        <f t="shared" si="47"/>
        <v>42887</v>
      </c>
      <c r="F166">
        <v>133.30000000000001</v>
      </c>
      <c r="G166">
        <v>145.5</v>
      </c>
      <c r="H166">
        <v>138.1</v>
      </c>
      <c r="I166">
        <v>139.19999999999999</v>
      </c>
      <c r="J166">
        <v>133.30000000000001</v>
      </c>
      <c r="K166">
        <v>131.19999999999999</v>
      </c>
      <c r="L166">
        <f t="shared" si="48"/>
        <v>689.39999999999986</v>
      </c>
      <c r="M166">
        <v>128.5</v>
      </c>
      <c r="N166">
        <v>116.5</v>
      </c>
      <c r="O166">
        <v>135.4</v>
      </c>
      <c r="P166">
        <v>132</v>
      </c>
      <c r="R166" t="s">
        <v>162</v>
      </c>
      <c r="S166" s="25">
        <f t="shared" si="39"/>
        <v>2.2918258212374556E-3</v>
      </c>
      <c r="T166" s="25">
        <f t="shared" si="40"/>
        <v>2.0275270090276479E-2</v>
      </c>
      <c r="U166" s="25">
        <f t="shared" si="41"/>
        <v>7.7881619937690278E-4</v>
      </c>
      <c r="V166" s="25">
        <f t="shared" si="42"/>
        <v>-1.7137960582690904E-3</v>
      </c>
      <c r="W166" s="25">
        <f t="shared" si="43"/>
        <v>4.4510385756676134E-3</v>
      </c>
      <c r="X166" s="25">
        <f t="shared" si="44"/>
        <v>4.5662100456620568E-3</v>
      </c>
    </row>
    <row r="167" spans="1:24">
      <c r="A167" t="s">
        <v>34</v>
      </c>
      <c r="B167">
        <v>2017</v>
      </c>
      <c r="C167" t="s">
        <v>40</v>
      </c>
      <c r="D167" t="s">
        <v>163</v>
      </c>
      <c r="E167" s="51">
        <f t="shared" si="47"/>
        <v>42917</v>
      </c>
      <c r="F167">
        <v>133.6</v>
      </c>
      <c r="G167">
        <v>145.69999999999999</v>
      </c>
      <c r="H167">
        <v>138.5</v>
      </c>
      <c r="I167">
        <v>141.80000000000001</v>
      </c>
      <c r="J167">
        <v>159.5</v>
      </c>
      <c r="K167">
        <v>131.9</v>
      </c>
      <c r="L167">
        <f t="shared" si="48"/>
        <v>719.09999999999991</v>
      </c>
      <c r="M167">
        <v>129.4</v>
      </c>
      <c r="N167">
        <v>116</v>
      </c>
      <c r="O167">
        <v>136.80000000000001</v>
      </c>
      <c r="P167">
        <v>134.19999999999999</v>
      </c>
      <c r="R167" t="s">
        <v>163</v>
      </c>
      <c r="S167" s="25">
        <f t="shared" si="39"/>
        <v>5.3353658536586671E-3</v>
      </c>
      <c r="T167" s="25">
        <f t="shared" si="40"/>
        <v>4.3080939947780755E-2</v>
      </c>
      <c r="U167" s="25">
        <f t="shared" si="41"/>
        <v>7.0038910505837021E-3</v>
      </c>
      <c r="V167" s="25">
        <f t="shared" si="42"/>
        <v>-4.2918454935622317E-3</v>
      </c>
      <c r="W167" s="25">
        <f t="shared" si="43"/>
        <v>1.0339734121122641E-2</v>
      </c>
      <c r="X167" s="25">
        <f t="shared" si="44"/>
        <v>1.666666666666658E-2</v>
      </c>
    </row>
    <row r="168" spans="1:24">
      <c r="A168" t="s">
        <v>34</v>
      </c>
      <c r="B168">
        <v>2017</v>
      </c>
      <c r="C168" t="s">
        <v>41</v>
      </c>
      <c r="D168" t="s">
        <v>164</v>
      </c>
      <c r="E168" s="51">
        <f t="shared" si="47"/>
        <v>42948</v>
      </c>
      <c r="F168">
        <v>134.30000000000001</v>
      </c>
      <c r="G168">
        <v>143.4</v>
      </c>
      <c r="H168">
        <v>139</v>
      </c>
      <c r="I168">
        <v>145.5</v>
      </c>
      <c r="J168">
        <v>168.6</v>
      </c>
      <c r="K168">
        <v>132.80000000000001</v>
      </c>
      <c r="L168">
        <f t="shared" si="48"/>
        <v>730.80000000000007</v>
      </c>
      <c r="M168">
        <v>130.19999999999999</v>
      </c>
      <c r="N168">
        <v>117.3</v>
      </c>
      <c r="O168">
        <v>137.6</v>
      </c>
      <c r="P168">
        <v>135.4</v>
      </c>
      <c r="R168" t="s">
        <v>164</v>
      </c>
      <c r="S168" s="25">
        <f t="shared" si="39"/>
        <v>6.8233510235026964E-3</v>
      </c>
      <c r="T168" s="25">
        <f t="shared" si="40"/>
        <v>1.6270337922403226E-2</v>
      </c>
      <c r="U168" s="25">
        <f t="shared" si="41"/>
        <v>6.1823802163831756E-3</v>
      </c>
      <c r="V168" s="25">
        <f t="shared" si="42"/>
        <v>1.1206896551724113E-2</v>
      </c>
      <c r="W168" s="25">
        <f t="shared" si="43"/>
        <v>5.8479532163741438E-3</v>
      </c>
      <c r="X168" s="25">
        <f t="shared" si="44"/>
        <v>8.9418777943369391E-3</v>
      </c>
    </row>
    <row r="169" spans="1:24">
      <c r="A169" t="s">
        <v>34</v>
      </c>
      <c r="B169">
        <v>2017</v>
      </c>
      <c r="C169" t="s">
        <v>42</v>
      </c>
      <c r="D169" t="s">
        <v>165</v>
      </c>
      <c r="E169" s="51">
        <f t="shared" si="47"/>
        <v>42979</v>
      </c>
      <c r="F169">
        <v>134.69999999999999</v>
      </c>
      <c r="G169">
        <v>142.4</v>
      </c>
      <c r="H169">
        <v>139.6</v>
      </c>
      <c r="I169">
        <v>143</v>
      </c>
      <c r="J169">
        <v>156.6</v>
      </c>
      <c r="K169">
        <v>133.30000000000001</v>
      </c>
      <c r="L169">
        <f t="shared" si="48"/>
        <v>716.30000000000007</v>
      </c>
      <c r="M169">
        <v>130.6</v>
      </c>
      <c r="N169">
        <v>118.3</v>
      </c>
      <c r="O169">
        <v>137.4</v>
      </c>
      <c r="P169">
        <v>135.19999999999999</v>
      </c>
      <c r="R169" t="s">
        <v>165</v>
      </c>
      <c r="S169" s="25">
        <f t="shared" si="39"/>
        <v>3.765060240963855E-3</v>
      </c>
      <c r="T169" s="25">
        <f t="shared" si="40"/>
        <v>-1.984126984126984E-2</v>
      </c>
      <c r="U169" s="25">
        <f t="shared" si="41"/>
        <v>3.0721966205837612E-3</v>
      </c>
      <c r="V169" s="25">
        <f t="shared" si="42"/>
        <v>8.5251491901108273E-3</v>
      </c>
      <c r="W169" s="25">
        <f t="shared" si="43"/>
        <v>-1.4534883720929406E-3</v>
      </c>
      <c r="X169" s="25">
        <f t="shared" si="44"/>
        <v>-1.4771048744462115E-3</v>
      </c>
    </row>
    <row r="170" spans="1:24">
      <c r="A170" t="s">
        <v>34</v>
      </c>
      <c r="B170">
        <v>2017</v>
      </c>
      <c r="C170" t="s">
        <v>43</v>
      </c>
      <c r="D170" t="s">
        <v>166</v>
      </c>
      <c r="E170" s="51">
        <f t="shared" si="47"/>
        <v>43009</v>
      </c>
      <c r="F170">
        <v>135.30000000000001</v>
      </c>
      <c r="G170">
        <v>142.19999999999999</v>
      </c>
      <c r="H170">
        <v>140.6</v>
      </c>
      <c r="I170">
        <v>141.5</v>
      </c>
      <c r="J170">
        <v>162.6</v>
      </c>
      <c r="K170">
        <v>133.6</v>
      </c>
      <c r="L170">
        <f t="shared" si="48"/>
        <v>722.2</v>
      </c>
      <c r="M170">
        <v>131.30000000000001</v>
      </c>
      <c r="N170">
        <v>117.8</v>
      </c>
      <c r="O170">
        <v>137.9</v>
      </c>
      <c r="P170">
        <v>136.1</v>
      </c>
      <c r="R170" t="s">
        <v>166</v>
      </c>
      <c r="S170" s="25">
        <f t="shared" si="39"/>
        <v>2.250562640660037E-3</v>
      </c>
      <c r="T170" s="25">
        <f t="shared" si="40"/>
        <v>8.2367723021080225E-3</v>
      </c>
      <c r="U170" s="25">
        <f t="shared" si="41"/>
        <v>5.3598774885146791E-3</v>
      </c>
      <c r="V170" s="25">
        <f t="shared" si="42"/>
        <v>-4.22654268808115E-3</v>
      </c>
      <c r="W170" s="25">
        <f t="shared" si="43"/>
        <v>3.6390101892285298E-3</v>
      </c>
      <c r="X170" s="25">
        <f t="shared" si="44"/>
        <v>6.6568047337278533E-3</v>
      </c>
    </row>
    <row r="171" spans="1:24">
      <c r="A171" t="s">
        <v>34</v>
      </c>
      <c r="B171">
        <v>2017</v>
      </c>
      <c r="C171" t="s">
        <v>45</v>
      </c>
      <c r="D171" t="s">
        <v>167</v>
      </c>
      <c r="E171" s="51">
        <f t="shared" si="47"/>
        <v>43040</v>
      </c>
      <c r="F171">
        <v>135.69999999999999</v>
      </c>
      <c r="G171">
        <v>142.4</v>
      </c>
      <c r="H171">
        <v>140.80000000000001</v>
      </c>
      <c r="I171">
        <v>142.19999999999999</v>
      </c>
      <c r="J171">
        <v>173.8</v>
      </c>
      <c r="K171">
        <v>134.4</v>
      </c>
      <c r="L171">
        <f t="shared" si="48"/>
        <v>734.90000000000009</v>
      </c>
      <c r="M171">
        <v>132.6</v>
      </c>
      <c r="N171">
        <v>118.3</v>
      </c>
      <c r="O171">
        <v>138.6</v>
      </c>
      <c r="P171">
        <v>137.6</v>
      </c>
      <c r="R171" t="s">
        <v>167</v>
      </c>
      <c r="S171" s="25">
        <f t="shared" si="39"/>
        <v>5.9880239520958937E-3</v>
      </c>
      <c r="T171" s="25">
        <f t="shared" si="40"/>
        <v>1.7585156466352874E-2</v>
      </c>
      <c r="U171" s="25">
        <f t="shared" si="41"/>
        <v>9.900990099009771E-3</v>
      </c>
      <c r="V171" s="25">
        <f t="shared" si="42"/>
        <v>4.2444821731748728E-3</v>
      </c>
      <c r="W171" s="25">
        <f t="shared" si="43"/>
        <v>5.0761421319796126E-3</v>
      </c>
      <c r="X171" s="25">
        <f t="shared" si="44"/>
        <v>1.1021307861866276E-2</v>
      </c>
    </row>
    <row r="172" spans="1:24">
      <c r="A172" t="s">
        <v>34</v>
      </c>
      <c r="B172">
        <v>2017</v>
      </c>
      <c r="C172" t="s">
        <v>46</v>
      </c>
      <c r="D172" t="s">
        <v>168</v>
      </c>
      <c r="E172" s="51">
        <f t="shared" si="47"/>
        <v>43070</v>
      </c>
      <c r="F172">
        <v>135.80000000000001</v>
      </c>
      <c r="G172">
        <v>143.30000000000001</v>
      </c>
      <c r="H172">
        <v>141</v>
      </c>
      <c r="I172">
        <v>141.5</v>
      </c>
      <c r="J172">
        <v>161.69999999999999</v>
      </c>
      <c r="K172">
        <v>134.69999999999999</v>
      </c>
      <c r="L172">
        <f t="shared" si="48"/>
        <v>723.3</v>
      </c>
      <c r="M172">
        <v>133.1</v>
      </c>
      <c r="N172">
        <v>118.5</v>
      </c>
      <c r="O172">
        <v>138.5</v>
      </c>
      <c r="P172">
        <v>137.19999999999999</v>
      </c>
      <c r="R172" t="s">
        <v>168</v>
      </c>
      <c r="S172" s="25">
        <f t="shared" si="39"/>
        <v>2.23214285714273E-3</v>
      </c>
      <c r="T172" s="25">
        <f t="shared" si="40"/>
        <v>-1.5784460470812538E-2</v>
      </c>
      <c r="U172" s="25">
        <f t="shared" si="41"/>
        <v>3.770739064856712E-3</v>
      </c>
      <c r="V172" s="25">
        <f t="shared" si="42"/>
        <v>1.6906170752324838E-3</v>
      </c>
      <c r="W172" s="25">
        <f t="shared" si="43"/>
        <v>-7.2150072150068052E-4</v>
      </c>
      <c r="X172" s="25">
        <f t="shared" si="44"/>
        <v>-2.9069767441860881E-3</v>
      </c>
    </row>
    <row r="173" spans="1:24">
      <c r="A173" t="s">
        <v>34</v>
      </c>
      <c r="B173">
        <v>2018</v>
      </c>
      <c r="C173" t="s">
        <v>31</v>
      </c>
      <c r="D173" t="s">
        <v>169</v>
      </c>
      <c r="E173" s="51">
        <f t="shared" si="47"/>
        <v>43101</v>
      </c>
      <c r="F173">
        <v>136</v>
      </c>
      <c r="G173">
        <v>144.19999999999999</v>
      </c>
      <c r="H173">
        <v>141.1</v>
      </c>
      <c r="I173">
        <v>141.30000000000001</v>
      </c>
      <c r="J173">
        <v>151.6</v>
      </c>
      <c r="K173">
        <v>134.9</v>
      </c>
      <c r="L173">
        <f t="shared" si="48"/>
        <v>714.19999999999993</v>
      </c>
      <c r="M173">
        <v>133.30000000000001</v>
      </c>
      <c r="N173">
        <v>119.3</v>
      </c>
      <c r="O173">
        <v>139</v>
      </c>
      <c r="P173">
        <v>136.9</v>
      </c>
      <c r="R173" t="s">
        <v>169</v>
      </c>
      <c r="S173" s="25">
        <f t="shared" si="39"/>
        <v>1.4847809948033933E-3</v>
      </c>
      <c r="T173" s="25">
        <f t="shared" si="40"/>
        <v>-1.2581224941241564E-2</v>
      </c>
      <c r="U173" s="25">
        <f t="shared" si="41"/>
        <v>1.5026296018032838E-3</v>
      </c>
      <c r="V173" s="25">
        <f t="shared" si="42"/>
        <v>6.7510548523206509E-3</v>
      </c>
      <c r="W173" s="25">
        <f t="shared" si="43"/>
        <v>3.6101083032490976E-3</v>
      </c>
      <c r="X173" s="25">
        <f t="shared" si="44"/>
        <v>-2.1865889212826749E-3</v>
      </c>
    </row>
    <row r="174" spans="1:24">
      <c r="A174" t="s">
        <v>34</v>
      </c>
      <c r="B174">
        <v>2018</v>
      </c>
      <c r="C174" t="s">
        <v>35</v>
      </c>
      <c r="D174" t="s">
        <v>170</v>
      </c>
      <c r="E174" s="51">
        <f t="shared" si="47"/>
        <v>43132</v>
      </c>
      <c r="F174">
        <v>135.9</v>
      </c>
      <c r="G174">
        <v>143.5</v>
      </c>
      <c r="H174">
        <v>140.9</v>
      </c>
      <c r="I174">
        <v>142.9</v>
      </c>
      <c r="J174">
        <v>140.5</v>
      </c>
      <c r="K174">
        <v>135.19999999999999</v>
      </c>
      <c r="L174">
        <f t="shared" si="48"/>
        <v>703.69999999999993</v>
      </c>
      <c r="M174">
        <v>133.80000000000001</v>
      </c>
      <c r="N174">
        <v>120.2</v>
      </c>
      <c r="O174">
        <v>139</v>
      </c>
      <c r="P174">
        <v>136.4</v>
      </c>
      <c r="R174" t="s">
        <v>170</v>
      </c>
      <c r="S174" s="25">
        <f t="shared" si="39"/>
        <v>2.2238695329872714E-3</v>
      </c>
      <c r="T174" s="25">
        <f t="shared" si="40"/>
        <v>-1.4701764211705406E-2</v>
      </c>
      <c r="U174" s="25">
        <f t="shared" si="41"/>
        <v>3.7509377344336079E-3</v>
      </c>
      <c r="V174" s="25">
        <f t="shared" si="42"/>
        <v>7.5440067057837863E-3</v>
      </c>
      <c r="W174" s="25">
        <f t="shared" si="43"/>
        <v>0</v>
      </c>
      <c r="X174" s="25">
        <f t="shared" si="44"/>
        <v>-3.6523009495982466E-3</v>
      </c>
    </row>
    <row r="175" spans="1:24">
      <c r="A175" t="s">
        <v>34</v>
      </c>
      <c r="B175">
        <v>2018</v>
      </c>
      <c r="C175" t="s">
        <v>36</v>
      </c>
      <c r="D175" t="s">
        <v>171</v>
      </c>
      <c r="E175" s="51">
        <f t="shared" si="47"/>
        <v>43160</v>
      </c>
      <c r="F175">
        <v>136.19999999999999</v>
      </c>
      <c r="G175">
        <v>143.6</v>
      </c>
      <c r="H175">
        <v>141.19999999999999</v>
      </c>
      <c r="I175">
        <v>146.19999999999999</v>
      </c>
      <c r="J175">
        <v>134.6</v>
      </c>
      <c r="K175">
        <v>135.6</v>
      </c>
      <c r="L175">
        <f t="shared" si="48"/>
        <v>701.8</v>
      </c>
      <c r="M175">
        <v>134.30000000000001</v>
      </c>
      <c r="N175">
        <v>121</v>
      </c>
      <c r="O175">
        <v>139.80000000000001</v>
      </c>
      <c r="P175">
        <v>136.5</v>
      </c>
      <c r="R175" t="s">
        <v>171</v>
      </c>
      <c r="S175" s="25">
        <f t="shared" si="39"/>
        <v>2.9585798816568472E-3</v>
      </c>
      <c r="T175" s="25">
        <f t="shared" si="40"/>
        <v>-2.7000142106010762E-3</v>
      </c>
      <c r="U175" s="25">
        <f t="shared" si="41"/>
        <v>3.7369207772795215E-3</v>
      </c>
      <c r="V175" s="25">
        <f t="shared" si="42"/>
        <v>6.6555740432612072E-3</v>
      </c>
      <c r="W175" s="25">
        <f t="shared" si="43"/>
        <v>5.7553956834533191E-3</v>
      </c>
      <c r="X175" s="25">
        <f t="shared" si="44"/>
        <v>7.3313782991198172E-4</v>
      </c>
    </row>
    <row r="176" spans="1:24">
      <c r="A176" t="s">
        <v>34</v>
      </c>
      <c r="B176">
        <v>2018</v>
      </c>
      <c r="C176" t="s">
        <v>37</v>
      </c>
      <c r="D176" t="s">
        <v>172</v>
      </c>
      <c r="E176" s="51">
        <f t="shared" si="47"/>
        <v>43191</v>
      </c>
      <c r="F176">
        <v>136.4</v>
      </c>
      <c r="G176">
        <v>144.4</v>
      </c>
      <c r="H176">
        <v>141.6</v>
      </c>
      <c r="I176">
        <v>153.5</v>
      </c>
      <c r="J176">
        <v>132.6</v>
      </c>
      <c r="K176">
        <v>136.6</v>
      </c>
      <c r="L176">
        <f t="shared" si="48"/>
        <v>708.5</v>
      </c>
      <c r="M176">
        <v>135.19999999999999</v>
      </c>
      <c r="N176">
        <v>121.9</v>
      </c>
      <c r="O176">
        <v>141.4</v>
      </c>
      <c r="P176">
        <v>137.1</v>
      </c>
      <c r="R176" t="s">
        <v>172</v>
      </c>
      <c r="S176" s="25">
        <f t="shared" si="39"/>
        <v>7.3746312684365781E-3</v>
      </c>
      <c r="T176" s="25">
        <f t="shared" si="40"/>
        <v>9.5468794528356313E-3</v>
      </c>
      <c r="U176" s="25">
        <f t="shared" si="41"/>
        <v>6.7014147431122646E-3</v>
      </c>
      <c r="V176" s="25">
        <f t="shared" si="42"/>
        <v>7.4380165289256667E-3</v>
      </c>
      <c r="W176" s="25">
        <f t="shared" si="43"/>
        <v>1.144492131616591E-2</v>
      </c>
      <c r="X176" s="25">
        <f t="shared" si="44"/>
        <v>4.395604395604354E-3</v>
      </c>
    </row>
    <row r="177" spans="1:24">
      <c r="A177" t="s">
        <v>34</v>
      </c>
      <c r="B177">
        <v>2018</v>
      </c>
      <c r="C177" t="s">
        <v>38</v>
      </c>
      <c r="D177" t="s">
        <v>173</v>
      </c>
      <c r="E177" s="51">
        <f t="shared" si="47"/>
        <v>43221</v>
      </c>
      <c r="F177">
        <v>136.6</v>
      </c>
      <c r="G177">
        <v>146.6</v>
      </c>
      <c r="H177">
        <v>142.1</v>
      </c>
      <c r="I177">
        <v>154.6</v>
      </c>
      <c r="J177">
        <v>135.6</v>
      </c>
      <c r="K177">
        <v>137.4</v>
      </c>
      <c r="L177">
        <f t="shared" si="48"/>
        <v>715.5</v>
      </c>
      <c r="M177">
        <v>136</v>
      </c>
      <c r="N177">
        <v>122.9</v>
      </c>
      <c r="O177">
        <v>142.1</v>
      </c>
      <c r="P177">
        <v>137.80000000000001</v>
      </c>
      <c r="R177" t="s">
        <v>173</v>
      </c>
      <c r="S177" s="25">
        <f t="shared" si="39"/>
        <v>5.8565153733529385E-3</v>
      </c>
      <c r="T177" s="25">
        <f t="shared" si="40"/>
        <v>9.8800282286520824E-3</v>
      </c>
      <c r="U177" s="25">
        <f t="shared" si="41"/>
        <v>5.9171597633136943E-3</v>
      </c>
      <c r="V177" s="25">
        <f t="shared" si="42"/>
        <v>8.2034454470877767E-3</v>
      </c>
      <c r="W177" s="25">
        <f t="shared" si="43"/>
        <v>4.9504950495048699E-3</v>
      </c>
      <c r="X177" s="25">
        <f t="shared" si="44"/>
        <v>5.105762217359716E-3</v>
      </c>
    </row>
    <row r="178" spans="1:24">
      <c r="A178" t="s">
        <v>34</v>
      </c>
      <c r="B178">
        <v>2018</v>
      </c>
      <c r="C178" t="s">
        <v>39</v>
      </c>
      <c r="D178" t="s">
        <v>174</v>
      </c>
      <c r="E178" s="51">
        <f t="shared" si="47"/>
        <v>43252</v>
      </c>
      <c r="F178">
        <v>136.9</v>
      </c>
      <c r="G178">
        <v>148.69999999999999</v>
      </c>
      <c r="H178">
        <v>142.30000000000001</v>
      </c>
      <c r="I178">
        <v>153.19999999999999</v>
      </c>
      <c r="J178">
        <v>143.69999999999999</v>
      </c>
      <c r="K178">
        <v>137.9</v>
      </c>
      <c r="L178">
        <f t="shared" si="48"/>
        <v>724.8</v>
      </c>
      <c r="M178">
        <v>136.19999999999999</v>
      </c>
      <c r="N178">
        <v>123.7</v>
      </c>
      <c r="O178">
        <v>142.80000000000001</v>
      </c>
      <c r="P178">
        <v>138.5</v>
      </c>
      <c r="R178" t="s">
        <v>174</v>
      </c>
      <c r="S178" s="25">
        <f t="shared" si="39"/>
        <v>3.6390101892285298E-3</v>
      </c>
      <c r="T178" s="25">
        <f t="shared" si="40"/>
        <v>1.2997903563941236E-2</v>
      </c>
      <c r="U178" s="25">
        <f t="shared" si="41"/>
        <v>1.4705882352940341E-3</v>
      </c>
      <c r="V178" s="25">
        <f t="shared" si="42"/>
        <v>6.50935720097638E-3</v>
      </c>
      <c r="W178" s="25">
        <f t="shared" si="43"/>
        <v>4.9261083743843571E-3</v>
      </c>
      <c r="X178" s="25">
        <f t="shared" si="44"/>
        <v>5.0798258345427331E-3</v>
      </c>
    </row>
    <row r="179" spans="1:24">
      <c r="A179" t="s">
        <v>34</v>
      </c>
      <c r="B179">
        <v>2018</v>
      </c>
      <c r="C179" t="s">
        <v>40</v>
      </c>
      <c r="D179" t="s">
        <v>175</v>
      </c>
      <c r="E179" s="51">
        <f t="shared" si="47"/>
        <v>43282</v>
      </c>
      <c r="F179">
        <v>137.5</v>
      </c>
      <c r="G179">
        <v>149.1</v>
      </c>
      <c r="H179">
        <v>142.5</v>
      </c>
      <c r="I179">
        <v>151.6</v>
      </c>
      <c r="J179">
        <v>155.9</v>
      </c>
      <c r="K179">
        <v>138.6</v>
      </c>
      <c r="L179">
        <f t="shared" si="48"/>
        <v>736.6</v>
      </c>
      <c r="M179">
        <v>137</v>
      </c>
      <c r="N179">
        <v>123.6</v>
      </c>
      <c r="O179">
        <v>144.69999999999999</v>
      </c>
      <c r="P179">
        <v>139.80000000000001</v>
      </c>
      <c r="R179" t="s">
        <v>175</v>
      </c>
      <c r="S179" s="25">
        <f t="shared" si="39"/>
        <v>5.0761421319796126E-3</v>
      </c>
      <c r="T179" s="25">
        <f t="shared" si="40"/>
        <v>1.6280353200883096E-2</v>
      </c>
      <c r="U179" s="25">
        <f t="shared" si="41"/>
        <v>5.8737151248165302E-3</v>
      </c>
      <c r="V179" s="25">
        <f t="shared" si="42"/>
        <v>-8.0840743734849252E-4</v>
      </c>
      <c r="W179" s="25">
        <f t="shared" si="43"/>
        <v>1.3305322128851381E-2</v>
      </c>
      <c r="X179" s="25">
        <f t="shared" si="44"/>
        <v>9.3862815884477348E-3</v>
      </c>
    </row>
    <row r="180" spans="1:24">
      <c r="A180" t="s">
        <v>34</v>
      </c>
      <c r="B180">
        <v>2018</v>
      </c>
      <c r="C180" t="s">
        <v>41</v>
      </c>
      <c r="D180" t="s">
        <v>176</v>
      </c>
      <c r="E180" s="51">
        <f t="shared" si="47"/>
        <v>43313</v>
      </c>
      <c r="F180">
        <v>138.30000000000001</v>
      </c>
      <c r="G180">
        <v>148</v>
      </c>
      <c r="H180">
        <v>142.6</v>
      </c>
      <c r="I180">
        <v>150.6</v>
      </c>
      <c r="J180">
        <v>156.6</v>
      </c>
      <c r="K180">
        <v>139.4</v>
      </c>
      <c r="L180">
        <f t="shared" si="48"/>
        <v>736.1</v>
      </c>
      <c r="M180">
        <v>137.69999999999999</v>
      </c>
      <c r="N180">
        <v>124.3</v>
      </c>
      <c r="O180">
        <v>146</v>
      </c>
      <c r="P180">
        <v>140.4</v>
      </c>
      <c r="R180" t="s">
        <v>176</v>
      </c>
      <c r="S180" s="25">
        <f t="shared" si="39"/>
        <v>5.7720057720058544E-3</v>
      </c>
      <c r="T180" s="25">
        <f t="shared" si="40"/>
        <v>-6.7879446103719793E-4</v>
      </c>
      <c r="U180" s="25">
        <f t="shared" si="41"/>
        <v>5.1094890510948072E-3</v>
      </c>
      <c r="V180" s="25">
        <f t="shared" si="42"/>
        <v>5.663430420711997E-3</v>
      </c>
      <c r="W180" s="25">
        <f t="shared" si="43"/>
        <v>8.9841050449206046E-3</v>
      </c>
      <c r="X180" s="25">
        <f t="shared" si="44"/>
        <v>4.291845493562191E-3</v>
      </c>
    </row>
    <row r="181" spans="1:24">
      <c r="A181" t="s">
        <v>34</v>
      </c>
      <c r="B181">
        <v>2018</v>
      </c>
      <c r="C181" t="s">
        <v>42</v>
      </c>
      <c r="D181" t="s">
        <v>177</v>
      </c>
      <c r="E181" s="51">
        <f t="shared" si="47"/>
        <v>43344</v>
      </c>
      <c r="F181">
        <v>138.6</v>
      </c>
      <c r="G181">
        <v>145.80000000000001</v>
      </c>
      <c r="H181">
        <v>142.9</v>
      </c>
      <c r="I181">
        <v>145.4</v>
      </c>
      <c r="J181">
        <v>150</v>
      </c>
      <c r="K181">
        <v>139.69999999999999</v>
      </c>
      <c r="L181">
        <f t="shared" si="48"/>
        <v>722.69999999999993</v>
      </c>
      <c r="M181">
        <v>138.4</v>
      </c>
      <c r="N181">
        <v>126</v>
      </c>
      <c r="O181">
        <v>146.19999999999999</v>
      </c>
      <c r="P181">
        <v>140.19999999999999</v>
      </c>
      <c r="R181" t="s">
        <v>177</v>
      </c>
      <c r="S181" s="25">
        <f t="shared" si="39"/>
        <v>2.1520803443327327E-3</v>
      </c>
      <c r="T181" s="25">
        <f t="shared" si="40"/>
        <v>-1.8204048362994281E-2</v>
      </c>
      <c r="U181" s="25">
        <f t="shared" si="41"/>
        <v>5.0835148874365807E-3</v>
      </c>
      <c r="V181" s="25">
        <f t="shared" si="42"/>
        <v>1.3676588897827859E-2</v>
      </c>
      <c r="W181" s="25">
        <f t="shared" si="43"/>
        <v>1.3698630136985523E-3</v>
      </c>
      <c r="X181" s="25">
        <f t="shared" si="44"/>
        <v>-1.424501424501546E-3</v>
      </c>
    </row>
    <row r="182" spans="1:24">
      <c r="A182" t="s">
        <v>34</v>
      </c>
      <c r="B182">
        <v>2018</v>
      </c>
      <c r="C182" t="s">
        <v>43</v>
      </c>
      <c r="D182" t="s">
        <v>178</v>
      </c>
      <c r="E182" s="51">
        <f t="shared" si="47"/>
        <v>43374</v>
      </c>
      <c r="F182">
        <v>137.4</v>
      </c>
      <c r="G182">
        <v>149.5</v>
      </c>
      <c r="H182">
        <v>141.9</v>
      </c>
      <c r="I182">
        <v>142.5</v>
      </c>
      <c r="J182">
        <v>146.69999999999999</v>
      </c>
      <c r="K182">
        <v>142.19999999999999</v>
      </c>
      <c r="L182">
        <f t="shared" si="48"/>
        <v>718</v>
      </c>
      <c r="M182">
        <v>142.1</v>
      </c>
      <c r="N182">
        <v>125.5</v>
      </c>
      <c r="O182">
        <v>147.80000000000001</v>
      </c>
      <c r="P182">
        <v>140.80000000000001</v>
      </c>
      <c r="R182" t="s">
        <v>178</v>
      </c>
      <c r="S182" s="25">
        <f t="shared" si="39"/>
        <v>1.789549033643522E-2</v>
      </c>
      <c r="T182" s="25">
        <f t="shared" si="40"/>
        <v>-6.5033900650338069E-3</v>
      </c>
      <c r="U182" s="25">
        <f t="shared" si="41"/>
        <v>2.6734104046242692E-2</v>
      </c>
      <c r="V182" s="25">
        <f t="shared" si="42"/>
        <v>-3.968253968253968E-3</v>
      </c>
      <c r="W182" s="25">
        <f t="shared" si="43"/>
        <v>1.0943912448700566E-2</v>
      </c>
      <c r="X182" s="25">
        <f t="shared" si="44"/>
        <v>4.2796005706135717E-3</v>
      </c>
    </row>
    <row r="183" spans="1:24">
      <c r="A183" t="s">
        <v>34</v>
      </c>
      <c r="B183">
        <v>2018</v>
      </c>
      <c r="C183" t="s">
        <v>45</v>
      </c>
      <c r="D183" t="s">
        <v>179</v>
      </c>
      <c r="E183" s="51">
        <f t="shared" si="47"/>
        <v>43405</v>
      </c>
      <c r="F183">
        <v>137.4</v>
      </c>
      <c r="G183">
        <v>149.19999999999999</v>
      </c>
      <c r="H183">
        <v>141.80000000000001</v>
      </c>
      <c r="I183">
        <v>142.80000000000001</v>
      </c>
      <c r="J183">
        <v>146.69999999999999</v>
      </c>
      <c r="K183">
        <v>142.19999999999999</v>
      </c>
      <c r="L183">
        <f t="shared" si="48"/>
        <v>717.90000000000009</v>
      </c>
      <c r="M183">
        <v>142.1</v>
      </c>
      <c r="N183">
        <v>125.5</v>
      </c>
      <c r="O183">
        <v>147.80000000000001</v>
      </c>
      <c r="P183">
        <v>140.80000000000001</v>
      </c>
      <c r="R183" t="s">
        <v>179</v>
      </c>
      <c r="S183" s="25">
        <f t="shared" si="39"/>
        <v>0</v>
      </c>
      <c r="T183" s="25">
        <f t="shared" si="40"/>
        <v>-1.3927576601658641E-4</v>
      </c>
      <c r="U183" s="25">
        <f t="shared" si="41"/>
        <v>0</v>
      </c>
      <c r="V183" s="25">
        <f t="shared" si="42"/>
        <v>0</v>
      </c>
      <c r="W183" s="25">
        <f t="shared" si="43"/>
        <v>0</v>
      </c>
      <c r="X183" s="25">
        <f t="shared" si="44"/>
        <v>0</v>
      </c>
    </row>
    <row r="184" spans="1:24">
      <c r="A184" t="s">
        <v>34</v>
      </c>
      <c r="B184">
        <v>2018</v>
      </c>
      <c r="C184" t="s">
        <v>46</v>
      </c>
      <c r="D184" t="s">
        <v>180</v>
      </c>
      <c r="E184" s="51">
        <f t="shared" si="47"/>
        <v>43435</v>
      </c>
      <c r="F184">
        <v>137.5</v>
      </c>
      <c r="G184">
        <v>150.5</v>
      </c>
      <c r="H184">
        <v>142.1</v>
      </c>
      <c r="I184">
        <v>139.4</v>
      </c>
      <c r="J184">
        <v>135.19999999999999</v>
      </c>
      <c r="K184">
        <v>143.19999999999999</v>
      </c>
      <c r="L184">
        <f t="shared" si="48"/>
        <v>704.7</v>
      </c>
      <c r="M184">
        <v>144.9</v>
      </c>
      <c r="N184">
        <v>123.6</v>
      </c>
      <c r="O184">
        <v>150.1</v>
      </c>
      <c r="P184">
        <v>140.1</v>
      </c>
      <c r="R184" t="s">
        <v>180</v>
      </c>
      <c r="S184" s="25">
        <f t="shared" si="39"/>
        <v>7.0323488045007038E-3</v>
      </c>
      <c r="T184" s="25">
        <f t="shared" si="40"/>
        <v>-1.8386961972419617E-2</v>
      </c>
      <c r="U184" s="25">
        <f t="shared" si="41"/>
        <v>1.9704433497537026E-2</v>
      </c>
      <c r="V184" s="25">
        <f t="shared" si="42"/>
        <v>-1.5139442231075743E-2</v>
      </c>
      <c r="W184" s="25">
        <f t="shared" si="43"/>
        <v>1.5561569688768489E-2</v>
      </c>
      <c r="X184" s="25">
        <f t="shared" si="44"/>
        <v>-4.9715909090910296E-3</v>
      </c>
    </row>
    <row r="185" spans="1:24">
      <c r="A185" t="s">
        <v>34</v>
      </c>
      <c r="B185">
        <v>2019</v>
      </c>
      <c r="C185" t="s">
        <v>31</v>
      </c>
      <c r="D185" t="s">
        <v>181</v>
      </c>
      <c r="E185" s="51">
        <f t="shared" si="47"/>
        <v>43466</v>
      </c>
      <c r="F185">
        <v>137.1</v>
      </c>
      <c r="G185">
        <v>151.4</v>
      </c>
      <c r="H185">
        <v>142.1</v>
      </c>
      <c r="I185">
        <v>135.4</v>
      </c>
      <c r="J185">
        <v>131.30000000000001</v>
      </c>
      <c r="K185">
        <v>143.6</v>
      </c>
      <c r="L185">
        <f t="shared" si="48"/>
        <v>697.3</v>
      </c>
      <c r="M185">
        <v>145.1</v>
      </c>
      <c r="N185">
        <v>123.3</v>
      </c>
      <c r="O185">
        <v>150.19999999999999</v>
      </c>
      <c r="P185">
        <v>139.6</v>
      </c>
      <c r="R185" t="s">
        <v>181</v>
      </c>
      <c r="S185" s="25">
        <f t="shared" si="39"/>
        <v>2.7932960893855148E-3</v>
      </c>
      <c r="T185" s="25">
        <f t="shared" si="40"/>
        <v>-1.0500922378317143E-2</v>
      </c>
      <c r="U185" s="25">
        <f t="shared" si="41"/>
        <v>1.3802622498273887E-3</v>
      </c>
      <c r="V185" s="25">
        <f t="shared" si="42"/>
        <v>-2.4271844660193947E-3</v>
      </c>
      <c r="W185" s="25">
        <f t="shared" si="43"/>
        <v>6.6622251832108143E-4</v>
      </c>
      <c r="X185" s="25">
        <f t="shared" si="44"/>
        <v>-3.5688793718772309E-3</v>
      </c>
    </row>
    <row r="186" spans="1:24">
      <c r="A186" t="s">
        <v>34</v>
      </c>
      <c r="B186">
        <v>2019</v>
      </c>
      <c r="C186" t="s">
        <v>35</v>
      </c>
      <c r="D186" t="s">
        <v>182</v>
      </c>
      <c r="E186" s="51">
        <f t="shared" si="47"/>
        <v>43497</v>
      </c>
      <c r="F186">
        <v>137.6</v>
      </c>
      <c r="G186">
        <v>152</v>
      </c>
      <c r="H186">
        <v>142.19999999999999</v>
      </c>
      <c r="I186">
        <v>136.4</v>
      </c>
      <c r="J186">
        <v>129.69999999999999</v>
      </c>
      <c r="K186">
        <v>143.69999999999999</v>
      </c>
      <c r="L186">
        <f t="shared" si="48"/>
        <v>697.90000000000009</v>
      </c>
      <c r="M186">
        <v>145.6</v>
      </c>
      <c r="N186">
        <v>123.9</v>
      </c>
      <c r="O186">
        <v>150.30000000000001</v>
      </c>
      <c r="P186">
        <v>139.9</v>
      </c>
      <c r="R186" t="s">
        <v>182</v>
      </c>
      <c r="S186" s="25">
        <f t="shared" si="39"/>
        <v>6.9637883008352589E-4</v>
      </c>
      <c r="T186" s="25">
        <f t="shared" si="40"/>
        <v>8.6046178115608272E-4</v>
      </c>
      <c r="U186" s="25">
        <f t="shared" si="41"/>
        <v>3.4458993797381117E-3</v>
      </c>
      <c r="V186" s="25">
        <f t="shared" si="42"/>
        <v>4.86618004866187E-3</v>
      </c>
      <c r="W186" s="25">
        <f t="shared" si="43"/>
        <v>6.6577896138497164E-4</v>
      </c>
      <c r="X186" s="25">
        <f t="shared" si="44"/>
        <v>2.1489971346705687E-3</v>
      </c>
    </row>
    <row r="187" spans="1:24">
      <c r="A187" t="s">
        <v>34</v>
      </c>
      <c r="B187">
        <v>2019</v>
      </c>
      <c r="C187" t="s">
        <v>36</v>
      </c>
      <c r="D187" t="s">
        <v>183</v>
      </c>
      <c r="E187" s="51">
        <f t="shared" si="47"/>
        <v>43525</v>
      </c>
      <c r="F187">
        <v>137.80000000000001</v>
      </c>
      <c r="G187">
        <v>153</v>
      </c>
      <c r="H187">
        <v>142.30000000000001</v>
      </c>
      <c r="I187">
        <v>137.6</v>
      </c>
      <c r="J187">
        <v>132.6</v>
      </c>
      <c r="K187">
        <v>143.80000000000001</v>
      </c>
      <c r="L187">
        <f t="shared" si="48"/>
        <v>703.30000000000007</v>
      </c>
      <c r="M187">
        <v>146.19999999999999</v>
      </c>
      <c r="N187">
        <v>124.6</v>
      </c>
      <c r="O187">
        <v>150.30000000000001</v>
      </c>
      <c r="P187">
        <v>140.4</v>
      </c>
      <c r="R187" t="s">
        <v>183</v>
      </c>
      <c r="S187" s="25">
        <f t="shared" si="39"/>
        <v>6.9589422407809849E-4</v>
      </c>
      <c r="T187" s="25">
        <f t="shared" si="40"/>
        <v>7.7374982089124184E-3</v>
      </c>
      <c r="U187" s="25">
        <f t="shared" si="41"/>
        <v>4.120879120879082E-3</v>
      </c>
      <c r="V187" s="25">
        <f t="shared" si="42"/>
        <v>5.6497175141242018E-3</v>
      </c>
      <c r="W187" s="25">
        <f t="shared" si="43"/>
        <v>0</v>
      </c>
      <c r="X187" s="25">
        <f t="shared" si="44"/>
        <v>3.5739814152966403E-3</v>
      </c>
    </row>
    <row r="188" spans="1:24">
      <c r="A188" t="s">
        <v>34</v>
      </c>
      <c r="B188">
        <v>2019</v>
      </c>
      <c r="C188" t="s">
        <v>38</v>
      </c>
      <c r="D188" t="s">
        <v>184</v>
      </c>
      <c r="E188" s="51">
        <f t="shared" si="47"/>
        <v>43586</v>
      </c>
      <c r="F188">
        <v>138.30000000000001</v>
      </c>
      <c r="G188">
        <v>158.5</v>
      </c>
      <c r="H188">
        <v>142.5</v>
      </c>
      <c r="I188">
        <v>146.5</v>
      </c>
      <c r="J188">
        <v>143</v>
      </c>
      <c r="K188">
        <v>143.69999999999999</v>
      </c>
      <c r="L188">
        <f t="shared" si="48"/>
        <v>728.8</v>
      </c>
      <c r="M188">
        <v>146.9</v>
      </c>
      <c r="N188">
        <v>124.9</v>
      </c>
      <c r="O188">
        <v>151.6</v>
      </c>
      <c r="P188">
        <v>142</v>
      </c>
      <c r="R188" t="s">
        <v>184</v>
      </c>
      <c r="S188" s="25">
        <f t="shared" si="39"/>
        <v>-6.9541029207248071E-4</v>
      </c>
      <c r="T188" s="25">
        <f t="shared" si="40"/>
        <v>3.6257642542300419E-2</v>
      </c>
      <c r="U188" s="25">
        <f t="shared" si="41"/>
        <v>4.7879616963065466E-3</v>
      </c>
      <c r="V188" s="25">
        <f t="shared" si="42"/>
        <v>2.4077046548957575E-3</v>
      </c>
      <c r="W188" s="25">
        <f t="shared" si="43"/>
        <v>8.6493679308049416E-3</v>
      </c>
      <c r="X188" s="25">
        <f t="shared" si="44"/>
        <v>1.1396011396011355E-2</v>
      </c>
    </row>
    <row r="189" spans="1:24">
      <c r="A189" t="s">
        <v>34</v>
      </c>
      <c r="B189">
        <v>2019</v>
      </c>
      <c r="C189" t="s">
        <v>39</v>
      </c>
      <c r="D189" t="s">
        <v>185</v>
      </c>
      <c r="E189" s="51">
        <f t="shared" si="47"/>
        <v>43617</v>
      </c>
      <c r="F189">
        <v>138.69999999999999</v>
      </c>
      <c r="G189">
        <v>162.1</v>
      </c>
      <c r="H189">
        <v>143.30000000000001</v>
      </c>
      <c r="I189">
        <v>146.80000000000001</v>
      </c>
      <c r="J189">
        <v>150.5</v>
      </c>
      <c r="K189">
        <v>143.80000000000001</v>
      </c>
      <c r="L189">
        <f t="shared" si="48"/>
        <v>741.4</v>
      </c>
      <c r="M189">
        <v>147.4</v>
      </c>
      <c r="N189">
        <v>124.6</v>
      </c>
      <c r="O189">
        <v>152.5</v>
      </c>
      <c r="P189">
        <v>142.9</v>
      </c>
      <c r="R189" t="s">
        <v>185</v>
      </c>
      <c r="S189" s="25">
        <f t="shared" si="39"/>
        <v>6.9589422407809849E-4</v>
      </c>
      <c r="T189" s="25">
        <f t="shared" si="40"/>
        <v>1.728869374313944E-2</v>
      </c>
      <c r="U189" s="25">
        <f t="shared" si="41"/>
        <v>3.4036759700476512E-3</v>
      </c>
      <c r="V189" s="25">
        <f t="shared" si="42"/>
        <v>-2.4019215372298747E-3</v>
      </c>
      <c r="W189" s="25">
        <f t="shared" si="43"/>
        <v>5.9366754617414625E-3</v>
      </c>
      <c r="X189" s="25">
        <f t="shared" si="44"/>
        <v>6.3380281690141246E-3</v>
      </c>
    </row>
    <row r="190" spans="1:24">
      <c r="A190" t="s">
        <v>34</v>
      </c>
      <c r="B190">
        <v>2019</v>
      </c>
      <c r="C190" t="s">
        <v>40</v>
      </c>
      <c r="D190" t="s">
        <v>186</v>
      </c>
      <c r="E190" s="51">
        <f t="shared" si="47"/>
        <v>43647</v>
      </c>
      <c r="F190">
        <v>139.30000000000001</v>
      </c>
      <c r="G190">
        <v>162.69999999999999</v>
      </c>
      <c r="H190">
        <v>144</v>
      </c>
      <c r="I190">
        <v>150.30000000000001</v>
      </c>
      <c r="J190">
        <v>160.30000000000001</v>
      </c>
      <c r="K190">
        <v>144.19999999999999</v>
      </c>
      <c r="L190">
        <f t="shared" si="48"/>
        <v>756.59999999999991</v>
      </c>
      <c r="M190">
        <v>147.9</v>
      </c>
      <c r="N190">
        <v>125.6</v>
      </c>
      <c r="O190">
        <v>154</v>
      </c>
      <c r="P190">
        <v>144.19999999999999</v>
      </c>
      <c r="R190" t="s">
        <v>186</v>
      </c>
      <c r="S190" s="25">
        <f t="shared" si="39"/>
        <v>2.7816411682891323E-3</v>
      </c>
      <c r="T190" s="25">
        <f t="shared" si="40"/>
        <v>2.0501753439438809E-2</v>
      </c>
      <c r="U190" s="25">
        <f t="shared" si="41"/>
        <v>3.3921302578018993E-3</v>
      </c>
      <c r="V190" s="25">
        <f t="shared" si="42"/>
        <v>8.0256821829855548E-3</v>
      </c>
      <c r="W190" s="25">
        <f t="shared" si="43"/>
        <v>9.8360655737704927E-3</v>
      </c>
      <c r="X190" s="25">
        <f t="shared" si="44"/>
        <v>9.0972708187542547E-3</v>
      </c>
    </row>
    <row r="191" spans="1:24">
      <c r="A191" t="s">
        <v>34</v>
      </c>
      <c r="B191">
        <v>2019</v>
      </c>
      <c r="C191" t="s">
        <v>41</v>
      </c>
      <c r="D191" t="s">
        <v>187</v>
      </c>
      <c r="E191" s="51">
        <f t="shared" si="47"/>
        <v>43678</v>
      </c>
      <c r="F191">
        <v>140.1</v>
      </c>
      <c r="G191">
        <v>160.6</v>
      </c>
      <c r="H191">
        <v>144.69999999999999</v>
      </c>
      <c r="I191">
        <v>149.4</v>
      </c>
      <c r="J191">
        <v>167.4</v>
      </c>
      <c r="K191">
        <v>144.5</v>
      </c>
      <c r="L191">
        <f t="shared" si="48"/>
        <v>762.19999999999993</v>
      </c>
      <c r="M191">
        <v>148.5</v>
      </c>
      <c r="N191">
        <v>125.8</v>
      </c>
      <c r="O191">
        <v>154.9</v>
      </c>
      <c r="P191">
        <v>145</v>
      </c>
      <c r="R191" t="s">
        <v>187</v>
      </c>
      <c r="S191" s="25">
        <f t="shared" si="39"/>
        <v>2.0804438280167224E-3</v>
      </c>
      <c r="T191" s="25">
        <f t="shared" si="40"/>
        <v>7.401533174729082E-3</v>
      </c>
      <c r="U191" s="25">
        <f t="shared" si="41"/>
        <v>4.0567951318458036E-3</v>
      </c>
      <c r="V191" s="25">
        <f t="shared" si="42"/>
        <v>1.5923566878981118E-3</v>
      </c>
      <c r="W191" s="25">
        <f t="shared" si="43"/>
        <v>5.8441558441558808E-3</v>
      </c>
      <c r="X191" s="25">
        <f t="shared" si="44"/>
        <v>5.5478502080444619E-3</v>
      </c>
    </row>
    <row r="192" spans="1:24">
      <c r="A192" t="s">
        <v>34</v>
      </c>
      <c r="B192">
        <v>2019</v>
      </c>
      <c r="C192" t="s">
        <v>42</v>
      </c>
      <c r="D192" t="s">
        <v>188</v>
      </c>
      <c r="E192" s="51">
        <f t="shared" si="47"/>
        <v>43709</v>
      </c>
      <c r="F192">
        <v>140.9</v>
      </c>
      <c r="G192">
        <v>160.80000000000001</v>
      </c>
      <c r="H192">
        <v>145.4</v>
      </c>
      <c r="I192">
        <v>146.6</v>
      </c>
      <c r="J192">
        <v>173.2</v>
      </c>
      <c r="K192">
        <v>144.6</v>
      </c>
      <c r="L192">
        <f t="shared" si="48"/>
        <v>766.90000000000009</v>
      </c>
      <c r="M192">
        <v>149</v>
      </c>
      <c r="N192">
        <v>126.1</v>
      </c>
      <c r="O192">
        <v>155.19999999999999</v>
      </c>
      <c r="P192">
        <v>145.80000000000001</v>
      </c>
      <c r="R192" t="s">
        <v>188</v>
      </c>
      <c r="S192" s="25">
        <f t="shared" si="39"/>
        <v>6.920415224913101E-4</v>
      </c>
      <c r="T192" s="25">
        <f t="shared" si="40"/>
        <v>6.1663605352927833E-3</v>
      </c>
      <c r="U192" s="25">
        <f t="shared" si="41"/>
        <v>3.3670033670033669E-3</v>
      </c>
      <c r="V192" s="25">
        <f t="shared" si="42"/>
        <v>2.3847376788553032E-3</v>
      </c>
      <c r="W192" s="25">
        <f t="shared" si="43"/>
        <v>1.9367333763717427E-3</v>
      </c>
      <c r="X192" s="25">
        <f t="shared" si="44"/>
        <v>5.5172413793104233E-3</v>
      </c>
    </row>
    <row r="193" spans="1:24">
      <c r="A193" t="s">
        <v>34</v>
      </c>
      <c r="B193">
        <v>2019</v>
      </c>
      <c r="C193" t="s">
        <v>43</v>
      </c>
      <c r="D193" t="s">
        <v>189</v>
      </c>
      <c r="E193" s="51">
        <f t="shared" si="47"/>
        <v>43739</v>
      </c>
      <c r="F193">
        <v>141.80000000000001</v>
      </c>
      <c r="G193">
        <v>161</v>
      </c>
      <c r="H193">
        <v>146.19999999999999</v>
      </c>
      <c r="I193">
        <v>148</v>
      </c>
      <c r="J193">
        <v>188.4</v>
      </c>
      <c r="K193">
        <v>145</v>
      </c>
      <c r="L193">
        <f t="shared" si="48"/>
        <v>785.4</v>
      </c>
      <c r="M193">
        <v>149.4</v>
      </c>
      <c r="N193">
        <v>126.3</v>
      </c>
      <c r="O193">
        <v>155.4</v>
      </c>
      <c r="P193">
        <v>147.19999999999999</v>
      </c>
      <c r="R193" t="s">
        <v>189</v>
      </c>
      <c r="S193" s="25">
        <f t="shared" si="39"/>
        <v>2.7662517289073702E-3</v>
      </c>
      <c r="T193" s="25">
        <f t="shared" si="40"/>
        <v>2.4123092971704112E-2</v>
      </c>
      <c r="U193" s="25">
        <f t="shared" si="41"/>
        <v>2.6845637583892998E-3</v>
      </c>
      <c r="V193" s="25">
        <f t="shared" si="42"/>
        <v>1.5860428231562478E-3</v>
      </c>
      <c r="W193" s="25">
        <f t="shared" si="43"/>
        <v>1.2886597938145429E-3</v>
      </c>
      <c r="X193" s="25">
        <f t="shared" si="44"/>
        <v>9.6021947873798155E-3</v>
      </c>
    </row>
    <row r="194" spans="1:24">
      <c r="A194" t="s">
        <v>34</v>
      </c>
      <c r="B194">
        <v>2019</v>
      </c>
      <c r="C194" t="s">
        <v>45</v>
      </c>
      <c r="D194" t="s">
        <v>190</v>
      </c>
      <c r="E194" s="51">
        <f t="shared" si="47"/>
        <v>43770</v>
      </c>
      <c r="F194">
        <v>142.5</v>
      </c>
      <c r="G194">
        <v>163.19999999999999</v>
      </c>
      <c r="H194">
        <v>146.69999999999999</v>
      </c>
      <c r="I194">
        <v>147.4</v>
      </c>
      <c r="J194">
        <v>199.6</v>
      </c>
      <c r="K194">
        <v>145.30000000000001</v>
      </c>
      <c r="L194">
        <f t="shared" si="48"/>
        <v>799.4</v>
      </c>
      <c r="M194">
        <v>149.9</v>
      </c>
      <c r="N194">
        <v>126.6</v>
      </c>
      <c r="O194">
        <v>155.5</v>
      </c>
      <c r="P194">
        <v>148.6</v>
      </c>
      <c r="R194" t="s">
        <v>190</v>
      </c>
      <c r="S194" s="25">
        <f t="shared" si="39"/>
        <v>2.0689655172414579E-3</v>
      </c>
      <c r="T194" s="25">
        <f t="shared" si="40"/>
        <v>1.7825311942959002E-2</v>
      </c>
      <c r="U194" s="25">
        <f t="shared" si="41"/>
        <v>3.3467202141900937E-3</v>
      </c>
      <c r="V194" s="25">
        <f t="shared" si="42"/>
        <v>2.3752969121139918E-3</v>
      </c>
      <c r="W194" s="25">
        <f t="shared" si="43"/>
        <v>6.4350064350060694E-4</v>
      </c>
      <c r="X194" s="25">
        <f t="shared" si="44"/>
        <v>9.5108695652174301E-3</v>
      </c>
    </row>
    <row r="195" spans="1:24">
      <c r="A195" t="s">
        <v>34</v>
      </c>
      <c r="B195">
        <v>2019</v>
      </c>
      <c r="C195" t="s">
        <v>46</v>
      </c>
      <c r="D195" t="s">
        <v>191</v>
      </c>
      <c r="E195" s="51">
        <f t="shared" ref="E195:E225" si="49">DATE(B195,MONTH(1&amp;C195),1)</f>
        <v>43800</v>
      </c>
      <c r="F195">
        <v>143.5</v>
      </c>
      <c r="G195">
        <v>165</v>
      </c>
      <c r="H195">
        <v>148.30000000000001</v>
      </c>
      <c r="I195">
        <v>145.69999999999999</v>
      </c>
      <c r="J195">
        <v>217</v>
      </c>
      <c r="K195">
        <v>145.80000000000001</v>
      </c>
      <c r="L195">
        <f t="shared" ref="L195:L226" si="50">SUM($F195:$J195)</f>
        <v>819.5</v>
      </c>
      <c r="M195">
        <v>150.4</v>
      </c>
      <c r="N195">
        <v>129.80000000000001</v>
      </c>
      <c r="O195">
        <v>155.69999999999999</v>
      </c>
      <c r="P195">
        <v>150.4</v>
      </c>
      <c r="R195" t="s">
        <v>191</v>
      </c>
      <c r="S195" s="25">
        <f t="shared" si="39"/>
        <v>3.4411562284927732E-3</v>
      </c>
      <c r="T195" s="25">
        <f t="shared" si="40"/>
        <v>2.5143857893420093E-2</v>
      </c>
      <c r="U195" s="25">
        <f t="shared" si="41"/>
        <v>3.3355570380253501E-3</v>
      </c>
      <c r="V195" s="25">
        <f t="shared" si="42"/>
        <v>2.5276461295418776E-2</v>
      </c>
      <c r="W195" s="25">
        <f t="shared" si="43"/>
        <v>1.2861736334404414E-3</v>
      </c>
      <c r="X195" s="25">
        <f t="shared" si="44"/>
        <v>1.2113055181695904E-2</v>
      </c>
    </row>
    <row r="196" spans="1:24">
      <c r="A196" t="s">
        <v>34</v>
      </c>
      <c r="B196">
        <v>2020</v>
      </c>
      <c r="C196" t="s">
        <v>31</v>
      </c>
      <c r="D196" t="s">
        <v>192</v>
      </c>
      <c r="E196" s="51">
        <f t="shared" si="49"/>
        <v>43831</v>
      </c>
      <c r="F196">
        <v>144.30000000000001</v>
      </c>
      <c r="G196">
        <v>167.4</v>
      </c>
      <c r="H196">
        <v>150.1</v>
      </c>
      <c r="I196">
        <v>143.19999999999999</v>
      </c>
      <c r="J196">
        <v>197</v>
      </c>
      <c r="K196">
        <v>146.19999999999999</v>
      </c>
      <c r="L196">
        <f t="shared" si="50"/>
        <v>802</v>
      </c>
      <c r="M196">
        <v>151.19999999999999</v>
      </c>
      <c r="N196">
        <v>130.9</v>
      </c>
      <c r="O196">
        <v>156.1</v>
      </c>
      <c r="P196">
        <v>150.19999999999999</v>
      </c>
      <c r="R196" t="s">
        <v>192</v>
      </c>
      <c r="S196" s="25">
        <f t="shared" si="39"/>
        <v>2.7434842249655501E-3</v>
      </c>
      <c r="T196" s="25">
        <f t="shared" si="40"/>
        <v>-2.1354484441732765E-2</v>
      </c>
      <c r="U196" s="25">
        <f t="shared" si="41"/>
        <v>5.319148936170099E-3</v>
      </c>
      <c r="V196" s="25">
        <f t="shared" si="42"/>
        <v>8.4745762711863955E-3</v>
      </c>
      <c r="W196" s="25">
        <f t="shared" si="43"/>
        <v>2.5690430314708138E-3</v>
      </c>
      <c r="X196" s="25">
        <f t="shared" si="44"/>
        <v>-1.3297872340426666E-3</v>
      </c>
    </row>
    <row r="197" spans="1:24">
      <c r="A197" t="s">
        <v>34</v>
      </c>
      <c r="B197">
        <v>2020</v>
      </c>
      <c r="C197" t="s">
        <v>35</v>
      </c>
      <c r="D197" t="s">
        <v>193</v>
      </c>
      <c r="E197" s="51">
        <f t="shared" si="49"/>
        <v>43862</v>
      </c>
      <c r="F197">
        <v>144.80000000000001</v>
      </c>
      <c r="G197">
        <v>167.5</v>
      </c>
      <c r="H197">
        <v>150.80000000000001</v>
      </c>
      <c r="I197">
        <v>141.80000000000001</v>
      </c>
      <c r="J197">
        <v>170.7</v>
      </c>
      <c r="K197">
        <v>146.4</v>
      </c>
      <c r="L197">
        <f t="shared" si="50"/>
        <v>775.60000000000014</v>
      </c>
      <c r="M197">
        <v>151.69999999999999</v>
      </c>
      <c r="N197">
        <v>130.30000000000001</v>
      </c>
      <c r="O197">
        <v>156.19999999999999</v>
      </c>
      <c r="P197">
        <v>149.1</v>
      </c>
      <c r="R197" t="s">
        <v>193</v>
      </c>
      <c r="S197" s="25">
        <f t="shared" si="39"/>
        <v>1.3679890560876679E-3</v>
      </c>
      <c r="T197" s="25">
        <f t="shared" si="40"/>
        <v>-3.2917705735660677E-2</v>
      </c>
      <c r="U197" s="25">
        <f t="shared" si="41"/>
        <v>3.3068783068783071E-3</v>
      </c>
      <c r="V197" s="25">
        <f t="shared" si="42"/>
        <v>-4.583651642475128E-3</v>
      </c>
      <c r="W197" s="25">
        <f t="shared" si="43"/>
        <v>6.4061499039073878E-4</v>
      </c>
      <c r="X197" s="25">
        <f t="shared" si="44"/>
        <v>-7.3235685752329853E-3</v>
      </c>
    </row>
    <row r="198" spans="1:24">
      <c r="A198" t="s">
        <v>34</v>
      </c>
      <c r="B198">
        <v>2020</v>
      </c>
      <c r="C198" t="s">
        <v>36</v>
      </c>
      <c r="D198" t="s">
        <v>194</v>
      </c>
      <c r="E198" s="51">
        <f t="shared" si="49"/>
        <v>43891</v>
      </c>
      <c r="F198">
        <v>145.1</v>
      </c>
      <c r="G198">
        <v>167</v>
      </c>
      <c r="H198">
        <v>151.5</v>
      </c>
      <c r="I198">
        <v>142.5</v>
      </c>
      <c r="J198">
        <v>157.30000000000001</v>
      </c>
      <c r="K198">
        <v>146.4</v>
      </c>
      <c r="L198">
        <f t="shared" si="50"/>
        <v>763.40000000000009</v>
      </c>
      <c r="M198">
        <v>152.30000000000001</v>
      </c>
      <c r="N198">
        <v>129.9</v>
      </c>
      <c r="O198">
        <v>156.1</v>
      </c>
      <c r="P198">
        <v>148.6</v>
      </c>
      <c r="R198" t="s">
        <v>194</v>
      </c>
      <c r="S198" s="25">
        <f t="shared" si="39"/>
        <v>0</v>
      </c>
      <c r="T198" s="25">
        <f t="shared" si="40"/>
        <v>-1.5729757607013981E-2</v>
      </c>
      <c r="U198" s="25">
        <f t="shared" si="41"/>
        <v>3.9551746868821541E-3</v>
      </c>
      <c r="V198" s="25">
        <f t="shared" si="42"/>
        <v>-3.0698388334612866E-3</v>
      </c>
      <c r="W198" s="25">
        <f t="shared" si="43"/>
        <v>-6.4020486555694189E-4</v>
      </c>
      <c r="X198" s="25">
        <f t="shared" si="44"/>
        <v>-3.3534540576794099E-3</v>
      </c>
    </row>
    <row r="199" spans="1:24">
      <c r="A199" t="s">
        <v>34</v>
      </c>
      <c r="B199">
        <v>2020</v>
      </c>
      <c r="C199" t="s">
        <v>37</v>
      </c>
      <c r="D199" t="s">
        <v>195</v>
      </c>
      <c r="E199" s="51">
        <f t="shared" si="49"/>
        <v>43922</v>
      </c>
      <c r="F199">
        <v>148.69999999999999</v>
      </c>
      <c r="G199">
        <v>167.2</v>
      </c>
      <c r="H199">
        <v>155.6</v>
      </c>
      <c r="I199">
        <v>149.9</v>
      </c>
      <c r="J199">
        <v>168.6</v>
      </c>
      <c r="K199">
        <v>146.4</v>
      </c>
      <c r="L199">
        <f t="shared" si="50"/>
        <v>790</v>
      </c>
      <c r="M199">
        <v>150.69999999999999</v>
      </c>
      <c r="N199">
        <v>129.9</v>
      </c>
      <c r="O199">
        <v>156.1</v>
      </c>
      <c r="P199">
        <v>149</v>
      </c>
      <c r="R199" t="s">
        <v>195</v>
      </c>
      <c r="S199" s="25">
        <f t="shared" ref="S199:S236" si="51">(K199-K198)/K198</f>
        <v>0</v>
      </c>
      <c r="T199" s="25">
        <f t="shared" ref="T199:T236" si="52">(L199-L198)/L198</f>
        <v>3.4844118417605326E-2</v>
      </c>
      <c r="U199" s="25">
        <f t="shared" ref="U199:U236" si="53">(M199-M198)/M198</f>
        <v>-1.0505581089954186E-2</v>
      </c>
      <c r="V199" s="25">
        <f t="shared" ref="V199:V236" si="54">(N199-N198)/N198</f>
        <v>0</v>
      </c>
      <c r="W199" s="25">
        <f t="shared" ref="W199:W236" si="55">(O199-O198)/O198</f>
        <v>0</v>
      </c>
      <c r="X199" s="25">
        <f t="shared" ref="X199:X236" si="56">(P199-P198)/P198</f>
        <v>2.6917900403768888E-3</v>
      </c>
    </row>
    <row r="200" spans="1:24">
      <c r="A200" t="s">
        <v>34</v>
      </c>
      <c r="B200">
        <v>2020</v>
      </c>
      <c r="C200" t="s">
        <v>38</v>
      </c>
      <c r="D200" t="s">
        <v>196</v>
      </c>
      <c r="E200" s="51">
        <f t="shared" si="49"/>
        <v>43952</v>
      </c>
      <c r="F200">
        <v>149.19999999999999</v>
      </c>
      <c r="G200">
        <v>180</v>
      </c>
      <c r="H200">
        <v>154.4</v>
      </c>
      <c r="I200">
        <v>148.69999999999999</v>
      </c>
      <c r="J200">
        <v>162</v>
      </c>
      <c r="K200">
        <v>146.4</v>
      </c>
      <c r="L200">
        <f t="shared" si="50"/>
        <v>794.3</v>
      </c>
      <c r="M200">
        <v>152</v>
      </c>
      <c r="N200">
        <v>132</v>
      </c>
      <c r="O200">
        <v>156.1</v>
      </c>
      <c r="P200">
        <v>150.4</v>
      </c>
      <c r="R200" t="s">
        <v>196</v>
      </c>
      <c r="S200" s="25">
        <f t="shared" si="51"/>
        <v>0</v>
      </c>
      <c r="T200" s="25">
        <f t="shared" si="52"/>
        <v>5.4430379746834871E-3</v>
      </c>
      <c r="U200" s="25">
        <f t="shared" si="53"/>
        <v>8.6264100862641774E-3</v>
      </c>
      <c r="V200" s="25">
        <f t="shared" si="54"/>
        <v>1.6166281755196261E-2</v>
      </c>
      <c r="W200" s="25">
        <f t="shared" si="55"/>
        <v>0</v>
      </c>
      <c r="X200" s="25">
        <f t="shared" si="56"/>
        <v>9.3959731543624535E-3</v>
      </c>
    </row>
    <row r="201" spans="1:24">
      <c r="A201" t="s">
        <v>34</v>
      </c>
      <c r="B201">
        <v>2020</v>
      </c>
      <c r="C201" t="s">
        <v>39</v>
      </c>
      <c r="D201" t="s">
        <v>197</v>
      </c>
      <c r="E201" s="51">
        <f t="shared" si="49"/>
        <v>43983</v>
      </c>
      <c r="F201">
        <v>149.6</v>
      </c>
      <c r="G201">
        <v>192.7</v>
      </c>
      <c r="H201">
        <v>153.30000000000001</v>
      </c>
      <c r="I201">
        <v>147.19999999999999</v>
      </c>
      <c r="J201">
        <v>156.5</v>
      </c>
      <c r="K201">
        <v>146.4</v>
      </c>
      <c r="L201">
        <f t="shared" si="50"/>
        <v>799.3</v>
      </c>
      <c r="M201">
        <v>154.4</v>
      </c>
      <c r="N201">
        <v>135</v>
      </c>
      <c r="O201">
        <v>156.4</v>
      </c>
      <c r="P201">
        <v>151.80000000000001</v>
      </c>
      <c r="R201" t="s">
        <v>197</v>
      </c>
      <c r="S201" s="25">
        <f t="shared" si="51"/>
        <v>0</v>
      </c>
      <c r="T201" s="25">
        <f t="shared" si="52"/>
        <v>6.2948508120357549E-3</v>
      </c>
      <c r="U201" s="25">
        <f t="shared" si="53"/>
        <v>1.5789473684210565E-2</v>
      </c>
      <c r="V201" s="25">
        <f t="shared" si="54"/>
        <v>2.2727272727272728E-2</v>
      </c>
      <c r="W201" s="25">
        <f t="shared" si="55"/>
        <v>1.9218449711723984E-3</v>
      </c>
      <c r="X201" s="25">
        <f t="shared" si="56"/>
        <v>9.3085106382979101E-3</v>
      </c>
    </row>
    <row r="202" spans="1:24">
      <c r="A202" t="s">
        <v>34</v>
      </c>
      <c r="B202">
        <v>2020</v>
      </c>
      <c r="C202" t="s">
        <v>40</v>
      </c>
      <c r="D202" t="s">
        <v>198</v>
      </c>
      <c r="E202" s="51">
        <f t="shared" si="49"/>
        <v>44013</v>
      </c>
      <c r="F202">
        <v>149.6</v>
      </c>
      <c r="G202">
        <v>192.7</v>
      </c>
      <c r="H202">
        <v>153.30000000000001</v>
      </c>
      <c r="I202">
        <v>147.19999999999999</v>
      </c>
      <c r="J202">
        <v>156.5</v>
      </c>
      <c r="K202">
        <v>146.4</v>
      </c>
      <c r="L202">
        <f t="shared" si="50"/>
        <v>799.3</v>
      </c>
      <c r="M202">
        <v>154.4</v>
      </c>
      <c r="N202">
        <v>135</v>
      </c>
      <c r="O202">
        <v>156.4</v>
      </c>
      <c r="P202">
        <v>151.80000000000001</v>
      </c>
      <c r="R202" t="s">
        <v>198</v>
      </c>
      <c r="S202" s="25">
        <f t="shared" si="51"/>
        <v>0</v>
      </c>
      <c r="T202" s="25">
        <f t="shared" si="52"/>
        <v>0</v>
      </c>
      <c r="U202" s="25">
        <f t="shared" si="53"/>
        <v>0</v>
      </c>
      <c r="V202" s="25">
        <f t="shared" si="54"/>
        <v>0</v>
      </c>
      <c r="W202" s="25">
        <f t="shared" si="55"/>
        <v>0</v>
      </c>
      <c r="X202" s="25">
        <f t="shared" si="56"/>
        <v>0</v>
      </c>
    </row>
    <row r="203" spans="1:24">
      <c r="A203" t="s">
        <v>34</v>
      </c>
      <c r="B203">
        <v>2020</v>
      </c>
      <c r="C203" t="s">
        <v>41</v>
      </c>
      <c r="D203" t="s">
        <v>199</v>
      </c>
      <c r="E203" s="51">
        <f t="shared" si="49"/>
        <v>44044</v>
      </c>
      <c r="F203">
        <v>148.9</v>
      </c>
      <c r="G203">
        <v>190.9</v>
      </c>
      <c r="H203">
        <v>153.30000000000001</v>
      </c>
      <c r="I203">
        <v>150.4</v>
      </c>
      <c r="J203">
        <v>178.1</v>
      </c>
      <c r="K203">
        <v>148.4</v>
      </c>
      <c r="L203">
        <f t="shared" si="50"/>
        <v>821.6</v>
      </c>
      <c r="M203">
        <v>155</v>
      </c>
      <c r="N203">
        <v>138.5</v>
      </c>
      <c r="O203">
        <v>158.5</v>
      </c>
      <c r="P203">
        <v>153.9</v>
      </c>
      <c r="R203" t="s">
        <v>199</v>
      </c>
      <c r="S203" s="25">
        <f t="shared" si="51"/>
        <v>1.3661202185792349E-2</v>
      </c>
      <c r="T203" s="25">
        <f t="shared" si="52"/>
        <v>2.7899411985487389E-2</v>
      </c>
      <c r="U203" s="25">
        <f t="shared" si="53"/>
        <v>3.8860103626942636E-3</v>
      </c>
      <c r="V203" s="25">
        <f t="shared" si="54"/>
        <v>2.5925925925925925E-2</v>
      </c>
      <c r="W203" s="25">
        <f t="shared" si="55"/>
        <v>1.3427109974424516E-2</v>
      </c>
      <c r="X203" s="25">
        <f t="shared" si="56"/>
        <v>1.3833992094861622E-2</v>
      </c>
    </row>
    <row r="204" spans="1:24">
      <c r="A204" t="s">
        <v>34</v>
      </c>
      <c r="B204">
        <v>2020</v>
      </c>
      <c r="C204" t="s">
        <v>42</v>
      </c>
      <c r="D204" t="s">
        <v>200</v>
      </c>
      <c r="E204" s="51">
        <f t="shared" si="49"/>
        <v>44075</v>
      </c>
      <c r="F204">
        <v>148.4</v>
      </c>
      <c r="G204">
        <v>187.1</v>
      </c>
      <c r="H204">
        <v>153.6</v>
      </c>
      <c r="I204">
        <v>150.9</v>
      </c>
      <c r="J204">
        <v>186.7</v>
      </c>
      <c r="K204">
        <v>148.69999999999999</v>
      </c>
      <c r="L204">
        <f t="shared" si="50"/>
        <v>826.7</v>
      </c>
      <c r="M204">
        <v>155.6</v>
      </c>
      <c r="N204">
        <v>139.6</v>
      </c>
      <c r="O204">
        <v>157.5</v>
      </c>
      <c r="P204">
        <v>154.69999999999999</v>
      </c>
      <c r="R204" t="s">
        <v>200</v>
      </c>
      <c r="S204" s="25">
        <f t="shared" si="51"/>
        <v>2.0215633423179445E-3</v>
      </c>
      <c r="T204" s="25">
        <f t="shared" si="52"/>
        <v>6.2074001947419943E-3</v>
      </c>
      <c r="U204" s="25">
        <f t="shared" si="53"/>
        <v>3.870967741935447E-3</v>
      </c>
      <c r="V204" s="25">
        <f t="shared" si="54"/>
        <v>7.9422382671479729E-3</v>
      </c>
      <c r="W204" s="25">
        <f t="shared" si="55"/>
        <v>-6.3091482649842269E-3</v>
      </c>
      <c r="X204" s="25">
        <f t="shared" si="56"/>
        <v>5.1981806367770167E-3</v>
      </c>
    </row>
    <row r="205" spans="1:24">
      <c r="A205" t="s">
        <v>34</v>
      </c>
      <c r="B205">
        <v>2020</v>
      </c>
      <c r="C205" t="s">
        <v>43</v>
      </c>
      <c r="D205" t="s">
        <v>201</v>
      </c>
      <c r="E205" s="51">
        <f t="shared" si="49"/>
        <v>44105</v>
      </c>
      <c r="F205">
        <v>147.5</v>
      </c>
      <c r="G205">
        <v>188.9</v>
      </c>
      <c r="H205">
        <v>153.6</v>
      </c>
      <c r="I205">
        <v>151.19999999999999</v>
      </c>
      <c r="J205">
        <v>209.2</v>
      </c>
      <c r="K205">
        <v>148.69999999999999</v>
      </c>
      <c r="L205">
        <f t="shared" si="50"/>
        <v>850.40000000000009</v>
      </c>
      <c r="M205">
        <v>156.30000000000001</v>
      </c>
      <c r="N205">
        <v>140.6</v>
      </c>
      <c r="O205">
        <v>158.5</v>
      </c>
      <c r="P205">
        <v>156.4</v>
      </c>
      <c r="R205" t="s">
        <v>201</v>
      </c>
      <c r="S205" s="25">
        <f t="shared" si="51"/>
        <v>0</v>
      </c>
      <c r="T205" s="25">
        <f t="shared" si="52"/>
        <v>2.8668198862949128E-2</v>
      </c>
      <c r="U205" s="25">
        <f t="shared" si="53"/>
        <v>4.4987146529564077E-3</v>
      </c>
      <c r="V205" s="25">
        <f t="shared" si="54"/>
        <v>7.1633237822349575E-3</v>
      </c>
      <c r="W205" s="25">
        <f t="shared" si="55"/>
        <v>6.3492063492063492E-3</v>
      </c>
      <c r="X205" s="25">
        <f t="shared" si="56"/>
        <v>1.0989010989011101E-2</v>
      </c>
    </row>
    <row r="206" spans="1:24">
      <c r="A206" t="s">
        <v>34</v>
      </c>
      <c r="B206">
        <v>2020</v>
      </c>
      <c r="C206" t="s">
        <v>45</v>
      </c>
      <c r="D206" t="s">
        <v>202</v>
      </c>
      <c r="E206" s="51">
        <f t="shared" si="49"/>
        <v>44136</v>
      </c>
      <c r="F206">
        <v>146.80000000000001</v>
      </c>
      <c r="G206">
        <v>191</v>
      </c>
      <c r="H206">
        <v>153.80000000000001</v>
      </c>
      <c r="I206">
        <v>148.4</v>
      </c>
      <c r="J206">
        <v>230</v>
      </c>
      <c r="K206">
        <v>149.19999999999999</v>
      </c>
      <c r="L206">
        <f t="shared" si="50"/>
        <v>870</v>
      </c>
      <c r="M206">
        <v>157.19999999999999</v>
      </c>
      <c r="N206">
        <v>140.4</v>
      </c>
      <c r="O206">
        <v>158.6</v>
      </c>
      <c r="P206">
        <v>158.4</v>
      </c>
      <c r="R206" t="s">
        <v>202</v>
      </c>
      <c r="S206" s="25">
        <f t="shared" si="51"/>
        <v>3.3624747814391394E-3</v>
      </c>
      <c r="T206" s="25">
        <f t="shared" si="52"/>
        <v>2.3047977422389353E-2</v>
      </c>
      <c r="U206" s="25">
        <f t="shared" si="53"/>
        <v>5.7581573896351712E-3</v>
      </c>
      <c r="V206" s="25">
        <f t="shared" si="54"/>
        <v>-1.4224751066855522E-3</v>
      </c>
      <c r="W206" s="25">
        <f t="shared" si="55"/>
        <v>6.3091482649838687E-4</v>
      </c>
      <c r="X206" s="25">
        <f t="shared" si="56"/>
        <v>1.278772378516624E-2</v>
      </c>
    </row>
    <row r="207" spans="1:24">
      <c r="A207" t="s">
        <v>34</v>
      </c>
      <c r="B207">
        <v>2020</v>
      </c>
      <c r="C207" t="s">
        <v>46</v>
      </c>
      <c r="D207" t="s">
        <v>203</v>
      </c>
      <c r="E207" s="51">
        <f t="shared" si="49"/>
        <v>44166</v>
      </c>
      <c r="F207">
        <v>146</v>
      </c>
      <c r="G207">
        <v>191</v>
      </c>
      <c r="H207">
        <v>154.1</v>
      </c>
      <c r="I207">
        <v>147.69999999999999</v>
      </c>
      <c r="J207">
        <v>230.5</v>
      </c>
      <c r="K207">
        <v>149.69999999999999</v>
      </c>
      <c r="L207">
        <f t="shared" si="50"/>
        <v>869.3</v>
      </c>
      <c r="M207">
        <v>158.30000000000001</v>
      </c>
      <c r="N207">
        <v>140.69999999999999</v>
      </c>
      <c r="O207">
        <v>159.4</v>
      </c>
      <c r="P207">
        <v>158.9</v>
      </c>
      <c r="R207" t="s">
        <v>203</v>
      </c>
      <c r="S207" s="25">
        <f t="shared" si="51"/>
        <v>3.351206434316354E-3</v>
      </c>
      <c r="T207" s="25">
        <f t="shared" si="52"/>
        <v>-8.0459770114947756E-4</v>
      </c>
      <c r="U207" s="25">
        <f t="shared" si="53"/>
        <v>6.9974554707380584E-3</v>
      </c>
      <c r="V207" s="25">
        <f t="shared" si="54"/>
        <v>2.1367521367520151E-3</v>
      </c>
      <c r="W207" s="25">
        <f t="shared" si="55"/>
        <v>5.0441361916772473E-3</v>
      </c>
      <c r="X207" s="25">
        <f t="shared" si="56"/>
        <v>3.1565656565656565E-3</v>
      </c>
    </row>
    <row r="208" spans="1:24">
      <c r="A208" t="s">
        <v>34</v>
      </c>
      <c r="B208">
        <v>2021</v>
      </c>
      <c r="C208" t="s">
        <v>31</v>
      </c>
      <c r="D208" t="s">
        <v>204</v>
      </c>
      <c r="E208" s="51">
        <f t="shared" si="49"/>
        <v>44197</v>
      </c>
      <c r="F208">
        <v>144.9</v>
      </c>
      <c r="G208">
        <v>190.1</v>
      </c>
      <c r="H208">
        <v>154.1</v>
      </c>
      <c r="I208">
        <v>149.6</v>
      </c>
      <c r="J208">
        <v>194.2</v>
      </c>
      <c r="K208">
        <v>150</v>
      </c>
      <c r="L208">
        <f t="shared" si="50"/>
        <v>832.90000000000009</v>
      </c>
      <c r="M208">
        <v>159.30000000000001</v>
      </c>
      <c r="N208">
        <v>141.9</v>
      </c>
      <c r="O208">
        <v>159.19999999999999</v>
      </c>
      <c r="P208">
        <v>157.30000000000001</v>
      </c>
      <c r="R208" t="s">
        <v>204</v>
      </c>
      <c r="S208" s="25">
        <f t="shared" si="51"/>
        <v>2.0040080160321403E-3</v>
      </c>
      <c r="T208" s="25">
        <f t="shared" si="52"/>
        <v>-4.1872771195214382E-2</v>
      </c>
      <c r="U208" s="25">
        <f t="shared" si="53"/>
        <v>6.3171193935565376E-3</v>
      </c>
      <c r="V208" s="25">
        <f t="shared" si="54"/>
        <v>8.5287846481877545E-3</v>
      </c>
      <c r="W208" s="25">
        <f t="shared" si="55"/>
        <v>-1.2547051442911986E-3</v>
      </c>
      <c r="X208" s="25">
        <f t="shared" si="56"/>
        <v>-1.006922592825673E-2</v>
      </c>
    </row>
    <row r="209" spans="1:24">
      <c r="A209" t="s">
        <v>34</v>
      </c>
      <c r="B209">
        <v>2021</v>
      </c>
      <c r="C209" t="s">
        <v>35</v>
      </c>
      <c r="D209" t="s">
        <v>205</v>
      </c>
      <c r="E209" s="51">
        <f t="shared" si="49"/>
        <v>44228</v>
      </c>
      <c r="F209">
        <v>144.30000000000001</v>
      </c>
      <c r="G209">
        <v>186.5</v>
      </c>
      <c r="H209">
        <v>154.69999999999999</v>
      </c>
      <c r="I209">
        <v>150.69999999999999</v>
      </c>
      <c r="J209">
        <v>160</v>
      </c>
      <c r="K209">
        <v>150.9</v>
      </c>
      <c r="L209">
        <f t="shared" si="50"/>
        <v>796.2</v>
      </c>
      <c r="M209">
        <v>161.30000000000001</v>
      </c>
      <c r="N209">
        <v>145.1</v>
      </c>
      <c r="O209">
        <v>159.5</v>
      </c>
      <c r="P209">
        <v>156.6</v>
      </c>
      <c r="R209" t="s">
        <v>205</v>
      </c>
      <c r="S209" s="25">
        <f t="shared" si="51"/>
        <v>6.0000000000000383E-3</v>
      </c>
      <c r="T209" s="25">
        <f t="shared" si="52"/>
        <v>-4.406291271461165E-2</v>
      </c>
      <c r="U209" s="25">
        <f t="shared" si="53"/>
        <v>1.2554927809165096E-2</v>
      </c>
      <c r="V209" s="25">
        <f t="shared" si="54"/>
        <v>2.2551092318534097E-2</v>
      </c>
      <c r="W209" s="25">
        <f t="shared" si="55"/>
        <v>1.8844221105528353E-3</v>
      </c>
      <c r="X209" s="25">
        <f t="shared" si="56"/>
        <v>-4.4500953591863762E-3</v>
      </c>
    </row>
    <row r="210" spans="1:24">
      <c r="A210" t="s">
        <v>34</v>
      </c>
      <c r="B210">
        <v>2021</v>
      </c>
      <c r="C210" t="s">
        <v>36</v>
      </c>
      <c r="D210" t="s">
        <v>206</v>
      </c>
      <c r="E210" s="51">
        <f t="shared" si="49"/>
        <v>44256</v>
      </c>
      <c r="F210">
        <v>144.1</v>
      </c>
      <c r="G210">
        <v>192.2</v>
      </c>
      <c r="H210">
        <v>154.9</v>
      </c>
      <c r="I210">
        <v>153.69999999999999</v>
      </c>
      <c r="J210">
        <v>149.5</v>
      </c>
      <c r="K210">
        <v>151.19999999999999</v>
      </c>
      <c r="L210">
        <f t="shared" si="50"/>
        <v>794.39999999999986</v>
      </c>
      <c r="M210">
        <v>161.69999999999999</v>
      </c>
      <c r="N210">
        <v>146.19999999999999</v>
      </c>
      <c r="O210">
        <v>160.19999999999999</v>
      </c>
      <c r="P210">
        <v>156.80000000000001</v>
      </c>
      <c r="R210" t="s">
        <v>206</v>
      </c>
      <c r="S210" s="25">
        <f t="shared" si="51"/>
        <v>1.9880715705764278E-3</v>
      </c>
      <c r="T210" s="25">
        <f t="shared" si="52"/>
        <v>-2.2607385079128129E-3</v>
      </c>
      <c r="U210" s="25">
        <f t="shared" si="53"/>
        <v>2.4798512089273233E-3</v>
      </c>
      <c r="V210" s="25">
        <f t="shared" si="54"/>
        <v>7.5809786354238068E-3</v>
      </c>
      <c r="W210" s="25">
        <f t="shared" si="55"/>
        <v>4.3887147335422488E-3</v>
      </c>
      <c r="X210" s="25">
        <f t="shared" si="56"/>
        <v>1.2771392081737999E-3</v>
      </c>
    </row>
    <row r="211" spans="1:24">
      <c r="A211" t="s">
        <v>34</v>
      </c>
      <c r="B211">
        <v>2021</v>
      </c>
      <c r="C211" t="s">
        <v>37</v>
      </c>
      <c r="D211" t="s">
        <v>207</v>
      </c>
      <c r="E211" s="51">
        <f t="shared" si="49"/>
        <v>44287</v>
      </c>
      <c r="F211">
        <v>144.30000000000001</v>
      </c>
      <c r="G211">
        <v>198</v>
      </c>
      <c r="H211">
        <v>155.4</v>
      </c>
      <c r="I211">
        <v>164.4</v>
      </c>
      <c r="J211">
        <v>144.1</v>
      </c>
      <c r="K211">
        <v>151.80000000000001</v>
      </c>
      <c r="L211">
        <f t="shared" si="50"/>
        <v>806.2</v>
      </c>
      <c r="M211">
        <v>162.30000000000001</v>
      </c>
      <c r="N211">
        <v>146.6</v>
      </c>
      <c r="O211">
        <v>160.30000000000001</v>
      </c>
      <c r="P211">
        <v>157.80000000000001</v>
      </c>
      <c r="R211" t="s">
        <v>207</v>
      </c>
      <c r="S211" s="25">
        <f t="shared" si="51"/>
        <v>3.968253968254119E-3</v>
      </c>
      <c r="T211" s="25">
        <f t="shared" si="52"/>
        <v>1.4853977844914632E-2</v>
      </c>
      <c r="U211" s="25">
        <f t="shared" si="53"/>
        <v>3.7105751391467087E-3</v>
      </c>
      <c r="V211" s="25">
        <f t="shared" si="54"/>
        <v>2.7359781121751416E-3</v>
      </c>
      <c r="W211" s="25">
        <f t="shared" si="55"/>
        <v>6.2421972534346278E-4</v>
      </c>
      <c r="X211" s="25">
        <f t="shared" si="56"/>
        <v>6.3775510204081625E-3</v>
      </c>
    </row>
    <row r="212" spans="1:24">
      <c r="A212" t="s">
        <v>34</v>
      </c>
      <c r="B212">
        <v>2021</v>
      </c>
      <c r="C212" t="s">
        <v>38</v>
      </c>
      <c r="D212" t="s">
        <v>208</v>
      </c>
      <c r="E212" s="51">
        <f t="shared" si="49"/>
        <v>44317</v>
      </c>
      <c r="F212">
        <v>146.30000000000001</v>
      </c>
      <c r="G212">
        <v>200.5</v>
      </c>
      <c r="H212">
        <v>156.1</v>
      </c>
      <c r="I212">
        <v>167.1</v>
      </c>
      <c r="J212">
        <v>147.9</v>
      </c>
      <c r="K212">
        <v>154.69999999999999</v>
      </c>
      <c r="L212">
        <f t="shared" si="50"/>
        <v>817.9</v>
      </c>
      <c r="M212">
        <v>165.8</v>
      </c>
      <c r="N212">
        <v>148.9</v>
      </c>
      <c r="O212">
        <v>161.19999999999999</v>
      </c>
      <c r="P212">
        <v>160.4</v>
      </c>
      <c r="R212" t="s">
        <v>208</v>
      </c>
      <c r="S212" s="25">
        <f t="shared" si="51"/>
        <v>1.9104084321475475E-2</v>
      </c>
      <c r="T212" s="25">
        <f t="shared" si="52"/>
        <v>1.4512527908707431E-2</v>
      </c>
      <c r="U212" s="25">
        <f t="shared" si="53"/>
        <v>2.1565003080714726E-2</v>
      </c>
      <c r="V212" s="25">
        <f t="shared" si="54"/>
        <v>1.568894952251031E-2</v>
      </c>
      <c r="W212" s="25">
        <f t="shared" si="55"/>
        <v>5.6144728633810183E-3</v>
      </c>
      <c r="X212" s="25">
        <f t="shared" si="56"/>
        <v>1.6476552598225565E-2</v>
      </c>
    </row>
    <row r="213" spans="1:24">
      <c r="A213" t="s">
        <v>34</v>
      </c>
      <c r="B213">
        <v>2021</v>
      </c>
      <c r="C213" t="s">
        <v>39</v>
      </c>
      <c r="D213" t="s">
        <v>209</v>
      </c>
      <c r="E213" s="51">
        <f t="shared" si="49"/>
        <v>44348</v>
      </c>
      <c r="F213">
        <v>146.69999999999999</v>
      </c>
      <c r="G213">
        <v>202</v>
      </c>
      <c r="H213">
        <v>156.19999999999999</v>
      </c>
      <c r="I213">
        <v>164.6</v>
      </c>
      <c r="J213">
        <v>155.4</v>
      </c>
      <c r="K213">
        <v>154.80000000000001</v>
      </c>
      <c r="L213">
        <f t="shared" si="50"/>
        <v>824.9</v>
      </c>
      <c r="M213">
        <v>166.3</v>
      </c>
      <c r="N213">
        <v>150.69999999999999</v>
      </c>
      <c r="O213">
        <v>161.69999999999999</v>
      </c>
      <c r="P213">
        <v>161.30000000000001</v>
      </c>
      <c r="R213" t="s">
        <v>209</v>
      </c>
      <c r="S213" s="25">
        <f t="shared" si="51"/>
        <v>6.4641241111844047E-4</v>
      </c>
      <c r="T213" s="25">
        <f t="shared" si="52"/>
        <v>8.5585034845335611E-3</v>
      </c>
      <c r="U213" s="25">
        <f t="shared" si="53"/>
        <v>3.0156815440289505E-3</v>
      </c>
      <c r="V213" s="25">
        <f t="shared" si="54"/>
        <v>1.2088650100738636E-2</v>
      </c>
      <c r="W213" s="25">
        <f t="shared" si="55"/>
        <v>3.1017369727047149E-3</v>
      </c>
      <c r="X213" s="25">
        <f t="shared" si="56"/>
        <v>5.6109725685785893E-3</v>
      </c>
    </row>
    <row r="214" spans="1:24">
      <c r="A214" t="s">
        <v>34</v>
      </c>
      <c r="B214">
        <v>2021</v>
      </c>
      <c r="C214" t="s">
        <v>40</v>
      </c>
      <c r="D214" t="s">
        <v>210</v>
      </c>
      <c r="E214" s="51">
        <f t="shared" si="49"/>
        <v>44378</v>
      </c>
      <c r="F214">
        <v>146.4</v>
      </c>
      <c r="G214">
        <v>206.8</v>
      </c>
      <c r="H214">
        <v>157.5</v>
      </c>
      <c r="I214">
        <v>163.9</v>
      </c>
      <c r="J214">
        <v>164.2</v>
      </c>
      <c r="K214">
        <v>155.80000000000001</v>
      </c>
      <c r="L214">
        <f t="shared" si="50"/>
        <v>838.8</v>
      </c>
      <c r="M214">
        <v>167</v>
      </c>
      <c r="N214">
        <v>153.1</v>
      </c>
      <c r="O214">
        <v>163.19999999999999</v>
      </c>
      <c r="P214">
        <v>162.5</v>
      </c>
      <c r="R214" t="s">
        <v>210</v>
      </c>
      <c r="S214" s="25">
        <f t="shared" si="51"/>
        <v>6.4599483204134363E-3</v>
      </c>
      <c r="T214" s="25">
        <f t="shared" si="52"/>
        <v>1.6850527336646839E-2</v>
      </c>
      <c r="U214" s="25">
        <f t="shared" si="53"/>
        <v>4.2092603728201361E-3</v>
      </c>
      <c r="V214" s="25">
        <f t="shared" si="54"/>
        <v>1.5925680159256841E-2</v>
      </c>
      <c r="W214" s="25">
        <f t="shared" si="55"/>
        <v>9.2764378478664197E-3</v>
      </c>
      <c r="X214" s="25">
        <f t="shared" si="56"/>
        <v>7.439553626782322E-3</v>
      </c>
    </row>
    <row r="215" spans="1:24">
      <c r="A215" t="s">
        <v>34</v>
      </c>
      <c r="B215">
        <v>2021</v>
      </c>
      <c r="C215" t="s">
        <v>41</v>
      </c>
      <c r="D215" t="s">
        <v>211</v>
      </c>
      <c r="E215" s="51">
        <f t="shared" si="49"/>
        <v>44409</v>
      </c>
      <c r="F215">
        <v>146.6</v>
      </c>
      <c r="G215">
        <v>204</v>
      </c>
      <c r="H215">
        <v>158.4</v>
      </c>
      <c r="I215">
        <v>156.80000000000001</v>
      </c>
      <c r="J215">
        <v>162.19999999999999</v>
      </c>
      <c r="K215">
        <v>157.5</v>
      </c>
      <c r="L215">
        <f t="shared" si="50"/>
        <v>828</v>
      </c>
      <c r="M215">
        <v>168.4</v>
      </c>
      <c r="N215">
        <v>154</v>
      </c>
      <c r="O215">
        <v>163.80000000000001</v>
      </c>
      <c r="P215">
        <v>163.19999999999999</v>
      </c>
      <c r="R215" t="s">
        <v>211</v>
      </c>
      <c r="S215" s="25">
        <f t="shared" si="51"/>
        <v>1.0911424903722648E-2</v>
      </c>
      <c r="T215" s="25">
        <f t="shared" si="52"/>
        <v>-1.2875536480686641E-2</v>
      </c>
      <c r="U215" s="25">
        <f t="shared" si="53"/>
        <v>8.3832335329341659E-3</v>
      </c>
      <c r="V215" s="25">
        <f t="shared" si="54"/>
        <v>5.8785107772697954E-3</v>
      </c>
      <c r="W215" s="25">
        <f t="shared" si="55"/>
        <v>3.6764705882354337E-3</v>
      </c>
      <c r="X215" s="25">
        <f t="shared" si="56"/>
        <v>4.3076923076922381E-3</v>
      </c>
    </row>
    <row r="216" spans="1:24">
      <c r="A216" t="s">
        <v>34</v>
      </c>
      <c r="B216">
        <v>2021</v>
      </c>
      <c r="C216" t="s">
        <v>42</v>
      </c>
      <c r="D216" t="s">
        <v>212</v>
      </c>
      <c r="E216" s="51">
        <f t="shared" si="49"/>
        <v>44440</v>
      </c>
      <c r="F216">
        <v>146.6</v>
      </c>
      <c r="G216">
        <v>204</v>
      </c>
      <c r="H216">
        <v>158.4</v>
      </c>
      <c r="I216">
        <v>156.69999999999999</v>
      </c>
      <c r="J216">
        <v>162.30000000000001</v>
      </c>
      <c r="K216">
        <v>157.5</v>
      </c>
      <c r="L216">
        <f t="shared" si="50"/>
        <v>828</v>
      </c>
      <c r="M216">
        <v>168.4</v>
      </c>
      <c r="N216">
        <v>154</v>
      </c>
      <c r="O216">
        <v>163.69999999999999</v>
      </c>
      <c r="P216">
        <v>163.19999999999999</v>
      </c>
      <c r="R216" t="s">
        <v>212</v>
      </c>
      <c r="S216" s="25">
        <f t="shared" si="51"/>
        <v>0</v>
      </c>
      <c r="T216" s="25">
        <f t="shared" si="52"/>
        <v>0</v>
      </c>
      <c r="U216" s="25">
        <f t="shared" si="53"/>
        <v>0</v>
      </c>
      <c r="V216" s="25">
        <f t="shared" si="54"/>
        <v>0</v>
      </c>
      <c r="W216" s="25">
        <f t="shared" si="55"/>
        <v>-6.1050061050074928E-4</v>
      </c>
      <c r="X216" s="25">
        <f t="shared" si="56"/>
        <v>0</v>
      </c>
    </row>
    <row r="217" spans="1:24">
      <c r="A217" t="s">
        <v>34</v>
      </c>
      <c r="B217">
        <v>2021</v>
      </c>
      <c r="C217" t="s">
        <v>43</v>
      </c>
      <c r="D217" t="s">
        <v>213</v>
      </c>
      <c r="E217" s="51">
        <f t="shared" si="49"/>
        <v>44470</v>
      </c>
      <c r="F217">
        <v>147.4</v>
      </c>
      <c r="G217">
        <v>204.6</v>
      </c>
      <c r="H217">
        <v>158.69999999999999</v>
      </c>
      <c r="I217">
        <v>155.69999999999999</v>
      </c>
      <c r="J217">
        <v>185.3</v>
      </c>
      <c r="K217">
        <v>158.4</v>
      </c>
      <c r="L217">
        <f t="shared" si="50"/>
        <v>851.7</v>
      </c>
      <c r="M217">
        <v>169.1</v>
      </c>
      <c r="N217">
        <v>155.69999999999999</v>
      </c>
      <c r="O217">
        <v>163.9</v>
      </c>
      <c r="P217">
        <v>165.5</v>
      </c>
      <c r="R217" t="s">
        <v>213</v>
      </c>
      <c r="S217" s="25">
        <f t="shared" si="51"/>
        <v>5.7142857142857507E-3</v>
      </c>
      <c r="T217" s="25">
        <f t="shared" si="52"/>
        <v>2.8623188405797157E-2</v>
      </c>
      <c r="U217" s="25">
        <f t="shared" si="53"/>
        <v>4.1567695961994573E-3</v>
      </c>
      <c r="V217" s="25">
        <f t="shared" si="54"/>
        <v>1.1038961038960965E-2</v>
      </c>
      <c r="W217" s="25">
        <f t="shared" si="55"/>
        <v>1.2217470983507458E-3</v>
      </c>
      <c r="X217" s="25">
        <f t="shared" si="56"/>
        <v>1.4093137254902032E-2</v>
      </c>
    </row>
    <row r="218" spans="1:24">
      <c r="A218" t="s">
        <v>34</v>
      </c>
      <c r="B218">
        <v>2021</v>
      </c>
      <c r="C218" t="s">
        <v>45</v>
      </c>
      <c r="D218" t="s">
        <v>214</v>
      </c>
      <c r="E218" s="51">
        <f t="shared" si="49"/>
        <v>44501</v>
      </c>
      <c r="F218">
        <v>148.19999999999999</v>
      </c>
      <c r="G218">
        <v>201.6</v>
      </c>
      <c r="H218">
        <v>159.30000000000001</v>
      </c>
      <c r="I218">
        <v>156.5</v>
      </c>
      <c r="J218">
        <v>199.2</v>
      </c>
      <c r="K218">
        <v>159.30000000000001</v>
      </c>
      <c r="L218">
        <f t="shared" si="50"/>
        <v>864.8</v>
      </c>
      <c r="M218">
        <v>169.9</v>
      </c>
      <c r="N218">
        <v>154.80000000000001</v>
      </c>
      <c r="O218">
        <v>164.3</v>
      </c>
      <c r="P218">
        <v>166.7</v>
      </c>
      <c r="R218" t="s">
        <v>214</v>
      </c>
      <c r="S218" s="25">
        <f t="shared" si="51"/>
        <v>5.6818181818182175E-3</v>
      </c>
      <c r="T218" s="25">
        <f t="shared" si="52"/>
        <v>1.5381002700481282E-2</v>
      </c>
      <c r="U218" s="25">
        <f t="shared" si="53"/>
        <v>4.730928444707341E-3</v>
      </c>
      <c r="V218" s="25">
        <f t="shared" si="54"/>
        <v>-5.7803468208091026E-3</v>
      </c>
      <c r="W218" s="25">
        <f t="shared" si="55"/>
        <v>2.4405125076266362E-3</v>
      </c>
      <c r="X218" s="25">
        <f t="shared" si="56"/>
        <v>7.2507552870089949E-3</v>
      </c>
    </row>
    <row r="219" spans="1:24">
      <c r="A219" t="s">
        <v>34</v>
      </c>
      <c r="B219">
        <v>2021</v>
      </c>
      <c r="C219" t="s">
        <v>46</v>
      </c>
      <c r="D219" t="s">
        <v>215</v>
      </c>
      <c r="E219" s="51">
        <f t="shared" si="49"/>
        <v>44531</v>
      </c>
      <c r="F219">
        <v>148.69999999999999</v>
      </c>
      <c r="G219">
        <v>198.8</v>
      </c>
      <c r="H219">
        <v>159.9</v>
      </c>
      <c r="I219">
        <v>154.9</v>
      </c>
      <c r="J219">
        <v>188.3</v>
      </c>
      <c r="K219">
        <v>160.19999999999999</v>
      </c>
      <c r="L219">
        <f t="shared" si="50"/>
        <v>850.59999999999991</v>
      </c>
      <c r="M219">
        <v>170.6</v>
      </c>
      <c r="N219">
        <v>155.69999999999999</v>
      </c>
      <c r="O219">
        <v>164.4</v>
      </c>
      <c r="P219">
        <v>166.2</v>
      </c>
      <c r="R219" t="s">
        <v>215</v>
      </c>
      <c r="S219" s="25">
        <f t="shared" si="51"/>
        <v>5.6497175141241507E-3</v>
      </c>
      <c r="T219" s="25">
        <f t="shared" si="52"/>
        <v>-1.641998149861245E-2</v>
      </c>
      <c r="U219" s="25">
        <f t="shared" si="53"/>
        <v>4.1200706297821578E-3</v>
      </c>
      <c r="V219" s="25">
        <f t="shared" si="54"/>
        <v>5.8139534883719455E-3</v>
      </c>
      <c r="W219" s="25">
        <f t="shared" si="55"/>
        <v>6.0864272671938102E-4</v>
      </c>
      <c r="X219" s="25">
        <f t="shared" si="56"/>
        <v>-2.999400119976005E-3</v>
      </c>
    </row>
    <row r="220" spans="1:24">
      <c r="A220" t="s">
        <v>34</v>
      </c>
      <c r="B220">
        <v>2022</v>
      </c>
      <c r="C220" t="s">
        <v>31</v>
      </c>
      <c r="D220" t="s">
        <v>216</v>
      </c>
      <c r="E220" s="51">
        <f t="shared" si="49"/>
        <v>44562</v>
      </c>
      <c r="F220">
        <v>149.5</v>
      </c>
      <c r="G220">
        <v>198.7</v>
      </c>
      <c r="H220">
        <v>160.5</v>
      </c>
      <c r="I220">
        <v>153.69999999999999</v>
      </c>
      <c r="J220">
        <v>174.3</v>
      </c>
      <c r="K220">
        <v>161.1</v>
      </c>
      <c r="L220">
        <f t="shared" si="50"/>
        <v>836.7</v>
      </c>
      <c r="M220">
        <v>171.4</v>
      </c>
      <c r="N220">
        <v>156.5</v>
      </c>
      <c r="O220">
        <v>164.7</v>
      </c>
      <c r="P220">
        <v>165.7</v>
      </c>
      <c r="R220" t="s">
        <v>216</v>
      </c>
      <c r="S220" s="25">
        <f t="shared" si="51"/>
        <v>5.6179775280899239E-3</v>
      </c>
      <c r="T220" s="25">
        <f t="shared" si="52"/>
        <v>-1.6341406066305977E-2</v>
      </c>
      <c r="U220" s="25">
        <f t="shared" si="53"/>
        <v>4.6893317702228097E-3</v>
      </c>
      <c r="V220" s="25">
        <f t="shared" si="54"/>
        <v>5.1380860629416276E-3</v>
      </c>
      <c r="W220" s="25">
        <f t="shared" si="55"/>
        <v>1.8248175182480715E-3</v>
      </c>
      <c r="X220" s="25">
        <f t="shared" si="56"/>
        <v>-3.0084235860409147E-3</v>
      </c>
    </row>
    <row r="221" spans="1:24">
      <c r="A221" t="s">
        <v>34</v>
      </c>
      <c r="B221">
        <v>2022</v>
      </c>
      <c r="C221" t="s">
        <v>35</v>
      </c>
      <c r="D221" t="s">
        <v>217</v>
      </c>
      <c r="E221" s="51">
        <f t="shared" si="49"/>
        <v>44593</v>
      </c>
      <c r="F221">
        <v>150</v>
      </c>
      <c r="G221">
        <v>200.6</v>
      </c>
      <c r="H221">
        <v>160.69999999999999</v>
      </c>
      <c r="I221">
        <v>153.69999999999999</v>
      </c>
      <c r="J221">
        <v>169.7</v>
      </c>
      <c r="K221">
        <v>161.80000000000001</v>
      </c>
      <c r="L221">
        <f t="shared" si="50"/>
        <v>834.7</v>
      </c>
      <c r="M221">
        <v>172.2</v>
      </c>
      <c r="N221">
        <v>156.9</v>
      </c>
      <c r="O221">
        <v>165.4</v>
      </c>
      <c r="P221">
        <v>166.1</v>
      </c>
      <c r="R221" t="s">
        <v>217</v>
      </c>
      <c r="S221" s="25">
        <f t="shared" si="51"/>
        <v>4.3451272501552896E-3</v>
      </c>
      <c r="T221" s="25">
        <f t="shared" si="52"/>
        <v>-2.3903430142225407E-3</v>
      </c>
      <c r="U221" s="25">
        <f t="shared" si="53"/>
        <v>4.6674445740955833E-3</v>
      </c>
      <c r="V221" s="25">
        <f t="shared" si="54"/>
        <v>2.5559105431310269E-3</v>
      </c>
      <c r="W221" s="25">
        <f t="shared" si="55"/>
        <v>4.2501517911355015E-3</v>
      </c>
      <c r="X221" s="25">
        <f t="shared" si="56"/>
        <v>2.4140012070006378E-3</v>
      </c>
    </row>
    <row r="222" spans="1:24">
      <c r="A222" t="s">
        <v>34</v>
      </c>
      <c r="B222">
        <v>2022</v>
      </c>
      <c r="C222" t="s">
        <v>36</v>
      </c>
      <c r="D222" t="s">
        <v>218</v>
      </c>
      <c r="E222" s="51">
        <f t="shared" si="49"/>
        <v>44621</v>
      </c>
      <c r="F222">
        <v>151.30000000000001</v>
      </c>
      <c r="G222">
        <v>210.7</v>
      </c>
      <c r="H222">
        <v>162.19999999999999</v>
      </c>
      <c r="I222">
        <v>157.6</v>
      </c>
      <c r="J222">
        <v>166.9</v>
      </c>
      <c r="K222">
        <v>162.80000000000001</v>
      </c>
      <c r="L222">
        <f t="shared" si="50"/>
        <v>848.7</v>
      </c>
      <c r="M222">
        <v>173</v>
      </c>
      <c r="N222">
        <v>157.9</v>
      </c>
      <c r="O222">
        <v>166</v>
      </c>
      <c r="P222">
        <v>167.7</v>
      </c>
      <c r="R222" t="s">
        <v>218</v>
      </c>
      <c r="S222" s="25">
        <f t="shared" si="51"/>
        <v>6.180469715698393E-3</v>
      </c>
      <c r="T222" s="25">
        <f t="shared" si="52"/>
        <v>1.6772493111297471E-2</v>
      </c>
      <c r="U222" s="25">
        <f t="shared" si="53"/>
        <v>4.6457607433217848E-3</v>
      </c>
      <c r="V222" s="25">
        <f t="shared" si="54"/>
        <v>6.3734862970044612E-3</v>
      </c>
      <c r="W222" s="25">
        <f t="shared" si="55"/>
        <v>3.6275695284159267E-3</v>
      </c>
      <c r="X222" s="25">
        <f t="shared" si="56"/>
        <v>9.6327513546056245E-3</v>
      </c>
    </row>
    <row r="223" spans="1:24">
      <c r="A223" t="s">
        <v>34</v>
      </c>
      <c r="B223">
        <v>2022</v>
      </c>
      <c r="C223" t="s">
        <v>37</v>
      </c>
      <c r="D223" t="s">
        <v>219</v>
      </c>
      <c r="E223" s="51">
        <f t="shared" si="49"/>
        <v>44652</v>
      </c>
      <c r="F223">
        <v>152.9</v>
      </c>
      <c r="G223">
        <v>211.8</v>
      </c>
      <c r="H223">
        <v>163.9</v>
      </c>
      <c r="I223">
        <v>172.6</v>
      </c>
      <c r="J223">
        <v>166.2</v>
      </c>
      <c r="K223">
        <v>164</v>
      </c>
      <c r="L223">
        <f t="shared" si="50"/>
        <v>867.40000000000009</v>
      </c>
      <c r="M223">
        <v>174</v>
      </c>
      <c r="N223">
        <v>162.6</v>
      </c>
      <c r="O223">
        <v>166.9</v>
      </c>
      <c r="P223">
        <v>170.1</v>
      </c>
      <c r="R223" t="s">
        <v>219</v>
      </c>
      <c r="S223" s="25">
        <f t="shared" si="51"/>
        <v>7.371007371007301E-3</v>
      </c>
      <c r="T223" s="25">
        <f t="shared" si="52"/>
        <v>2.2033698597855596E-2</v>
      </c>
      <c r="U223" s="25">
        <f t="shared" si="53"/>
        <v>5.7803468208092483E-3</v>
      </c>
      <c r="V223" s="25">
        <f t="shared" si="54"/>
        <v>2.9765674477517344E-2</v>
      </c>
      <c r="W223" s="25">
        <f t="shared" si="55"/>
        <v>5.4216867469879864E-3</v>
      </c>
      <c r="X223" s="25">
        <f t="shared" si="56"/>
        <v>1.4311270125223648E-2</v>
      </c>
    </row>
    <row r="224" spans="1:24">
      <c r="A224" t="s">
        <v>34</v>
      </c>
      <c r="B224">
        <v>2022</v>
      </c>
      <c r="C224" t="s">
        <v>38</v>
      </c>
      <c r="D224" t="s">
        <v>220</v>
      </c>
      <c r="E224" s="51">
        <f t="shared" si="49"/>
        <v>44682</v>
      </c>
      <c r="F224">
        <v>154.1</v>
      </c>
      <c r="G224">
        <v>217</v>
      </c>
      <c r="H224">
        <v>164.9</v>
      </c>
      <c r="I224">
        <v>171</v>
      </c>
      <c r="J224">
        <v>174.9</v>
      </c>
      <c r="K224">
        <v>165.2</v>
      </c>
      <c r="L224">
        <f t="shared" si="50"/>
        <v>881.9</v>
      </c>
      <c r="M224">
        <v>174.8</v>
      </c>
      <c r="N224">
        <v>163</v>
      </c>
      <c r="O224">
        <v>167.9</v>
      </c>
      <c r="P224">
        <v>171.7</v>
      </c>
      <c r="R224" t="s">
        <v>220</v>
      </c>
      <c r="S224" s="25">
        <f t="shared" si="51"/>
        <v>7.3170731707316384E-3</v>
      </c>
      <c r="T224" s="25">
        <f t="shared" si="52"/>
        <v>1.6716624394742776E-2</v>
      </c>
      <c r="U224" s="25">
        <f t="shared" si="53"/>
        <v>4.5977011494253523E-3</v>
      </c>
      <c r="V224" s="25">
        <f t="shared" si="54"/>
        <v>2.4600246002460377E-3</v>
      </c>
      <c r="W224" s="25">
        <f t="shared" si="55"/>
        <v>5.9916117435590173E-3</v>
      </c>
      <c r="X224" s="25">
        <f t="shared" si="56"/>
        <v>9.4062316284538178E-3</v>
      </c>
    </row>
    <row r="225" spans="1:24">
      <c r="A225" t="s">
        <v>34</v>
      </c>
      <c r="B225">
        <v>2022</v>
      </c>
      <c r="C225" t="s">
        <v>39</v>
      </c>
      <c r="D225" t="s">
        <v>221</v>
      </c>
      <c r="E225" s="51">
        <f t="shared" si="49"/>
        <v>44713</v>
      </c>
      <c r="F225">
        <v>155</v>
      </c>
      <c r="G225">
        <v>219.4</v>
      </c>
      <c r="H225">
        <v>165.8</v>
      </c>
      <c r="I225">
        <v>169.7</v>
      </c>
      <c r="J225">
        <v>182.3</v>
      </c>
      <c r="K225">
        <v>166.4</v>
      </c>
      <c r="L225">
        <f t="shared" si="50"/>
        <v>892.2</v>
      </c>
      <c r="M225">
        <v>175.4</v>
      </c>
      <c r="N225">
        <v>161.1</v>
      </c>
      <c r="O225">
        <v>169</v>
      </c>
      <c r="P225">
        <v>172.6</v>
      </c>
      <c r="R225" t="s">
        <v>221</v>
      </c>
      <c r="S225" s="25">
        <f t="shared" si="51"/>
        <v>7.2639225181599099E-3</v>
      </c>
      <c r="T225" s="25">
        <f t="shared" si="52"/>
        <v>1.1679328722077411E-2</v>
      </c>
      <c r="U225" s="25">
        <f t="shared" si="53"/>
        <v>3.4324942791761686E-3</v>
      </c>
      <c r="V225" s="25">
        <f t="shared" si="54"/>
        <v>-1.1656441717791446E-2</v>
      </c>
      <c r="W225" s="25">
        <f t="shared" si="55"/>
        <v>6.5515187611673272E-3</v>
      </c>
      <c r="X225" s="25">
        <f t="shared" si="56"/>
        <v>5.2417006406523343E-3</v>
      </c>
    </row>
    <row r="226" spans="1:24">
      <c r="A226" t="s">
        <v>34</v>
      </c>
      <c r="B226">
        <v>2022</v>
      </c>
      <c r="C226" t="s">
        <v>40</v>
      </c>
      <c r="D226" t="s">
        <v>222</v>
      </c>
      <c r="E226" s="51">
        <f t="shared" ref="E226:E236" si="57">DATE(B226,MONTH(1&amp;C226),1)</f>
        <v>44743</v>
      </c>
      <c r="F226">
        <v>156.5</v>
      </c>
      <c r="G226">
        <v>213</v>
      </c>
      <c r="H226">
        <v>166.6</v>
      </c>
      <c r="I226">
        <v>174.2</v>
      </c>
      <c r="J226">
        <v>182.1</v>
      </c>
      <c r="K226">
        <v>167.4</v>
      </c>
      <c r="L226">
        <f t="shared" si="50"/>
        <v>892.4</v>
      </c>
      <c r="M226">
        <v>176.1</v>
      </c>
      <c r="N226">
        <v>161.6</v>
      </c>
      <c r="O226">
        <v>171.4</v>
      </c>
      <c r="P226">
        <v>173.4</v>
      </c>
      <c r="R226" t="s">
        <v>222</v>
      </c>
      <c r="S226" s="25">
        <f t="shared" si="51"/>
        <v>6.0096153846153841E-3</v>
      </c>
      <c r="T226" s="25">
        <f t="shared" si="52"/>
        <v>2.2416498542919948E-4</v>
      </c>
      <c r="U226" s="25">
        <f t="shared" si="53"/>
        <v>3.9908779931584299E-3</v>
      </c>
      <c r="V226" s="25">
        <f t="shared" si="54"/>
        <v>3.1036623215394167E-3</v>
      </c>
      <c r="W226" s="25">
        <f t="shared" si="55"/>
        <v>1.4201183431952697E-2</v>
      </c>
      <c r="X226" s="25">
        <f t="shared" si="56"/>
        <v>4.634994206257308E-3</v>
      </c>
    </row>
    <row r="227" spans="1:24">
      <c r="A227" t="s">
        <v>34</v>
      </c>
      <c r="B227">
        <v>2022</v>
      </c>
      <c r="C227" t="s">
        <v>41</v>
      </c>
      <c r="D227" t="s">
        <v>223</v>
      </c>
      <c r="E227" s="51">
        <f t="shared" si="57"/>
        <v>44774</v>
      </c>
      <c r="F227">
        <v>160.30000000000001</v>
      </c>
      <c r="G227">
        <v>206.5</v>
      </c>
      <c r="H227">
        <v>168.1</v>
      </c>
      <c r="I227">
        <v>172.9</v>
      </c>
      <c r="J227">
        <v>186.7</v>
      </c>
      <c r="K227">
        <v>168.5</v>
      </c>
      <c r="L227">
        <f t="shared" ref="L227:L236" si="58">SUM($F227:$J227)</f>
        <v>894.5</v>
      </c>
      <c r="M227">
        <v>176.8</v>
      </c>
      <c r="N227">
        <v>161.9</v>
      </c>
      <c r="O227">
        <v>172.3</v>
      </c>
      <c r="P227">
        <v>174.3</v>
      </c>
      <c r="R227" t="s">
        <v>223</v>
      </c>
      <c r="S227" s="25">
        <f t="shared" si="51"/>
        <v>6.571087216248472E-3</v>
      </c>
      <c r="T227" s="25">
        <f t="shared" si="52"/>
        <v>2.3532048408785554E-3</v>
      </c>
      <c r="U227" s="25">
        <f t="shared" si="53"/>
        <v>3.9750141964793699E-3</v>
      </c>
      <c r="V227" s="25">
        <f t="shared" si="54"/>
        <v>1.8564356435644268E-3</v>
      </c>
      <c r="W227" s="25">
        <f t="shared" si="55"/>
        <v>5.2508751458576761E-3</v>
      </c>
      <c r="X227" s="25">
        <f t="shared" si="56"/>
        <v>5.1903114186851538E-3</v>
      </c>
    </row>
    <row r="228" spans="1:24">
      <c r="A228" t="s">
        <v>34</v>
      </c>
      <c r="B228">
        <v>2022</v>
      </c>
      <c r="C228" t="s">
        <v>42</v>
      </c>
      <c r="D228" t="s">
        <v>224</v>
      </c>
      <c r="E228" s="51">
        <f t="shared" si="57"/>
        <v>44805</v>
      </c>
      <c r="F228">
        <v>163.5</v>
      </c>
      <c r="G228">
        <v>209.2</v>
      </c>
      <c r="H228">
        <v>169.7</v>
      </c>
      <c r="I228">
        <v>165.7</v>
      </c>
      <c r="J228">
        <v>191.8</v>
      </c>
      <c r="K228">
        <v>169.5</v>
      </c>
      <c r="L228">
        <f t="shared" si="58"/>
        <v>899.89999999999986</v>
      </c>
      <c r="M228">
        <v>177.8</v>
      </c>
      <c r="N228">
        <v>162.30000000000001</v>
      </c>
      <c r="O228">
        <v>173.1</v>
      </c>
      <c r="P228">
        <v>175.3</v>
      </c>
      <c r="R228" t="s">
        <v>224</v>
      </c>
      <c r="S228" s="25">
        <f t="shared" si="51"/>
        <v>5.9347181008902079E-3</v>
      </c>
      <c r="T228" s="25">
        <f t="shared" si="52"/>
        <v>6.0368921185018042E-3</v>
      </c>
      <c r="U228" s="25">
        <f t="shared" si="53"/>
        <v>5.6561085972850677E-3</v>
      </c>
      <c r="V228" s="25">
        <f t="shared" si="54"/>
        <v>2.470660901791264E-3</v>
      </c>
      <c r="W228" s="25">
        <f t="shared" si="55"/>
        <v>4.6430644225187636E-3</v>
      </c>
      <c r="X228" s="25">
        <f t="shared" si="56"/>
        <v>5.737234652897303E-3</v>
      </c>
    </row>
    <row r="229" spans="1:24">
      <c r="A229" t="s">
        <v>34</v>
      </c>
      <c r="B229">
        <v>2022</v>
      </c>
      <c r="C229" t="s">
        <v>43</v>
      </c>
      <c r="D229" t="s">
        <v>225</v>
      </c>
      <c r="E229" s="51">
        <f t="shared" si="57"/>
        <v>44835</v>
      </c>
      <c r="F229">
        <v>165.2</v>
      </c>
      <c r="G229">
        <v>210.9</v>
      </c>
      <c r="H229">
        <v>170.9</v>
      </c>
      <c r="I229">
        <v>163.80000000000001</v>
      </c>
      <c r="J229">
        <v>199.7</v>
      </c>
      <c r="K229">
        <v>170.4</v>
      </c>
      <c r="L229">
        <f t="shared" si="58"/>
        <v>910.5</v>
      </c>
      <c r="M229">
        <v>178.7</v>
      </c>
      <c r="N229">
        <v>162.9</v>
      </c>
      <c r="O229">
        <v>173.4</v>
      </c>
      <c r="P229">
        <v>176.7</v>
      </c>
      <c r="R229" t="s">
        <v>225</v>
      </c>
      <c r="S229" s="25">
        <f t="shared" si="51"/>
        <v>5.30973451327437E-3</v>
      </c>
      <c r="T229" s="25">
        <f t="shared" si="52"/>
        <v>1.1779086565174061E-2</v>
      </c>
      <c r="U229" s="25">
        <f t="shared" si="53"/>
        <v>5.0618672665915477E-3</v>
      </c>
      <c r="V229" s="25">
        <f t="shared" si="54"/>
        <v>3.6968576709796321E-3</v>
      </c>
      <c r="W229" s="25">
        <f t="shared" si="55"/>
        <v>1.7331022530329948E-3</v>
      </c>
      <c r="X229" s="25">
        <f t="shared" si="56"/>
        <v>7.9863091842554308E-3</v>
      </c>
    </row>
    <row r="230" spans="1:24">
      <c r="A230" t="s">
        <v>34</v>
      </c>
      <c r="B230">
        <v>2022</v>
      </c>
      <c r="C230" t="s">
        <v>45</v>
      </c>
      <c r="D230" t="s">
        <v>226</v>
      </c>
      <c r="E230" s="51">
        <f t="shared" si="57"/>
        <v>44866</v>
      </c>
      <c r="F230">
        <v>167.4</v>
      </c>
      <c r="G230">
        <v>209.4</v>
      </c>
      <c r="H230">
        <v>172.3</v>
      </c>
      <c r="I230">
        <v>160.69999999999999</v>
      </c>
      <c r="J230">
        <v>183.1</v>
      </c>
      <c r="K230">
        <v>171.4</v>
      </c>
      <c r="L230">
        <f t="shared" si="58"/>
        <v>892.9</v>
      </c>
      <c r="M230">
        <v>179.8</v>
      </c>
      <c r="N230">
        <v>163</v>
      </c>
      <c r="O230">
        <v>173.7</v>
      </c>
      <c r="P230">
        <v>176.5</v>
      </c>
      <c r="R230" t="s">
        <v>226</v>
      </c>
      <c r="S230" s="25">
        <f t="shared" si="51"/>
        <v>5.8685446009389668E-3</v>
      </c>
      <c r="T230" s="25">
        <f t="shared" si="52"/>
        <v>-1.9330038440417377E-2</v>
      </c>
      <c r="U230" s="25">
        <f t="shared" si="53"/>
        <v>6.1555679910465745E-3</v>
      </c>
      <c r="V230" s="25">
        <f t="shared" si="54"/>
        <v>6.1387354205030267E-4</v>
      </c>
      <c r="W230" s="25">
        <f t="shared" si="55"/>
        <v>1.7301038062282753E-3</v>
      </c>
      <c r="X230" s="25">
        <f t="shared" si="56"/>
        <v>-1.1318619128465684E-3</v>
      </c>
    </row>
    <row r="231" spans="1:24">
      <c r="A231" t="s">
        <v>34</v>
      </c>
      <c r="B231">
        <v>2022</v>
      </c>
      <c r="C231" t="s">
        <v>46</v>
      </c>
      <c r="D231" t="s">
        <v>227</v>
      </c>
      <c r="E231" s="51">
        <f t="shared" si="57"/>
        <v>44896</v>
      </c>
      <c r="F231">
        <v>169.2</v>
      </c>
      <c r="G231">
        <v>209</v>
      </c>
      <c r="H231">
        <v>173.6</v>
      </c>
      <c r="I231">
        <v>158</v>
      </c>
      <c r="J231">
        <v>159.9</v>
      </c>
      <c r="K231">
        <v>172.1</v>
      </c>
      <c r="L231">
        <f t="shared" si="58"/>
        <v>869.69999999999993</v>
      </c>
      <c r="M231">
        <v>181.1</v>
      </c>
      <c r="N231">
        <v>163.4</v>
      </c>
      <c r="O231">
        <v>174.1</v>
      </c>
      <c r="P231">
        <v>175.7</v>
      </c>
      <c r="R231" t="s">
        <v>227</v>
      </c>
      <c r="S231" s="25">
        <f t="shared" si="51"/>
        <v>4.0840140023336562E-3</v>
      </c>
      <c r="T231" s="25">
        <f t="shared" si="52"/>
        <v>-2.5982752827864313E-2</v>
      </c>
      <c r="U231" s="25">
        <f t="shared" si="53"/>
        <v>7.2302558398219295E-3</v>
      </c>
      <c r="V231" s="25">
        <f t="shared" si="54"/>
        <v>2.4539877300613845E-3</v>
      </c>
      <c r="W231" s="25">
        <f t="shared" si="55"/>
        <v>2.3028209556707293E-3</v>
      </c>
      <c r="X231" s="25">
        <f t="shared" si="56"/>
        <v>-4.5325779036827843E-3</v>
      </c>
    </row>
    <row r="232" spans="1:24">
      <c r="A232" t="s">
        <v>34</v>
      </c>
      <c r="B232">
        <v>2023</v>
      </c>
      <c r="C232" t="s">
        <v>31</v>
      </c>
      <c r="D232" t="s">
        <v>228</v>
      </c>
      <c r="E232" s="51">
        <f t="shared" si="57"/>
        <v>44927</v>
      </c>
      <c r="F232">
        <v>173.8</v>
      </c>
      <c r="G232">
        <v>210.7</v>
      </c>
      <c r="H232">
        <v>174.6</v>
      </c>
      <c r="I232">
        <v>158.30000000000001</v>
      </c>
      <c r="J232">
        <v>153.9</v>
      </c>
      <c r="K232">
        <v>172.9</v>
      </c>
      <c r="L232">
        <f t="shared" si="58"/>
        <v>871.30000000000007</v>
      </c>
      <c r="M232">
        <v>182.3</v>
      </c>
      <c r="N232">
        <v>163.6</v>
      </c>
      <c r="O232">
        <v>174.3</v>
      </c>
      <c r="P232">
        <v>176.5</v>
      </c>
      <c r="R232" t="s">
        <v>228</v>
      </c>
      <c r="S232" s="25">
        <f t="shared" si="51"/>
        <v>4.648460197559625E-3</v>
      </c>
      <c r="T232" s="25">
        <f t="shared" si="52"/>
        <v>1.8397148441993061E-3</v>
      </c>
      <c r="U232" s="25">
        <f t="shared" si="53"/>
        <v>6.6261733848703317E-3</v>
      </c>
      <c r="V232" s="25">
        <f t="shared" si="54"/>
        <v>1.2239902080782657E-3</v>
      </c>
      <c r="W232" s="25">
        <f t="shared" si="55"/>
        <v>1.1487650775417408E-3</v>
      </c>
      <c r="X232" s="25">
        <f t="shared" si="56"/>
        <v>4.5532157085942599E-3</v>
      </c>
    </row>
    <row r="233" spans="1:24">
      <c r="A233" t="s">
        <v>34</v>
      </c>
      <c r="B233">
        <v>2023</v>
      </c>
      <c r="C233" t="s">
        <v>35</v>
      </c>
      <c r="D233" t="s">
        <v>229</v>
      </c>
      <c r="E233" s="51">
        <f t="shared" si="57"/>
        <v>44958</v>
      </c>
      <c r="F233">
        <v>174.4</v>
      </c>
      <c r="G233">
        <v>207.7</v>
      </c>
      <c r="H233">
        <v>177.3</v>
      </c>
      <c r="I233">
        <v>169.5</v>
      </c>
      <c r="J233">
        <v>152.69999999999999</v>
      </c>
      <c r="K233">
        <v>174.2</v>
      </c>
      <c r="L233">
        <f t="shared" si="58"/>
        <v>881.60000000000014</v>
      </c>
      <c r="M233">
        <v>184.4</v>
      </c>
      <c r="N233">
        <v>164.2</v>
      </c>
      <c r="O233">
        <v>175</v>
      </c>
      <c r="P233">
        <v>177.2</v>
      </c>
      <c r="R233" t="s">
        <v>229</v>
      </c>
      <c r="S233" s="25">
        <f t="shared" si="51"/>
        <v>7.5187969924811037E-3</v>
      </c>
      <c r="T233" s="25">
        <f t="shared" si="52"/>
        <v>1.1821416274532386E-2</v>
      </c>
      <c r="U233" s="25">
        <f t="shared" si="53"/>
        <v>1.1519473395501889E-2</v>
      </c>
      <c r="V233" s="25">
        <f t="shared" si="54"/>
        <v>3.6674816625916523E-3</v>
      </c>
      <c r="W233" s="25">
        <f t="shared" si="55"/>
        <v>4.016064257028047E-3</v>
      </c>
      <c r="X233" s="25">
        <f t="shared" si="56"/>
        <v>3.9660056657223148E-3</v>
      </c>
    </row>
    <row r="234" spans="1:24">
      <c r="A234" t="s">
        <v>34</v>
      </c>
      <c r="B234">
        <v>2023</v>
      </c>
      <c r="C234" t="s">
        <v>36</v>
      </c>
      <c r="D234" t="s">
        <v>230</v>
      </c>
      <c r="E234" s="51">
        <f t="shared" si="57"/>
        <v>44986</v>
      </c>
      <c r="F234">
        <v>174.4</v>
      </c>
      <c r="G234">
        <v>207.7</v>
      </c>
      <c r="H234">
        <v>177.3</v>
      </c>
      <c r="I234">
        <v>169.5</v>
      </c>
      <c r="J234">
        <v>152.80000000000001</v>
      </c>
      <c r="K234">
        <v>174.2</v>
      </c>
      <c r="L234">
        <f t="shared" si="58"/>
        <v>881.7</v>
      </c>
      <c r="M234">
        <v>184.4</v>
      </c>
      <c r="N234">
        <v>164.2</v>
      </c>
      <c r="O234">
        <v>175</v>
      </c>
      <c r="P234">
        <v>177.2</v>
      </c>
      <c r="R234" t="s">
        <v>230</v>
      </c>
      <c r="S234" s="25">
        <f t="shared" si="51"/>
        <v>0</v>
      </c>
      <c r="T234" s="25">
        <f t="shared" si="52"/>
        <v>1.1343012704163911E-4</v>
      </c>
      <c r="U234" s="25">
        <f t="shared" si="53"/>
        <v>0</v>
      </c>
      <c r="V234" s="25">
        <f t="shared" si="54"/>
        <v>0</v>
      </c>
      <c r="W234" s="25">
        <f t="shared" si="55"/>
        <v>0</v>
      </c>
      <c r="X234" s="25">
        <f t="shared" si="56"/>
        <v>0</v>
      </c>
    </row>
    <row r="235" spans="1:24">
      <c r="A235" t="s">
        <v>34</v>
      </c>
      <c r="B235">
        <v>2023</v>
      </c>
      <c r="C235" t="s">
        <v>37</v>
      </c>
      <c r="D235" t="s">
        <v>231</v>
      </c>
      <c r="E235" s="51">
        <f t="shared" si="57"/>
        <v>45017</v>
      </c>
      <c r="F235">
        <v>173.8</v>
      </c>
      <c r="G235">
        <v>209.3</v>
      </c>
      <c r="H235">
        <v>178.4</v>
      </c>
      <c r="I235">
        <v>176.3</v>
      </c>
      <c r="J235">
        <v>155.4</v>
      </c>
      <c r="K235">
        <v>174.6</v>
      </c>
      <c r="L235">
        <f t="shared" si="58"/>
        <v>893.19999999999993</v>
      </c>
      <c r="M235">
        <v>185</v>
      </c>
      <c r="N235">
        <v>164.5</v>
      </c>
      <c r="O235">
        <v>176.4</v>
      </c>
      <c r="P235">
        <v>178.1</v>
      </c>
      <c r="R235" t="s">
        <v>231</v>
      </c>
      <c r="S235" s="25">
        <f t="shared" si="51"/>
        <v>2.2962112514351646E-3</v>
      </c>
      <c r="T235" s="25">
        <f t="shared" si="52"/>
        <v>1.3042985142338535E-2</v>
      </c>
      <c r="U235" s="25">
        <f t="shared" si="53"/>
        <v>3.2537960954446546E-3</v>
      </c>
      <c r="V235" s="25">
        <f t="shared" si="54"/>
        <v>1.8270401948843567E-3</v>
      </c>
      <c r="W235" s="25">
        <f t="shared" si="55"/>
        <v>8.0000000000000331E-3</v>
      </c>
      <c r="X235" s="25">
        <f t="shared" si="56"/>
        <v>5.0790067720090613E-3</v>
      </c>
    </row>
    <row r="236" spans="1:24">
      <c r="A236" t="s">
        <v>34</v>
      </c>
      <c r="B236">
        <v>2023</v>
      </c>
      <c r="C236" t="s">
        <v>38</v>
      </c>
      <c r="D236" t="s">
        <v>232</v>
      </c>
      <c r="E236" s="51">
        <f t="shared" si="57"/>
        <v>45047</v>
      </c>
      <c r="F236">
        <v>173.7</v>
      </c>
      <c r="G236">
        <v>214.3</v>
      </c>
      <c r="H236">
        <v>179.5</v>
      </c>
      <c r="I236">
        <v>172.2</v>
      </c>
      <c r="J236">
        <v>161</v>
      </c>
      <c r="K236">
        <v>175.2</v>
      </c>
      <c r="L236">
        <f t="shared" si="58"/>
        <v>900.7</v>
      </c>
      <c r="M236">
        <v>185.7</v>
      </c>
      <c r="N236">
        <v>164.8</v>
      </c>
      <c r="O236">
        <v>177.1</v>
      </c>
      <c r="P236">
        <v>179.1</v>
      </c>
      <c r="R236" t="s">
        <v>232</v>
      </c>
      <c r="S236" s="25">
        <f t="shared" si="51"/>
        <v>3.4364261168384554E-3</v>
      </c>
      <c r="T236" s="25">
        <f t="shared" si="52"/>
        <v>8.3967756381550761E-3</v>
      </c>
      <c r="U236" s="25">
        <f t="shared" si="53"/>
        <v>3.7837837837837222E-3</v>
      </c>
      <c r="V236" s="25">
        <f t="shared" si="54"/>
        <v>1.8237082066869992E-3</v>
      </c>
      <c r="W236" s="25">
        <f t="shared" si="55"/>
        <v>3.9682539682539038E-3</v>
      </c>
      <c r="X236" s="25">
        <f t="shared" si="56"/>
        <v>5.614823133071308E-3</v>
      </c>
    </row>
  </sheetData>
  <mergeCells count="12">
    <mergeCell ref="AP36:AR48"/>
    <mergeCell ref="AG4:AG10"/>
    <mergeCell ref="AG15:AG21"/>
    <mergeCell ref="AG26:AG32"/>
    <mergeCell ref="AJ1:AO3"/>
    <mergeCell ref="AP4:AR16"/>
    <mergeCell ref="AP20:AR32"/>
    <mergeCell ref="A1:P3"/>
    <mergeCell ref="A80:P82"/>
    <mergeCell ref="A159:P161"/>
    <mergeCell ref="S1:X3"/>
    <mergeCell ref="Z1:AF3"/>
  </mergeCells>
  <conditionalFormatting sqref="S6:X78">
    <cfRule type="colorScale" priority="27">
      <colorScale>
        <cfvo type="min"/>
        <cfvo type="percentile" val="50"/>
        <cfvo type="max"/>
        <color rgb="FFF8696B"/>
        <color rgb="FFFCFCFF"/>
        <color rgb="FF63BE7B"/>
      </colorScale>
    </cfRule>
  </conditionalFormatting>
  <conditionalFormatting sqref="S85:X157">
    <cfRule type="colorScale" priority="26">
      <colorScale>
        <cfvo type="min"/>
        <cfvo type="percentile" val="50"/>
        <cfvo type="max"/>
        <color rgb="FFF8696B"/>
        <color rgb="FFFCFCFF"/>
        <color rgb="FF63BE7B"/>
      </colorScale>
    </cfRule>
  </conditionalFormatting>
  <conditionalFormatting sqref="S164:X236">
    <cfRule type="colorScale" priority="25">
      <colorScale>
        <cfvo type="min"/>
        <cfvo type="percentile" val="50"/>
        <cfvo type="max"/>
        <color rgb="FFF8696B"/>
        <color rgb="FFFCFCFF"/>
        <color rgb="FF63BE7B"/>
      </colorScale>
    </cfRule>
  </conditionalFormatting>
  <conditionalFormatting sqref="AA5:AF10">
    <cfRule type="colorScale" priority="23">
      <colorScale>
        <cfvo type="min"/>
        <cfvo type="percentile" val="50"/>
        <cfvo type="max"/>
        <color rgb="FF63BE7B"/>
        <color rgb="FFFCFCFF"/>
        <color rgb="FFF8696B"/>
      </colorScale>
    </cfRule>
  </conditionalFormatting>
  <conditionalFormatting sqref="AA16:AF21">
    <cfRule type="colorScale" priority="24">
      <colorScale>
        <cfvo type="min"/>
        <cfvo type="percentile" val="50"/>
        <cfvo type="max"/>
        <color rgb="FF63BE7B"/>
        <color rgb="FFFCFCFF"/>
        <color rgb="FFF8696B"/>
      </colorScale>
    </cfRule>
  </conditionalFormatting>
  <conditionalFormatting sqref="AA27:AF32">
    <cfRule type="colorScale" priority="22">
      <colorScale>
        <cfvo type="min"/>
        <cfvo type="percentile" val="50"/>
        <cfvo type="max"/>
        <color rgb="FF63BE7B"/>
        <color rgb="FFFCFCFF"/>
        <color rgb="FFF8696B"/>
      </colorScale>
    </cfRule>
  </conditionalFormatting>
  <conditionalFormatting sqref="AJ5:AJ16">
    <cfRule type="colorScale" priority="21">
      <colorScale>
        <cfvo type="min"/>
        <cfvo type="max"/>
        <color rgb="FFFCFCFF"/>
        <color rgb="FF63BE7B"/>
      </colorScale>
    </cfRule>
  </conditionalFormatting>
  <conditionalFormatting sqref="AJ21:AJ32">
    <cfRule type="colorScale" priority="15">
      <colorScale>
        <cfvo type="min"/>
        <cfvo type="max"/>
        <color rgb="FFFCFCFF"/>
        <color rgb="FF63BE7B"/>
      </colorScale>
    </cfRule>
  </conditionalFormatting>
  <conditionalFormatting sqref="AJ37:AJ48">
    <cfRule type="colorScale" priority="9">
      <colorScale>
        <cfvo type="min"/>
        <cfvo type="max"/>
        <color rgb="FFFCFCFF"/>
        <color rgb="FF63BE7B"/>
      </colorScale>
    </cfRule>
  </conditionalFormatting>
  <conditionalFormatting sqref="AK5:AK16">
    <cfRule type="colorScale" priority="20">
      <colorScale>
        <cfvo type="min"/>
        <cfvo type="max"/>
        <color rgb="FFFCFCFF"/>
        <color rgb="FF63BE7B"/>
      </colorScale>
    </cfRule>
  </conditionalFormatting>
  <conditionalFormatting sqref="AK21:AK32">
    <cfRule type="colorScale" priority="14">
      <colorScale>
        <cfvo type="min"/>
        <cfvo type="max"/>
        <color rgb="FFFCFCFF"/>
        <color rgb="FF63BE7B"/>
      </colorScale>
    </cfRule>
  </conditionalFormatting>
  <conditionalFormatting sqref="AK37:AK48">
    <cfRule type="colorScale" priority="8">
      <colorScale>
        <cfvo type="min"/>
        <cfvo type="max"/>
        <color rgb="FFFCFCFF"/>
        <color rgb="FF63BE7B"/>
      </colorScale>
    </cfRule>
  </conditionalFormatting>
  <conditionalFormatting sqref="AL5:AL16">
    <cfRule type="colorScale" priority="19">
      <colorScale>
        <cfvo type="min"/>
        <cfvo type="max"/>
        <color rgb="FFFCFCFF"/>
        <color rgb="FF63BE7B"/>
      </colorScale>
    </cfRule>
  </conditionalFormatting>
  <conditionalFormatting sqref="AL21:AL32">
    <cfRule type="colorScale" priority="13">
      <colorScale>
        <cfvo type="min"/>
        <cfvo type="max"/>
        <color rgb="FFFCFCFF"/>
        <color rgb="FF63BE7B"/>
      </colorScale>
    </cfRule>
  </conditionalFormatting>
  <conditionalFormatting sqref="AL37:AL48">
    <cfRule type="colorScale" priority="7">
      <colorScale>
        <cfvo type="min"/>
        <cfvo type="max"/>
        <color rgb="FFFCFCFF"/>
        <color rgb="FF63BE7B"/>
      </colorScale>
    </cfRule>
  </conditionalFormatting>
  <conditionalFormatting sqref="AM5:AM16">
    <cfRule type="colorScale" priority="18">
      <colorScale>
        <cfvo type="min"/>
        <cfvo type="max"/>
        <color rgb="FFFCFCFF"/>
        <color rgb="FF63BE7B"/>
      </colorScale>
    </cfRule>
  </conditionalFormatting>
  <conditionalFormatting sqref="AM21:AM32">
    <cfRule type="colorScale" priority="12">
      <colorScale>
        <cfvo type="min"/>
        <cfvo type="max"/>
        <color rgb="FFFCFCFF"/>
        <color rgb="FF63BE7B"/>
      </colorScale>
    </cfRule>
  </conditionalFormatting>
  <conditionalFormatting sqref="AM37:AM48">
    <cfRule type="colorScale" priority="6">
      <colorScale>
        <cfvo type="min"/>
        <cfvo type="max"/>
        <color rgb="FFFCFCFF"/>
        <color rgb="FF63BE7B"/>
      </colorScale>
    </cfRule>
  </conditionalFormatting>
  <conditionalFormatting sqref="AN5:AN16">
    <cfRule type="colorScale" priority="17">
      <colorScale>
        <cfvo type="min"/>
        <cfvo type="max"/>
        <color rgb="FFFCFCFF"/>
        <color rgb="FF63BE7B"/>
      </colorScale>
    </cfRule>
  </conditionalFormatting>
  <conditionalFormatting sqref="AN21:AN32">
    <cfRule type="colorScale" priority="11">
      <colorScale>
        <cfvo type="min"/>
        <cfvo type="max"/>
        <color rgb="FFFCFCFF"/>
        <color rgb="FF63BE7B"/>
      </colorScale>
    </cfRule>
  </conditionalFormatting>
  <conditionalFormatting sqref="AN37:AN48">
    <cfRule type="colorScale" priority="5">
      <colorScale>
        <cfvo type="min"/>
        <cfvo type="max"/>
        <color rgb="FFFCFCFF"/>
        <color rgb="FF63BE7B"/>
      </colorScale>
    </cfRule>
  </conditionalFormatting>
  <conditionalFormatting sqref="AO5:AO16">
    <cfRule type="colorScale" priority="16">
      <colorScale>
        <cfvo type="min"/>
        <cfvo type="max"/>
        <color rgb="FFFCFCFF"/>
        <color rgb="FF63BE7B"/>
      </colorScale>
    </cfRule>
  </conditionalFormatting>
  <conditionalFormatting sqref="AO21:AO32">
    <cfRule type="colorScale" priority="10">
      <colorScale>
        <cfvo type="min"/>
        <cfvo type="max"/>
        <color rgb="FFFCFCFF"/>
        <color rgb="FF63BE7B"/>
      </colorScale>
    </cfRule>
  </conditionalFormatting>
  <conditionalFormatting sqref="AO37:AO48">
    <cfRule type="colorScale" priority="4">
      <colorScale>
        <cfvo type="min"/>
        <cfvo type="max"/>
        <color rgb="FFFCFCFF"/>
        <color rgb="FF63BE7B"/>
      </colorScale>
    </cfRule>
  </conditionalFormatting>
  <conditionalFormatting sqref="S6:X78 S85:X157 S164:X236">
    <cfRule type="colorScale" priority="3">
      <colorScale>
        <cfvo type="min"/>
        <cfvo type="max"/>
        <color rgb="FF63BE7B"/>
        <color rgb="FFFCFCFF"/>
      </colorScale>
    </cfRule>
  </conditionalFormatting>
  <conditionalFormatting sqref="AA27:AF32 AA16:AF21 AA5:AF10">
    <cfRule type="colorScale" priority="2">
      <colorScale>
        <cfvo type="min"/>
        <cfvo type="percentile" val="50"/>
        <cfvo type="max"/>
        <color rgb="FF5A8AC6"/>
        <color rgb="FFFCFCFF"/>
        <color rgb="FFF8696B"/>
      </colorScale>
    </cfRule>
  </conditionalFormatting>
  <conditionalFormatting sqref="AJ21:AO32 AJ5:AO16 AJ37:AO48">
    <cfRule type="colorScale" priority="1">
      <colorScale>
        <cfvo type="min"/>
        <cfvo type="percentile" val="50"/>
        <cfvo type="max"/>
        <color rgb="FF5A8AC6"/>
        <color rgb="FFFCFCFF"/>
        <color rgb="FFF8696B"/>
      </colorScale>
    </cfRule>
  </conditionalFormatting>
  <pageMargins left="0.7" right="0.7" top="0.75" bottom="0.75" header="0.3" footer="0.3"/>
  <tableParts count="3">
    <tablePart r:id="rId1"/>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B9D90-33BB-4C98-AA87-423D509933A4}">
  <dimension ref="A1"/>
  <sheetViews>
    <sheetView topLeftCell="A17" zoomScale="80" zoomScaleNormal="80" workbookViewId="0">
      <selection activeCell="N28" sqref="N28"/>
    </sheetView>
  </sheetViews>
  <sheetFormatPr defaultRowHeight="14.4"/>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8F5CB-6FCF-4401-ACE4-7B0675539D66}">
  <dimension ref="V36"/>
  <sheetViews>
    <sheetView showGridLines="0" topLeftCell="A26" zoomScale="80" zoomScaleNormal="80" workbookViewId="0">
      <selection activeCell="AB46" sqref="AB46"/>
    </sheetView>
  </sheetViews>
  <sheetFormatPr defaultRowHeight="14.4"/>
  <sheetData>
    <row r="36" spans="22:22">
      <c r="V36" s="53"/>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1CC74-DE54-490A-9C10-4CF632D40533}">
  <dimension ref="A1:P78"/>
  <sheetViews>
    <sheetView topLeftCell="F1" workbookViewId="0">
      <selection activeCell="D2" sqref="D2"/>
    </sheetView>
  </sheetViews>
  <sheetFormatPr defaultRowHeight="14.4"/>
  <cols>
    <col min="1" max="1" width="6.21875" bestFit="1" customWidth="1"/>
    <col min="2" max="2" width="5" bestFit="1" customWidth="1"/>
    <col min="3" max="3" width="9.77734375" bestFit="1" customWidth="1"/>
    <col min="4" max="4" width="14.21875" bestFit="1" customWidth="1"/>
    <col min="5" max="5" width="6" bestFit="1" customWidth="1"/>
    <col min="6" max="6" width="18.21875" bestFit="1" customWidth="1"/>
    <col min="7" max="7" width="11.5546875" bestFit="1" customWidth="1"/>
    <col min="8" max="8" width="15.109375" bestFit="1" customWidth="1"/>
    <col min="9" max="9" width="6" bestFit="1" customWidth="1"/>
    <col min="10" max="10" width="9.88671875" bestFit="1" customWidth="1"/>
    <col min="11" max="11" width="25.5546875" bestFit="1" customWidth="1"/>
    <col min="12" max="12" width="24.5546875" bestFit="1" customWidth="1"/>
    <col min="13" max="13" width="6.33203125" bestFit="1" customWidth="1"/>
    <col min="14" max="14" width="25.21875" bestFit="1" customWidth="1"/>
    <col min="15" max="15" width="9" bestFit="1" customWidth="1"/>
    <col min="16" max="16" width="12" bestFit="1" customWidth="1"/>
  </cols>
  <sheetData>
    <row r="1" spans="1:16" ht="14.4" customHeight="1">
      <c r="A1" s="52" t="s">
        <v>30</v>
      </c>
    </row>
    <row r="4" spans="1:16">
      <c r="A4" t="s">
        <v>0</v>
      </c>
      <c r="B4" t="s">
        <v>1</v>
      </c>
      <c r="C4" t="s">
        <v>2</v>
      </c>
      <c r="D4" t="s">
        <v>98</v>
      </c>
      <c r="E4" t="s">
        <v>155</v>
      </c>
      <c r="F4" t="s">
        <v>3</v>
      </c>
      <c r="G4" t="s">
        <v>4</v>
      </c>
      <c r="H4" t="s">
        <v>6</v>
      </c>
      <c r="I4" t="s">
        <v>8</v>
      </c>
      <c r="J4" t="s">
        <v>9</v>
      </c>
      <c r="K4" t="s">
        <v>22</v>
      </c>
      <c r="L4" t="s">
        <v>158</v>
      </c>
      <c r="M4" t="s">
        <v>23</v>
      </c>
      <c r="N4" t="s">
        <v>24</v>
      </c>
      <c r="O4" t="s">
        <v>26</v>
      </c>
      <c r="P4" t="s">
        <v>29</v>
      </c>
    </row>
    <row r="5" spans="1:16">
      <c r="A5" t="s">
        <v>30</v>
      </c>
      <c r="B5">
        <v>2017</v>
      </c>
      <c r="C5" t="s">
        <v>36</v>
      </c>
      <c r="D5" t="s">
        <v>159</v>
      </c>
      <c r="E5">
        <v>42795</v>
      </c>
      <c r="F5">
        <v>133.6</v>
      </c>
      <c r="G5">
        <v>138.80000000000001</v>
      </c>
      <c r="H5">
        <v>137.19999999999999</v>
      </c>
      <c r="I5">
        <v>139.69999999999999</v>
      </c>
      <c r="J5">
        <v>119.7</v>
      </c>
      <c r="K5">
        <v>134.1</v>
      </c>
      <c r="L5">
        <v>669</v>
      </c>
      <c r="M5">
        <v>130.6</v>
      </c>
      <c r="N5">
        <v>119.8</v>
      </c>
      <c r="O5">
        <v>135.19999999999999</v>
      </c>
      <c r="P5">
        <v>132.80000000000001</v>
      </c>
    </row>
    <row r="6" spans="1:16">
      <c r="A6" t="s">
        <v>30</v>
      </c>
      <c r="B6">
        <v>2017</v>
      </c>
      <c r="C6" t="s">
        <v>37</v>
      </c>
      <c r="D6" t="s">
        <v>160</v>
      </c>
      <c r="E6">
        <v>42826</v>
      </c>
      <c r="F6">
        <v>133.19999999999999</v>
      </c>
      <c r="G6">
        <v>138.69999999999999</v>
      </c>
      <c r="H6">
        <v>137.69999999999999</v>
      </c>
      <c r="I6">
        <v>141.80000000000001</v>
      </c>
      <c r="J6">
        <v>121.5</v>
      </c>
      <c r="K6">
        <v>134.30000000000001</v>
      </c>
      <c r="L6">
        <v>672.9</v>
      </c>
      <c r="M6">
        <v>131</v>
      </c>
      <c r="N6">
        <v>119.2</v>
      </c>
      <c r="O6">
        <v>135.69999999999999</v>
      </c>
      <c r="P6">
        <v>132.9</v>
      </c>
    </row>
    <row r="7" spans="1:16">
      <c r="A7" t="s">
        <v>30</v>
      </c>
      <c r="B7">
        <v>2017</v>
      </c>
      <c r="C7" t="s">
        <v>38</v>
      </c>
      <c r="D7" t="s">
        <v>161</v>
      </c>
      <c r="E7">
        <v>42856</v>
      </c>
      <c r="F7">
        <v>133.1</v>
      </c>
      <c r="G7">
        <v>140.30000000000001</v>
      </c>
      <c r="H7">
        <v>138.19999999999999</v>
      </c>
      <c r="I7">
        <v>140.19999999999999</v>
      </c>
      <c r="J7">
        <v>123.8</v>
      </c>
      <c r="K7">
        <v>134.9</v>
      </c>
      <c r="L7">
        <v>675.59999999999991</v>
      </c>
      <c r="M7">
        <v>131.4</v>
      </c>
      <c r="N7">
        <v>119.4</v>
      </c>
      <c r="O7">
        <v>136.30000000000001</v>
      </c>
      <c r="P7">
        <v>133.30000000000001</v>
      </c>
    </row>
    <row r="8" spans="1:16">
      <c r="A8" t="s">
        <v>30</v>
      </c>
      <c r="B8">
        <v>2017</v>
      </c>
      <c r="C8" t="s">
        <v>39</v>
      </c>
      <c r="D8" t="s">
        <v>162</v>
      </c>
      <c r="E8">
        <v>42887</v>
      </c>
      <c r="F8">
        <v>133.5</v>
      </c>
      <c r="G8">
        <v>143.69999999999999</v>
      </c>
      <c r="H8">
        <v>138.6</v>
      </c>
      <c r="I8">
        <v>140.9</v>
      </c>
      <c r="J8">
        <v>128.80000000000001</v>
      </c>
      <c r="K8">
        <v>135.19999999999999</v>
      </c>
      <c r="L8">
        <v>685.5</v>
      </c>
      <c r="M8">
        <v>131.30000000000001</v>
      </c>
      <c r="N8">
        <v>119.4</v>
      </c>
      <c r="O8">
        <v>136.9</v>
      </c>
      <c r="P8">
        <v>133.9</v>
      </c>
    </row>
    <row r="9" spans="1:16">
      <c r="A9" t="s">
        <v>30</v>
      </c>
      <c r="B9">
        <v>2017</v>
      </c>
      <c r="C9" t="s">
        <v>40</v>
      </c>
      <c r="D9" t="s">
        <v>163</v>
      </c>
      <c r="E9">
        <v>42917</v>
      </c>
      <c r="F9">
        <v>134</v>
      </c>
      <c r="G9">
        <v>144.19999999999999</v>
      </c>
      <c r="H9">
        <v>139</v>
      </c>
      <c r="I9">
        <v>143.9</v>
      </c>
      <c r="J9">
        <v>151.5</v>
      </c>
      <c r="K9">
        <v>136.1</v>
      </c>
      <c r="L9">
        <v>712.6</v>
      </c>
      <c r="M9">
        <v>132.1</v>
      </c>
      <c r="N9">
        <v>119.1</v>
      </c>
      <c r="O9">
        <v>138.6</v>
      </c>
      <c r="P9">
        <v>136.19999999999999</v>
      </c>
    </row>
    <row r="10" spans="1:16">
      <c r="A10" t="s">
        <v>30</v>
      </c>
      <c r="B10">
        <v>2017</v>
      </c>
      <c r="C10" t="s">
        <v>41</v>
      </c>
      <c r="D10" t="s">
        <v>164</v>
      </c>
      <c r="E10">
        <v>42948</v>
      </c>
      <c r="F10">
        <v>134.80000000000001</v>
      </c>
      <c r="G10">
        <v>143.1</v>
      </c>
      <c r="H10">
        <v>139.4</v>
      </c>
      <c r="I10">
        <v>148</v>
      </c>
      <c r="J10">
        <v>162.9</v>
      </c>
      <c r="K10">
        <v>137.30000000000001</v>
      </c>
      <c r="L10">
        <v>728.19999999999993</v>
      </c>
      <c r="M10">
        <v>133</v>
      </c>
      <c r="N10">
        <v>120.3</v>
      </c>
      <c r="O10">
        <v>140.19999999999999</v>
      </c>
      <c r="P10">
        <v>137.80000000000001</v>
      </c>
    </row>
    <row r="11" spans="1:16">
      <c r="A11" t="s">
        <v>30</v>
      </c>
      <c r="B11">
        <v>2017</v>
      </c>
      <c r="C11" t="s">
        <v>42</v>
      </c>
      <c r="D11" t="s">
        <v>165</v>
      </c>
      <c r="E11">
        <v>42979</v>
      </c>
      <c r="F11">
        <v>135.19999999999999</v>
      </c>
      <c r="G11">
        <v>142</v>
      </c>
      <c r="H11">
        <v>140.19999999999999</v>
      </c>
      <c r="I11">
        <v>147.80000000000001</v>
      </c>
      <c r="J11">
        <v>154.5</v>
      </c>
      <c r="K11">
        <v>137.9</v>
      </c>
      <c r="L11">
        <v>719.7</v>
      </c>
      <c r="M11">
        <v>133.4</v>
      </c>
      <c r="N11">
        <v>121.2</v>
      </c>
      <c r="O11">
        <v>139.6</v>
      </c>
      <c r="P11">
        <v>137.6</v>
      </c>
    </row>
    <row r="12" spans="1:16">
      <c r="A12" t="s">
        <v>30</v>
      </c>
      <c r="B12">
        <v>2017</v>
      </c>
      <c r="C12" t="s">
        <v>43</v>
      </c>
      <c r="D12" t="s">
        <v>166</v>
      </c>
      <c r="E12">
        <v>43009</v>
      </c>
      <c r="F12">
        <v>135.9</v>
      </c>
      <c r="G12">
        <v>141.9</v>
      </c>
      <c r="H12">
        <v>141.5</v>
      </c>
      <c r="I12">
        <v>146.69999999999999</v>
      </c>
      <c r="J12">
        <v>157.1</v>
      </c>
      <c r="K12">
        <v>138.4</v>
      </c>
      <c r="L12">
        <v>723.1</v>
      </c>
      <c r="M12">
        <v>134.19999999999999</v>
      </c>
      <c r="N12">
        <v>121</v>
      </c>
      <c r="O12">
        <v>140.1</v>
      </c>
      <c r="P12">
        <v>138.30000000000001</v>
      </c>
    </row>
    <row r="13" spans="1:16">
      <c r="A13" t="s">
        <v>30</v>
      </c>
      <c r="B13">
        <v>2017</v>
      </c>
      <c r="C13" t="s">
        <v>45</v>
      </c>
      <c r="D13" t="s">
        <v>167</v>
      </c>
      <c r="E13">
        <v>43040</v>
      </c>
      <c r="F13">
        <v>136.30000000000001</v>
      </c>
      <c r="G13">
        <v>142.5</v>
      </c>
      <c r="H13">
        <v>141.5</v>
      </c>
      <c r="I13">
        <v>147.30000000000001</v>
      </c>
      <c r="J13">
        <v>168</v>
      </c>
      <c r="K13">
        <v>139.4</v>
      </c>
      <c r="L13">
        <v>735.6</v>
      </c>
      <c r="M13">
        <v>135.80000000000001</v>
      </c>
      <c r="N13">
        <v>121.6</v>
      </c>
      <c r="O13">
        <v>141.5</v>
      </c>
      <c r="P13">
        <v>140</v>
      </c>
    </row>
    <row r="14" spans="1:16">
      <c r="A14" t="s">
        <v>30</v>
      </c>
      <c r="B14">
        <v>2017</v>
      </c>
      <c r="C14" t="s">
        <v>46</v>
      </c>
      <c r="D14" t="s">
        <v>168</v>
      </c>
      <c r="E14">
        <v>43070</v>
      </c>
      <c r="F14">
        <v>136.4</v>
      </c>
      <c r="G14">
        <v>143.69999999999999</v>
      </c>
      <c r="H14">
        <v>141.9</v>
      </c>
      <c r="I14">
        <v>147.19999999999999</v>
      </c>
      <c r="J14">
        <v>161</v>
      </c>
      <c r="K14">
        <v>139.5</v>
      </c>
      <c r="L14">
        <v>730.2</v>
      </c>
      <c r="M14">
        <v>136.1</v>
      </c>
      <c r="N14">
        <v>122</v>
      </c>
      <c r="O14">
        <v>141.1</v>
      </c>
      <c r="P14">
        <v>139.80000000000001</v>
      </c>
    </row>
    <row r="15" spans="1:16">
      <c r="A15" t="s">
        <v>30</v>
      </c>
      <c r="B15">
        <v>2018</v>
      </c>
      <c r="C15" t="s">
        <v>31</v>
      </c>
      <c r="D15" t="s">
        <v>169</v>
      </c>
      <c r="E15">
        <v>43101</v>
      </c>
      <c r="F15">
        <v>136.6</v>
      </c>
      <c r="G15">
        <v>144.4</v>
      </c>
      <c r="H15">
        <v>142</v>
      </c>
      <c r="I15">
        <v>147.9</v>
      </c>
      <c r="J15">
        <v>152.1</v>
      </c>
      <c r="K15">
        <v>139.80000000000001</v>
      </c>
      <c r="L15">
        <v>723</v>
      </c>
      <c r="M15">
        <v>136</v>
      </c>
      <c r="N15">
        <v>122.7</v>
      </c>
      <c r="O15">
        <v>141.6</v>
      </c>
      <c r="P15">
        <v>139.30000000000001</v>
      </c>
    </row>
    <row r="16" spans="1:16">
      <c r="A16" t="s">
        <v>30</v>
      </c>
      <c r="B16">
        <v>2018</v>
      </c>
      <c r="C16" t="s">
        <v>35</v>
      </c>
      <c r="D16" t="s">
        <v>170</v>
      </c>
      <c r="E16">
        <v>43132</v>
      </c>
      <c r="F16">
        <v>136.4</v>
      </c>
      <c r="G16">
        <v>143.69999999999999</v>
      </c>
      <c r="H16">
        <v>141.5</v>
      </c>
      <c r="I16">
        <v>149.4</v>
      </c>
      <c r="J16">
        <v>142.4</v>
      </c>
      <c r="K16">
        <v>139.9</v>
      </c>
      <c r="L16">
        <v>713.4</v>
      </c>
      <c r="M16">
        <v>136.19999999999999</v>
      </c>
      <c r="N16">
        <v>123.3</v>
      </c>
      <c r="O16">
        <v>141.5</v>
      </c>
      <c r="P16">
        <v>138.5</v>
      </c>
    </row>
    <row r="17" spans="1:16">
      <c r="A17" t="s">
        <v>30</v>
      </c>
      <c r="B17">
        <v>2018</v>
      </c>
      <c r="C17" t="s">
        <v>36</v>
      </c>
      <c r="D17" t="s">
        <v>171</v>
      </c>
      <c r="E17">
        <v>43160</v>
      </c>
      <c r="F17">
        <v>136.80000000000001</v>
      </c>
      <c r="G17">
        <v>143.80000000000001</v>
      </c>
      <c r="H17">
        <v>142</v>
      </c>
      <c r="I17">
        <v>152.9</v>
      </c>
      <c r="J17">
        <v>138</v>
      </c>
      <c r="K17">
        <v>139.9</v>
      </c>
      <c r="L17">
        <v>713.5</v>
      </c>
      <c r="M17">
        <v>136.69999999999999</v>
      </c>
      <c r="N17">
        <v>124.6</v>
      </c>
      <c r="O17">
        <v>142.69999999999999</v>
      </c>
      <c r="P17">
        <v>138.69999999999999</v>
      </c>
    </row>
    <row r="18" spans="1:16">
      <c r="A18" t="s">
        <v>30</v>
      </c>
      <c r="B18">
        <v>2018</v>
      </c>
      <c r="C18" t="s">
        <v>37</v>
      </c>
      <c r="D18" t="s">
        <v>172</v>
      </c>
      <c r="E18">
        <v>43191</v>
      </c>
      <c r="F18">
        <v>137.1</v>
      </c>
      <c r="G18">
        <v>144.5</v>
      </c>
      <c r="H18">
        <v>142.4</v>
      </c>
      <c r="I18">
        <v>156.4</v>
      </c>
      <c r="J18">
        <v>135.1</v>
      </c>
      <c r="K18">
        <v>140.9</v>
      </c>
      <c r="L18">
        <v>715.5</v>
      </c>
      <c r="M18">
        <v>137.6</v>
      </c>
      <c r="N18">
        <v>125.3</v>
      </c>
      <c r="O18">
        <v>143.69999999999999</v>
      </c>
      <c r="P18">
        <v>139.1</v>
      </c>
    </row>
    <row r="19" spans="1:16">
      <c r="A19" t="s">
        <v>30</v>
      </c>
      <c r="B19">
        <v>2018</v>
      </c>
      <c r="C19" t="s">
        <v>38</v>
      </c>
      <c r="D19" t="s">
        <v>173</v>
      </c>
      <c r="E19">
        <v>43221</v>
      </c>
      <c r="F19">
        <v>137.4</v>
      </c>
      <c r="G19">
        <v>145.69999999999999</v>
      </c>
      <c r="H19">
        <v>142.9</v>
      </c>
      <c r="I19">
        <v>157.5</v>
      </c>
      <c r="J19">
        <v>137.80000000000001</v>
      </c>
      <c r="K19">
        <v>141.80000000000001</v>
      </c>
      <c r="L19">
        <v>721.3</v>
      </c>
      <c r="M19">
        <v>138.4</v>
      </c>
      <c r="N19">
        <v>126.4</v>
      </c>
      <c r="O19">
        <v>144.4</v>
      </c>
      <c r="P19">
        <v>139.80000000000001</v>
      </c>
    </row>
    <row r="20" spans="1:16">
      <c r="A20" t="s">
        <v>30</v>
      </c>
      <c r="B20">
        <v>2018</v>
      </c>
      <c r="C20" t="s">
        <v>39</v>
      </c>
      <c r="D20" t="s">
        <v>174</v>
      </c>
      <c r="E20">
        <v>43252</v>
      </c>
      <c r="F20">
        <v>137.6</v>
      </c>
      <c r="G20">
        <v>148.1</v>
      </c>
      <c r="H20">
        <v>143.19999999999999</v>
      </c>
      <c r="I20">
        <v>154.1</v>
      </c>
      <c r="J20">
        <v>143.5</v>
      </c>
      <c r="K20">
        <v>142.19999999999999</v>
      </c>
      <c r="L20">
        <v>726.5</v>
      </c>
      <c r="M20">
        <v>138.4</v>
      </c>
      <c r="N20">
        <v>127.4</v>
      </c>
      <c r="O20">
        <v>145.1</v>
      </c>
      <c r="P20">
        <v>140.5</v>
      </c>
    </row>
    <row r="21" spans="1:16">
      <c r="A21" t="s">
        <v>30</v>
      </c>
      <c r="B21">
        <v>2018</v>
      </c>
      <c r="C21" t="s">
        <v>40</v>
      </c>
      <c r="D21" t="s">
        <v>175</v>
      </c>
      <c r="E21">
        <v>43282</v>
      </c>
      <c r="F21">
        <v>138.4</v>
      </c>
      <c r="G21">
        <v>149.30000000000001</v>
      </c>
      <c r="H21">
        <v>143.4</v>
      </c>
      <c r="I21">
        <v>153.30000000000001</v>
      </c>
      <c r="J21">
        <v>154.19999999999999</v>
      </c>
      <c r="K21">
        <v>143.1</v>
      </c>
      <c r="L21">
        <v>738.60000000000014</v>
      </c>
      <c r="M21">
        <v>139</v>
      </c>
      <c r="N21">
        <v>127.5</v>
      </c>
      <c r="O21">
        <v>145.80000000000001</v>
      </c>
      <c r="P21">
        <v>141.80000000000001</v>
      </c>
    </row>
    <row r="22" spans="1:16">
      <c r="A22" t="s">
        <v>30</v>
      </c>
      <c r="B22">
        <v>2018</v>
      </c>
      <c r="C22" t="s">
        <v>41</v>
      </c>
      <c r="D22" t="s">
        <v>176</v>
      </c>
      <c r="E22">
        <v>43313</v>
      </c>
      <c r="F22">
        <v>139.19999999999999</v>
      </c>
      <c r="G22">
        <v>148.80000000000001</v>
      </c>
      <c r="H22">
        <v>143.5</v>
      </c>
      <c r="I22">
        <v>154.4</v>
      </c>
      <c r="J22">
        <v>156.30000000000001</v>
      </c>
      <c r="K22">
        <v>143.80000000000001</v>
      </c>
      <c r="L22">
        <v>742.2</v>
      </c>
      <c r="M22">
        <v>139.4</v>
      </c>
      <c r="N22">
        <v>128.30000000000001</v>
      </c>
      <c r="O22">
        <v>146.9</v>
      </c>
      <c r="P22">
        <v>142.5</v>
      </c>
    </row>
    <row r="23" spans="1:16">
      <c r="A23" t="s">
        <v>30</v>
      </c>
      <c r="B23">
        <v>2018</v>
      </c>
      <c r="C23" t="s">
        <v>42</v>
      </c>
      <c r="D23" t="s">
        <v>177</v>
      </c>
      <c r="E23">
        <v>43344</v>
      </c>
      <c r="F23">
        <v>139.4</v>
      </c>
      <c r="G23">
        <v>147.19999999999999</v>
      </c>
      <c r="H23">
        <v>143.69999999999999</v>
      </c>
      <c r="I23">
        <v>150.1</v>
      </c>
      <c r="J23">
        <v>149.4</v>
      </c>
      <c r="K23">
        <v>144</v>
      </c>
      <c r="L23">
        <v>729.8</v>
      </c>
      <c r="M23">
        <v>140</v>
      </c>
      <c r="N23">
        <v>129.9</v>
      </c>
      <c r="O23">
        <v>147.6</v>
      </c>
      <c r="P23">
        <v>142.1</v>
      </c>
    </row>
    <row r="24" spans="1:16">
      <c r="A24" t="s">
        <v>30</v>
      </c>
      <c r="B24">
        <v>2018</v>
      </c>
      <c r="C24" t="s">
        <v>43</v>
      </c>
      <c r="D24" t="s">
        <v>178</v>
      </c>
      <c r="E24">
        <v>43374</v>
      </c>
      <c r="F24">
        <v>139.30000000000001</v>
      </c>
      <c r="G24">
        <v>147.6</v>
      </c>
      <c r="H24">
        <v>141.9</v>
      </c>
      <c r="I24">
        <v>144.5</v>
      </c>
      <c r="J24">
        <v>147.6</v>
      </c>
      <c r="K24">
        <v>147.5</v>
      </c>
      <c r="L24">
        <v>720.9</v>
      </c>
      <c r="M24">
        <v>144.80000000000001</v>
      </c>
      <c r="N24">
        <v>130.80000000000001</v>
      </c>
      <c r="O24">
        <v>148</v>
      </c>
      <c r="P24">
        <v>142.19999999999999</v>
      </c>
    </row>
    <row r="25" spans="1:16">
      <c r="A25" t="s">
        <v>30</v>
      </c>
      <c r="B25">
        <v>2018</v>
      </c>
      <c r="C25" t="s">
        <v>45</v>
      </c>
      <c r="D25" t="s">
        <v>179</v>
      </c>
      <c r="E25">
        <v>43405</v>
      </c>
      <c r="F25">
        <v>137.1</v>
      </c>
      <c r="G25">
        <v>150.80000000000001</v>
      </c>
      <c r="H25">
        <v>141.9</v>
      </c>
      <c r="I25">
        <v>143.9</v>
      </c>
      <c r="J25">
        <v>147.5</v>
      </c>
      <c r="K25">
        <v>148</v>
      </c>
      <c r="L25">
        <v>721.19999999999993</v>
      </c>
      <c r="M25">
        <v>145.4</v>
      </c>
      <c r="N25">
        <v>130.30000000000001</v>
      </c>
      <c r="O25">
        <v>150.19999999999999</v>
      </c>
      <c r="P25">
        <v>142.4</v>
      </c>
    </row>
    <row r="26" spans="1:16">
      <c r="A26" t="s">
        <v>30</v>
      </c>
      <c r="B26">
        <v>2018</v>
      </c>
      <c r="C26" t="s">
        <v>46</v>
      </c>
      <c r="D26" t="s">
        <v>180</v>
      </c>
      <c r="E26">
        <v>43435</v>
      </c>
      <c r="F26">
        <v>137.1</v>
      </c>
      <c r="G26">
        <v>151.9</v>
      </c>
      <c r="H26">
        <v>142.4</v>
      </c>
      <c r="I26">
        <v>140.19999999999999</v>
      </c>
      <c r="J26">
        <v>136.6</v>
      </c>
      <c r="K26">
        <v>149.5</v>
      </c>
      <c r="L26">
        <v>708.19999999999993</v>
      </c>
      <c r="M26">
        <v>149.6</v>
      </c>
      <c r="N26">
        <v>128.9</v>
      </c>
      <c r="O26">
        <v>155.1</v>
      </c>
      <c r="P26">
        <v>141.9</v>
      </c>
    </row>
    <row r="27" spans="1:16">
      <c r="A27" t="s">
        <v>30</v>
      </c>
      <c r="B27">
        <v>2019</v>
      </c>
      <c r="C27" t="s">
        <v>31</v>
      </c>
      <c r="D27" t="s">
        <v>181</v>
      </c>
      <c r="E27">
        <v>43466</v>
      </c>
      <c r="F27">
        <v>136.6</v>
      </c>
      <c r="G27">
        <v>152.5</v>
      </c>
      <c r="H27">
        <v>142.4</v>
      </c>
      <c r="I27">
        <v>135.5</v>
      </c>
      <c r="J27">
        <v>131.69999999999999</v>
      </c>
      <c r="K27">
        <v>150.1</v>
      </c>
      <c r="L27">
        <v>698.7</v>
      </c>
      <c r="M27">
        <v>149.6</v>
      </c>
      <c r="N27">
        <v>128.6</v>
      </c>
      <c r="O27">
        <v>155.19999999999999</v>
      </c>
      <c r="P27">
        <v>141</v>
      </c>
    </row>
    <row r="28" spans="1:16">
      <c r="A28" t="s">
        <v>30</v>
      </c>
      <c r="B28">
        <v>2019</v>
      </c>
      <c r="C28" t="s">
        <v>35</v>
      </c>
      <c r="D28" t="s">
        <v>182</v>
      </c>
      <c r="E28">
        <v>43497</v>
      </c>
      <c r="F28">
        <v>136.80000000000001</v>
      </c>
      <c r="G28">
        <v>153</v>
      </c>
      <c r="H28">
        <v>142.5</v>
      </c>
      <c r="I28">
        <v>135.80000000000001</v>
      </c>
      <c r="J28">
        <v>128.69999999999999</v>
      </c>
      <c r="K28">
        <v>150.1</v>
      </c>
      <c r="L28">
        <v>696.8</v>
      </c>
      <c r="M28">
        <v>149.9</v>
      </c>
      <c r="N28">
        <v>129.19999999999999</v>
      </c>
      <c r="O28">
        <v>155.5</v>
      </c>
      <c r="P28">
        <v>141</v>
      </c>
    </row>
    <row r="29" spans="1:16">
      <c r="A29" t="s">
        <v>30</v>
      </c>
      <c r="B29">
        <v>2019</v>
      </c>
      <c r="C29" t="s">
        <v>36</v>
      </c>
      <c r="D29" t="s">
        <v>183</v>
      </c>
      <c r="E29">
        <v>43525</v>
      </c>
      <c r="F29">
        <v>136.9</v>
      </c>
      <c r="G29">
        <v>154.1</v>
      </c>
      <c r="H29">
        <v>142.5</v>
      </c>
      <c r="I29">
        <v>136.1</v>
      </c>
      <c r="J29">
        <v>128.19999999999999</v>
      </c>
      <c r="K29">
        <v>150</v>
      </c>
      <c r="L29">
        <v>697.8</v>
      </c>
      <c r="M29">
        <v>150.4</v>
      </c>
      <c r="N29">
        <v>129.9</v>
      </c>
      <c r="O29">
        <v>155.5</v>
      </c>
      <c r="P29">
        <v>141.19999999999999</v>
      </c>
    </row>
    <row r="30" spans="1:16">
      <c r="A30" t="s">
        <v>30</v>
      </c>
      <c r="B30">
        <v>2019</v>
      </c>
      <c r="C30" t="s">
        <v>38</v>
      </c>
      <c r="D30" t="s">
        <v>184</v>
      </c>
      <c r="E30">
        <v>43586</v>
      </c>
      <c r="F30">
        <v>137.4</v>
      </c>
      <c r="G30">
        <v>159.5</v>
      </c>
      <c r="H30">
        <v>142.6</v>
      </c>
      <c r="I30">
        <v>143.69999999999999</v>
      </c>
      <c r="J30">
        <v>133.4</v>
      </c>
      <c r="K30">
        <v>149.5</v>
      </c>
      <c r="L30">
        <v>716.6</v>
      </c>
      <c r="M30">
        <v>151.30000000000001</v>
      </c>
      <c r="N30">
        <v>130.19999999999999</v>
      </c>
      <c r="O30">
        <v>156.69999999999999</v>
      </c>
      <c r="P30">
        <v>142.4</v>
      </c>
    </row>
    <row r="31" spans="1:16">
      <c r="A31" t="s">
        <v>30</v>
      </c>
      <c r="B31">
        <v>2019</v>
      </c>
      <c r="C31" t="s">
        <v>39</v>
      </c>
      <c r="D31" t="s">
        <v>185</v>
      </c>
      <c r="E31">
        <v>43617</v>
      </c>
      <c r="F31">
        <v>137.80000000000001</v>
      </c>
      <c r="G31">
        <v>163.5</v>
      </c>
      <c r="H31">
        <v>143.19999999999999</v>
      </c>
      <c r="I31">
        <v>143.30000000000001</v>
      </c>
      <c r="J31">
        <v>140.6</v>
      </c>
      <c r="K31">
        <v>149.6</v>
      </c>
      <c r="L31">
        <v>728.4</v>
      </c>
      <c r="M31">
        <v>151.69999999999999</v>
      </c>
      <c r="N31">
        <v>130.19999999999999</v>
      </c>
      <c r="O31">
        <v>157.69999999999999</v>
      </c>
      <c r="P31">
        <v>143.6</v>
      </c>
    </row>
    <row r="32" spans="1:16">
      <c r="A32" t="s">
        <v>30</v>
      </c>
      <c r="B32">
        <v>2019</v>
      </c>
      <c r="C32" t="s">
        <v>40</v>
      </c>
      <c r="D32" t="s">
        <v>186</v>
      </c>
      <c r="E32">
        <v>43647</v>
      </c>
      <c r="F32">
        <v>138.4</v>
      </c>
      <c r="G32">
        <v>164</v>
      </c>
      <c r="H32">
        <v>143.9</v>
      </c>
      <c r="I32">
        <v>146.4</v>
      </c>
      <c r="J32">
        <v>150.1</v>
      </c>
      <c r="K32">
        <v>150</v>
      </c>
      <c r="L32">
        <v>742.8</v>
      </c>
      <c r="M32">
        <v>152.19999999999999</v>
      </c>
      <c r="N32">
        <v>131.19999999999999</v>
      </c>
      <c r="O32">
        <v>159.1</v>
      </c>
      <c r="P32">
        <v>144.9</v>
      </c>
    </row>
    <row r="33" spans="1:16">
      <c r="A33" t="s">
        <v>30</v>
      </c>
      <c r="B33">
        <v>2019</v>
      </c>
      <c r="C33" t="s">
        <v>41</v>
      </c>
      <c r="D33" t="s">
        <v>187</v>
      </c>
      <c r="E33">
        <v>43678</v>
      </c>
      <c r="F33">
        <v>139.19999999999999</v>
      </c>
      <c r="G33">
        <v>161.9</v>
      </c>
      <c r="H33">
        <v>144.6</v>
      </c>
      <c r="I33">
        <v>145.5</v>
      </c>
      <c r="J33">
        <v>156.19999999999999</v>
      </c>
      <c r="K33">
        <v>150.19999999999999</v>
      </c>
      <c r="L33">
        <v>747.40000000000009</v>
      </c>
      <c r="M33">
        <v>152.69999999999999</v>
      </c>
      <c r="N33">
        <v>131.4</v>
      </c>
      <c r="O33">
        <v>159.69999999999999</v>
      </c>
      <c r="P33">
        <v>145.69999999999999</v>
      </c>
    </row>
    <row r="34" spans="1:16">
      <c r="A34" t="s">
        <v>30</v>
      </c>
      <c r="B34">
        <v>2019</v>
      </c>
      <c r="C34" t="s">
        <v>42</v>
      </c>
      <c r="D34" t="s">
        <v>188</v>
      </c>
      <c r="E34">
        <v>43709</v>
      </c>
      <c r="F34">
        <v>140.1</v>
      </c>
      <c r="G34">
        <v>161.9</v>
      </c>
      <c r="H34">
        <v>145.69999999999999</v>
      </c>
      <c r="I34">
        <v>143.80000000000001</v>
      </c>
      <c r="J34">
        <v>163.4</v>
      </c>
      <c r="K34">
        <v>150.30000000000001</v>
      </c>
      <c r="L34">
        <v>754.9</v>
      </c>
      <c r="M34">
        <v>153.4</v>
      </c>
      <c r="N34">
        <v>131.6</v>
      </c>
      <c r="O34">
        <v>160.19999999999999</v>
      </c>
      <c r="P34">
        <v>146.69999999999999</v>
      </c>
    </row>
    <row r="35" spans="1:16">
      <c r="A35" t="s">
        <v>30</v>
      </c>
      <c r="B35">
        <v>2019</v>
      </c>
      <c r="C35" t="s">
        <v>43</v>
      </c>
      <c r="D35" t="s">
        <v>189</v>
      </c>
      <c r="E35">
        <v>43739</v>
      </c>
      <c r="F35">
        <v>141</v>
      </c>
      <c r="G35">
        <v>161.6</v>
      </c>
      <c r="H35">
        <v>146.5</v>
      </c>
      <c r="I35">
        <v>145.69999999999999</v>
      </c>
      <c r="J35">
        <v>178.8</v>
      </c>
      <c r="K35">
        <v>150.6</v>
      </c>
      <c r="L35">
        <v>773.59999999999991</v>
      </c>
      <c r="M35">
        <v>153.69999999999999</v>
      </c>
      <c r="N35">
        <v>131.69999999999999</v>
      </c>
      <c r="O35">
        <v>160.69999999999999</v>
      </c>
      <c r="P35">
        <v>148.30000000000001</v>
      </c>
    </row>
    <row r="36" spans="1:16">
      <c r="A36" t="s">
        <v>30</v>
      </c>
      <c r="B36">
        <v>2019</v>
      </c>
      <c r="C36" t="s">
        <v>45</v>
      </c>
      <c r="D36" t="s">
        <v>190</v>
      </c>
      <c r="E36">
        <v>43770</v>
      </c>
      <c r="F36">
        <v>141.80000000000001</v>
      </c>
      <c r="G36">
        <v>163.69999999999999</v>
      </c>
      <c r="H36">
        <v>147.1</v>
      </c>
      <c r="I36">
        <v>146.19999999999999</v>
      </c>
      <c r="J36">
        <v>191.4</v>
      </c>
      <c r="K36">
        <v>150.9</v>
      </c>
      <c r="L36">
        <v>790.19999999999993</v>
      </c>
      <c r="M36">
        <v>154.30000000000001</v>
      </c>
      <c r="N36">
        <v>132.1</v>
      </c>
      <c r="O36">
        <v>160.80000000000001</v>
      </c>
      <c r="P36">
        <v>149.9</v>
      </c>
    </row>
    <row r="37" spans="1:16">
      <c r="A37" t="s">
        <v>30</v>
      </c>
      <c r="B37">
        <v>2019</v>
      </c>
      <c r="C37" t="s">
        <v>46</v>
      </c>
      <c r="D37" t="s">
        <v>191</v>
      </c>
      <c r="E37">
        <v>43800</v>
      </c>
      <c r="F37">
        <v>142.80000000000001</v>
      </c>
      <c r="G37">
        <v>165.3</v>
      </c>
      <c r="H37">
        <v>148.69999999999999</v>
      </c>
      <c r="I37">
        <v>144.30000000000001</v>
      </c>
      <c r="J37">
        <v>209.5</v>
      </c>
      <c r="K37">
        <v>151.19999999999999</v>
      </c>
      <c r="L37">
        <v>810.6</v>
      </c>
      <c r="M37">
        <v>154.80000000000001</v>
      </c>
      <c r="N37">
        <v>135</v>
      </c>
      <c r="O37">
        <v>161.1</v>
      </c>
      <c r="P37">
        <v>152.30000000000001</v>
      </c>
    </row>
    <row r="38" spans="1:16">
      <c r="A38" t="s">
        <v>30</v>
      </c>
      <c r="B38">
        <v>2020</v>
      </c>
      <c r="C38" t="s">
        <v>31</v>
      </c>
      <c r="D38" t="s">
        <v>192</v>
      </c>
      <c r="E38">
        <v>43831</v>
      </c>
      <c r="F38">
        <v>143.69999999999999</v>
      </c>
      <c r="G38">
        <v>167.3</v>
      </c>
      <c r="H38">
        <v>150.5</v>
      </c>
      <c r="I38">
        <v>142.19999999999999</v>
      </c>
      <c r="J38">
        <v>191.5</v>
      </c>
      <c r="K38">
        <v>151.69999999999999</v>
      </c>
      <c r="L38">
        <v>795.2</v>
      </c>
      <c r="M38">
        <v>155.69999999999999</v>
      </c>
      <c r="N38">
        <v>136.30000000000001</v>
      </c>
      <c r="O38">
        <v>161.69999999999999</v>
      </c>
      <c r="P38">
        <v>151.9</v>
      </c>
    </row>
    <row r="39" spans="1:16">
      <c r="A39" t="s">
        <v>30</v>
      </c>
      <c r="B39">
        <v>2020</v>
      </c>
      <c r="C39" t="s">
        <v>35</v>
      </c>
      <c r="D39" t="s">
        <v>193</v>
      </c>
      <c r="E39">
        <v>43862</v>
      </c>
      <c r="F39">
        <v>144.19999999999999</v>
      </c>
      <c r="G39">
        <v>167.5</v>
      </c>
      <c r="H39">
        <v>150.9</v>
      </c>
      <c r="I39">
        <v>140.69999999999999</v>
      </c>
      <c r="J39">
        <v>165.1</v>
      </c>
      <c r="K39">
        <v>151.80000000000001</v>
      </c>
      <c r="L39">
        <v>768.4</v>
      </c>
      <c r="M39">
        <v>156.19999999999999</v>
      </c>
      <c r="N39">
        <v>136</v>
      </c>
      <c r="O39">
        <v>161.9</v>
      </c>
      <c r="P39">
        <v>150.4</v>
      </c>
    </row>
    <row r="40" spans="1:16">
      <c r="A40" t="s">
        <v>30</v>
      </c>
      <c r="B40">
        <v>2020</v>
      </c>
      <c r="C40" t="s">
        <v>36</v>
      </c>
      <c r="D40" t="s">
        <v>194</v>
      </c>
      <c r="E40">
        <v>43891</v>
      </c>
      <c r="F40">
        <v>144.4</v>
      </c>
      <c r="G40">
        <v>166.8</v>
      </c>
      <c r="H40">
        <v>151.69999999999999</v>
      </c>
      <c r="I40">
        <v>141.80000000000001</v>
      </c>
      <c r="J40">
        <v>152.30000000000001</v>
      </c>
      <c r="K40">
        <v>151.5</v>
      </c>
      <c r="L40">
        <v>757</v>
      </c>
      <c r="M40">
        <v>156.69999999999999</v>
      </c>
      <c r="N40">
        <v>135.80000000000001</v>
      </c>
      <c r="O40">
        <v>161.19999999999999</v>
      </c>
      <c r="P40">
        <v>149.80000000000001</v>
      </c>
    </row>
    <row r="41" spans="1:16">
      <c r="A41" t="s">
        <v>30</v>
      </c>
      <c r="B41">
        <v>2020</v>
      </c>
      <c r="C41" t="s">
        <v>37</v>
      </c>
      <c r="D41" t="s">
        <v>195</v>
      </c>
      <c r="E41">
        <v>43922</v>
      </c>
      <c r="F41">
        <v>147.19999999999999</v>
      </c>
      <c r="G41">
        <v>166.3</v>
      </c>
      <c r="H41">
        <v>155.6</v>
      </c>
      <c r="I41">
        <v>147.30000000000001</v>
      </c>
      <c r="J41">
        <v>162.69999999999999</v>
      </c>
      <c r="K41">
        <v>151.5</v>
      </c>
      <c r="L41">
        <v>779.10000000000014</v>
      </c>
      <c r="M41">
        <v>154.30000000000001</v>
      </c>
      <c r="N41">
        <v>136</v>
      </c>
      <c r="O41">
        <v>161.5</v>
      </c>
      <c r="P41">
        <v>150.19999999999999</v>
      </c>
    </row>
    <row r="42" spans="1:16">
      <c r="A42" t="s">
        <v>30</v>
      </c>
      <c r="B42">
        <v>2020</v>
      </c>
      <c r="C42" t="s">
        <v>38</v>
      </c>
      <c r="D42" t="s">
        <v>196</v>
      </c>
      <c r="E42">
        <v>43952</v>
      </c>
      <c r="F42">
        <v>147.9</v>
      </c>
      <c r="G42">
        <v>178.3</v>
      </c>
      <c r="H42">
        <v>154</v>
      </c>
      <c r="I42">
        <v>145</v>
      </c>
      <c r="J42">
        <v>156</v>
      </c>
      <c r="K42">
        <v>151.6</v>
      </c>
      <c r="L42">
        <v>781.2</v>
      </c>
      <c r="M42">
        <v>156</v>
      </c>
      <c r="N42">
        <v>138</v>
      </c>
      <c r="O42">
        <v>161.6</v>
      </c>
      <c r="P42">
        <v>151</v>
      </c>
    </row>
    <row r="43" spans="1:16">
      <c r="A43" t="s">
        <v>30</v>
      </c>
      <c r="B43">
        <v>2020</v>
      </c>
      <c r="C43" t="s">
        <v>39</v>
      </c>
      <c r="D43" t="s">
        <v>197</v>
      </c>
      <c r="E43">
        <v>43983</v>
      </c>
      <c r="F43">
        <v>148.19999999999999</v>
      </c>
      <c r="G43">
        <v>190.3</v>
      </c>
      <c r="H43">
        <v>153.30000000000001</v>
      </c>
      <c r="I43">
        <v>143.19999999999999</v>
      </c>
      <c r="J43">
        <v>148.9</v>
      </c>
      <c r="K43">
        <v>151.69999999999999</v>
      </c>
      <c r="L43">
        <v>783.9</v>
      </c>
      <c r="M43">
        <v>158.19999999999999</v>
      </c>
      <c r="N43">
        <v>141.4</v>
      </c>
      <c r="O43">
        <v>161.80000000000001</v>
      </c>
      <c r="P43">
        <v>152.69999999999999</v>
      </c>
    </row>
    <row r="44" spans="1:16">
      <c r="A44" t="s">
        <v>30</v>
      </c>
      <c r="B44">
        <v>2020</v>
      </c>
      <c r="C44" t="s">
        <v>40</v>
      </c>
      <c r="D44" t="s">
        <v>198</v>
      </c>
      <c r="E44">
        <v>44013</v>
      </c>
      <c r="F44">
        <v>148.19999999999999</v>
      </c>
      <c r="G44">
        <v>190.3</v>
      </c>
      <c r="H44">
        <v>153.30000000000001</v>
      </c>
      <c r="I44">
        <v>143.19999999999999</v>
      </c>
      <c r="J44">
        <v>148.9</v>
      </c>
      <c r="K44">
        <v>151.69999999999999</v>
      </c>
      <c r="L44">
        <v>783.9</v>
      </c>
      <c r="M44">
        <v>158.19999999999999</v>
      </c>
      <c r="N44">
        <v>141.4</v>
      </c>
      <c r="O44">
        <v>161.80000000000001</v>
      </c>
      <c r="P44">
        <v>152.69999999999999</v>
      </c>
    </row>
    <row r="45" spans="1:16">
      <c r="A45" t="s">
        <v>30</v>
      </c>
      <c r="B45">
        <v>2020</v>
      </c>
      <c r="C45" t="s">
        <v>41</v>
      </c>
      <c r="D45" t="s">
        <v>199</v>
      </c>
      <c r="E45">
        <v>44044</v>
      </c>
      <c r="F45">
        <v>147.6</v>
      </c>
      <c r="G45">
        <v>187.2</v>
      </c>
      <c r="H45">
        <v>153.30000000000001</v>
      </c>
      <c r="I45">
        <v>146.9</v>
      </c>
      <c r="J45">
        <v>171</v>
      </c>
      <c r="K45">
        <v>151.9</v>
      </c>
      <c r="L45">
        <v>806</v>
      </c>
      <c r="M45">
        <v>158.80000000000001</v>
      </c>
      <c r="N45">
        <v>143.6</v>
      </c>
      <c r="O45">
        <v>162.69999999999999</v>
      </c>
      <c r="P45">
        <v>154.69999999999999</v>
      </c>
    </row>
    <row r="46" spans="1:16">
      <c r="A46" t="s">
        <v>30</v>
      </c>
      <c r="B46">
        <v>2020</v>
      </c>
      <c r="C46" t="s">
        <v>42</v>
      </c>
      <c r="D46" t="s">
        <v>200</v>
      </c>
      <c r="E46">
        <v>44075</v>
      </c>
      <c r="F46">
        <v>146.9</v>
      </c>
      <c r="G46">
        <v>183.9</v>
      </c>
      <c r="H46">
        <v>153.4</v>
      </c>
      <c r="I46">
        <v>147</v>
      </c>
      <c r="J46">
        <v>178.8</v>
      </c>
      <c r="K46">
        <v>151.6</v>
      </c>
      <c r="L46">
        <v>810</v>
      </c>
      <c r="M46">
        <v>159.1</v>
      </c>
      <c r="N46">
        <v>144.6</v>
      </c>
      <c r="O46">
        <v>161.1</v>
      </c>
      <c r="P46">
        <v>155.4</v>
      </c>
    </row>
    <row r="47" spans="1:16">
      <c r="A47" t="s">
        <v>30</v>
      </c>
      <c r="B47">
        <v>2020</v>
      </c>
      <c r="C47" t="s">
        <v>43</v>
      </c>
      <c r="D47" t="s">
        <v>201</v>
      </c>
      <c r="E47">
        <v>44105</v>
      </c>
      <c r="F47">
        <v>146</v>
      </c>
      <c r="G47">
        <v>186.3</v>
      </c>
      <c r="H47">
        <v>153.6</v>
      </c>
      <c r="I47">
        <v>147.19999999999999</v>
      </c>
      <c r="J47">
        <v>200.6</v>
      </c>
      <c r="K47">
        <v>152</v>
      </c>
      <c r="L47">
        <v>833.69999999999993</v>
      </c>
      <c r="M47">
        <v>159.5</v>
      </c>
      <c r="N47">
        <v>146.4</v>
      </c>
      <c r="O47">
        <v>162.5</v>
      </c>
      <c r="P47">
        <v>157.5</v>
      </c>
    </row>
    <row r="48" spans="1:16">
      <c r="A48" t="s">
        <v>30</v>
      </c>
      <c r="B48">
        <v>2020</v>
      </c>
      <c r="C48" t="s">
        <v>45</v>
      </c>
      <c r="D48" t="s">
        <v>202</v>
      </c>
      <c r="E48">
        <v>44136</v>
      </c>
      <c r="F48">
        <v>145.4</v>
      </c>
      <c r="G48">
        <v>188.6</v>
      </c>
      <c r="H48">
        <v>153.80000000000001</v>
      </c>
      <c r="I48">
        <v>146.5</v>
      </c>
      <c r="J48">
        <v>222.2</v>
      </c>
      <c r="K48">
        <v>152.80000000000001</v>
      </c>
      <c r="L48">
        <v>856.5</v>
      </c>
      <c r="M48">
        <v>160.4</v>
      </c>
      <c r="N48">
        <v>146.1</v>
      </c>
      <c r="O48">
        <v>161.6</v>
      </c>
      <c r="P48">
        <v>159.80000000000001</v>
      </c>
    </row>
    <row r="49" spans="1:16">
      <c r="A49" t="s">
        <v>30</v>
      </c>
      <c r="B49">
        <v>2020</v>
      </c>
      <c r="C49" t="s">
        <v>46</v>
      </c>
      <c r="D49" t="s">
        <v>203</v>
      </c>
      <c r="E49">
        <v>44166</v>
      </c>
      <c r="F49">
        <v>144.6</v>
      </c>
      <c r="G49">
        <v>188.5</v>
      </c>
      <c r="H49">
        <v>154</v>
      </c>
      <c r="I49">
        <v>145.9</v>
      </c>
      <c r="J49">
        <v>225.2</v>
      </c>
      <c r="K49">
        <v>153.4</v>
      </c>
      <c r="L49">
        <v>858.2</v>
      </c>
      <c r="M49">
        <v>161.6</v>
      </c>
      <c r="N49">
        <v>146.4</v>
      </c>
      <c r="O49">
        <v>162.9</v>
      </c>
      <c r="P49">
        <v>160.69999999999999</v>
      </c>
    </row>
    <row r="50" spans="1:16">
      <c r="A50" t="s">
        <v>30</v>
      </c>
      <c r="B50">
        <v>2021</v>
      </c>
      <c r="C50" t="s">
        <v>31</v>
      </c>
      <c r="D50" t="s">
        <v>204</v>
      </c>
      <c r="E50">
        <v>44197</v>
      </c>
      <c r="F50">
        <v>143.4</v>
      </c>
      <c r="G50">
        <v>187.5</v>
      </c>
      <c r="H50">
        <v>154</v>
      </c>
      <c r="I50">
        <v>147</v>
      </c>
      <c r="J50">
        <v>187.8</v>
      </c>
      <c r="K50">
        <v>153.9</v>
      </c>
      <c r="L50">
        <v>819.7</v>
      </c>
      <c r="M50">
        <v>162.5</v>
      </c>
      <c r="N50">
        <v>147.5</v>
      </c>
      <c r="O50">
        <v>163.5</v>
      </c>
      <c r="P50">
        <v>158.5</v>
      </c>
    </row>
    <row r="51" spans="1:16">
      <c r="A51" t="s">
        <v>30</v>
      </c>
      <c r="B51">
        <v>2021</v>
      </c>
      <c r="C51" t="s">
        <v>35</v>
      </c>
      <c r="D51" t="s">
        <v>205</v>
      </c>
      <c r="E51">
        <v>44228</v>
      </c>
      <c r="F51">
        <v>142.80000000000001</v>
      </c>
      <c r="G51">
        <v>184</v>
      </c>
      <c r="H51">
        <v>154.4</v>
      </c>
      <c r="I51">
        <v>147.80000000000001</v>
      </c>
      <c r="J51">
        <v>149.69999999999999</v>
      </c>
      <c r="K51">
        <v>154.80000000000001</v>
      </c>
      <c r="L51">
        <v>778.7</v>
      </c>
      <c r="M51">
        <v>164.3</v>
      </c>
      <c r="N51">
        <v>150.19999999999999</v>
      </c>
      <c r="O51">
        <v>163.6</v>
      </c>
      <c r="P51">
        <v>156.69999999999999</v>
      </c>
    </row>
    <row r="52" spans="1:16">
      <c r="A52" t="s">
        <v>30</v>
      </c>
      <c r="B52">
        <v>2021</v>
      </c>
      <c r="C52" t="s">
        <v>36</v>
      </c>
      <c r="D52" t="s">
        <v>206</v>
      </c>
      <c r="E52">
        <v>44256</v>
      </c>
      <c r="F52">
        <v>142.5</v>
      </c>
      <c r="G52">
        <v>189.4</v>
      </c>
      <c r="H52">
        <v>154.5</v>
      </c>
      <c r="I52">
        <v>150.5</v>
      </c>
      <c r="J52">
        <v>141</v>
      </c>
      <c r="K52">
        <v>154.80000000000001</v>
      </c>
      <c r="L52">
        <v>777.9</v>
      </c>
      <c r="M52">
        <v>164.6</v>
      </c>
      <c r="N52">
        <v>151.30000000000001</v>
      </c>
      <c r="O52">
        <v>163.80000000000001</v>
      </c>
      <c r="P52">
        <v>156.69999999999999</v>
      </c>
    </row>
    <row r="53" spans="1:16">
      <c r="A53" t="s">
        <v>30</v>
      </c>
      <c r="B53">
        <v>2021</v>
      </c>
      <c r="C53" t="s">
        <v>37</v>
      </c>
      <c r="D53" t="s">
        <v>207</v>
      </c>
      <c r="E53">
        <v>44287</v>
      </c>
      <c r="F53">
        <v>142.69999999999999</v>
      </c>
      <c r="G53">
        <v>195.5</v>
      </c>
      <c r="H53">
        <v>155</v>
      </c>
      <c r="I53">
        <v>160.6</v>
      </c>
      <c r="J53">
        <v>135.1</v>
      </c>
      <c r="K53">
        <v>155.5</v>
      </c>
      <c r="L53">
        <v>788.9</v>
      </c>
      <c r="M53">
        <v>165.3</v>
      </c>
      <c r="N53">
        <v>151.69999999999999</v>
      </c>
      <c r="O53">
        <v>164.1</v>
      </c>
      <c r="P53">
        <v>157.6</v>
      </c>
    </row>
    <row r="54" spans="1:16">
      <c r="A54" t="s">
        <v>30</v>
      </c>
      <c r="B54">
        <v>2021</v>
      </c>
      <c r="C54" t="s">
        <v>38</v>
      </c>
      <c r="D54" t="s">
        <v>208</v>
      </c>
      <c r="E54">
        <v>44317</v>
      </c>
      <c r="F54">
        <v>145.1</v>
      </c>
      <c r="G54">
        <v>198.5</v>
      </c>
      <c r="H54">
        <v>155.80000000000001</v>
      </c>
      <c r="I54">
        <v>162.30000000000001</v>
      </c>
      <c r="J54">
        <v>138.4</v>
      </c>
      <c r="K54">
        <v>158.80000000000001</v>
      </c>
      <c r="L54">
        <v>800.1</v>
      </c>
      <c r="M54">
        <v>169.1</v>
      </c>
      <c r="N54">
        <v>153.19999999999999</v>
      </c>
      <c r="O54">
        <v>167.6</v>
      </c>
      <c r="P54">
        <v>161.1</v>
      </c>
    </row>
    <row r="55" spans="1:16">
      <c r="A55" t="s">
        <v>30</v>
      </c>
      <c r="B55">
        <v>2021</v>
      </c>
      <c r="C55" t="s">
        <v>39</v>
      </c>
      <c r="D55" t="s">
        <v>209</v>
      </c>
      <c r="E55">
        <v>44348</v>
      </c>
      <c r="F55">
        <v>145.6</v>
      </c>
      <c r="G55">
        <v>200.1</v>
      </c>
      <c r="H55">
        <v>156.1</v>
      </c>
      <c r="I55">
        <v>158.6</v>
      </c>
      <c r="J55">
        <v>144.69999999999999</v>
      </c>
      <c r="K55">
        <v>159.19999999999999</v>
      </c>
      <c r="L55">
        <v>805.09999999999991</v>
      </c>
      <c r="M55">
        <v>169.7</v>
      </c>
      <c r="N55">
        <v>154.19999999999999</v>
      </c>
      <c r="O55">
        <v>166.8</v>
      </c>
      <c r="P55">
        <v>162.1</v>
      </c>
    </row>
    <row r="56" spans="1:16">
      <c r="A56" t="s">
        <v>30</v>
      </c>
      <c r="B56">
        <v>2021</v>
      </c>
      <c r="C56" t="s">
        <v>40</v>
      </c>
      <c r="D56" t="s">
        <v>210</v>
      </c>
      <c r="E56">
        <v>44378</v>
      </c>
      <c r="F56">
        <v>145.1</v>
      </c>
      <c r="G56">
        <v>204.5</v>
      </c>
      <c r="H56">
        <v>157.1</v>
      </c>
      <c r="I56">
        <v>157.69999999999999</v>
      </c>
      <c r="J56">
        <v>152.80000000000001</v>
      </c>
      <c r="K56">
        <v>160.30000000000001</v>
      </c>
      <c r="L56">
        <v>817.2</v>
      </c>
      <c r="M56">
        <v>170.4</v>
      </c>
      <c r="N56">
        <v>157.1</v>
      </c>
      <c r="O56">
        <v>167.2</v>
      </c>
      <c r="P56">
        <v>163.19999999999999</v>
      </c>
    </row>
    <row r="57" spans="1:16">
      <c r="A57" t="s">
        <v>30</v>
      </c>
      <c r="B57">
        <v>2021</v>
      </c>
      <c r="C57" t="s">
        <v>41</v>
      </c>
      <c r="D57" t="s">
        <v>211</v>
      </c>
      <c r="E57">
        <v>44409</v>
      </c>
      <c r="F57">
        <v>144.9</v>
      </c>
      <c r="G57">
        <v>202.3</v>
      </c>
      <c r="H57">
        <v>157.5</v>
      </c>
      <c r="I57">
        <v>155.69999999999999</v>
      </c>
      <c r="J57">
        <v>153.9</v>
      </c>
      <c r="K57">
        <v>160.9</v>
      </c>
      <c r="L57">
        <v>814.30000000000007</v>
      </c>
      <c r="M57">
        <v>171.1</v>
      </c>
      <c r="N57">
        <v>157.69999999999999</v>
      </c>
      <c r="O57">
        <v>167.5</v>
      </c>
      <c r="P57">
        <v>163.6</v>
      </c>
    </row>
    <row r="58" spans="1:16">
      <c r="A58" t="s">
        <v>30</v>
      </c>
      <c r="B58">
        <v>2021</v>
      </c>
      <c r="C58" t="s">
        <v>42</v>
      </c>
      <c r="D58" t="s">
        <v>212</v>
      </c>
      <c r="E58">
        <v>44440</v>
      </c>
      <c r="F58">
        <v>145.4</v>
      </c>
      <c r="G58">
        <v>202.1</v>
      </c>
      <c r="H58">
        <v>158</v>
      </c>
      <c r="I58">
        <v>152.69999999999999</v>
      </c>
      <c r="J58">
        <v>151.4</v>
      </c>
      <c r="K58">
        <v>161.30000000000001</v>
      </c>
      <c r="L58">
        <v>809.6</v>
      </c>
      <c r="M58">
        <v>171.9</v>
      </c>
      <c r="N58">
        <v>157.80000000000001</v>
      </c>
      <c r="O58">
        <v>168.5</v>
      </c>
      <c r="P58">
        <v>164</v>
      </c>
    </row>
    <row r="59" spans="1:16">
      <c r="A59" t="s">
        <v>30</v>
      </c>
      <c r="B59">
        <v>2021</v>
      </c>
      <c r="C59" t="s">
        <v>43</v>
      </c>
      <c r="D59" t="s">
        <v>213</v>
      </c>
      <c r="E59">
        <v>44470</v>
      </c>
      <c r="F59">
        <v>146.1</v>
      </c>
      <c r="G59">
        <v>202.5</v>
      </c>
      <c r="H59">
        <v>158.4</v>
      </c>
      <c r="I59">
        <v>152.6</v>
      </c>
      <c r="J59">
        <v>170.4</v>
      </c>
      <c r="K59">
        <v>162</v>
      </c>
      <c r="L59">
        <v>830</v>
      </c>
      <c r="M59">
        <v>172.5</v>
      </c>
      <c r="N59">
        <v>159.5</v>
      </c>
      <c r="O59">
        <v>169</v>
      </c>
      <c r="P59">
        <v>166.3</v>
      </c>
    </row>
    <row r="60" spans="1:16">
      <c r="A60" t="s">
        <v>30</v>
      </c>
      <c r="B60">
        <v>2021</v>
      </c>
      <c r="C60" t="s">
        <v>45</v>
      </c>
      <c r="D60" t="s">
        <v>214</v>
      </c>
      <c r="E60">
        <v>44501</v>
      </c>
      <c r="F60">
        <v>146.9</v>
      </c>
      <c r="G60">
        <v>199.8</v>
      </c>
      <c r="H60">
        <v>159.1</v>
      </c>
      <c r="I60">
        <v>153.19999999999999</v>
      </c>
      <c r="J60">
        <v>183.9</v>
      </c>
      <c r="K60">
        <v>162.9</v>
      </c>
      <c r="L60">
        <v>842.9</v>
      </c>
      <c r="M60">
        <v>173.4</v>
      </c>
      <c r="N60">
        <v>158.9</v>
      </c>
      <c r="O60">
        <v>169.3</v>
      </c>
      <c r="P60">
        <v>167.6</v>
      </c>
    </row>
    <row r="61" spans="1:16">
      <c r="A61" t="s">
        <v>30</v>
      </c>
      <c r="B61">
        <v>2021</v>
      </c>
      <c r="C61" t="s">
        <v>46</v>
      </c>
      <c r="D61" t="s">
        <v>215</v>
      </c>
      <c r="E61">
        <v>44531</v>
      </c>
      <c r="F61">
        <v>147.4</v>
      </c>
      <c r="G61">
        <v>197</v>
      </c>
      <c r="H61">
        <v>159.80000000000001</v>
      </c>
      <c r="I61">
        <v>152</v>
      </c>
      <c r="J61">
        <v>172.3</v>
      </c>
      <c r="K61">
        <v>163.9</v>
      </c>
      <c r="L61">
        <v>828.5</v>
      </c>
      <c r="M61">
        <v>174</v>
      </c>
      <c r="N61">
        <v>160.1</v>
      </c>
      <c r="O61">
        <v>169.7</v>
      </c>
      <c r="P61">
        <v>167</v>
      </c>
    </row>
    <row r="62" spans="1:16">
      <c r="A62" t="s">
        <v>30</v>
      </c>
      <c r="B62">
        <v>2022</v>
      </c>
      <c r="C62" t="s">
        <v>31</v>
      </c>
      <c r="D62" t="s">
        <v>216</v>
      </c>
      <c r="E62">
        <v>44562</v>
      </c>
      <c r="F62">
        <v>148.30000000000001</v>
      </c>
      <c r="G62">
        <v>196.9</v>
      </c>
      <c r="H62">
        <v>160.5</v>
      </c>
      <c r="I62">
        <v>151.19999999999999</v>
      </c>
      <c r="J62">
        <v>159.19999999999999</v>
      </c>
      <c r="K62">
        <v>164.9</v>
      </c>
      <c r="L62">
        <v>816.10000000000014</v>
      </c>
      <c r="M62">
        <v>174.7</v>
      </c>
      <c r="N62">
        <v>160.80000000000001</v>
      </c>
      <c r="O62">
        <v>169.9</v>
      </c>
      <c r="P62">
        <v>166.4</v>
      </c>
    </row>
    <row r="63" spans="1:16">
      <c r="A63" t="s">
        <v>30</v>
      </c>
      <c r="B63">
        <v>2022</v>
      </c>
      <c r="C63" t="s">
        <v>35</v>
      </c>
      <c r="D63" t="s">
        <v>217</v>
      </c>
      <c r="E63">
        <v>44593</v>
      </c>
      <c r="F63">
        <v>148.80000000000001</v>
      </c>
      <c r="G63">
        <v>198.1</v>
      </c>
      <c r="H63">
        <v>160.69999999999999</v>
      </c>
      <c r="I63">
        <v>151.4</v>
      </c>
      <c r="J63">
        <v>155.19999999999999</v>
      </c>
      <c r="K63">
        <v>165.7</v>
      </c>
      <c r="L63">
        <v>814.2</v>
      </c>
      <c r="M63">
        <v>175.3</v>
      </c>
      <c r="N63">
        <v>161.19999999999999</v>
      </c>
      <c r="O63">
        <v>170.3</v>
      </c>
      <c r="P63">
        <v>166.7</v>
      </c>
    </row>
    <row r="64" spans="1:16">
      <c r="A64" t="s">
        <v>30</v>
      </c>
      <c r="B64">
        <v>2022</v>
      </c>
      <c r="C64" t="s">
        <v>36</v>
      </c>
      <c r="D64" t="s">
        <v>218</v>
      </c>
      <c r="E64">
        <v>44621</v>
      </c>
      <c r="F64">
        <v>150.19999999999999</v>
      </c>
      <c r="G64">
        <v>208</v>
      </c>
      <c r="H64">
        <v>162</v>
      </c>
      <c r="I64">
        <v>155.9</v>
      </c>
      <c r="J64">
        <v>155.80000000000001</v>
      </c>
      <c r="K64">
        <v>166.5</v>
      </c>
      <c r="L64">
        <v>831.90000000000009</v>
      </c>
      <c r="M64">
        <v>176</v>
      </c>
      <c r="N64">
        <v>162</v>
      </c>
      <c r="O64">
        <v>170.6</v>
      </c>
      <c r="P64">
        <v>168.7</v>
      </c>
    </row>
    <row r="65" spans="1:16">
      <c r="A65" t="s">
        <v>30</v>
      </c>
      <c r="B65">
        <v>2022</v>
      </c>
      <c r="C65" t="s">
        <v>37</v>
      </c>
      <c r="D65" t="s">
        <v>219</v>
      </c>
      <c r="E65">
        <v>44652</v>
      </c>
      <c r="F65">
        <v>151.80000000000001</v>
      </c>
      <c r="G65">
        <v>209.7</v>
      </c>
      <c r="H65">
        <v>163.80000000000001</v>
      </c>
      <c r="I65">
        <v>169.7</v>
      </c>
      <c r="J65">
        <v>153.6</v>
      </c>
      <c r="K65">
        <v>167.7</v>
      </c>
      <c r="L65">
        <v>848.6</v>
      </c>
      <c r="M65">
        <v>177</v>
      </c>
      <c r="N65">
        <v>166.2</v>
      </c>
      <c r="O65">
        <v>170.9</v>
      </c>
      <c r="P65">
        <v>170.8</v>
      </c>
    </row>
    <row r="66" spans="1:16">
      <c r="A66" t="s">
        <v>30</v>
      </c>
      <c r="B66">
        <v>2022</v>
      </c>
      <c r="C66" t="s">
        <v>38</v>
      </c>
      <c r="D66" t="s">
        <v>220</v>
      </c>
      <c r="E66">
        <v>44682</v>
      </c>
      <c r="F66">
        <v>152.9</v>
      </c>
      <c r="G66">
        <v>214.7</v>
      </c>
      <c r="H66">
        <v>164.6</v>
      </c>
      <c r="I66">
        <v>168</v>
      </c>
      <c r="J66">
        <v>160.4</v>
      </c>
      <c r="K66">
        <v>168.9</v>
      </c>
      <c r="L66">
        <v>860.6</v>
      </c>
      <c r="M66">
        <v>177.7</v>
      </c>
      <c r="N66">
        <v>167.1</v>
      </c>
      <c r="O66">
        <v>171.8</v>
      </c>
      <c r="P66">
        <v>172.5</v>
      </c>
    </row>
    <row r="67" spans="1:16">
      <c r="A67" t="s">
        <v>30</v>
      </c>
      <c r="B67">
        <v>2022</v>
      </c>
      <c r="C67" t="s">
        <v>39</v>
      </c>
      <c r="D67" t="s">
        <v>221</v>
      </c>
      <c r="E67">
        <v>44713</v>
      </c>
      <c r="F67">
        <v>153.80000000000001</v>
      </c>
      <c r="G67">
        <v>217.2</v>
      </c>
      <c r="H67">
        <v>165.4</v>
      </c>
      <c r="I67">
        <v>165.8</v>
      </c>
      <c r="J67">
        <v>167.3</v>
      </c>
      <c r="K67">
        <v>170.3</v>
      </c>
      <c r="L67">
        <v>869.5</v>
      </c>
      <c r="M67">
        <v>178.2</v>
      </c>
      <c r="N67">
        <v>165.5</v>
      </c>
      <c r="O67">
        <v>172.6</v>
      </c>
      <c r="P67">
        <v>173.6</v>
      </c>
    </row>
    <row r="68" spans="1:16">
      <c r="A68" t="s">
        <v>30</v>
      </c>
      <c r="B68">
        <v>2022</v>
      </c>
      <c r="C68" t="s">
        <v>40</v>
      </c>
      <c r="D68" t="s">
        <v>222</v>
      </c>
      <c r="E68">
        <v>44743</v>
      </c>
      <c r="F68">
        <v>155.19999999999999</v>
      </c>
      <c r="G68">
        <v>210.8</v>
      </c>
      <c r="H68">
        <v>166.3</v>
      </c>
      <c r="I68">
        <v>169.6</v>
      </c>
      <c r="J68">
        <v>168.6</v>
      </c>
      <c r="K68">
        <v>171.3</v>
      </c>
      <c r="L68">
        <v>870.5</v>
      </c>
      <c r="M68">
        <v>178.8</v>
      </c>
      <c r="N68">
        <v>166.3</v>
      </c>
      <c r="O68">
        <v>174.7</v>
      </c>
      <c r="P68">
        <v>174.3</v>
      </c>
    </row>
    <row r="69" spans="1:16">
      <c r="A69" t="s">
        <v>30</v>
      </c>
      <c r="B69">
        <v>2022</v>
      </c>
      <c r="C69" t="s">
        <v>41</v>
      </c>
      <c r="D69" t="s">
        <v>223</v>
      </c>
      <c r="E69">
        <v>44774</v>
      </c>
      <c r="F69">
        <v>159.5</v>
      </c>
      <c r="G69">
        <v>204.1</v>
      </c>
      <c r="H69">
        <v>167.9</v>
      </c>
      <c r="I69">
        <v>169.2</v>
      </c>
      <c r="J69">
        <v>173.1</v>
      </c>
      <c r="K69">
        <v>172.3</v>
      </c>
      <c r="L69">
        <v>873.80000000000007</v>
      </c>
      <c r="M69">
        <v>179.4</v>
      </c>
      <c r="N69">
        <v>166.6</v>
      </c>
      <c r="O69">
        <v>175.7</v>
      </c>
      <c r="P69">
        <v>175.3</v>
      </c>
    </row>
    <row r="70" spans="1:16">
      <c r="A70" t="s">
        <v>30</v>
      </c>
      <c r="B70">
        <v>2022</v>
      </c>
      <c r="C70" t="s">
        <v>42</v>
      </c>
      <c r="D70" t="s">
        <v>224</v>
      </c>
      <c r="E70">
        <v>44805</v>
      </c>
      <c r="F70">
        <v>162.9</v>
      </c>
      <c r="G70">
        <v>206.7</v>
      </c>
      <c r="H70">
        <v>169.5</v>
      </c>
      <c r="I70">
        <v>164.1</v>
      </c>
      <c r="J70">
        <v>176.9</v>
      </c>
      <c r="K70">
        <v>173.6</v>
      </c>
      <c r="L70">
        <v>880.1</v>
      </c>
      <c r="M70">
        <v>180.2</v>
      </c>
      <c r="N70">
        <v>166.9</v>
      </c>
      <c r="O70">
        <v>176.2</v>
      </c>
      <c r="P70">
        <v>176.4</v>
      </c>
    </row>
    <row r="71" spans="1:16">
      <c r="A71" t="s">
        <v>30</v>
      </c>
      <c r="B71">
        <v>2022</v>
      </c>
      <c r="C71" t="s">
        <v>43</v>
      </c>
      <c r="D71" t="s">
        <v>225</v>
      </c>
      <c r="E71">
        <v>44835</v>
      </c>
      <c r="F71">
        <v>164.7</v>
      </c>
      <c r="G71">
        <v>208.8</v>
      </c>
      <c r="H71">
        <v>170.9</v>
      </c>
      <c r="I71">
        <v>162.19999999999999</v>
      </c>
      <c r="J71">
        <v>184.8</v>
      </c>
      <c r="K71">
        <v>174.4</v>
      </c>
      <c r="L71">
        <v>891.39999999999986</v>
      </c>
      <c r="M71">
        <v>181.2</v>
      </c>
      <c r="N71">
        <v>167.4</v>
      </c>
      <c r="O71">
        <v>176.5</v>
      </c>
      <c r="P71">
        <v>177.9</v>
      </c>
    </row>
    <row r="72" spans="1:16">
      <c r="A72" t="s">
        <v>30</v>
      </c>
      <c r="B72">
        <v>2022</v>
      </c>
      <c r="C72" t="s">
        <v>45</v>
      </c>
      <c r="D72" t="s">
        <v>226</v>
      </c>
      <c r="E72">
        <v>44866</v>
      </c>
      <c r="F72">
        <v>166.9</v>
      </c>
      <c r="G72">
        <v>207.2</v>
      </c>
      <c r="H72">
        <v>172.3</v>
      </c>
      <c r="I72">
        <v>159.1</v>
      </c>
      <c r="J72">
        <v>171.6</v>
      </c>
      <c r="K72">
        <v>175.5</v>
      </c>
      <c r="L72">
        <v>877.10000000000014</v>
      </c>
      <c r="M72">
        <v>182.3</v>
      </c>
      <c r="N72">
        <v>167.5</v>
      </c>
      <c r="O72">
        <v>176.9</v>
      </c>
      <c r="P72">
        <v>177.8</v>
      </c>
    </row>
    <row r="73" spans="1:16">
      <c r="A73" t="s">
        <v>30</v>
      </c>
      <c r="B73">
        <v>2022</v>
      </c>
      <c r="C73" t="s">
        <v>46</v>
      </c>
      <c r="D73" t="s">
        <v>227</v>
      </c>
      <c r="E73">
        <v>44896</v>
      </c>
      <c r="F73">
        <v>168.8</v>
      </c>
      <c r="G73">
        <v>206.9</v>
      </c>
      <c r="H73">
        <v>173.4</v>
      </c>
      <c r="I73">
        <v>156.69999999999999</v>
      </c>
      <c r="J73">
        <v>150.19999999999999</v>
      </c>
      <c r="K73">
        <v>176.4</v>
      </c>
      <c r="L73">
        <v>856</v>
      </c>
      <c r="M73">
        <v>183.5</v>
      </c>
      <c r="N73">
        <v>167.8</v>
      </c>
      <c r="O73">
        <v>177.3</v>
      </c>
      <c r="P73">
        <v>177.1</v>
      </c>
    </row>
    <row r="74" spans="1:16">
      <c r="A74" t="s">
        <v>30</v>
      </c>
      <c r="B74">
        <v>2023</v>
      </c>
      <c r="C74" t="s">
        <v>31</v>
      </c>
      <c r="D74" t="s">
        <v>228</v>
      </c>
      <c r="E74">
        <v>44927</v>
      </c>
      <c r="F74">
        <v>174</v>
      </c>
      <c r="G74">
        <v>208.3</v>
      </c>
      <c r="H74">
        <v>174.3</v>
      </c>
      <c r="I74">
        <v>156.30000000000001</v>
      </c>
      <c r="J74">
        <v>142.9</v>
      </c>
      <c r="K74">
        <v>177.2</v>
      </c>
      <c r="L74">
        <v>855.80000000000007</v>
      </c>
      <c r="M74">
        <v>184.7</v>
      </c>
      <c r="N74">
        <v>168.2</v>
      </c>
      <c r="O74">
        <v>177.8</v>
      </c>
      <c r="P74">
        <v>177.8</v>
      </c>
    </row>
    <row r="75" spans="1:16">
      <c r="A75" t="s">
        <v>30</v>
      </c>
      <c r="B75">
        <v>2023</v>
      </c>
      <c r="C75" t="s">
        <v>35</v>
      </c>
      <c r="D75" t="s">
        <v>229</v>
      </c>
      <c r="E75">
        <v>44958</v>
      </c>
      <c r="F75">
        <v>174.2</v>
      </c>
      <c r="G75">
        <v>205.2</v>
      </c>
      <c r="H75">
        <v>177</v>
      </c>
      <c r="I75">
        <v>167.2</v>
      </c>
      <c r="J75">
        <v>140.9</v>
      </c>
      <c r="K75">
        <v>178.6</v>
      </c>
      <c r="L75">
        <v>864.49999999999989</v>
      </c>
      <c r="M75">
        <v>186.6</v>
      </c>
      <c r="N75">
        <v>169</v>
      </c>
      <c r="O75">
        <v>178.5</v>
      </c>
      <c r="P75">
        <v>178</v>
      </c>
    </row>
    <row r="76" spans="1:16">
      <c r="A76" t="s">
        <v>30</v>
      </c>
      <c r="B76">
        <v>2023</v>
      </c>
      <c r="C76" t="s">
        <v>36</v>
      </c>
      <c r="D76" t="s">
        <v>230</v>
      </c>
      <c r="E76">
        <v>44986</v>
      </c>
      <c r="F76">
        <v>174.3</v>
      </c>
      <c r="G76">
        <v>205.2</v>
      </c>
      <c r="H76">
        <v>177</v>
      </c>
      <c r="I76">
        <v>167.2</v>
      </c>
      <c r="J76">
        <v>140.9</v>
      </c>
      <c r="K76">
        <v>178.6</v>
      </c>
      <c r="L76">
        <v>864.6</v>
      </c>
      <c r="M76">
        <v>186.6</v>
      </c>
      <c r="N76">
        <v>169</v>
      </c>
      <c r="O76">
        <v>178.5</v>
      </c>
      <c r="P76">
        <v>178</v>
      </c>
    </row>
    <row r="77" spans="1:16">
      <c r="A77" t="s">
        <v>30</v>
      </c>
      <c r="B77">
        <v>2023</v>
      </c>
      <c r="C77" t="s">
        <v>37</v>
      </c>
      <c r="D77" t="s">
        <v>231</v>
      </c>
      <c r="E77">
        <v>45017</v>
      </c>
      <c r="F77">
        <v>173.3</v>
      </c>
      <c r="G77">
        <v>206.9</v>
      </c>
      <c r="H77">
        <v>178.2</v>
      </c>
      <c r="I77">
        <v>173.7</v>
      </c>
      <c r="J77">
        <v>142.80000000000001</v>
      </c>
      <c r="K77">
        <v>179.1</v>
      </c>
      <c r="L77">
        <v>874.90000000000009</v>
      </c>
      <c r="M77">
        <v>187.2</v>
      </c>
      <c r="N77">
        <v>169.4</v>
      </c>
      <c r="O77">
        <v>179.4</v>
      </c>
      <c r="P77">
        <v>178.8</v>
      </c>
    </row>
    <row r="78" spans="1:16">
      <c r="A78" t="s">
        <v>30</v>
      </c>
      <c r="B78">
        <v>2023</v>
      </c>
      <c r="C78" t="s">
        <v>38</v>
      </c>
      <c r="D78" t="s">
        <v>232</v>
      </c>
      <c r="E78">
        <v>45047</v>
      </c>
      <c r="F78">
        <v>173.2</v>
      </c>
      <c r="G78">
        <v>211.5</v>
      </c>
      <c r="H78">
        <v>179.6</v>
      </c>
      <c r="I78">
        <v>169</v>
      </c>
      <c r="J78">
        <v>148.69999999999999</v>
      </c>
      <c r="K78">
        <v>179.8</v>
      </c>
      <c r="L78">
        <v>882</v>
      </c>
      <c r="M78">
        <v>187.8</v>
      </c>
      <c r="N78">
        <v>169.7</v>
      </c>
      <c r="O78">
        <v>180.3</v>
      </c>
      <c r="P78">
        <v>179.8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73A96-3813-45BF-ADC8-D3C0A87C78EA}">
  <dimension ref="A1:P78"/>
  <sheetViews>
    <sheetView workbookViewId="0">
      <selection activeCell="K1" sqref="K1"/>
    </sheetView>
  </sheetViews>
  <sheetFormatPr defaultRowHeight="14.4"/>
  <cols>
    <col min="1" max="1" width="11.5546875" bestFit="1" customWidth="1"/>
    <col min="2" max="2" width="5" bestFit="1" customWidth="1"/>
    <col min="3" max="3" width="9.77734375" bestFit="1" customWidth="1"/>
    <col min="4" max="4" width="14.21875" bestFit="1" customWidth="1"/>
    <col min="5" max="5" width="6" bestFit="1" customWidth="1"/>
    <col min="6" max="6" width="18.21875" bestFit="1" customWidth="1"/>
    <col min="7" max="7" width="11.5546875" bestFit="1" customWidth="1"/>
    <col min="8" max="8" width="15.109375" bestFit="1" customWidth="1"/>
    <col min="9" max="9" width="6" bestFit="1" customWidth="1"/>
    <col min="10" max="10" width="9.88671875" bestFit="1" customWidth="1"/>
    <col min="11" max="11" width="25.5546875" bestFit="1" customWidth="1"/>
    <col min="12" max="12" width="24.5546875" bestFit="1" customWidth="1"/>
    <col min="13" max="13" width="6.33203125" bestFit="1" customWidth="1"/>
    <col min="14" max="14" width="25.21875" bestFit="1" customWidth="1"/>
    <col min="15" max="15" width="9" bestFit="1" customWidth="1"/>
    <col min="16" max="16" width="12" bestFit="1" customWidth="1"/>
  </cols>
  <sheetData>
    <row r="1" spans="1:16">
      <c r="A1" t="s">
        <v>157</v>
      </c>
    </row>
    <row r="4" spans="1:16">
      <c r="A4" t="s">
        <v>0</v>
      </c>
      <c r="B4" t="s">
        <v>1</v>
      </c>
      <c r="C4" t="s">
        <v>2</v>
      </c>
      <c r="D4" t="s">
        <v>98</v>
      </c>
      <c r="E4" t="s">
        <v>155</v>
      </c>
      <c r="F4" t="s">
        <v>3</v>
      </c>
      <c r="G4" t="s">
        <v>4</v>
      </c>
      <c r="H4" t="s">
        <v>6</v>
      </c>
      <c r="I4" t="s">
        <v>8</v>
      </c>
      <c r="J4" t="s">
        <v>9</v>
      </c>
      <c r="K4" t="s">
        <v>22</v>
      </c>
      <c r="L4" t="s">
        <v>158</v>
      </c>
      <c r="M4" t="s">
        <v>23</v>
      </c>
      <c r="N4" t="s">
        <v>24</v>
      </c>
      <c r="O4" t="s">
        <v>26</v>
      </c>
      <c r="P4" t="s">
        <v>29</v>
      </c>
    </row>
    <row r="5" spans="1:16">
      <c r="A5" t="s">
        <v>34</v>
      </c>
      <c r="B5">
        <v>2017</v>
      </c>
      <c r="C5" t="s">
        <v>36</v>
      </c>
      <c r="D5" t="s">
        <v>159</v>
      </c>
      <c r="E5">
        <v>42795</v>
      </c>
      <c r="F5">
        <v>133.30000000000001</v>
      </c>
      <c r="G5">
        <v>139</v>
      </c>
      <c r="H5">
        <v>136.30000000000001</v>
      </c>
      <c r="I5">
        <v>138.30000000000001</v>
      </c>
      <c r="J5">
        <v>120.5</v>
      </c>
      <c r="K5">
        <v>130.1</v>
      </c>
      <c r="L5">
        <v>667.40000000000009</v>
      </c>
      <c r="M5">
        <v>127.8</v>
      </c>
      <c r="N5">
        <v>117.6</v>
      </c>
      <c r="O5">
        <v>133.80000000000001</v>
      </c>
      <c r="P5">
        <v>130.9</v>
      </c>
    </row>
    <row r="6" spans="1:16">
      <c r="A6" t="s">
        <v>34</v>
      </c>
      <c r="B6">
        <v>2017</v>
      </c>
      <c r="C6" t="s">
        <v>37</v>
      </c>
      <c r="D6" t="s">
        <v>160</v>
      </c>
      <c r="E6">
        <v>42826</v>
      </c>
      <c r="F6">
        <v>133</v>
      </c>
      <c r="G6">
        <v>139.4</v>
      </c>
      <c r="H6">
        <v>137.19999999999999</v>
      </c>
      <c r="I6">
        <v>139.9</v>
      </c>
      <c r="J6">
        <v>123.4</v>
      </c>
      <c r="K6">
        <v>130.4</v>
      </c>
      <c r="L6">
        <v>672.9</v>
      </c>
      <c r="M6">
        <v>128.1</v>
      </c>
      <c r="N6">
        <v>116.6</v>
      </c>
      <c r="O6">
        <v>134.5</v>
      </c>
      <c r="P6">
        <v>131.1</v>
      </c>
    </row>
    <row r="7" spans="1:16">
      <c r="A7" t="s">
        <v>34</v>
      </c>
      <c r="B7">
        <v>2017</v>
      </c>
      <c r="C7" t="s">
        <v>38</v>
      </c>
      <c r="D7" t="s">
        <v>161</v>
      </c>
      <c r="E7">
        <v>42856</v>
      </c>
      <c r="F7">
        <v>132.9</v>
      </c>
      <c r="G7">
        <v>141.6</v>
      </c>
      <c r="H7">
        <v>137.69999999999999</v>
      </c>
      <c r="I7">
        <v>137.9</v>
      </c>
      <c r="J7">
        <v>125.6</v>
      </c>
      <c r="K7">
        <v>130.9</v>
      </c>
      <c r="L7">
        <v>675.7</v>
      </c>
      <c r="M7">
        <v>128.4</v>
      </c>
      <c r="N7">
        <v>116.7</v>
      </c>
      <c r="O7">
        <v>134.80000000000001</v>
      </c>
      <c r="P7">
        <v>131.4</v>
      </c>
    </row>
    <row r="8" spans="1:16">
      <c r="A8" t="s">
        <v>34</v>
      </c>
      <c r="B8">
        <v>2017</v>
      </c>
      <c r="C8" t="s">
        <v>39</v>
      </c>
      <c r="D8" t="s">
        <v>162</v>
      </c>
      <c r="E8">
        <v>42887</v>
      </c>
      <c r="F8">
        <v>133.30000000000001</v>
      </c>
      <c r="G8">
        <v>145.5</v>
      </c>
      <c r="H8">
        <v>138.1</v>
      </c>
      <c r="I8">
        <v>139.19999999999999</v>
      </c>
      <c r="J8">
        <v>133.30000000000001</v>
      </c>
      <c r="K8">
        <v>131.19999999999999</v>
      </c>
      <c r="L8">
        <v>689.39999999999986</v>
      </c>
      <c r="M8">
        <v>128.5</v>
      </c>
      <c r="N8">
        <v>116.5</v>
      </c>
      <c r="O8">
        <v>135.4</v>
      </c>
      <c r="P8">
        <v>132</v>
      </c>
    </row>
    <row r="9" spans="1:16">
      <c r="A9" t="s">
        <v>34</v>
      </c>
      <c r="B9">
        <v>2017</v>
      </c>
      <c r="C9" t="s">
        <v>40</v>
      </c>
      <c r="D9" t="s">
        <v>163</v>
      </c>
      <c r="E9">
        <v>42917</v>
      </c>
      <c r="F9">
        <v>133.6</v>
      </c>
      <c r="G9">
        <v>145.69999999999999</v>
      </c>
      <c r="H9">
        <v>138.5</v>
      </c>
      <c r="I9">
        <v>141.80000000000001</v>
      </c>
      <c r="J9">
        <v>159.5</v>
      </c>
      <c r="K9">
        <v>131.9</v>
      </c>
      <c r="L9">
        <v>719.09999999999991</v>
      </c>
      <c r="M9">
        <v>129.4</v>
      </c>
      <c r="N9">
        <v>116</v>
      </c>
      <c r="O9">
        <v>136.80000000000001</v>
      </c>
      <c r="P9">
        <v>134.19999999999999</v>
      </c>
    </row>
    <row r="10" spans="1:16">
      <c r="A10" t="s">
        <v>34</v>
      </c>
      <c r="B10">
        <v>2017</v>
      </c>
      <c r="C10" t="s">
        <v>41</v>
      </c>
      <c r="D10" t="s">
        <v>164</v>
      </c>
      <c r="E10">
        <v>42948</v>
      </c>
      <c r="F10">
        <v>134.30000000000001</v>
      </c>
      <c r="G10">
        <v>143.4</v>
      </c>
      <c r="H10">
        <v>139</v>
      </c>
      <c r="I10">
        <v>145.5</v>
      </c>
      <c r="J10">
        <v>168.6</v>
      </c>
      <c r="K10">
        <v>132.80000000000001</v>
      </c>
      <c r="L10">
        <v>730.80000000000007</v>
      </c>
      <c r="M10">
        <v>130.19999999999999</v>
      </c>
      <c r="N10">
        <v>117.3</v>
      </c>
      <c r="O10">
        <v>137.6</v>
      </c>
      <c r="P10">
        <v>135.4</v>
      </c>
    </row>
    <row r="11" spans="1:16">
      <c r="A11" t="s">
        <v>34</v>
      </c>
      <c r="B11">
        <v>2017</v>
      </c>
      <c r="C11" t="s">
        <v>42</v>
      </c>
      <c r="D11" t="s">
        <v>165</v>
      </c>
      <c r="E11">
        <v>42979</v>
      </c>
      <c r="F11">
        <v>134.69999999999999</v>
      </c>
      <c r="G11">
        <v>142.4</v>
      </c>
      <c r="H11">
        <v>139.6</v>
      </c>
      <c r="I11">
        <v>143</v>
      </c>
      <c r="J11">
        <v>156.6</v>
      </c>
      <c r="K11">
        <v>133.30000000000001</v>
      </c>
      <c r="L11">
        <v>716.30000000000007</v>
      </c>
      <c r="M11">
        <v>130.6</v>
      </c>
      <c r="N11">
        <v>118.3</v>
      </c>
      <c r="O11">
        <v>137.4</v>
      </c>
      <c r="P11">
        <v>135.19999999999999</v>
      </c>
    </row>
    <row r="12" spans="1:16">
      <c r="A12" t="s">
        <v>34</v>
      </c>
      <c r="B12">
        <v>2017</v>
      </c>
      <c r="C12" t="s">
        <v>43</v>
      </c>
      <c r="D12" t="s">
        <v>166</v>
      </c>
      <c r="E12">
        <v>43009</v>
      </c>
      <c r="F12">
        <v>135.30000000000001</v>
      </c>
      <c r="G12">
        <v>142.19999999999999</v>
      </c>
      <c r="H12">
        <v>140.6</v>
      </c>
      <c r="I12">
        <v>141.5</v>
      </c>
      <c r="J12">
        <v>162.6</v>
      </c>
      <c r="K12">
        <v>133.6</v>
      </c>
      <c r="L12">
        <v>722.2</v>
      </c>
      <c r="M12">
        <v>131.30000000000001</v>
      </c>
      <c r="N12">
        <v>117.8</v>
      </c>
      <c r="O12">
        <v>137.9</v>
      </c>
      <c r="P12">
        <v>136.1</v>
      </c>
    </row>
    <row r="13" spans="1:16">
      <c r="A13" t="s">
        <v>34</v>
      </c>
      <c r="B13">
        <v>2017</v>
      </c>
      <c r="C13" t="s">
        <v>45</v>
      </c>
      <c r="D13" t="s">
        <v>167</v>
      </c>
      <c r="E13">
        <v>43040</v>
      </c>
      <c r="F13">
        <v>135.69999999999999</v>
      </c>
      <c r="G13">
        <v>142.4</v>
      </c>
      <c r="H13">
        <v>140.80000000000001</v>
      </c>
      <c r="I13">
        <v>142.19999999999999</v>
      </c>
      <c r="J13">
        <v>173.8</v>
      </c>
      <c r="K13">
        <v>134.4</v>
      </c>
      <c r="L13">
        <v>734.90000000000009</v>
      </c>
      <c r="M13">
        <v>132.6</v>
      </c>
      <c r="N13">
        <v>118.3</v>
      </c>
      <c r="O13">
        <v>138.6</v>
      </c>
      <c r="P13">
        <v>137.6</v>
      </c>
    </row>
    <row r="14" spans="1:16">
      <c r="A14" t="s">
        <v>34</v>
      </c>
      <c r="B14">
        <v>2017</v>
      </c>
      <c r="C14" t="s">
        <v>46</v>
      </c>
      <c r="D14" t="s">
        <v>168</v>
      </c>
      <c r="E14">
        <v>43070</v>
      </c>
      <c r="F14">
        <v>135.80000000000001</v>
      </c>
      <c r="G14">
        <v>143.30000000000001</v>
      </c>
      <c r="H14">
        <v>141</v>
      </c>
      <c r="I14">
        <v>141.5</v>
      </c>
      <c r="J14">
        <v>161.69999999999999</v>
      </c>
      <c r="K14">
        <v>134.69999999999999</v>
      </c>
      <c r="L14">
        <v>723.3</v>
      </c>
      <c r="M14">
        <v>133.1</v>
      </c>
      <c r="N14">
        <v>118.5</v>
      </c>
      <c r="O14">
        <v>138.5</v>
      </c>
      <c r="P14">
        <v>137.19999999999999</v>
      </c>
    </row>
    <row r="15" spans="1:16">
      <c r="A15" t="s">
        <v>34</v>
      </c>
      <c r="B15">
        <v>2018</v>
      </c>
      <c r="C15" t="s">
        <v>31</v>
      </c>
      <c r="D15" t="s">
        <v>169</v>
      </c>
      <c r="E15">
        <v>43101</v>
      </c>
      <c r="F15">
        <v>136</v>
      </c>
      <c r="G15">
        <v>144.19999999999999</v>
      </c>
      <c r="H15">
        <v>141.1</v>
      </c>
      <c r="I15">
        <v>141.30000000000001</v>
      </c>
      <c r="J15">
        <v>151.6</v>
      </c>
      <c r="K15">
        <v>134.9</v>
      </c>
      <c r="L15">
        <v>714.19999999999993</v>
      </c>
      <c r="M15">
        <v>133.30000000000001</v>
      </c>
      <c r="N15">
        <v>119.3</v>
      </c>
      <c r="O15">
        <v>139</v>
      </c>
      <c r="P15">
        <v>136.9</v>
      </c>
    </row>
    <row r="16" spans="1:16">
      <c r="A16" t="s">
        <v>34</v>
      </c>
      <c r="B16">
        <v>2018</v>
      </c>
      <c r="C16" t="s">
        <v>35</v>
      </c>
      <c r="D16" t="s">
        <v>170</v>
      </c>
      <c r="E16">
        <v>43132</v>
      </c>
      <c r="F16">
        <v>135.9</v>
      </c>
      <c r="G16">
        <v>143.5</v>
      </c>
      <c r="H16">
        <v>140.9</v>
      </c>
      <c r="I16">
        <v>142.9</v>
      </c>
      <c r="J16">
        <v>140.5</v>
      </c>
      <c r="K16">
        <v>135.19999999999999</v>
      </c>
      <c r="L16">
        <v>703.69999999999993</v>
      </c>
      <c r="M16">
        <v>133.80000000000001</v>
      </c>
      <c r="N16">
        <v>120.2</v>
      </c>
      <c r="O16">
        <v>139</v>
      </c>
      <c r="P16">
        <v>136.4</v>
      </c>
    </row>
    <row r="17" spans="1:16">
      <c r="A17" t="s">
        <v>34</v>
      </c>
      <c r="B17">
        <v>2018</v>
      </c>
      <c r="C17" t="s">
        <v>36</v>
      </c>
      <c r="D17" t="s">
        <v>171</v>
      </c>
      <c r="E17">
        <v>43160</v>
      </c>
      <c r="F17">
        <v>136.19999999999999</v>
      </c>
      <c r="G17">
        <v>143.6</v>
      </c>
      <c r="H17">
        <v>141.19999999999999</v>
      </c>
      <c r="I17">
        <v>146.19999999999999</v>
      </c>
      <c r="J17">
        <v>134.6</v>
      </c>
      <c r="K17">
        <v>135.6</v>
      </c>
      <c r="L17">
        <v>701.8</v>
      </c>
      <c r="M17">
        <v>134.30000000000001</v>
      </c>
      <c r="N17">
        <v>121</v>
      </c>
      <c r="O17">
        <v>139.80000000000001</v>
      </c>
      <c r="P17">
        <v>136.5</v>
      </c>
    </row>
    <row r="18" spans="1:16">
      <c r="A18" t="s">
        <v>34</v>
      </c>
      <c r="B18">
        <v>2018</v>
      </c>
      <c r="C18" t="s">
        <v>37</v>
      </c>
      <c r="D18" t="s">
        <v>172</v>
      </c>
      <c r="E18">
        <v>43191</v>
      </c>
      <c r="F18">
        <v>136.4</v>
      </c>
      <c r="G18">
        <v>144.4</v>
      </c>
      <c r="H18">
        <v>141.6</v>
      </c>
      <c r="I18">
        <v>153.5</v>
      </c>
      <c r="J18">
        <v>132.6</v>
      </c>
      <c r="K18">
        <v>136.6</v>
      </c>
      <c r="L18">
        <v>708.5</v>
      </c>
      <c r="M18">
        <v>135.19999999999999</v>
      </c>
      <c r="N18">
        <v>121.9</v>
      </c>
      <c r="O18">
        <v>141.4</v>
      </c>
      <c r="P18">
        <v>137.1</v>
      </c>
    </row>
    <row r="19" spans="1:16">
      <c r="A19" t="s">
        <v>34</v>
      </c>
      <c r="B19">
        <v>2018</v>
      </c>
      <c r="C19" t="s">
        <v>38</v>
      </c>
      <c r="D19" t="s">
        <v>173</v>
      </c>
      <c r="E19">
        <v>43221</v>
      </c>
      <c r="F19">
        <v>136.6</v>
      </c>
      <c r="G19">
        <v>146.6</v>
      </c>
      <c r="H19">
        <v>142.1</v>
      </c>
      <c r="I19">
        <v>154.6</v>
      </c>
      <c r="J19">
        <v>135.6</v>
      </c>
      <c r="K19">
        <v>137.4</v>
      </c>
      <c r="L19">
        <v>715.5</v>
      </c>
      <c r="M19">
        <v>136</v>
      </c>
      <c r="N19">
        <v>122.9</v>
      </c>
      <c r="O19">
        <v>142.1</v>
      </c>
      <c r="P19">
        <v>137.80000000000001</v>
      </c>
    </row>
    <row r="20" spans="1:16">
      <c r="A20" t="s">
        <v>34</v>
      </c>
      <c r="B20">
        <v>2018</v>
      </c>
      <c r="C20" t="s">
        <v>39</v>
      </c>
      <c r="D20" t="s">
        <v>174</v>
      </c>
      <c r="E20">
        <v>43252</v>
      </c>
      <c r="F20">
        <v>136.9</v>
      </c>
      <c r="G20">
        <v>148.69999999999999</v>
      </c>
      <c r="H20">
        <v>142.30000000000001</v>
      </c>
      <c r="I20">
        <v>153.19999999999999</v>
      </c>
      <c r="J20">
        <v>143.69999999999999</v>
      </c>
      <c r="K20">
        <v>137.9</v>
      </c>
      <c r="L20">
        <v>724.8</v>
      </c>
      <c r="M20">
        <v>136.19999999999999</v>
      </c>
      <c r="N20">
        <v>123.7</v>
      </c>
      <c r="O20">
        <v>142.80000000000001</v>
      </c>
      <c r="P20">
        <v>138.5</v>
      </c>
    </row>
    <row r="21" spans="1:16">
      <c r="A21" t="s">
        <v>34</v>
      </c>
      <c r="B21">
        <v>2018</v>
      </c>
      <c r="C21" t="s">
        <v>40</v>
      </c>
      <c r="D21" t="s">
        <v>175</v>
      </c>
      <c r="E21">
        <v>43282</v>
      </c>
      <c r="F21">
        <v>137.5</v>
      </c>
      <c r="G21">
        <v>149.1</v>
      </c>
      <c r="H21">
        <v>142.5</v>
      </c>
      <c r="I21">
        <v>151.6</v>
      </c>
      <c r="J21">
        <v>155.9</v>
      </c>
      <c r="K21">
        <v>138.6</v>
      </c>
      <c r="L21">
        <v>736.6</v>
      </c>
      <c r="M21">
        <v>137</v>
      </c>
      <c r="N21">
        <v>123.6</v>
      </c>
      <c r="O21">
        <v>144.69999999999999</v>
      </c>
      <c r="P21">
        <v>139.80000000000001</v>
      </c>
    </row>
    <row r="22" spans="1:16">
      <c r="A22" t="s">
        <v>34</v>
      </c>
      <c r="B22">
        <v>2018</v>
      </c>
      <c r="C22" t="s">
        <v>41</v>
      </c>
      <c r="D22" t="s">
        <v>176</v>
      </c>
      <c r="E22">
        <v>43313</v>
      </c>
      <c r="F22">
        <v>138.30000000000001</v>
      </c>
      <c r="G22">
        <v>148</v>
      </c>
      <c r="H22">
        <v>142.6</v>
      </c>
      <c r="I22">
        <v>150.6</v>
      </c>
      <c r="J22">
        <v>156.6</v>
      </c>
      <c r="K22">
        <v>139.4</v>
      </c>
      <c r="L22">
        <v>736.1</v>
      </c>
      <c r="M22">
        <v>137.69999999999999</v>
      </c>
      <c r="N22">
        <v>124.3</v>
      </c>
      <c r="O22">
        <v>146</v>
      </c>
      <c r="P22">
        <v>140.4</v>
      </c>
    </row>
    <row r="23" spans="1:16">
      <c r="A23" t="s">
        <v>34</v>
      </c>
      <c r="B23">
        <v>2018</v>
      </c>
      <c r="C23" t="s">
        <v>42</v>
      </c>
      <c r="D23" t="s">
        <v>177</v>
      </c>
      <c r="E23">
        <v>43344</v>
      </c>
      <c r="F23">
        <v>138.6</v>
      </c>
      <c r="G23">
        <v>145.80000000000001</v>
      </c>
      <c r="H23">
        <v>142.9</v>
      </c>
      <c r="I23">
        <v>145.4</v>
      </c>
      <c r="J23">
        <v>150</v>
      </c>
      <c r="K23">
        <v>139.69999999999999</v>
      </c>
      <c r="L23">
        <v>722.69999999999993</v>
      </c>
      <c r="M23">
        <v>138.4</v>
      </c>
      <c r="N23">
        <v>126</v>
      </c>
      <c r="O23">
        <v>146.19999999999999</v>
      </c>
      <c r="P23">
        <v>140.19999999999999</v>
      </c>
    </row>
    <row r="24" spans="1:16">
      <c r="A24" t="s">
        <v>34</v>
      </c>
      <c r="B24">
        <v>2018</v>
      </c>
      <c r="C24" t="s">
        <v>43</v>
      </c>
      <c r="D24" t="s">
        <v>178</v>
      </c>
      <c r="E24">
        <v>43374</v>
      </c>
      <c r="F24">
        <v>137.4</v>
      </c>
      <c r="G24">
        <v>149.5</v>
      </c>
      <c r="H24">
        <v>141.9</v>
      </c>
      <c r="I24">
        <v>142.5</v>
      </c>
      <c r="J24">
        <v>146.69999999999999</v>
      </c>
      <c r="K24">
        <v>142.19999999999999</v>
      </c>
      <c r="L24">
        <v>718</v>
      </c>
      <c r="M24">
        <v>142.1</v>
      </c>
      <c r="N24">
        <v>125.5</v>
      </c>
      <c r="O24">
        <v>147.80000000000001</v>
      </c>
      <c r="P24">
        <v>140.80000000000001</v>
      </c>
    </row>
    <row r="25" spans="1:16">
      <c r="A25" t="s">
        <v>34</v>
      </c>
      <c r="B25">
        <v>2018</v>
      </c>
      <c r="C25" t="s">
        <v>45</v>
      </c>
      <c r="D25" t="s">
        <v>179</v>
      </c>
      <c r="E25">
        <v>43405</v>
      </c>
      <c r="F25">
        <v>137.4</v>
      </c>
      <c r="G25">
        <v>149.19999999999999</v>
      </c>
      <c r="H25">
        <v>141.80000000000001</v>
      </c>
      <c r="I25">
        <v>142.80000000000001</v>
      </c>
      <c r="J25">
        <v>146.69999999999999</v>
      </c>
      <c r="K25">
        <v>142.19999999999999</v>
      </c>
      <c r="L25">
        <v>717.90000000000009</v>
      </c>
      <c r="M25">
        <v>142.1</v>
      </c>
      <c r="N25">
        <v>125.5</v>
      </c>
      <c r="O25">
        <v>147.80000000000001</v>
      </c>
      <c r="P25">
        <v>140.80000000000001</v>
      </c>
    </row>
    <row r="26" spans="1:16">
      <c r="A26" t="s">
        <v>34</v>
      </c>
      <c r="B26">
        <v>2018</v>
      </c>
      <c r="C26" t="s">
        <v>46</v>
      </c>
      <c r="D26" t="s">
        <v>180</v>
      </c>
      <c r="E26">
        <v>43435</v>
      </c>
      <c r="F26">
        <v>137.5</v>
      </c>
      <c r="G26">
        <v>150.5</v>
      </c>
      <c r="H26">
        <v>142.1</v>
      </c>
      <c r="I26">
        <v>139.4</v>
      </c>
      <c r="J26">
        <v>135.19999999999999</v>
      </c>
      <c r="K26">
        <v>143.19999999999999</v>
      </c>
      <c r="L26">
        <v>704.7</v>
      </c>
      <c r="M26">
        <v>144.9</v>
      </c>
      <c r="N26">
        <v>123.6</v>
      </c>
      <c r="O26">
        <v>150.1</v>
      </c>
      <c r="P26">
        <v>140.1</v>
      </c>
    </row>
    <row r="27" spans="1:16">
      <c r="A27" t="s">
        <v>34</v>
      </c>
      <c r="B27">
        <v>2019</v>
      </c>
      <c r="C27" t="s">
        <v>31</v>
      </c>
      <c r="D27" t="s">
        <v>181</v>
      </c>
      <c r="E27">
        <v>43466</v>
      </c>
      <c r="F27">
        <v>137.1</v>
      </c>
      <c r="G27">
        <v>151.4</v>
      </c>
      <c r="H27">
        <v>142.1</v>
      </c>
      <c r="I27">
        <v>135.4</v>
      </c>
      <c r="J27">
        <v>131.30000000000001</v>
      </c>
      <c r="K27">
        <v>143.6</v>
      </c>
      <c r="L27">
        <v>697.3</v>
      </c>
      <c r="M27">
        <v>145.1</v>
      </c>
      <c r="N27">
        <v>123.3</v>
      </c>
      <c r="O27">
        <v>150.19999999999999</v>
      </c>
      <c r="P27">
        <v>139.6</v>
      </c>
    </row>
    <row r="28" spans="1:16">
      <c r="A28" t="s">
        <v>34</v>
      </c>
      <c r="B28">
        <v>2019</v>
      </c>
      <c r="C28" t="s">
        <v>35</v>
      </c>
      <c r="D28" t="s">
        <v>182</v>
      </c>
      <c r="E28">
        <v>43497</v>
      </c>
      <c r="F28">
        <v>137.6</v>
      </c>
      <c r="G28">
        <v>152</v>
      </c>
      <c r="H28">
        <v>142.19999999999999</v>
      </c>
      <c r="I28">
        <v>136.4</v>
      </c>
      <c r="J28">
        <v>129.69999999999999</v>
      </c>
      <c r="K28">
        <v>143.69999999999999</v>
      </c>
      <c r="L28">
        <v>697.90000000000009</v>
      </c>
      <c r="M28">
        <v>145.6</v>
      </c>
      <c r="N28">
        <v>123.9</v>
      </c>
      <c r="O28">
        <v>150.30000000000001</v>
      </c>
      <c r="P28">
        <v>139.9</v>
      </c>
    </row>
    <row r="29" spans="1:16">
      <c r="A29" t="s">
        <v>34</v>
      </c>
      <c r="B29">
        <v>2019</v>
      </c>
      <c r="C29" t="s">
        <v>36</v>
      </c>
      <c r="D29" t="s">
        <v>183</v>
      </c>
      <c r="E29">
        <v>43525</v>
      </c>
      <c r="F29">
        <v>137.80000000000001</v>
      </c>
      <c r="G29">
        <v>153</v>
      </c>
      <c r="H29">
        <v>142.30000000000001</v>
      </c>
      <c r="I29">
        <v>137.6</v>
      </c>
      <c r="J29">
        <v>132.6</v>
      </c>
      <c r="K29">
        <v>143.80000000000001</v>
      </c>
      <c r="L29">
        <v>703.30000000000007</v>
      </c>
      <c r="M29">
        <v>146.19999999999999</v>
      </c>
      <c r="N29">
        <v>124.6</v>
      </c>
      <c r="O29">
        <v>150.30000000000001</v>
      </c>
      <c r="P29">
        <v>140.4</v>
      </c>
    </row>
    <row r="30" spans="1:16">
      <c r="A30" t="s">
        <v>34</v>
      </c>
      <c r="B30">
        <v>2019</v>
      </c>
      <c r="C30" t="s">
        <v>38</v>
      </c>
      <c r="D30" t="s">
        <v>184</v>
      </c>
      <c r="E30">
        <v>43586</v>
      </c>
      <c r="F30">
        <v>138.30000000000001</v>
      </c>
      <c r="G30">
        <v>158.5</v>
      </c>
      <c r="H30">
        <v>142.5</v>
      </c>
      <c r="I30">
        <v>146.5</v>
      </c>
      <c r="J30">
        <v>143</v>
      </c>
      <c r="K30">
        <v>143.69999999999999</v>
      </c>
      <c r="L30">
        <v>728.8</v>
      </c>
      <c r="M30">
        <v>146.9</v>
      </c>
      <c r="N30">
        <v>124.9</v>
      </c>
      <c r="O30">
        <v>151.6</v>
      </c>
      <c r="P30">
        <v>142</v>
      </c>
    </row>
    <row r="31" spans="1:16">
      <c r="A31" t="s">
        <v>34</v>
      </c>
      <c r="B31">
        <v>2019</v>
      </c>
      <c r="C31" t="s">
        <v>39</v>
      </c>
      <c r="D31" t="s">
        <v>185</v>
      </c>
      <c r="E31">
        <v>43617</v>
      </c>
      <c r="F31">
        <v>138.69999999999999</v>
      </c>
      <c r="G31">
        <v>162.1</v>
      </c>
      <c r="H31">
        <v>143.30000000000001</v>
      </c>
      <c r="I31">
        <v>146.80000000000001</v>
      </c>
      <c r="J31">
        <v>150.5</v>
      </c>
      <c r="K31">
        <v>143.80000000000001</v>
      </c>
      <c r="L31">
        <v>741.4</v>
      </c>
      <c r="M31">
        <v>147.4</v>
      </c>
      <c r="N31">
        <v>124.6</v>
      </c>
      <c r="O31">
        <v>152.5</v>
      </c>
      <c r="P31">
        <v>142.9</v>
      </c>
    </row>
    <row r="32" spans="1:16">
      <c r="A32" t="s">
        <v>34</v>
      </c>
      <c r="B32">
        <v>2019</v>
      </c>
      <c r="C32" t="s">
        <v>40</v>
      </c>
      <c r="D32" t="s">
        <v>186</v>
      </c>
      <c r="E32">
        <v>43647</v>
      </c>
      <c r="F32">
        <v>139.30000000000001</v>
      </c>
      <c r="G32">
        <v>162.69999999999999</v>
      </c>
      <c r="H32">
        <v>144</v>
      </c>
      <c r="I32">
        <v>150.30000000000001</v>
      </c>
      <c r="J32">
        <v>160.30000000000001</v>
      </c>
      <c r="K32">
        <v>144.19999999999999</v>
      </c>
      <c r="L32">
        <v>756.59999999999991</v>
      </c>
      <c r="M32">
        <v>147.9</v>
      </c>
      <c r="N32">
        <v>125.6</v>
      </c>
      <c r="O32">
        <v>154</v>
      </c>
      <c r="P32">
        <v>144.19999999999999</v>
      </c>
    </row>
    <row r="33" spans="1:16">
      <c r="A33" t="s">
        <v>34</v>
      </c>
      <c r="B33">
        <v>2019</v>
      </c>
      <c r="C33" t="s">
        <v>41</v>
      </c>
      <c r="D33" t="s">
        <v>187</v>
      </c>
      <c r="E33">
        <v>43678</v>
      </c>
      <c r="F33">
        <v>140.1</v>
      </c>
      <c r="G33">
        <v>160.6</v>
      </c>
      <c r="H33">
        <v>144.69999999999999</v>
      </c>
      <c r="I33">
        <v>149.4</v>
      </c>
      <c r="J33">
        <v>167.4</v>
      </c>
      <c r="K33">
        <v>144.5</v>
      </c>
      <c r="L33">
        <v>762.19999999999993</v>
      </c>
      <c r="M33">
        <v>148.5</v>
      </c>
      <c r="N33">
        <v>125.8</v>
      </c>
      <c r="O33">
        <v>154.9</v>
      </c>
      <c r="P33">
        <v>145</v>
      </c>
    </row>
    <row r="34" spans="1:16">
      <c r="A34" t="s">
        <v>34</v>
      </c>
      <c r="B34">
        <v>2019</v>
      </c>
      <c r="C34" t="s">
        <v>42</v>
      </c>
      <c r="D34" t="s">
        <v>188</v>
      </c>
      <c r="E34">
        <v>43709</v>
      </c>
      <c r="F34">
        <v>140.9</v>
      </c>
      <c r="G34">
        <v>160.80000000000001</v>
      </c>
      <c r="H34">
        <v>145.4</v>
      </c>
      <c r="I34">
        <v>146.6</v>
      </c>
      <c r="J34">
        <v>173.2</v>
      </c>
      <c r="K34">
        <v>144.6</v>
      </c>
      <c r="L34">
        <v>766.90000000000009</v>
      </c>
      <c r="M34">
        <v>149</v>
      </c>
      <c r="N34">
        <v>126.1</v>
      </c>
      <c r="O34">
        <v>155.19999999999999</v>
      </c>
      <c r="P34">
        <v>145.80000000000001</v>
      </c>
    </row>
    <row r="35" spans="1:16">
      <c r="A35" t="s">
        <v>34</v>
      </c>
      <c r="B35">
        <v>2019</v>
      </c>
      <c r="C35" t="s">
        <v>43</v>
      </c>
      <c r="D35" t="s">
        <v>189</v>
      </c>
      <c r="E35">
        <v>43739</v>
      </c>
      <c r="F35">
        <v>141.80000000000001</v>
      </c>
      <c r="G35">
        <v>161</v>
      </c>
      <c r="H35">
        <v>146.19999999999999</v>
      </c>
      <c r="I35">
        <v>148</v>
      </c>
      <c r="J35">
        <v>188.4</v>
      </c>
      <c r="K35">
        <v>145</v>
      </c>
      <c r="L35">
        <v>785.4</v>
      </c>
      <c r="M35">
        <v>149.4</v>
      </c>
      <c r="N35">
        <v>126.3</v>
      </c>
      <c r="O35">
        <v>155.4</v>
      </c>
      <c r="P35">
        <v>147.19999999999999</v>
      </c>
    </row>
    <row r="36" spans="1:16">
      <c r="A36" t="s">
        <v>34</v>
      </c>
      <c r="B36">
        <v>2019</v>
      </c>
      <c r="C36" t="s">
        <v>45</v>
      </c>
      <c r="D36" t="s">
        <v>190</v>
      </c>
      <c r="E36">
        <v>43770</v>
      </c>
      <c r="F36">
        <v>142.5</v>
      </c>
      <c r="G36">
        <v>163.19999999999999</v>
      </c>
      <c r="H36">
        <v>146.69999999999999</v>
      </c>
      <c r="I36">
        <v>147.4</v>
      </c>
      <c r="J36">
        <v>199.6</v>
      </c>
      <c r="K36">
        <v>145.30000000000001</v>
      </c>
      <c r="L36">
        <v>799.4</v>
      </c>
      <c r="M36">
        <v>149.9</v>
      </c>
      <c r="N36">
        <v>126.6</v>
      </c>
      <c r="O36">
        <v>155.5</v>
      </c>
      <c r="P36">
        <v>148.6</v>
      </c>
    </row>
    <row r="37" spans="1:16">
      <c r="A37" t="s">
        <v>34</v>
      </c>
      <c r="B37">
        <v>2019</v>
      </c>
      <c r="C37" t="s">
        <v>46</v>
      </c>
      <c r="D37" t="s">
        <v>191</v>
      </c>
      <c r="E37">
        <v>43800</v>
      </c>
      <c r="F37">
        <v>143.5</v>
      </c>
      <c r="G37">
        <v>165</v>
      </c>
      <c r="H37">
        <v>148.30000000000001</v>
      </c>
      <c r="I37">
        <v>145.69999999999999</v>
      </c>
      <c r="J37">
        <v>217</v>
      </c>
      <c r="K37">
        <v>145.80000000000001</v>
      </c>
      <c r="L37">
        <v>819.5</v>
      </c>
      <c r="M37">
        <v>150.4</v>
      </c>
      <c r="N37">
        <v>129.80000000000001</v>
      </c>
      <c r="O37">
        <v>155.69999999999999</v>
      </c>
      <c r="P37">
        <v>150.4</v>
      </c>
    </row>
    <row r="38" spans="1:16">
      <c r="A38" t="s">
        <v>34</v>
      </c>
      <c r="B38">
        <v>2020</v>
      </c>
      <c r="C38" t="s">
        <v>31</v>
      </c>
      <c r="D38" t="s">
        <v>192</v>
      </c>
      <c r="E38">
        <v>43831</v>
      </c>
      <c r="F38">
        <v>144.30000000000001</v>
      </c>
      <c r="G38">
        <v>167.4</v>
      </c>
      <c r="H38">
        <v>150.1</v>
      </c>
      <c r="I38">
        <v>143.19999999999999</v>
      </c>
      <c r="J38">
        <v>197</v>
      </c>
      <c r="K38">
        <v>146.19999999999999</v>
      </c>
      <c r="L38">
        <v>802</v>
      </c>
      <c r="M38">
        <v>151.19999999999999</v>
      </c>
      <c r="N38">
        <v>130.9</v>
      </c>
      <c r="O38">
        <v>156.1</v>
      </c>
      <c r="P38">
        <v>150.19999999999999</v>
      </c>
    </row>
    <row r="39" spans="1:16">
      <c r="A39" t="s">
        <v>34</v>
      </c>
      <c r="B39">
        <v>2020</v>
      </c>
      <c r="C39" t="s">
        <v>35</v>
      </c>
      <c r="D39" t="s">
        <v>193</v>
      </c>
      <c r="E39">
        <v>43862</v>
      </c>
      <c r="F39">
        <v>144.80000000000001</v>
      </c>
      <c r="G39">
        <v>167.5</v>
      </c>
      <c r="H39">
        <v>150.80000000000001</v>
      </c>
      <c r="I39">
        <v>141.80000000000001</v>
      </c>
      <c r="J39">
        <v>170.7</v>
      </c>
      <c r="K39">
        <v>146.4</v>
      </c>
      <c r="L39">
        <v>775.60000000000014</v>
      </c>
      <c r="M39">
        <v>151.69999999999999</v>
      </c>
      <c r="N39">
        <v>130.30000000000001</v>
      </c>
      <c r="O39">
        <v>156.19999999999999</v>
      </c>
      <c r="P39">
        <v>149.1</v>
      </c>
    </row>
    <row r="40" spans="1:16">
      <c r="A40" t="s">
        <v>34</v>
      </c>
      <c r="B40">
        <v>2020</v>
      </c>
      <c r="C40" t="s">
        <v>36</v>
      </c>
      <c r="D40" t="s">
        <v>194</v>
      </c>
      <c r="E40">
        <v>43891</v>
      </c>
      <c r="F40">
        <v>145.1</v>
      </c>
      <c r="G40">
        <v>167</v>
      </c>
      <c r="H40">
        <v>151.5</v>
      </c>
      <c r="I40">
        <v>142.5</v>
      </c>
      <c r="J40">
        <v>157.30000000000001</v>
      </c>
      <c r="K40">
        <v>146.4</v>
      </c>
      <c r="L40">
        <v>763.40000000000009</v>
      </c>
      <c r="M40">
        <v>152.30000000000001</v>
      </c>
      <c r="N40">
        <v>129.9</v>
      </c>
      <c r="O40">
        <v>156.1</v>
      </c>
      <c r="P40">
        <v>148.6</v>
      </c>
    </row>
    <row r="41" spans="1:16">
      <c r="A41" t="s">
        <v>34</v>
      </c>
      <c r="B41">
        <v>2020</v>
      </c>
      <c r="C41" t="s">
        <v>37</v>
      </c>
      <c r="D41" t="s">
        <v>195</v>
      </c>
      <c r="E41">
        <v>43922</v>
      </c>
      <c r="F41">
        <v>148.69999999999999</v>
      </c>
      <c r="G41">
        <v>167.2</v>
      </c>
      <c r="H41">
        <v>155.6</v>
      </c>
      <c r="I41">
        <v>149.9</v>
      </c>
      <c r="J41">
        <v>168.6</v>
      </c>
      <c r="K41">
        <v>146.4</v>
      </c>
      <c r="L41">
        <v>790</v>
      </c>
      <c r="M41">
        <v>150.69999999999999</v>
      </c>
      <c r="N41">
        <v>129.9</v>
      </c>
      <c r="O41">
        <v>156.1</v>
      </c>
      <c r="P41">
        <v>149</v>
      </c>
    </row>
    <row r="42" spans="1:16">
      <c r="A42" t="s">
        <v>34</v>
      </c>
      <c r="B42">
        <v>2020</v>
      </c>
      <c r="C42" t="s">
        <v>38</v>
      </c>
      <c r="D42" t="s">
        <v>196</v>
      </c>
      <c r="E42">
        <v>43952</v>
      </c>
      <c r="F42">
        <v>149.19999999999999</v>
      </c>
      <c r="G42">
        <v>180</v>
      </c>
      <c r="H42">
        <v>154.4</v>
      </c>
      <c r="I42">
        <v>148.69999999999999</v>
      </c>
      <c r="J42">
        <v>162</v>
      </c>
      <c r="K42">
        <v>146.4</v>
      </c>
      <c r="L42">
        <v>794.3</v>
      </c>
      <c r="M42" t="s">
        <v>32</v>
      </c>
      <c r="N42">
        <v>132</v>
      </c>
      <c r="O42">
        <v>156.1</v>
      </c>
      <c r="P42">
        <v>150.4</v>
      </c>
    </row>
    <row r="43" spans="1:16">
      <c r="A43" t="s">
        <v>34</v>
      </c>
      <c r="B43">
        <v>2020</v>
      </c>
      <c r="C43" t="s">
        <v>39</v>
      </c>
      <c r="D43" t="s">
        <v>197</v>
      </c>
      <c r="E43">
        <v>43983</v>
      </c>
      <c r="F43">
        <v>149.6</v>
      </c>
      <c r="G43">
        <v>192.7</v>
      </c>
      <c r="H43">
        <v>153.30000000000001</v>
      </c>
      <c r="I43">
        <v>147.19999999999999</v>
      </c>
      <c r="J43">
        <v>156.5</v>
      </c>
      <c r="K43">
        <v>146.4</v>
      </c>
      <c r="L43">
        <v>799.3</v>
      </c>
      <c r="M43">
        <v>154.4</v>
      </c>
      <c r="N43">
        <v>135</v>
      </c>
      <c r="O43">
        <v>156.4</v>
      </c>
      <c r="P43">
        <v>151.80000000000001</v>
      </c>
    </row>
    <row r="44" spans="1:16">
      <c r="A44" t="s">
        <v>34</v>
      </c>
      <c r="B44">
        <v>2020</v>
      </c>
      <c r="C44" t="s">
        <v>40</v>
      </c>
      <c r="D44" t="s">
        <v>198</v>
      </c>
      <c r="E44">
        <v>44013</v>
      </c>
      <c r="F44">
        <v>149.6</v>
      </c>
      <c r="G44">
        <v>192.7</v>
      </c>
      <c r="H44">
        <v>153.30000000000001</v>
      </c>
      <c r="I44">
        <v>147.19999999999999</v>
      </c>
      <c r="J44">
        <v>156.5</v>
      </c>
      <c r="K44">
        <v>146.4</v>
      </c>
      <c r="L44">
        <v>799.3</v>
      </c>
      <c r="M44">
        <v>154.4</v>
      </c>
      <c r="N44">
        <v>135</v>
      </c>
      <c r="O44">
        <v>156.4</v>
      </c>
      <c r="P44">
        <v>151.80000000000001</v>
      </c>
    </row>
    <row r="45" spans="1:16">
      <c r="A45" t="s">
        <v>34</v>
      </c>
      <c r="B45">
        <v>2020</v>
      </c>
      <c r="C45" t="s">
        <v>41</v>
      </c>
      <c r="D45" t="s">
        <v>199</v>
      </c>
      <c r="E45">
        <v>44044</v>
      </c>
      <c r="F45">
        <v>148.9</v>
      </c>
      <c r="G45">
        <v>190.9</v>
      </c>
      <c r="H45">
        <v>153.30000000000001</v>
      </c>
      <c r="I45">
        <v>150.4</v>
      </c>
      <c r="J45">
        <v>178.1</v>
      </c>
      <c r="K45">
        <v>148.4</v>
      </c>
      <c r="L45">
        <v>821.6</v>
      </c>
      <c r="M45">
        <v>155</v>
      </c>
      <c r="N45">
        <v>138.5</v>
      </c>
      <c r="O45">
        <v>158.5</v>
      </c>
      <c r="P45">
        <v>153.9</v>
      </c>
    </row>
    <row r="46" spans="1:16">
      <c r="A46" t="s">
        <v>34</v>
      </c>
      <c r="B46">
        <v>2020</v>
      </c>
      <c r="C46" t="s">
        <v>42</v>
      </c>
      <c r="D46" t="s">
        <v>200</v>
      </c>
      <c r="E46">
        <v>44075</v>
      </c>
      <c r="F46">
        <v>148.4</v>
      </c>
      <c r="G46">
        <v>187.1</v>
      </c>
      <c r="H46">
        <v>153.6</v>
      </c>
      <c r="I46">
        <v>150.9</v>
      </c>
      <c r="J46">
        <v>186.7</v>
      </c>
      <c r="K46">
        <v>148.69999999999999</v>
      </c>
      <c r="L46">
        <v>826.7</v>
      </c>
      <c r="M46">
        <v>155.6</v>
      </c>
      <c r="N46">
        <v>139.6</v>
      </c>
      <c r="O46">
        <v>157.5</v>
      </c>
      <c r="P46">
        <v>154.69999999999999</v>
      </c>
    </row>
    <row r="47" spans="1:16">
      <c r="A47" t="s">
        <v>34</v>
      </c>
      <c r="B47">
        <v>2020</v>
      </c>
      <c r="C47" t="s">
        <v>43</v>
      </c>
      <c r="D47" t="s">
        <v>201</v>
      </c>
      <c r="E47">
        <v>44105</v>
      </c>
      <c r="F47">
        <v>147.5</v>
      </c>
      <c r="G47">
        <v>188.9</v>
      </c>
      <c r="H47">
        <v>153.6</v>
      </c>
      <c r="I47">
        <v>151.19999999999999</v>
      </c>
      <c r="J47">
        <v>209.2</v>
      </c>
      <c r="K47">
        <v>148.69999999999999</v>
      </c>
      <c r="L47">
        <v>850.40000000000009</v>
      </c>
      <c r="M47">
        <v>156.30000000000001</v>
      </c>
      <c r="N47">
        <v>140.6</v>
      </c>
      <c r="O47">
        <v>158.5</v>
      </c>
      <c r="P47">
        <v>156.4</v>
      </c>
    </row>
    <row r="48" spans="1:16">
      <c r="A48" t="s">
        <v>34</v>
      </c>
      <c r="B48">
        <v>2020</v>
      </c>
      <c r="C48" t="s">
        <v>45</v>
      </c>
      <c r="D48" t="s">
        <v>202</v>
      </c>
      <c r="E48">
        <v>44136</v>
      </c>
      <c r="F48">
        <v>146.80000000000001</v>
      </c>
      <c r="G48">
        <v>191</v>
      </c>
      <c r="H48">
        <v>153.80000000000001</v>
      </c>
      <c r="I48">
        <v>148.4</v>
      </c>
      <c r="J48">
        <v>230</v>
      </c>
      <c r="K48">
        <v>149.19999999999999</v>
      </c>
      <c r="L48">
        <v>870</v>
      </c>
      <c r="M48">
        <v>157.19999999999999</v>
      </c>
      <c r="N48">
        <v>140.4</v>
      </c>
      <c r="O48">
        <v>158.6</v>
      </c>
      <c r="P48">
        <v>158.4</v>
      </c>
    </row>
    <row r="49" spans="1:16">
      <c r="A49" t="s">
        <v>34</v>
      </c>
      <c r="B49">
        <v>2020</v>
      </c>
      <c r="C49" t="s">
        <v>46</v>
      </c>
      <c r="D49" t="s">
        <v>203</v>
      </c>
      <c r="E49">
        <v>44166</v>
      </c>
      <c r="F49">
        <v>146</v>
      </c>
      <c r="G49">
        <v>191</v>
      </c>
      <c r="H49">
        <v>154.1</v>
      </c>
      <c r="I49">
        <v>147.69999999999999</v>
      </c>
      <c r="J49">
        <v>230.5</v>
      </c>
      <c r="K49">
        <v>149.69999999999999</v>
      </c>
      <c r="L49">
        <v>869.3</v>
      </c>
      <c r="M49">
        <v>158.30000000000001</v>
      </c>
      <c r="N49">
        <v>140.69999999999999</v>
      </c>
      <c r="O49">
        <v>159.4</v>
      </c>
      <c r="P49">
        <v>158.9</v>
      </c>
    </row>
    <row r="50" spans="1:16">
      <c r="A50" t="s">
        <v>34</v>
      </c>
      <c r="B50">
        <v>2021</v>
      </c>
      <c r="C50" t="s">
        <v>31</v>
      </c>
      <c r="D50" t="s">
        <v>204</v>
      </c>
      <c r="E50">
        <v>44197</v>
      </c>
      <c r="F50">
        <v>144.9</v>
      </c>
      <c r="G50">
        <v>190.1</v>
      </c>
      <c r="H50">
        <v>154.1</v>
      </c>
      <c r="I50">
        <v>149.6</v>
      </c>
      <c r="J50">
        <v>194.2</v>
      </c>
      <c r="K50">
        <v>150</v>
      </c>
      <c r="L50">
        <v>832.90000000000009</v>
      </c>
      <c r="M50">
        <v>159.30000000000001</v>
      </c>
      <c r="N50">
        <v>141.9</v>
      </c>
      <c r="O50">
        <v>159.19999999999999</v>
      </c>
      <c r="P50">
        <v>157.30000000000001</v>
      </c>
    </row>
    <row r="51" spans="1:16">
      <c r="A51" t="s">
        <v>34</v>
      </c>
      <c r="B51">
        <v>2021</v>
      </c>
      <c r="C51" t="s">
        <v>35</v>
      </c>
      <c r="D51" t="s">
        <v>205</v>
      </c>
      <c r="E51">
        <v>44228</v>
      </c>
      <c r="F51">
        <v>144.30000000000001</v>
      </c>
      <c r="G51">
        <v>186.5</v>
      </c>
      <c r="H51">
        <v>154.69999999999999</v>
      </c>
      <c r="I51">
        <v>150.69999999999999</v>
      </c>
      <c r="J51">
        <v>160</v>
      </c>
      <c r="K51">
        <v>150.9</v>
      </c>
      <c r="L51">
        <v>796.2</v>
      </c>
      <c r="M51">
        <v>161.30000000000001</v>
      </c>
      <c r="N51">
        <v>145.1</v>
      </c>
      <c r="O51">
        <v>159.5</v>
      </c>
      <c r="P51">
        <v>156.6</v>
      </c>
    </row>
    <row r="52" spans="1:16">
      <c r="A52" t="s">
        <v>34</v>
      </c>
      <c r="B52">
        <v>2021</v>
      </c>
      <c r="C52" t="s">
        <v>36</v>
      </c>
      <c r="D52" t="s">
        <v>206</v>
      </c>
      <c r="E52">
        <v>44256</v>
      </c>
      <c r="F52">
        <v>144.1</v>
      </c>
      <c r="G52">
        <v>192.2</v>
      </c>
      <c r="H52">
        <v>154.9</v>
      </c>
      <c r="I52">
        <v>153.69999999999999</v>
      </c>
      <c r="J52">
        <v>149.5</v>
      </c>
      <c r="K52">
        <v>151.19999999999999</v>
      </c>
      <c r="L52">
        <v>794.39999999999986</v>
      </c>
      <c r="M52">
        <v>161.69999999999999</v>
      </c>
      <c r="N52">
        <v>146.19999999999999</v>
      </c>
      <c r="O52">
        <v>160.19999999999999</v>
      </c>
      <c r="P52">
        <v>156.80000000000001</v>
      </c>
    </row>
    <row r="53" spans="1:16">
      <c r="A53" t="s">
        <v>34</v>
      </c>
      <c r="B53">
        <v>2021</v>
      </c>
      <c r="C53" t="s">
        <v>37</v>
      </c>
      <c r="D53" t="s">
        <v>207</v>
      </c>
      <c r="E53">
        <v>44287</v>
      </c>
      <c r="F53">
        <v>144.30000000000001</v>
      </c>
      <c r="G53">
        <v>198</v>
      </c>
      <c r="H53">
        <v>155.4</v>
      </c>
      <c r="I53">
        <v>164.4</v>
      </c>
      <c r="J53">
        <v>144.1</v>
      </c>
      <c r="K53">
        <v>151.80000000000001</v>
      </c>
      <c r="L53">
        <v>806.2</v>
      </c>
      <c r="M53">
        <v>162.30000000000001</v>
      </c>
      <c r="N53">
        <v>146.6</v>
      </c>
      <c r="O53">
        <v>160.30000000000001</v>
      </c>
      <c r="P53">
        <v>157.80000000000001</v>
      </c>
    </row>
    <row r="54" spans="1:16">
      <c r="A54" t="s">
        <v>34</v>
      </c>
      <c r="B54">
        <v>2021</v>
      </c>
      <c r="C54" t="s">
        <v>38</v>
      </c>
      <c r="D54" t="s">
        <v>208</v>
      </c>
      <c r="E54">
        <v>44317</v>
      </c>
      <c r="F54">
        <v>146.30000000000001</v>
      </c>
      <c r="G54">
        <v>200.5</v>
      </c>
      <c r="H54">
        <v>156.1</v>
      </c>
      <c r="I54">
        <v>167.1</v>
      </c>
      <c r="J54">
        <v>147.9</v>
      </c>
      <c r="K54">
        <v>154.69999999999999</v>
      </c>
      <c r="L54">
        <v>817.9</v>
      </c>
      <c r="M54">
        <v>165.8</v>
      </c>
      <c r="N54">
        <v>148.9</v>
      </c>
      <c r="O54">
        <v>161.19999999999999</v>
      </c>
      <c r="P54">
        <v>160.4</v>
      </c>
    </row>
    <row r="55" spans="1:16">
      <c r="A55" t="s">
        <v>34</v>
      </c>
      <c r="B55">
        <v>2021</v>
      </c>
      <c r="C55" t="s">
        <v>39</v>
      </c>
      <c r="D55" t="s">
        <v>209</v>
      </c>
      <c r="E55">
        <v>44348</v>
      </c>
      <c r="F55">
        <v>146.69999999999999</v>
      </c>
      <c r="G55">
        <v>202</v>
      </c>
      <c r="H55">
        <v>156.19999999999999</v>
      </c>
      <c r="I55">
        <v>164.6</v>
      </c>
      <c r="J55">
        <v>155.4</v>
      </c>
      <c r="K55">
        <v>154.80000000000001</v>
      </c>
      <c r="L55">
        <v>824.9</v>
      </c>
      <c r="M55">
        <v>166.3</v>
      </c>
      <c r="N55">
        <v>150.69999999999999</v>
      </c>
      <c r="O55">
        <v>161.69999999999999</v>
      </c>
      <c r="P55">
        <v>161.30000000000001</v>
      </c>
    </row>
    <row r="56" spans="1:16">
      <c r="A56" t="s">
        <v>34</v>
      </c>
      <c r="B56">
        <v>2021</v>
      </c>
      <c r="C56" t="s">
        <v>40</v>
      </c>
      <c r="D56" t="s">
        <v>210</v>
      </c>
      <c r="E56">
        <v>44378</v>
      </c>
      <c r="F56">
        <v>146.4</v>
      </c>
      <c r="G56">
        <v>206.8</v>
      </c>
      <c r="H56">
        <v>157.5</v>
      </c>
      <c r="I56">
        <v>163.9</v>
      </c>
      <c r="J56">
        <v>164.2</v>
      </c>
      <c r="K56">
        <v>155.80000000000001</v>
      </c>
      <c r="L56">
        <v>838.8</v>
      </c>
      <c r="M56">
        <v>167</v>
      </c>
      <c r="N56">
        <v>153.1</v>
      </c>
      <c r="O56">
        <v>163.19999999999999</v>
      </c>
      <c r="P56">
        <v>162.5</v>
      </c>
    </row>
    <row r="57" spans="1:16">
      <c r="A57" t="s">
        <v>34</v>
      </c>
      <c r="B57">
        <v>2021</v>
      </c>
      <c r="C57" t="s">
        <v>41</v>
      </c>
      <c r="D57" t="s">
        <v>211</v>
      </c>
      <c r="E57">
        <v>44409</v>
      </c>
      <c r="F57">
        <v>146.6</v>
      </c>
      <c r="G57">
        <v>204</v>
      </c>
      <c r="H57">
        <v>158.4</v>
      </c>
      <c r="I57">
        <v>156.80000000000001</v>
      </c>
      <c r="J57">
        <v>162.19999999999999</v>
      </c>
      <c r="K57">
        <v>157.5</v>
      </c>
      <c r="L57">
        <v>828</v>
      </c>
      <c r="M57">
        <v>168.4</v>
      </c>
      <c r="N57">
        <v>154</v>
      </c>
      <c r="O57">
        <v>163.80000000000001</v>
      </c>
      <c r="P57">
        <v>163.19999999999999</v>
      </c>
    </row>
    <row r="58" spans="1:16">
      <c r="A58" t="s">
        <v>34</v>
      </c>
      <c r="B58">
        <v>2021</v>
      </c>
      <c r="C58" t="s">
        <v>42</v>
      </c>
      <c r="D58" t="s">
        <v>212</v>
      </c>
      <c r="E58">
        <v>44440</v>
      </c>
      <c r="F58">
        <v>146.6</v>
      </c>
      <c r="G58">
        <v>204</v>
      </c>
      <c r="H58">
        <v>158.4</v>
      </c>
      <c r="I58">
        <v>156.69999999999999</v>
      </c>
      <c r="J58">
        <v>162.30000000000001</v>
      </c>
      <c r="K58">
        <v>157.5</v>
      </c>
      <c r="L58">
        <v>828</v>
      </c>
      <c r="M58">
        <v>168.4</v>
      </c>
      <c r="N58">
        <v>154</v>
      </c>
      <c r="O58">
        <v>163.69999999999999</v>
      </c>
      <c r="P58">
        <v>163.19999999999999</v>
      </c>
    </row>
    <row r="59" spans="1:16">
      <c r="A59" t="s">
        <v>34</v>
      </c>
      <c r="B59">
        <v>2021</v>
      </c>
      <c r="C59" t="s">
        <v>43</v>
      </c>
      <c r="D59" t="s">
        <v>213</v>
      </c>
      <c r="E59">
        <v>44470</v>
      </c>
      <c r="F59">
        <v>147.4</v>
      </c>
      <c r="G59">
        <v>204.6</v>
      </c>
      <c r="H59">
        <v>158.69999999999999</v>
      </c>
      <c r="I59">
        <v>155.69999999999999</v>
      </c>
      <c r="J59">
        <v>185.3</v>
      </c>
      <c r="K59">
        <v>158.4</v>
      </c>
      <c r="L59">
        <v>851.7</v>
      </c>
      <c r="M59">
        <v>169.1</v>
      </c>
      <c r="N59">
        <v>155.69999999999999</v>
      </c>
      <c r="O59">
        <v>163.9</v>
      </c>
      <c r="P59">
        <v>165.5</v>
      </c>
    </row>
    <row r="60" spans="1:16">
      <c r="A60" t="s">
        <v>34</v>
      </c>
      <c r="B60">
        <v>2021</v>
      </c>
      <c r="C60" t="s">
        <v>45</v>
      </c>
      <c r="D60" t="s">
        <v>214</v>
      </c>
      <c r="E60">
        <v>44501</v>
      </c>
      <c r="F60">
        <v>148.19999999999999</v>
      </c>
      <c r="G60">
        <v>201.6</v>
      </c>
      <c r="H60">
        <v>159.30000000000001</v>
      </c>
      <c r="I60">
        <v>156.5</v>
      </c>
      <c r="J60">
        <v>199.2</v>
      </c>
      <c r="K60">
        <v>159.30000000000001</v>
      </c>
      <c r="L60">
        <v>864.8</v>
      </c>
      <c r="M60">
        <v>169.9</v>
      </c>
      <c r="N60">
        <v>154.80000000000001</v>
      </c>
      <c r="O60">
        <v>164.3</v>
      </c>
      <c r="P60">
        <v>166.7</v>
      </c>
    </row>
    <row r="61" spans="1:16">
      <c r="A61" t="s">
        <v>34</v>
      </c>
      <c r="B61">
        <v>2021</v>
      </c>
      <c r="C61" t="s">
        <v>46</v>
      </c>
      <c r="D61" t="s">
        <v>215</v>
      </c>
      <c r="E61">
        <v>44531</v>
      </c>
      <c r="F61">
        <v>148.69999999999999</v>
      </c>
      <c r="G61">
        <v>198.8</v>
      </c>
      <c r="H61">
        <v>159.9</v>
      </c>
      <c r="I61">
        <v>154.9</v>
      </c>
      <c r="J61">
        <v>188.3</v>
      </c>
      <c r="K61">
        <v>160.19999999999999</v>
      </c>
      <c r="L61">
        <v>850.59999999999991</v>
      </c>
      <c r="M61">
        <v>170.6</v>
      </c>
      <c r="N61">
        <v>155.69999999999999</v>
      </c>
      <c r="O61">
        <v>164.4</v>
      </c>
      <c r="P61">
        <v>166.2</v>
      </c>
    </row>
    <row r="62" spans="1:16">
      <c r="A62" t="s">
        <v>34</v>
      </c>
      <c r="B62">
        <v>2022</v>
      </c>
      <c r="C62" t="s">
        <v>31</v>
      </c>
      <c r="D62" t="s">
        <v>216</v>
      </c>
      <c r="E62">
        <v>44562</v>
      </c>
      <c r="F62">
        <v>149.5</v>
      </c>
      <c r="G62">
        <v>198.7</v>
      </c>
      <c r="H62">
        <v>160.5</v>
      </c>
      <c r="I62">
        <v>153.69999999999999</v>
      </c>
      <c r="J62">
        <v>174.3</v>
      </c>
      <c r="K62">
        <v>161.1</v>
      </c>
      <c r="L62">
        <v>836.7</v>
      </c>
      <c r="M62">
        <v>171.4</v>
      </c>
      <c r="N62">
        <v>156.5</v>
      </c>
      <c r="O62">
        <v>164.7</v>
      </c>
      <c r="P62">
        <v>165.7</v>
      </c>
    </row>
    <row r="63" spans="1:16">
      <c r="A63" t="s">
        <v>34</v>
      </c>
      <c r="B63">
        <v>2022</v>
      </c>
      <c r="C63" t="s">
        <v>35</v>
      </c>
      <c r="D63" t="s">
        <v>217</v>
      </c>
      <c r="E63">
        <v>44593</v>
      </c>
      <c r="F63">
        <v>150</v>
      </c>
      <c r="G63">
        <v>200.6</v>
      </c>
      <c r="H63">
        <v>160.69999999999999</v>
      </c>
      <c r="I63">
        <v>153.69999999999999</v>
      </c>
      <c r="J63">
        <v>169.7</v>
      </c>
      <c r="K63">
        <v>161.80000000000001</v>
      </c>
      <c r="L63">
        <v>834.7</v>
      </c>
      <c r="M63">
        <v>172.2</v>
      </c>
      <c r="N63">
        <v>156.9</v>
      </c>
      <c r="O63">
        <v>165.4</v>
      </c>
      <c r="P63">
        <v>166.1</v>
      </c>
    </row>
    <row r="64" spans="1:16">
      <c r="A64" t="s">
        <v>34</v>
      </c>
      <c r="B64">
        <v>2022</v>
      </c>
      <c r="C64" t="s">
        <v>36</v>
      </c>
      <c r="D64" t="s">
        <v>218</v>
      </c>
      <c r="E64">
        <v>44621</v>
      </c>
      <c r="F64">
        <v>151.30000000000001</v>
      </c>
      <c r="G64">
        <v>210.7</v>
      </c>
      <c r="H64">
        <v>162.19999999999999</v>
      </c>
      <c r="I64">
        <v>157.6</v>
      </c>
      <c r="J64">
        <v>166.9</v>
      </c>
      <c r="K64">
        <v>162.80000000000001</v>
      </c>
      <c r="L64">
        <v>848.7</v>
      </c>
      <c r="M64">
        <v>173</v>
      </c>
      <c r="N64">
        <v>157.9</v>
      </c>
      <c r="O64">
        <v>166</v>
      </c>
      <c r="P64">
        <v>167.7</v>
      </c>
    </row>
    <row r="65" spans="1:16">
      <c r="A65" t="s">
        <v>34</v>
      </c>
      <c r="B65">
        <v>2022</v>
      </c>
      <c r="C65" t="s">
        <v>37</v>
      </c>
      <c r="D65" t="s">
        <v>219</v>
      </c>
      <c r="E65">
        <v>44652</v>
      </c>
      <c r="F65">
        <v>152.9</v>
      </c>
      <c r="G65">
        <v>211.8</v>
      </c>
      <c r="H65">
        <v>163.9</v>
      </c>
      <c r="I65">
        <v>172.6</v>
      </c>
      <c r="J65">
        <v>166.2</v>
      </c>
      <c r="K65">
        <v>164</v>
      </c>
      <c r="L65">
        <v>867.40000000000009</v>
      </c>
      <c r="M65">
        <v>174</v>
      </c>
      <c r="N65">
        <v>162.6</v>
      </c>
      <c r="O65">
        <v>166.9</v>
      </c>
      <c r="P65">
        <v>170.1</v>
      </c>
    </row>
    <row r="66" spans="1:16">
      <c r="A66" t="s">
        <v>34</v>
      </c>
      <c r="B66">
        <v>2022</v>
      </c>
      <c r="C66" t="s">
        <v>38</v>
      </c>
      <c r="D66" t="s">
        <v>220</v>
      </c>
      <c r="E66">
        <v>44682</v>
      </c>
      <c r="F66">
        <v>154.1</v>
      </c>
      <c r="G66">
        <v>217</v>
      </c>
      <c r="H66">
        <v>164.9</v>
      </c>
      <c r="I66">
        <v>171</v>
      </c>
      <c r="J66">
        <v>174.9</v>
      </c>
      <c r="K66">
        <v>165.2</v>
      </c>
      <c r="L66">
        <v>881.9</v>
      </c>
      <c r="M66">
        <v>174.8</v>
      </c>
      <c r="N66">
        <v>163</v>
      </c>
      <c r="O66">
        <v>167.9</v>
      </c>
      <c r="P66">
        <v>171.7</v>
      </c>
    </row>
    <row r="67" spans="1:16">
      <c r="A67" t="s">
        <v>34</v>
      </c>
      <c r="B67">
        <v>2022</v>
      </c>
      <c r="C67" t="s">
        <v>39</v>
      </c>
      <c r="D67" t="s">
        <v>221</v>
      </c>
      <c r="E67">
        <v>44713</v>
      </c>
      <c r="F67">
        <v>155</v>
      </c>
      <c r="G67">
        <v>219.4</v>
      </c>
      <c r="H67">
        <v>165.8</v>
      </c>
      <c r="I67">
        <v>169.7</v>
      </c>
      <c r="J67">
        <v>182.3</v>
      </c>
      <c r="K67">
        <v>166.4</v>
      </c>
      <c r="L67">
        <v>892.2</v>
      </c>
      <c r="M67">
        <v>175.4</v>
      </c>
      <c r="N67">
        <v>161.1</v>
      </c>
      <c r="O67">
        <v>169</v>
      </c>
      <c r="P67">
        <v>172.6</v>
      </c>
    </row>
    <row r="68" spans="1:16">
      <c r="A68" t="s">
        <v>34</v>
      </c>
      <c r="B68">
        <v>2022</v>
      </c>
      <c r="C68" t="s">
        <v>40</v>
      </c>
      <c r="D68" t="s">
        <v>222</v>
      </c>
      <c r="E68">
        <v>44743</v>
      </c>
      <c r="F68">
        <v>156.5</v>
      </c>
      <c r="G68">
        <v>213</v>
      </c>
      <c r="H68">
        <v>166.6</v>
      </c>
      <c r="I68">
        <v>174.2</v>
      </c>
      <c r="J68">
        <v>182.1</v>
      </c>
      <c r="K68">
        <v>167.4</v>
      </c>
      <c r="L68">
        <v>892.4</v>
      </c>
      <c r="M68">
        <v>176.1</v>
      </c>
      <c r="N68">
        <v>161.6</v>
      </c>
      <c r="O68">
        <v>171.4</v>
      </c>
      <c r="P68">
        <v>173.4</v>
      </c>
    </row>
    <row r="69" spans="1:16">
      <c r="A69" t="s">
        <v>34</v>
      </c>
      <c r="B69">
        <v>2022</v>
      </c>
      <c r="C69" t="s">
        <v>41</v>
      </c>
      <c r="D69" t="s">
        <v>223</v>
      </c>
      <c r="E69">
        <v>44774</v>
      </c>
      <c r="F69">
        <v>160.30000000000001</v>
      </c>
      <c r="G69">
        <v>206.5</v>
      </c>
      <c r="H69">
        <v>168.1</v>
      </c>
      <c r="I69">
        <v>172.9</v>
      </c>
      <c r="J69">
        <v>186.7</v>
      </c>
      <c r="K69">
        <v>168.5</v>
      </c>
      <c r="L69">
        <v>894.5</v>
      </c>
      <c r="M69">
        <v>176.8</v>
      </c>
      <c r="N69">
        <v>161.9</v>
      </c>
      <c r="O69">
        <v>172.3</v>
      </c>
      <c r="P69">
        <v>174.3</v>
      </c>
    </row>
    <row r="70" spans="1:16">
      <c r="A70" t="s">
        <v>34</v>
      </c>
      <c r="B70">
        <v>2022</v>
      </c>
      <c r="C70" t="s">
        <v>42</v>
      </c>
      <c r="D70" t="s">
        <v>224</v>
      </c>
      <c r="E70">
        <v>44805</v>
      </c>
      <c r="F70">
        <v>163.5</v>
      </c>
      <c r="G70">
        <v>209.2</v>
      </c>
      <c r="H70">
        <v>169.7</v>
      </c>
      <c r="I70">
        <v>165.7</v>
      </c>
      <c r="J70">
        <v>191.8</v>
      </c>
      <c r="K70">
        <v>169.5</v>
      </c>
      <c r="L70">
        <v>899.89999999999986</v>
      </c>
      <c r="M70">
        <v>177.8</v>
      </c>
      <c r="N70">
        <v>162.30000000000001</v>
      </c>
      <c r="O70">
        <v>173.1</v>
      </c>
      <c r="P70">
        <v>175.3</v>
      </c>
    </row>
    <row r="71" spans="1:16">
      <c r="A71" t="s">
        <v>34</v>
      </c>
      <c r="B71">
        <v>2022</v>
      </c>
      <c r="C71" t="s">
        <v>43</v>
      </c>
      <c r="D71" t="s">
        <v>225</v>
      </c>
      <c r="E71">
        <v>44835</v>
      </c>
      <c r="F71">
        <v>165.2</v>
      </c>
      <c r="G71">
        <v>210.9</v>
      </c>
      <c r="H71">
        <v>170.9</v>
      </c>
      <c r="I71">
        <v>163.80000000000001</v>
      </c>
      <c r="J71">
        <v>199.7</v>
      </c>
      <c r="K71">
        <v>170.4</v>
      </c>
      <c r="L71">
        <v>910.5</v>
      </c>
      <c r="M71">
        <v>178.7</v>
      </c>
      <c r="N71">
        <v>162.9</v>
      </c>
      <c r="O71">
        <v>173.4</v>
      </c>
      <c r="P71">
        <v>176.7</v>
      </c>
    </row>
    <row r="72" spans="1:16">
      <c r="A72" t="s">
        <v>34</v>
      </c>
      <c r="B72">
        <v>2022</v>
      </c>
      <c r="C72" t="s">
        <v>45</v>
      </c>
      <c r="D72" t="s">
        <v>226</v>
      </c>
      <c r="E72">
        <v>44866</v>
      </c>
      <c r="F72">
        <v>167.4</v>
      </c>
      <c r="G72">
        <v>209.4</v>
      </c>
      <c r="H72">
        <v>172.3</v>
      </c>
      <c r="I72">
        <v>160.69999999999999</v>
      </c>
      <c r="J72">
        <v>183.1</v>
      </c>
      <c r="K72">
        <v>171.4</v>
      </c>
      <c r="L72">
        <v>892.9</v>
      </c>
      <c r="M72">
        <v>179.8</v>
      </c>
      <c r="N72">
        <v>163</v>
      </c>
      <c r="O72">
        <v>173.7</v>
      </c>
      <c r="P72">
        <v>176.5</v>
      </c>
    </row>
    <row r="73" spans="1:16">
      <c r="A73" t="s">
        <v>34</v>
      </c>
      <c r="B73">
        <v>2022</v>
      </c>
      <c r="C73" t="s">
        <v>46</v>
      </c>
      <c r="D73" t="s">
        <v>227</v>
      </c>
      <c r="E73">
        <v>44896</v>
      </c>
      <c r="F73">
        <v>169.2</v>
      </c>
      <c r="G73">
        <v>209</v>
      </c>
      <c r="H73">
        <v>173.6</v>
      </c>
      <c r="I73">
        <v>158</v>
      </c>
      <c r="J73">
        <v>159.9</v>
      </c>
      <c r="K73">
        <v>172.1</v>
      </c>
      <c r="L73">
        <v>869.69999999999993</v>
      </c>
      <c r="M73">
        <v>181.1</v>
      </c>
      <c r="N73">
        <v>163.4</v>
      </c>
      <c r="O73">
        <v>174.1</v>
      </c>
      <c r="P73">
        <v>175.7</v>
      </c>
    </row>
    <row r="74" spans="1:16">
      <c r="A74" t="s">
        <v>34</v>
      </c>
      <c r="B74">
        <v>2023</v>
      </c>
      <c r="C74" t="s">
        <v>31</v>
      </c>
      <c r="D74" t="s">
        <v>228</v>
      </c>
      <c r="E74">
        <v>44927</v>
      </c>
      <c r="F74">
        <v>173.8</v>
      </c>
      <c r="G74">
        <v>210.7</v>
      </c>
      <c r="H74">
        <v>174.6</v>
      </c>
      <c r="I74">
        <v>158.30000000000001</v>
      </c>
      <c r="J74">
        <v>153.9</v>
      </c>
      <c r="K74">
        <v>172.9</v>
      </c>
      <c r="L74">
        <v>871.30000000000007</v>
      </c>
      <c r="M74">
        <v>182.3</v>
      </c>
      <c r="N74">
        <v>163.6</v>
      </c>
      <c r="O74">
        <v>174.3</v>
      </c>
      <c r="P74">
        <v>176.5</v>
      </c>
    </row>
    <row r="75" spans="1:16">
      <c r="A75" t="s">
        <v>34</v>
      </c>
      <c r="B75">
        <v>2023</v>
      </c>
      <c r="C75" t="s">
        <v>35</v>
      </c>
      <c r="D75" t="s">
        <v>229</v>
      </c>
      <c r="E75">
        <v>44958</v>
      </c>
      <c r="F75">
        <v>174.4</v>
      </c>
      <c r="G75">
        <v>207.7</v>
      </c>
      <c r="H75">
        <v>177.3</v>
      </c>
      <c r="I75">
        <v>169.5</v>
      </c>
      <c r="J75">
        <v>152.69999999999999</v>
      </c>
      <c r="K75">
        <v>174.2</v>
      </c>
      <c r="L75">
        <v>881.60000000000014</v>
      </c>
      <c r="M75">
        <v>184.4</v>
      </c>
      <c r="N75">
        <v>164.2</v>
      </c>
      <c r="O75">
        <v>175</v>
      </c>
      <c r="P75">
        <v>177.2</v>
      </c>
    </row>
    <row r="76" spans="1:16">
      <c r="A76" t="s">
        <v>34</v>
      </c>
      <c r="B76">
        <v>2023</v>
      </c>
      <c r="C76" t="s">
        <v>36</v>
      </c>
      <c r="D76" t="s">
        <v>230</v>
      </c>
      <c r="E76">
        <v>44986</v>
      </c>
      <c r="F76">
        <v>174.4</v>
      </c>
      <c r="G76">
        <v>207.7</v>
      </c>
      <c r="H76">
        <v>177.3</v>
      </c>
      <c r="I76">
        <v>169.5</v>
      </c>
      <c r="J76">
        <v>152.80000000000001</v>
      </c>
      <c r="K76">
        <v>174.2</v>
      </c>
      <c r="L76">
        <v>881.7</v>
      </c>
      <c r="M76">
        <v>184.4</v>
      </c>
      <c r="N76">
        <v>164.2</v>
      </c>
      <c r="O76">
        <v>175</v>
      </c>
      <c r="P76">
        <v>177.2</v>
      </c>
    </row>
    <row r="77" spans="1:16">
      <c r="A77" t="s">
        <v>34</v>
      </c>
      <c r="B77">
        <v>2023</v>
      </c>
      <c r="C77" t="s">
        <v>37</v>
      </c>
      <c r="D77" t="s">
        <v>231</v>
      </c>
      <c r="E77">
        <v>45017</v>
      </c>
      <c r="F77">
        <v>173.8</v>
      </c>
      <c r="G77">
        <v>209.3</v>
      </c>
      <c r="H77">
        <v>178.4</v>
      </c>
      <c r="I77">
        <v>176.3</v>
      </c>
      <c r="J77">
        <v>155.4</v>
      </c>
      <c r="K77">
        <v>174.6</v>
      </c>
      <c r="L77">
        <v>893.19999999999993</v>
      </c>
      <c r="M77">
        <v>185</v>
      </c>
      <c r="N77">
        <v>164.5</v>
      </c>
      <c r="O77">
        <v>176.4</v>
      </c>
      <c r="P77">
        <v>178.1</v>
      </c>
    </row>
    <row r="78" spans="1:16">
      <c r="A78" t="s">
        <v>34</v>
      </c>
      <c r="B78">
        <v>2023</v>
      </c>
      <c r="C78" t="s">
        <v>38</v>
      </c>
      <c r="D78" t="s">
        <v>232</v>
      </c>
      <c r="E78">
        <v>45047</v>
      </c>
      <c r="F78">
        <v>173.7</v>
      </c>
      <c r="G78">
        <v>214.3</v>
      </c>
      <c r="H78">
        <v>179.5</v>
      </c>
      <c r="I78">
        <v>172.2</v>
      </c>
      <c r="J78">
        <v>161</v>
      </c>
      <c r="K78">
        <v>175.2</v>
      </c>
      <c r="L78">
        <v>900.7</v>
      </c>
      <c r="M78">
        <v>185.7</v>
      </c>
      <c r="N78">
        <v>164.8</v>
      </c>
      <c r="O78">
        <v>177.1</v>
      </c>
      <c r="P78">
        <v>179.1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402C3-EFCE-4DE4-A804-3EE419B20D99}">
  <dimension ref="A1:AF36"/>
  <sheetViews>
    <sheetView workbookViewId="0">
      <selection activeCell="F24" sqref="F24:F27"/>
    </sheetView>
  </sheetViews>
  <sheetFormatPr defaultRowHeight="14.4"/>
  <cols>
    <col min="1" max="1" width="30.6640625" bestFit="1" customWidth="1"/>
    <col min="2" max="2" width="9" bestFit="1" customWidth="1"/>
    <col min="3" max="3" width="7" bestFit="1" customWidth="1"/>
    <col min="4" max="4" width="7.77734375" bestFit="1" customWidth="1"/>
    <col min="5" max="5" width="7.5546875" bestFit="1" customWidth="1"/>
    <col min="6" max="6" width="11.6640625" bestFit="1" customWidth="1"/>
    <col min="7" max="7" width="17.21875" bestFit="1" customWidth="1"/>
    <col min="8" max="8" width="14" bestFit="1" customWidth="1"/>
    <col min="9" max="9" width="16.33203125" bestFit="1" customWidth="1"/>
    <col min="10" max="10" width="16.109375" bestFit="1" customWidth="1"/>
    <col min="11" max="11" width="13.33203125" bestFit="1" customWidth="1"/>
    <col min="12" max="12" width="15.33203125" bestFit="1" customWidth="1"/>
    <col min="13" max="13" width="11.109375" bestFit="1" customWidth="1"/>
    <col min="14" max="14" width="9.77734375" bestFit="1" customWidth="1"/>
    <col min="19" max="19" width="22.6640625" bestFit="1" customWidth="1"/>
    <col min="20" max="20" width="9" bestFit="1" customWidth="1"/>
    <col min="21" max="21" width="7" bestFit="1" customWidth="1"/>
    <col min="22" max="22" width="7.77734375" bestFit="1" customWidth="1"/>
    <col min="23" max="23" width="7.5546875" bestFit="1" customWidth="1"/>
    <col min="24" max="24" width="11.6640625" bestFit="1" customWidth="1"/>
    <col min="25" max="25" width="17.21875" bestFit="1" customWidth="1"/>
    <col min="26" max="26" width="14" bestFit="1" customWidth="1"/>
    <col min="27" max="27" width="16.33203125" bestFit="1" customWidth="1"/>
    <col min="28" max="28" width="16.109375" bestFit="1" customWidth="1"/>
    <col min="29" max="29" width="13.33203125" bestFit="1" customWidth="1"/>
    <col min="30" max="30" width="15.33203125" bestFit="1" customWidth="1"/>
    <col min="31" max="31" width="11.109375" bestFit="1" customWidth="1"/>
    <col min="32" max="32" width="9.77734375" bestFit="1" customWidth="1"/>
  </cols>
  <sheetData>
    <row r="1" spans="1:32" ht="18">
      <c r="A1" s="27" t="s">
        <v>144</v>
      </c>
      <c r="B1" s="28"/>
      <c r="C1" s="29"/>
      <c r="D1" s="29"/>
      <c r="E1" s="29"/>
      <c r="F1" s="29"/>
      <c r="G1" s="29"/>
      <c r="H1" s="29"/>
      <c r="I1" s="29"/>
      <c r="J1" s="29"/>
      <c r="K1" s="29"/>
      <c r="L1" s="29"/>
      <c r="M1" s="29"/>
      <c r="N1" s="29"/>
      <c r="S1" s="27" t="s">
        <v>144</v>
      </c>
      <c r="T1" s="28"/>
      <c r="U1" s="29"/>
      <c r="V1" s="29"/>
      <c r="W1" s="29"/>
      <c r="X1" s="29"/>
      <c r="Y1" s="29"/>
      <c r="Z1" s="29"/>
      <c r="AA1" s="29"/>
      <c r="AB1" s="29"/>
      <c r="AC1" s="29"/>
      <c r="AD1" s="29"/>
      <c r="AE1" s="29"/>
      <c r="AF1" s="29"/>
    </row>
    <row r="2" spans="1:32" ht="18">
      <c r="A2" s="27"/>
      <c r="B2" s="28"/>
      <c r="C2" s="29"/>
      <c r="D2" s="29"/>
      <c r="E2" s="29"/>
      <c r="F2" s="29"/>
      <c r="G2" s="29"/>
      <c r="H2" s="29"/>
      <c r="I2" s="29"/>
      <c r="J2" s="29"/>
      <c r="K2" s="29"/>
      <c r="L2" s="29"/>
      <c r="M2" s="29"/>
      <c r="N2" s="29"/>
      <c r="S2" s="92" t="s">
        <v>147</v>
      </c>
      <c r="T2" s="92"/>
      <c r="U2" s="92"/>
      <c r="V2" s="92"/>
      <c r="W2" s="92"/>
      <c r="X2" s="92"/>
      <c r="Y2" s="92"/>
      <c r="Z2" s="92"/>
      <c r="AA2" s="92"/>
      <c r="AB2" s="92"/>
      <c r="AC2" s="92"/>
      <c r="AD2" s="92"/>
      <c r="AE2" s="92"/>
      <c r="AF2" s="92"/>
    </row>
    <row r="3" spans="1:32">
      <c r="A3" s="89" t="s">
        <v>145</v>
      </c>
      <c r="B3" s="89"/>
      <c r="C3" s="89"/>
      <c r="D3" s="89"/>
      <c r="E3" s="89"/>
      <c r="F3" s="89"/>
      <c r="G3" s="89"/>
      <c r="H3" s="89"/>
      <c r="I3" s="89"/>
      <c r="J3" s="89"/>
      <c r="K3" s="89"/>
      <c r="L3" s="89"/>
      <c r="M3" s="89"/>
      <c r="N3" s="89"/>
    </row>
    <row r="4" spans="1:32" ht="17.399999999999999">
      <c r="A4" s="90" t="s">
        <v>103</v>
      </c>
      <c r="B4" s="90"/>
      <c r="C4" s="90"/>
      <c r="D4" s="90"/>
      <c r="E4" s="90"/>
      <c r="F4" s="90"/>
      <c r="G4" s="90"/>
      <c r="H4" s="90"/>
      <c r="I4" s="90"/>
      <c r="J4" s="90"/>
      <c r="K4" s="90"/>
      <c r="L4" s="90"/>
      <c r="M4" s="90"/>
      <c r="N4" s="90"/>
      <c r="S4" s="91" t="s">
        <v>103</v>
      </c>
      <c r="T4" s="91"/>
      <c r="U4" s="91"/>
      <c r="V4" s="91"/>
      <c r="W4" s="91"/>
      <c r="X4" s="91"/>
      <c r="Y4" s="91"/>
      <c r="Z4" s="91"/>
      <c r="AA4" s="91"/>
      <c r="AB4" s="91"/>
      <c r="AC4" s="91"/>
      <c r="AD4" s="91"/>
      <c r="AE4" s="91"/>
      <c r="AF4" s="91"/>
    </row>
    <row r="5" spans="1:32" ht="52.2" customHeight="1">
      <c r="A5" s="30" t="s">
        <v>104</v>
      </c>
      <c r="B5" s="31" t="s">
        <v>105</v>
      </c>
      <c r="C5" s="31" t="s">
        <v>106</v>
      </c>
      <c r="D5" s="31" t="s">
        <v>107</v>
      </c>
      <c r="E5" s="31" t="s">
        <v>108</v>
      </c>
      <c r="F5" s="31" t="s">
        <v>109</v>
      </c>
      <c r="G5" s="31" t="s">
        <v>110</v>
      </c>
      <c r="H5" s="31" t="s">
        <v>111</v>
      </c>
      <c r="I5" s="31" t="s">
        <v>112</v>
      </c>
      <c r="J5" s="31" t="s">
        <v>113</v>
      </c>
      <c r="K5" s="31" t="s">
        <v>114</v>
      </c>
      <c r="L5" s="31" t="s">
        <v>115</v>
      </c>
      <c r="M5" s="31" t="s">
        <v>116</v>
      </c>
      <c r="N5" s="31" t="s">
        <v>117</v>
      </c>
      <c r="S5" s="46" t="s">
        <v>104</v>
      </c>
      <c r="T5" s="47" t="s">
        <v>105</v>
      </c>
      <c r="U5" s="47" t="s">
        <v>106</v>
      </c>
      <c r="V5" s="47" t="s">
        <v>107</v>
      </c>
      <c r="W5" s="47" t="s">
        <v>108</v>
      </c>
      <c r="X5" s="47" t="s">
        <v>109</v>
      </c>
      <c r="Y5" s="47" t="s">
        <v>110</v>
      </c>
      <c r="Z5" s="47" t="s">
        <v>111</v>
      </c>
      <c r="AA5" s="47" t="s">
        <v>112</v>
      </c>
      <c r="AB5" s="47" t="s">
        <v>113</v>
      </c>
      <c r="AC5" s="47" t="s">
        <v>114</v>
      </c>
      <c r="AD5" s="47" t="s">
        <v>115</v>
      </c>
      <c r="AE5" s="47" t="s">
        <v>116</v>
      </c>
      <c r="AF5" s="47" t="s">
        <v>117</v>
      </c>
    </row>
    <row r="6" spans="1:32" ht="15.6">
      <c r="A6" s="37" t="s">
        <v>118</v>
      </c>
      <c r="B6" s="32"/>
      <c r="C6" s="32"/>
      <c r="D6" s="32"/>
      <c r="E6" s="32"/>
      <c r="F6" s="32"/>
      <c r="G6" s="32"/>
      <c r="H6" s="32"/>
      <c r="I6" s="32"/>
      <c r="J6" s="32"/>
      <c r="K6" s="32"/>
      <c r="L6" s="32"/>
      <c r="M6" s="32"/>
      <c r="N6" s="32"/>
      <c r="S6" s="37" t="s">
        <v>118</v>
      </c>
      <c r="T6" s="48"/>
      <c r="U6" s="48"/>
      <c r="V6" s="48"/>
      <c r="W6" s="48"/>
      <c r="X6" s="48"/>
      <c r="Y6" s="48"/>
      <c r="Z6" s="48"/>
      <c r="AA6" s="48"/>
      <c r="AB6" s="48"/>
      <c r="AC6" s="48"/>
      <c r="AD6" s="48"/>
      <c r="AE6" s="48"/>
      <c r="AF6" s="48"/>
    </row>
    <row r="7" spans="1:32" ht="15.6">
      <c r="A7" s="38" t="s">
        <v>119</v>
      </c>
      <c r="B7" s="33">
        <v>8555.124305166928</v>
      </c>
      <c r="C7" s="33">
        <v>8262.4591334358447</v>
      </c>
      <c r="D7" s="33">
        <v>8288.6639043868272</v>
      </c>
      <c r="E7" s="33">
        <v>7975.557676093822</v>
      </c>
      <c r="F7" s="33">
        <v>9075.0363125651802</v>
      </c>
      <c r="G7" s="33">
        <v>9340.0907281339605</v>
      </c>
      <c r="H7" s="33">
        <v>9636.9097891856873</v>
      </c>
      <c r="I7" s="33">
        <v>10588.500877415287</v>
      </c>
      <c r="J7" s="33">
        <v>10887.089291441698</v>
      </c>
      <c r="K7" s="33">
        <v>11573.41351840969</v>
      </c>
      <c r="L7" s="33">
        <v>11618.667114456433</v>
      </c>
      <c r="M7" s="33">
        <v>14873.640267261206</v>
      </c>
      <c r="N7" s="34">
        <f>SUM(B7:M7)</f>
        <v>120675.15291795255</v>
      </c>
      <c r="S7" s="38" t="s">
        <v>119</v>
      </c>
      <c r="T7" s="36">
        <v>18256.492266788002</v>
      </c>
      <c r="U7" s="36">
        <v>17259.238289191999</v>
      </c>
      <c r="V7" s="36">
        <v>15904.74071692</v>
      </c>
      <c r="W7" s="36">
        <v>15021.215412387</v>
      </c>
      <c r="X7" s="36">
        <v>17386.686679644998</v>
      </c>
      <c r="Y7" s="36">
        <v>17607.534813625</v>
      </c>
      <c r="Z7" s="36">
        <v>17084.174631723999</v>
      </c>
      <c r="AA7" s="36">
        <v>18340.381595481929</v>
      </c>
      <c r="AB7" s="36">
        <v>19648.115803371995</v>
      </c>
      <c r="AC7" s="36">
        <v>19253.803364503616</v>
      </c>
      <c r="AD7" s="36">
        <v>17588.537024211</v>
      </c>
      <c r="AE7" s="36">
        <v>19030.701838389999</v>
      </c>
      <c r="AF7" s="49">
        <v>212381.6224362395</v>
      </c>
    </row>
    <row r="8" spans="1:32" ht="15.6">
      <c r="A8" s="38" t="s">
        <v>120</v>
      </c>
      <c r="B8" s="33"/>
      <c r="C8" s="33"/>
      <c r="D8" s="33"/>
      <c r="E8" s="33"/>
      <c r="F8" s="33"/>
      <c r="G8" s="33"/>
      <c r="H8" s="33"/>
      <c r="I8" s="33"/>
      <c r="J8" s="33"/>
      <c r="K8" s="33"/>
      <c r="L8" s="33"/>
      <c r="M8" s="33"/>
      <c r="N8" s="34"/>
      <c r="S8" s="38" t="s">
        <v>120</v>
      </c>
      <c r="T8" s="36"/>
      <c r="U8" s="36"/>
      <c r="V8" s="36"/>
      <c r="W8" s="36"/>
      <c r="X8" s="36"/>
      <c r="Y8" s="36"/>
      <c r="Z8" s="36"/>
      <c r="AA8" s="36"/>
      <c r="AB8" s="36"/>
      <c r="AC8" s="36"/>
      <c r="AD8" s="36"/>
      <c r="AE8" s="36"/>
      <c r="AF8" s="49"/>
    </row>
    <row r="9" spans="1:32">
      <c r="A9" s="36" t="s">
        <v>121</v>
      </c>
      <c r="B9" s="33">
        <v>585.46284790562993</v>
      </c>
      <c r="C9" s="33">
        <v>534.42041881144996</v>
      </c>
      <c r="D9" s="33">
        <v>752.20361302721017</v>
      </c>
      <c r="E9" s="33">
        <v>870.17250029601996</v>
      </c>
      <c r="F9" s="33">
        <v>1119.0659963407561</v>
      </c>
      <c r="G9" s="33">
        <v>1042.47585668648</v>
      </c>
      <c r="H9" s="33">
        <v>1301.8809358859498</v>
      </c>
      <c r="I9" s="33">
        <v>1366.97254160022</v>
      </c>
      <c r="J9" s="33">
        <v>1313.937320660712</v>
      </c>
      <c r="K9" s="33">
        <v>1036.3753581899</v>
      </c>
      <c r="L9" s="33">
        <v>986.57638667555011</v>
      </c>
      <c r="M9" s="33">
        <v>1325.66471873142</v>
      </c>
      <c r="N9" s="34">
        <f t="shared" ref="N9:N19" si="0">SUM(B9:M9)</f>
        <v>12235.208494811297</v>
      </c>
      <c r="S9" s="36" t="s">
        <v>121</v>
      </c>
      <c r="T9" s="36">
        <v>1043.1981700000001</v>
      </c>
      <c r="U9" s="36">
        <v>1045.5622309999999</v>
      </c>
      <c r="V9" s="36">
        <v>1389.0896180000002</v>
      </c>
      <c r="W9" s="36">
        <v>1402.6431790000001</v>
      </c>
      <c r="X9" s="36">
        <v>1695.16956</v>
      </c>
      <c r="Y9" s="36">
        <v>1562.9889140000002</v>
      </c>
      <c r="Z9" s="36">
        <v>1599.1625140000001</v>
      </c>
      <c r="AA9" s="36">
        <v>1581.0865789999998</v>
      </c>
      <c r="AB9" s="36">
        <v>1650.1093820000001</v>
      </c>
      <c r="AC9" s="36">
        <v>1387.688418</v>
      </c>
      <c r="AD9" s="36">
        <v>1248.925475</v>
      </c>
      <c r="AE9" s="36">
        <v>1437.7294790000001</v>
      </c>
      <c r="AF9" s="49">
        <v>17043.353519000004</v>
      </c>
    </row>
    <row r="10" spans="1:32">
      <c r="A10" s="39" t="s">
        <v>122</v>
      </c>
      <c r="B10" s="33">
        <v>47.231402943999996</v>
      </c>
      <c r="C10" s="33">
        <v>0</v>
      </c>
      <c r="D10" s="33">
        <v>0</v>
      </c>
      <c r="E10" s="33">
        <v>1.9800000000000002E-2</v>
      </c>
      <c r="F10" s="33">
        <v>0</v>
      </c>
      <c r="G10" s="33">
        <v>79.510087277800011</v>
      </c>
      <c r="H10" s="33">
        <v>366.14170345452703</v>
      </c>
      <c r="I10" s="33">
        <v>26.440021234</v>
      </c>
      <c r="J10" s="33">
        <v>1.8200000000000001E-2</v>
      </c>
      <c r="K10" s="33">
        <v>0</v>
      </c>
      <c r="L10" s="33">
        <v>0.01</v>
      </c>
      <c r="M10" s="33">
        <v>0</v>
      </c>
      <c r="N10" s="34">
        <f t="shared" si="0"/>
        <v>519.37121491032701</v>
      </c>
      <c r="S10" s="39" t="s">
        <v>122</v>
      </c>
      <c r="T10" s="36">
        <v>73.895883000000012</v>
      </c>
      <c r="U10" s="36">
        <v>0</v>
      </c>
      <c r="V10" s="36">
        <v>0</v>
      </c>
      <c r="W10" s="36">
        <v>3.82E-3</v>
      </c>
      <c r="X10" s="36">
        <v>0</v>
      </c>
      <c r="Y10" s="36">
        <v>153.30026900000001</v>
      </c>
      <c r="Z10" s="36">
        <v>412.17921399999994</v>
      </c>
      <c r="AA10" s="36">
        <v>31.499068000000001</v>
      </c>
      <c r="AB10" s="36">
        <v>3.3639999999999998E-3</v>
      </c>
      <c r="AC10" s="36">
        <v>0</v>
      </c>
      <c r="AD10" s="36">
        <v>9.5100000000000002E-4</v>
      </c>
      <c r="AE10" s="36">
        <v>0</v>
      </c>
      <c r="AF10" s="49">
        <v>670.88256899999999</v>
      </c>
    </row>
    <row r="11" spans="1:32">
      <c r="A11" s="36" t="s">
        <v>123</v>
      </c>
      <c r="B11" s="33">
        <v>22.749425388205701</v>
      </c>
      <c r="C11" s="33">
        <v>24.549800000000001</v>
      </c>
      <c r="D11" s="33">
        <v>25.11057533</v>
      </c>
      <c r="E11" s="33">
        <v>0</v>
      </c>
      <c r="F11" s="33">
        <v>0</v>
      </c>
      <c r="G11" s="33">
        <v>0</v>
      </c>
      <c r="H11" s="33">
        <v>0</v>
      </c>
      <c r="I11" s="33">
        <v>16.295000000000002</v>
      </c>
      <c r="J11" s="33">
        <v>0</v>
      </c>
      <c r="K11" s="33">
        <v>0</v>
      </c>
      <c r="L11" s="33">
        <v>0</v>
      </c>
      <c r="M11" s="33">
        <v>110.68559999999999</v>
      </c>
      <c r="N11" s="34">
        <f t="shared" si="0"/>
        <v>199.39040071820568</v>
      </c>
      <c r="S11" s="36" t="s">
        <v>123</v>
      </c>
      <c r="T11" s="36">
        <v>39.125270999999998</v>
      </c>
      <c r="U11" s="36">
        <v>34.568548</v>
      </c>
      <c r="V11" s="36">
        <v>37.095032000000003</v>
      </c>
      <c r="W11" s="36">
        <v>0</v>
      </c>
      <c r="X11" s="36">
        <v>0</v>
      </c>
      <c r="Y11" s="36">
        <v>0</v>
      </c>
      <c r="Z11" s="36">
        <v>0</v>
      </c>
      <c r="AA11" s="36">
        <v>16.522962</v>
      </c>
      <c r="AB11" s="36">
        <v>0</v>
      </c>
      <c r="AC11" s="36">
        <v>0</v>
      </c>
      <c r="AD11" s="36">
        <v>0</v>
      </c>
      <c r="AE11" s="36">
        <v>109.625373</v>
      </c>
      <c r="AF11" s="49">
        <v>236.937186</v>
      </c>
    </row>
    <row r="12" spans="1:32">
      <c r="A12" s="36" t="s">
        <v>124</v>
      </c>
      <c r="B12" s="33">
        <v>0</v>
      </c>
      <c r="C12" s="33">
        <v>0</v>
      </c>
      <c r="D12" s="33">
        <v>0</v>
      </c>
      <c r="E12" s="33">
        <v>0</v>
      </c>
      <c r="F12" s="33">
        <v>0</v>
      </c>
      <c r="G12" s="33">
        <v>0</v>
      </c>
      <c r="H12" s="33">
        <v>0</v>
      </c>
      <c r="I12" s="33">
        <v>0</v>
      </c>
      <c r="J12" s="33">
        <v>0</v>
      </c>
      <c r="K12" s="33">
        <v>0</v>
      </c>
      <c r="L12" s="33">
        <v>0</v>
      </c>
      <c r="M12" s="33">
        <v>0</v>
      </c>
      <c r="N12" s="34">
        <f t="shared" si="0"/>
        <v>0</v>
      </c>
      <c r="S12" s="36" t="s">
        <v>124</v>
      </c>
      <c r="T12" s="36">
        <v>0</v>
      </c>
      <c r="U12" s="36">
        <v>0</v>
      </c>
      <c r="V12" s="36">
        <v>0</v>
      </c>
      <c r="W12" s="36">
        <v>0</v>
      </c>
      <c r="X12" s="36">
        <v>0</v>
      </c>
      <c r="Y12" s="36">
        <v>0</v>
      </c>
      <c r="Z12" s="36">
        <v>0</v>
      </c>
      <c r="AA12" s="36">
        <v>0</v>
      </c>
      <c r="AB12" s="36">
        <v>0</v>
      </c>
      <c r="AC12" s="36">
        <v>0</v>
      </c>
      <c r="AD12" s="36">
        <v>0</v>
      </c>
      <c r="AE12" s="36">
        <v>0</v>
      </c>
      <c r="AF12" s="49">
        <v>0</v>
      </c>
    </row>
    <row r="13" spans="1:32">
      <c r="A13" s="39" t="s">
        <v>125</v>
      </c>
      <c r="B13" s="33">
        <v>0</v>
      </c>
      <c r="C13" s="33">
        <v>0</v>
      </c>
      <c r="D13" s="33">
        <v>0</v>
      </c>
      <c r="E13" s="33">
        <v>0</v>
      </c>
      <c r="F13" s="33">
        <v>0</v>
      </c>
      <c r="G13" s="33">
        <v>0</v>
      </c>
      <c r="H13" s="33">
        <v>0</v>
      </c>
      <c r="I13" s="33">
        <v>0</v>
      </c>
      <c r="J13" s="33">
        <v>0</v>
      </c>
      <c r="K13" s="33">
        <v>0</v>
      </c>
      <c r="L13" s="33">
        <v>0</v>
      </c>
      <c r="M13" s="33">
        <v>0</v>
      </c>
      <c r="N13" s="34">
        <f t="shared" si="0"/>
        <v>0</v>
      </c>
      <c r="S13" s="39" t="s">
        <v>125</v>
      </c>
      <c r="T13" s="36">
        <v>0</v>
      </c>
      <c r="U13" s="36">
        <v>0</v>
      </c>
      <c r="V13" s="36">
        <v>0</v>
      </c>
      <c r="W13" s="36">
        <v>0</v>
      </c>
      <c r="X13" s="36">
        <v>0</v>
      </c>
      <c r="Y13" s="36">
        <v>0</v>
      </c>
      <c r="Z13" s="36">
        <v>0</v>
      </c>
      <c r="AA13" s="36">
        <v>0</v>
      </c>
      <c r="AB13" s="36">
        <v>0</v>
      </c>
      <c r="AC13" s="36">
        <v>0</v>
      </c>
      <c r="AD13" s="36">
        <v>0</v>
      </c>
      <c r="AE13" s="36">
        <v>0</v>
      </c>
      <c r="AF13" s="49">
        <v>0</v>
      </c>
    </row>
    <row r="14" spans="1:32">
      <c r="A14" s="36" t="s">
        <v>126</v>
      </c>
      <c r="B14" s="33">
        <v>1.4578000000000002</v>
      </c>
      <c r="C14" s="33">
        <v>2.6671999999999998</v>
      </c>
      <c r="D14" s="33">
        <v>0.89670000000000005</v>
      </c>
      <c r="E14" s="33">
        <v>0.65250000000000008</v>
      </c>
      <c r="F14" s="33">
        <v>2.7972999999999999</v>
      </c>
      <c r="G14" s="33">
        <v>2.9341000000000004</v>
      </c>
      <c r="H14" s="33">
        <v>1.4578000000000002</v>
      </c>
      <c r="I14" s="33">
        <v>4.8047000000000004</v>
      </c>
      <c r="J14" s="33">
        <v>4.0992999999999995</v>
      </c>
      <c r="K14" s="33">
        <v>2.3470999999999997</v>
      </c>
      <c r="L14" s="33">
        <v>4.7428999999999988</v>
      </c>
      <c r="M14" s="33">
        <v>5.0015999999999998</v>
      </c>
      <c r="N14" s="34">
        <f t="shared" si="0"/>
        <v>33.859000000000002</v>
      </c>
      <c r="S14" s="36" t="s">
        <v>126</v>
      </c>
      <c r="T14" s="36">
        <v>2.6987319999999997</v>
      </c>
      <c r="U14" s="36">
        <v>3.6624269999999997</v>
      </c>
      <c r="V14" s="36">
        <v>1.302298</v>
      </c>
      <c r="W14" s="36">
        <v>0.969495</v>
      </c>
      <c r="X14" s="36">
        <v>4.1035330000000005</v>
      </c>
      <c r="Y14" s="36">
        <v>5.6611829999999994</v>
      </c>
      <c r="Z14" s="36">
        <v>2.237447</v>
      </c>
      <c r="AA14" s="36">
        <v>5.7908399999999993</v>
      </c>
      <c r="AB14" s="36">
        <v>3.7669569999999997</v>
      </c>
      <c r="AC14" s="36">
        <v>2.8835540000000002</v>
      </c>
      <c r="AD14" s="36">
        <v>5.2925089999999999</v>
      </c>
      <c r="AE14" s="36">
        <v>5.0643850000000006</v>
      </c>
      <c r="AF14" s="49">
        <v>43.43336</v>
      </c>
    </row>
    <row r="15" spans="1:32">
      <c r="A15" s="36" t="s">
        <v>127</v>
      </c>
      <c r="B15" s="33">
        <v>250.628523855</v>
      </c>
      <c r="C15" s="33">
        <v>227.27697354500003</v>
      </c>
      <c r="D15" s="33">
        <v>181.1627</v>
      </c>
      <c r="E15" s="33">
        <v>183.63098363000003</v>
      </c>
      <c r="F15" s="33">
        <v>213.63388144465</v>
      </c>
      <c r="G15" s="33">
        <v>211.96296820402995</v>
      </c>
      <c r="H15" s="33">
        <v>291.10338645173999</v>
      </c>
      <c r="I15" s="33">
        <v>193.51003686000001</v>
      </c>
      <c r="J15" s="33">
        <v>282.64551576899999</v>
      </c>
      <c r="K15" s="33">
        <v>141.57050000000004</v>
      </c>
      <c r="L15" s="33">
        <v>194.5264</v>
      </c>
      <c r="M15" s="33">
        <v>270.33099999999985</v>
      </c>
      <c r="N15" s="34">
        <f t="shared" si="0"/>
        <v>2641.9828697594198</v>
      </c>
      <c r="S15" s="36" t="s">
        <v>127</v>
      </c>
      <c r="T15" s="36">
        <v>289.03063400000002</v>
      </c>
      <c r="U15" s="36">
        <v>252.17208099999993</v>
      </c>
      <c r="V15" s="36">
        <v>208.31148500000003</v>
      </c>
      <c r="W15" s="36">
        <v>208.182154</v>
      </c>
      <c r="X15" s="36">
        <v>247.20005700000004</v>
      </c>
      <c r="Y15" s="36">
        <v>246.88914899999997</v>
      </c>
      <c r="Z15" s="36">
        <v>329.53018300000002</v>
      </c>
      <c r="AA15" s="36">
        <v>231.910021</v>
      </c>
      <c r="AB15" s="36">
        <v>333.91216600000001</v>
      </c>
      <c r="AC15" s="36">
        <v>164.15455799999998</v>
      </c>
      <c r="AD15" s="36">
        <v>230.53268</v>
      </c>
      <c r="AE15" s="36">
        <v>316.51671599999997</v>
      </c>
      <c r="AF15" s="49">
        <v>3058.3418839999999</v>
      </c>
    </row>
    <row r="16" spans="1:32">
      <c r="A16" s="36" t="s">
        <v>128</v>
      </c>
      <c r="B16" s="33">
        <v>308.45352584787724</v>
      </c>
      <c r="C16" s="33">
        <v>238.21460666249999</v>
      </c>
      <c r="D16" s="33">
        <v>241.04344359218797</v>
      </c>
      <c r="E16" s="33">
        <v>422.70234745276503</v>
      </c>
      <c r="F16" s="33">
        <v>304.92125379432076</v>
      </c>
      <c r="G16" s="33">
        <v>188.85616976000003</v>
      </c>
      <c r="H16" s="33">
        <v>372.064452821766</v>
      </c>
      <c r="I16" s="33">
        <v>278.293797907721</v>
      </c>
      <c r="J16" s="33">
        <v>404.62278309084081</v>
      </c>
      <c r="K16" s="33">
        <v>395.21262591844425</v>
      </c>
      <c r="L16" s="33">
        <v>504.83354340416605</v>
      </c>
      <c r="M16" s="33">
        <v>719.86604921310391</v>
      </c>
      <c r="N16" s="34">
        <f t="shared" si="0"/>
        <v>4379.0845994656938</v>
      </c>
      <c r="S16" s="36" t="s">
        <v>128</v>
      </c>
      <c r="T16" s="36">
        <v>774.47343100000001</v>
      </c>
      <c r="U16" s="36">
        <v>584.75109699999996</v>
      </c>
      <c r="V16" s="36">
        <v>554.44054399999993</v>
      </c>
      <c r="W16" s="36">
        <v>944.70112900000004</v>
      </c>
      <c r="X16" s="36">
        <v>697.35920699999997</v>
      </c>
      <c r="Y16" s="36">
        <v>424.71402799999993</v>
      </c>
      <c r="Z16" s="36">
        <v>731.10645499999998</v>
      </c>
      <c r="AA16" s="36">
        <v>564.26350500000001</v>
      </c>
      <c r="AB16" s="36">
        <v>882.98170099999993</v>
      </c>
      <c r="AC16" s="36">
        <v>817.63115499999992</v>
      </c>
      <c r="AD16" s="36">
        <v>947.80375199999992</v>
      </c>
      <c r="AE16" s="36">
        <v>1056.2381800000001</v>
      </c>
      <c r="AF16" s="49">
        <v>8980.4641839999986</v>
      </c>
    </row>
    <row r="17" spans="1:32">
      <c r="A17" s="36" t="s">
        <v>129</v>
      </c>
      <c r="B17" s="33">
        <v>113.42622700999999</v>
      </c>
      <c r="C17" s="33">
        <v>92.8553</v>
      </c>
      <c r="D17" s="33">
        <v>73.087900000000005</v>
      </c>
      <c r="E17" s="33">
        <v>54.603099999999998</v>
      </c>
      <c r="F17" s="33">
        <v>40.951400000000007</v>
      </c>
      <c r="G17" s="33">
        <v>55.112400000000001</v>
      </c>
      <c r="H17" s="33">
        <v>70.02239999999999</v>
      </c>
      <c r="I17" s="33">
        <v>85.317999999999998</v>
      </c>
      <c r="J17" s="33">
        <v>111.2698</v>
      </c>
      <c r="K17" s="33">
        <v>99.260900000000007</v>
      </c>
      <c r="L17" s="33">
        <v>99.199299999999994</v>
      </c>
      <c r="M17" s="33">
        <v>133.45599999999999</v>
      </c>
      <c r="N17" s="34">
        <f t="shared" si="0"/>
        <v>1028.5627270099999</v>
      </c>
      <c r="S17" s="36" t="s">
        <v>129</v>
      </c>
      <c r="T17" s="36">
        <v>301.67703200000005</v>
      </c>
      <c r="U17" s="36">
        <v>258.42517199999998</v>
      </c>
      <c r="V17" s="36">
        <v>197.71462600000001</v>
      </c>
      <c r="W17" s="36">
        <v>155.43947</v>
      </c>
      <c r="X17" s="36">
        <v>111.52384499999999</v>
      </c>
      <c r="Y17" s="36">
        <v>153.122544</v>
      </c>
      <c r="Z17" s="36">
        <v>196.17059999999998</v>
      </c>
      <c r="AA17" s="36">
        <v>191.19645700000001</v>
      </c>
      <c r="AB17" s="36">
        <v>291.14119399999998</v>
      </c>
      <c r="AC17" s="36">
        <v>238.47262900000001</v>
      </c>
      <c r="AD17" s="36">
        <v>219.43149100000002</v>
      </c>
      <c r="AE17" s="36">
        <v>266.21151400000002</v>
      </c>
      <c r="AF17" s="49">
        <v>2580.526574</v>
      </c>
    </row>
    <row r="18" spans="1:32">
      <c r="A18" s="36" t="s">
        <v>130</v>
      </c>
      <c r="B18" s="33">
        <v>8.3743999999999996</v>
      </c>
      <c r="C18" s="33">
        <v>47.425000000000004</v>
      </c>
      <c r="D18" s="33">
        <v>47.879300000000001</v>
      </c>
      <c r="E18" s="33">
        <v>83.002400000000009</v>
      </c>
      <c r="F18" s="33">
        <v>40.435900000000004</v>
      </c>
      <c r="G18" s="33">
        <v>49.0289</v>
      </c>
      <c r="H18" s="33">
        <v>79.538999999999987</v>
      </c>
      <c r="I18" s="33">
        <v>96.298299999999998</v>
      </c>
      <c r="J18" s="33">
        <v>235.62130000000002</v>
      </c>
      <c r="K18" s="33">
        <v>198.65870000000001</v>
      </c>
      <c r="L18" s="33">
        <v>115.4639</v>
      </c>
      <c r="M18" s="33">
        <v>95.473799999999997</v>
      </c>
      <c r="N18" s="34">
        <f t="shared" si="0"/>
        <v>1097.2009</v>
      </c>
      <c r="S18" s="36" t="s">
        <v>130</v>
      </c>
      <c r="T18" s="36">
        <v>27.76</v>
      </c>
      <c r="U18" s="36">
        <v>283.35595499999999</v>
      </c>
      <c r="V18" s="36">
        <v>255.02169600000002</v>
      </c>
      <c r="W18" s="36">
        <v>226.96276</v>
      </c>
      <c r="X18" s="36">
        <v>78.001199999999997</v>
      </c>
      <c r="Y18" s="36">
        <v>211.25116699999998</v>
      </c>
      <c r="Z18" s="36">
        <v>315.18924900000002</v>
      </c>
      <c r="AA18" s="36">
        <v>300.11632899999995</v>
      </c>
      <c r="AB18" s="36">
        <v>974.59952199999998</v>
      </c>
      <c r="AC18" s="36">
        <v>707.26728899999989</v>
      </c>
      <c r="AD18" s="36">
        <v>456.155395</v>
      </c>
      <c r="AE18" s="36">
        <v>377.68355299999996</v>
      </c>
      <c r="AF18" s="49">
        <v>4213.3641149999994</v>
      </c>
    </row>
    <row r="19" spans="1:32">
      <c r="A19" s="36" t="s">
        <v>131</v>
      </c>
      <c r="B19" s="33">
        <v>130.98582683812003</v>
      </c>
      <c r="C19" s="33">
        <v>93.006300338370011</v>
      </c>
      <c r="D19" s="33">
        <v>112.34137936000002</v>
      </c>
      <c r="E19" s="33">
        <v>176.26164956855996</v>
      </c>
      <c r="F19" s="33">
        <v>127.59417384</v>
      </c>
      <c r="G19" s="33">
        <v>256.29260891000001</v>
      </c>
      <c r="H19" s="33">
        <v>105.85932870999999</v>
      </c>
      <c r="I19" s="33">
        <v>79.381389900000016</v>
      </c>
      <c r="J19" s="33">
        <v>125.64770497424999</v>
      </c>
      <c r="K19" s="33">
        <v>149.95098314299997</v>
      </c>
      <c r="L19" s="33">
        <v>75.7628583857</v>
      </c>
      <c r="M19" s="33">
        <v>87.838826528159998</v>
      </c>
      <c r="N19" s="34">
        <f t="shared" si="0"/>
        <v>1520.9230304961602</v>
      </c>
      <c r="S19" s="36" t="s">
        <v>131</v>
      </c>
      <c r="T19" s="36">
        <v>201.97405800000001</v>
      </c>
      <c r="U19" s="36">
        <v>124.40745799999999</v>
      </c>
      <c r="V19" s="36">
        <v>151.942949</v>
      </c>
      <c r="W19" s="36">
        <v>286.68186700000001</v>
      </c>
      <c r="X19" s="36">
        <v>208.80986199999998</v>
      </c>
      <c r="Y19" s="36">
        <v>419.654405</v>
      </c>
      <c r="Z19" s="36">
        <v>133.87881400000003</v>
      </c>
      <c r="AA19" s="36">
        <v>95.284335999999996</v>
      </c>
      <c r="AB19" s="36">
        <v>176.32144099999999</v>
      </c>
      <c r="AC19" s="36">
        <v>200.421358</v>
      </c>
      <c r="AD19" s="36">
        <v>89.766698000000019</v>
      </c>
      <c r="AE19" s="36">
        <v>100.23470899999998</v>
      </c>
      <c r="AF19" s="49">
        <v>2189.3779549999999</v>
      </c>
    </row>
    <row r="20" spans="1:32" ht="15.6">
      <c r="A20" s="43" t="s">
        <v>132</v>
      </c>
      <c r="B20" s="35">
        <f t="shared" ref="B20:N20" si="1">SUM(B9:B19)</f>
        <v>1468.7699797888331</v>
      </c>
      <c r="C20" s="35">
        <f t="shared" si="1"/>
        <v>1260.4155993573199</v>
      </c>
      <c r="D20" s="35">
        <f t="shared" si="1"/>
        <v>1433.7256113093981</v>
      </c>
      <c r="E20" s="35">
        <f t="shared" si="1"/>
        <v>1791.0452809473452</v>
      </c>
      <c r="F20" s="35">
        <f t="shared" si="1"/>
        <v>1849.3999054197268</v>
      </c>
      <c r="G20" s="35">
        <f t="shared" si="1"/>
        <v>1886.1730908383101</v>
      </c>
      <c r="H20" s="35">
        <f t="shared" si="1"/>
        <v>2588.0690073239825</v>
      </c>
      <c r="I20" s="35">
        <f t="shared" si="1"/>
        <v>2147.3137875019411</v>
      </c>
      <c r="J20" s="35">
        <f t="shared" si="1"/>
        <v>2477.8619244948022</v>
      </c>
      <c r="K20" s="35">
        <f t="shared" si="1"/>
        <v>2023.3761672513442</v>
      </c>
      <c r="L20" s="35">
        <f t="shared" si="1"/>
        <v>1981.1152884654159</v>
      </c>
      <c r="M20" s="35">
        <f t="shared" si="1"/>
        <v>2748.317594472684</v>
      </c>
      <c r="N20" s="35">
        <f t="shared" si="1"/>
        <v>23655.583237171104</v>
      </c>
      <c r="S20" s="43" t="s">
        <v>132</v>
      </c>
      <c r="T20" s="50">
        <v>2753.8332110000001</v>
      </c>
      <c r="U20" s="50">
        <v>2586.9049689999997</v>
      </c>
      <c r="V20" s="50">
        <v>2794.9182479999999</v>
      </c>
      <c r="W20" s="50">
        <v>3225.5838739999999</v>
      </c>
      <c r="X20" s="50">
        <v>3042.1672640000006</v>
      </c>
      <c r="Y20" s="50">
        <v>3177.5816589999995</v>
      </c>
      <c r="Z20" s="50">
        <v>3719.4544760000003</v>
      </c>
      <c r="AA20" s="50">
        <v>3017.6700969999997</v>
      </c>
      <c r="AB20" s="50">
        <v>4312.8357269999997</v>
      </c>
      <c r="AC20" s="50">
        <v>3518.5189609999998</v>
      </c>
      <c r="AD20" s="50">
        <v>3197.9089509999999</v>
      </c>
      <c r="AE20" s="50">
        <v>3669.3039090000002</v>
      </c>
      <c r="AF20" s="50">
        <v>39016.681345999998</v>
      </c>
    </row>
    <row r="21" spans="1:32" ht="15.6">
      <c r="A21" s="40" t="s">
        <v>133</v>
      </c>
      <c r="B21" s="35">
        <f t="shared" ref="B21:G21" si="2">+B20+B7</f>
        <v>10023.894284955761</v>
      </c>
      <c r="C21" s="35">
        <f t="shared" si="2"/>
        <v>9522.8747327931651</v>
      </c>
      <c r="D21" s="35">
        <f t="shared" si="2"/>
        <v>9722.3895156962244</v>
      </c>
      <c r="E21" s="35">
        <f t="shared" si="2"/>
        <v>9766.6029570411665</v>
      </c>
      <c r="F21" s="35">
        <f t="shared" si="2"/>
        <v>10924.436217984907</v>
      </c>
      <c r="G21" s="35">
        <f t="shared" si="2"/>
        <v>11226.263818972271</v>
      </c>
      <c r="H21" s="35">
        <f t="shared" ref="H21:N21" si="3">+H7+H20</f>
        <v>12224.978796509669</v>
      </c>
      <c r="I21" s="35">
        <f t="shared" si="3"/>
        <v>12735.814664917227</v>
      </c>
      <c r="J21" s="35">
        <f t="shared" si="3"/>
        <v>13364.9512159365</v>
      </c>
      <c r="K21" s="35">
        <f t="shared" si="3"/>
        <v>13596.789685661035</v>
      </c>
      <c r="L21" s="35">
        <f t="shared" si="3"/>
        <v>13599.78240292185</v>
      </c>
      <c r="M21" s="35">
        <f t="shared" si="3"/>
        <v>17621.957861733888</v>
      </c>
      <c r="N21" s="35">
        <f t="shared" si="3"/>
        <v>144330.73615512365</v>
      </c>
    </row>
    <row r="22" spans="1:32" ht="15.6">
      <c r="A22" s="41" t="s">
        <v>134</v>
      </c>
      <c r="B22" s="33"/>
      <c r="C22" s="33"/>
      <c r="D22" s="33"/>
      <c r="E22" s="33"/>
      <c r="F22" s="33"/>
      <c r="G22" s="33"/>
      <c r="H22" s="33"/>
      <c r="I22" s="33"/>
      <c r="J22" s="33"/>
      <c r="K22" s="33"/>
      <c r="L22" s="33"/>
      <c r="M22" s="33"/>
      <c r="N22" s="34"/>
    </row>
    <row r="23" spans="1:32">
      <c r="A23" s="44" t="s">
        <v>121</v>
      </c>
      <c r="B23" s="33">
        <v>31.369760054054051</v>
      </c>
      <c r="C23" s="33">
        <v>34.0250765271105</v>
      </c>
      <c r="D23" s="33">
        <v>23.273816018704078</v>
      </c>
      <c r="E23" s="33">
        <v>21.951973734134938</v>
      </c>
      <c r="F23" s="33">
        <v>33.032529881616547</v>
      </c>
      <c r="G23" s="33">
        <v>35.910804585657914</v>
      </c>
      <c r="H23" s="33">
        <v>35.173918899204239</v>
      </c>
      <c r="I23" s="33">
        <v>43.352093793103442</v>
      </c>
      <c r="J23" s="33">
        <v>50.08529040169693</v>
      </c>
      <c r="K23" s="33">
        <v>46.66527175307322</v>
      </c>
      <c r="L23" s="33">
        <v>40.359463997335105</v>
      </c>
      <c r="M23" s="33">
        <v>34.934265980327865</v>
      </c>
      <c r="N23" s="34">
        <f t="shared" ref="N23:N34" si="4">SUM(B23:M23)</f>
        <v>430.13426562601887</v>
      </c>
    </row>
    <row r="24" spans="1:32">
      <c r="A24" s="45" t="s">
        <v>135</v>
      </c>
      <c r="B24" s="33">
        <v>590.56355487615565</v>
      </c>
      <c r="C24" s="33">
        <v>889.38228540214789</v>
      </c>
      <c r="D24" s="33">
        <v>796.46657897237287</v>
      </c>
      <c r="E24" s="33">
        <v>736.00282521362442</v>
      </c>
      <c r="F24" s="33">
        <v>634.41226673892265</v>
      </c>
      <c r="G24" s="33">
        <v>629.91608877754823</v>
      </c>
      <c r="H24" s="33">
        <v>837.63566018073448</v>
      </c>
      <c r="I24" s="33">
        <v>829.57402291948608</v>
      </c>
      <c r="J24" s="33">
        <v>1059.4892225122562</v>
      </c>
      <c r="K24" s="33">
        <v>945.43756257687392</v>
      </c>
      <c r="L24" s="33">
        <v>1156.7953373234409</v>
      </c>
      <c r="M24" s="33">
        <v>1773.3529301838096</v>
      </c>
      <c r="N24" s="34">
        <f t="shared" si="4"/>
        <v>10879.028335677373</v>
      </c>
    </row>
    <row r="25" spans="1:32">
      <c r="A25" s="44" t="s">
        <v>136</v>
      </c>
      <c r="B25" s="33">
        <v>260.81947774827501</v>
      </c>
      <c r="C25" s="33">
        <v>299.07120995999998</v>
      </c>
      <c r="D25" s="33">
        <v>388.28675734550097</v>
      </c>
      <c r="E25" s="33">
        <v>322.99026397985506</v>
      </c>
      <c r="F25" s="33">
        <v>415.326092305808</v>
      </c>
      <c r="G25" s="33">
        <v>442.23012029434005</v>
      </c>
      <c r="H25" s="33">
        <v>404.62138557962902</v>
      </c>
      <c r="I25" s="33">
        <v>456.36267804362296</v>
      </c>
      <c r="J25" s="33">
        <v>459.47868141345896</v>
      </c>
      <c r="K25" s="33">
        <v>386.23964906568403</v>
      </c>
      <c r="L25" s="33">
        <v>370.63763435414154</v>
      </c>
      <c r="M25" s="33">
        <v>777.82980260000011</v>
      </c>
      <c r="N25" s="34">
        <f t="shared" si="4"/>
        <v>4983.8937526903164</v>
      </c>
    </row>
    <row r="26" spans="1:32">
      <c r="A26" s="44" t="s">
        <v>137</v>
      </c>
      <c r="B26" s="33">
        <v>140.64305642054055</v>
      </c>
      <c r="C26" s="33">
        <v>232.41715335470829</v>
      </c>
      <c r="D26" s="33">
        <v>290.8375180682699</v>
      </c>
      <c r="E26" s="33">
        <v>204.18299277610808</v>
      </c>
      <c r="F26" s="33">
        <v>187.64143115672334</v>
      </c>
      <c r="G26" s="33">
        <v>182.90237140079603</v>
      </c>
      <c r="H26" s="33">
        <v>325.36141313737403</v>
      </c>
      <c r="I26" s="33">
        <v>389.43515132774536</v>
      </c>
      <c r="J26" s="33">
        <v>376.85216841899512</v>
      </c>
      <c r="K26" s="33">
        <v>338.2721471971139</v>
      </c>
      <c r="L26" s="33">
        <v>350.02464480205197</v>
      </c>
      <c r="M26" s="33">
        <v>642.12584623688531</v>
      </c>
      <c r="N26" s="34">
        <f t="shared" si="4"/>
        <v>3660.6958942973124</v>
      </c>
    </row>
    <row r="27" spans="1:32">
      <c r="A27" s="39" t="s">
        <v>125</v>
      </c>
      <c r="B27" s="33">
        <v>0.81241721621621621</v>
      </c>
      <c r="C27" s="33">
        <v>0.80977309540150999</v>
      </c>
      <c r="D27" s="33">
        <v>1.179348710754843</v>
      </c>
      <c r="E27" s="33">
        <v>0.76107987975951907</v>
      </c>
      <c r="F27" s="33">
        <v>0.4486686760103416</v>
      </c>
      <c r="G27" s="33">
        <v>0.72629555041502247</v>
      </c>
      <c r="H27" s="33">
        <v>0.72602790450928367</v>
      </c>
      <c r="I27" s="33">
        <v>1.0645081432360741</v>
      </c>
      <c r="J27" s="33">
        <v>0.98189944319236366</v>
      </c>
      <c r="K27" s="33">
        <v>0.9097174772848744</v>
      </c>
      <c r="L27" s="33">
        <v>0.8874547901399068</v>
      </c>
      <c r="M27" s="33">
        <v>0.97998613770491816</v>
      </c>
      <c r="N27" s="34">
        <f t="shared" si="4"/>
        <v>10.287177024624874</v>
      </c>
    </row>
    <row r="28" spans="1:32">
      <c r="A28" s="36" t="s">
        <v>126</v>
      </c>
      <c r="B28" s="33">
        <v>967.51235529390453</v>
      </c>
      <c r="C28" s="33">
        <v>1616.330930631216</v>
      </c>
      <c r="D28" s="33">
        <v>1666.9479984543759</v>
      </c>
      <c r="E28" s="33">
        <v>1349.7338356598543</v>
      </c>
      <c r="F28" s="33">
        <v>1481.3026024430187</v>
      </c>
      <c r="G28" s="33">
        <v>1714.600808293053</v>
      </c>
      <c r="H28" s="33">
        <v>2039.4359522224643</v>
      </c>
      <c r="I28" s="33">
        <v>1899.4924024184611</v>
      </c>
      <c r="J28" s="33">
        <v>1970.5240515404694</v>
      </c>
      <c r="K28" s="33">
        <v>1904.0331047646766</v>
      </c>
      <c r="L28" s="33">
        <v>1991.8067637540496</v>
      </c>
      <c r="M28" s="33">
        <v>3486.4778858757609</v>
      </c>
      <c r="N28" s="34">
        <f t="shared" si="4"/>
        <v>22088.198691351299</v>
      </c>
    </row>
    <row r="29" spans="1:32">
      <c r="A29" s="36" t="s">
        <v>138</v>
      </c>
      <c r="B29" s="33">
        <v>0</v>
      </c>
      <c r="C29" s="33">
        <v>0</v>
      </c>
      <c r="D29" s="33">
        <v>0</v>
      </c>
      <c r="E29" s="33">
        <v>0</v>
      </c>
      <c r="F29" s="33">
        <v>0</v>
      </c>
      <c r="G29" s="33">
        <v>0</v>
      </c>
      <c r="H29" s="33">
        <v>0</v>
      </c>
      <c r="I29" s="33">
        <v>0</v>
      </c>
      <c r="J29" s="33">
        <v>1.5035354214276113E-2</v>
      </c>
      <c r="K29" s="33">
        <v>1.4626600853788689E-2</v>
      </c>
      <c r="L29" s="33">
        <v>0</v>
      </c>
      <c r="M29" s="33">
        <v>0</v>
      </c>
      <c r="N29" s="34">
        <f t="shared" si="4"/>
        <v>2.9661955068064801E-2</v>
      </c>
    </row>
    <row r="30" spans="1:32">
      <c r="A30" s="36" t="s">
        <v>139</v>
      </c>
      <c r="B30" s="33">
        <v>0.4543593941874744</v>
      </c>
      <c r="C30" s="33">
        <v>0.10823400465817236</v>
      </c>
      <c r="D30" s="33">
        <v>0.80326116011761561</v>
      </c>
      <c r="E30" s="33">
        <v>0.41750570546382071</v>
      </c>
      <c r="F30" s="33">
        <v>1.0609756097560974</v>
      </c>
      <c r="G30" s="33">
        <v>0.73558914002942355</v>
      </c>
      <c r="H30" s="33">
        <v>0.65381504448638439</v>
      </c>
      <c r="I30" s="33">
        <v>0.76135608978616021</v>
      </c>
      <c r="J30" s="33">
        <v>2.2476139266030377</v>
      </c>
      <c r="K30" s="33">
        <v>0.80576307363927435</v>
      </c>
      <c r="L30" s="33">
        <v>4.6281587508132729</v>
      </c>
      <c r="M30" s="33">
        <v>2.59144063060686</v>
      </c>
      <c r="N30" s="34">
        <f t="shared" si="4"/>
        <v>15.268072530147593</v>
      </c>
    </row>
    <row r="31" spans="1:32">
      <c r="A31" s="36" t="s">
        <v>128</v>
      </c>
      <c r="B31" s="33">
        <v>38.86</v>
      </c>
      <c r="C31" s="33">
        <v>104.39220815759001</v>
      </c>
      <c r="D31" s="33">
        <v>88.539541824118004</v>
      </c>
      <c r="E31" s="33">
        <v>142.92156074935201</v>
      </c>
      <c r="F31" s="33">
        <v>78.999754730679996</v>
      </c>
      <c r="G31" s="33">
        <v>68.355738139911992</v>
      </c>
      <c r="H31" s="33">
        <v>60.193781918948005</v>
      </c>
      <c r="I31" s="33">
        <v>35.447699647770129</v>
      </c>
      <c r="J31" s="33">
        <v>64.187314720821732</v>
      </c>
      <c r="K31" s="33">
        <v>82.306402656508936</v>
      </c>
      <c r="L31" s="33">
        <v>53.172222697189994</v>
      </c>
      <c r="M31" s="33">
        <v>72.951309895121994</v>
      </c>
      <c r="N31" s="34">
        <f t="shared" si="4"/>
        <v>890.32753513801288</v>
      </c>
    </row>
    <row r="32" spans="1:32">
      <c r="A32" s="36" t="s">
        <v>129</v>
      </c>
      <c r="B32" s="33">
        <v>9.7150034111065611E-2</v>
      </c>
      <c r="C32" s="33">
        <v>0</v>
      </c>
      <c r="D32" s="33">
        <v>0</v>
      </c>
      <c r="E32" s="33">
        <v>0</v>
      </c>
      <c r="F32" s="33">
        <v>0</v>
      </c>
      <c r="G32" s="33">
        <v>1.1553909455664038</v>
      </c>
      <c r="H32" s="33">
        <v>2.4955764626583981</v>
      </c>
      <c r="I32" s="33">
        <v>0</v>
      </c>
      <c r="J32" s="33">
        <v>0</v>
      </c>
      <c r="K32" s="33">
        <v>0</v>
      </c>
      <c r="L32" s="33">
        <v>0</v>
      </c>
      <c r="M32" s="33">
        <v>0</v>
      </c>
      <c r="N32" s="34">
        <f t="shared" si="4"/>
        <v>3.7481174423358672</v>
      </c>
    </row>
    <row r="33" spans="1:14">
      <c r="A33" s="36" t="s">
        <v>140</v>
      </c>
      <c r="B33" s="33">
        <v>0.35438199999999997</v>
      </c>
      <c r="C33" s="33">
        <v>5.4987070499657772E-2</v>
      </c>
      <c r="D33" s="33">
        <v>0.11014475847750863</v>
      </c>
      <c r="E33" s="33">
        <v>8.6207564266304354E-2</v>
      </c>
      <c r="F33" s="33">
        <v>19.965745184850139</v>
      </c>
      <c r="G33" s="33">
        <v>21.485551823391003</v>
      </c>
      <c r="H33" s="33">
        <v>25.509207490600001</v>
      </c>
      <c r="I33" s="33">
        <v>0</v>
      </c>
      <c r="J33" s="33">
        <v>5.5307756603773579E-2</v>
      </c>
      <c r="K33" s="33">
        <v>0</v>
      </c>
      <c r="L33" s="33">
        <v>4.47</v>
      </c>
      <c r="M33" s="33">
        <v>2.307525</v>
      </c>
      <c r="N33" s="34">
        <f t="shared" si="4"/>
        <v>74.399058648688381</v>
      </c>
    </row>
    <row r="34" spans="1:14">
      <c r="A34" s="36" t="s">
        <v>141</v>
      </c>
      <c r="B34" s="36">
        <v>135.92305882502399</v>
      </c>
      <c r="C34" s="36">
        <v>152.16899657034025</v>
      </c>
      <c r="D34" s="36">
        <v>131.63015146261435</v>
      </c>
      <c r="E34" s="36">
        <v>145.889767705813</v>
      </c>
      <c r="F34" s="36">
        <v>54.675045337830539</v>
      </c>
      <c r="G34" s="36">
        <v>77.097868457196995</v>
      </c>
      <c r="H34" s="36">
        <v>111.25210450731825</v>
      </c>
      <c r="I34" s="36">
        <v>78.941561492244531</v>
      </c>
      <c r="J34" s="36">
        <v>98.777330587272843</v>
      </c>
      <c r="K34" s="36">
        <v>142.21592729635</v>
      </c>
      <c r="L34" s="36">
        <v>113.64824440564199</v>
      </c>
      <c r="M34" s="36">
        <v>159.83910310257497</v>
      </c>
      <c r="N34" s="34">
        <f t="shared" si="4"/>
        <v>1402.0591597502214</v>
      </c>
    </row>
    <row r="35" spans="1:14" ht="15.6">
      <c r="A35" s="42" t="s">
        <v>142</v>
      </c>
      <c r="B35" s="35">
        <f t="shared" ref="B35:N35" si="5">SUM(B23:B34)</f>
        <v>2167.4095718624685</v>
      </c>
      <c r="C35" s="35">
        <f t="shared" si="5"/>
        <v>3328.7608547736722</v>
      </c>
      <c r="D35" s="35">
        <f t="shared" si="5"/>
        <v>3388.0751167753056</v>
      </c>
      <c r="E35" s="35">
        <f t="shared" si="5"/>
        <v>2924.9380129682313</v>
      </c>
      <c r="F35" s="35">
        <f t="shared" si="5"/>
        <v>2906.8651120652157</v>
      </c>
      <c r="G35" s="35">
        <f t="shared" si="5"/>
        <v>3175.1166274079055</v>
      </c>
      <c r="H35" s="35">
        <f t="shared" si="5"/>
        <v>3843.0588433479261</v>
      </c>
      <c r="I35" s="35">
        <f t="shared" si="5"/>
        <v>3734.431473875456</v>
      </c>
      <c r="J35" s="35">
        <f t="shared" si="5"/>
        <v>4082.6939160755851</v>
      </c>
      <c r="K35" s="35">
        <f t="shared" si="5"/>
        <v>3846.9001724620584</v>
      </c>
      <c r="L35" s="35">
        <f t="shared" si="5"/>
        <v>4086.4299248748039</v>
      </c>
      <c r="M35" s="35">
        <f t="shared" si="5"/>
        <v>6953.3900956427924</v>
      </c>
      <c r="N35" s="35">
        <f t="shared" si="5"/>
        <v>44438.069722131419</v>
      </c>
    </row>
    <row r="36" spans="1:14" ht="15.6">
      <c r="A36" s="40" t="s">
        <v>143</v>
      </c>
      <c r="B36" s="35">
        <f t="shared" ref="B36:N36" si="6">+B21-B35</f>
        <v>7856.4847130932922</v>
      </c>
      <c r="C36" s="35">
        <f t="shared" si="6"/>
        <v>6194.1138780194924</v>
      </c>
      <c r="D36" s="35">
        <f t="shared" si="6"/>
        <v>6334.3143989209184</v>
      </c>
      <c r="E36" s="35">
        <f t="shared" si="6"/>
        <v>6841.6649440729352</v>
      </c>
      <c r="F36" s="35">
        <f t="shared" si="6"/>
        <v>8017.571105919691</v>
      </c>
      <c r="G36" s="35">
        <f t="shared" si="6"/>
        <v>8051.1471915643651</v>
      </c>
      <c r="H36" s="35">
        <f t="shared" si="6"/>
        <v>8381.9199531617433</v>
      </c>
      <c r="I36" s="35">
        <f t="shared" si="6"/>
        <v>9001.3831910417703</v>
      </c>
      <c r="J36" s="35">
        <f t="shared" si="6"/>
        <v>9282.2572998609157</v>
      </c>
      <c r="K36" s="35">
        <f t="shared" si="6"/>
        <v>9749.8895131989775</v>
      </c>
      <c r="L36" s="35">
        <f t="shared" si="6"/>
        <v>9513.352478047047</v>
      </c>
      <c r="M36" s="35">
        <f t="shared" si="6"/>
        <v>10668.567766091095</v>
      </c>
      <c r="N36" s="35">
        <f t="shared" si="6"/>
        <v>99892.666432992235</v>
      </c>
    </row>
  </sheetData>
  <mergeCells count="4">
    <mergeCell ref="A3:N3"/>
    <mergeCell ref="A4:N4"/>
    <mergeCell ref="S4:AF4"/>
    <mergeCell ref="S2:AF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B1262-56A4-46AD-8B15-733CA234E0E4}">
  <dimension ref="A1:AE36"/>
  <sheetViews>
    <sheetView topLeftCell="A4" workbookViewId="0">
      <selection activeCell="P16" sqref="P16"/>
    </sheetView>
  </sheetViews>
  <sheetFormatPr defaultRowHeight="14.4"/>
  <cols>
    <col min="1" max="1" width="30.6640625" bestFit="1" customWidth="1"/>
    <col min="2" max="2" width="9" bestFit="1" customWidth="1"/>
    <col min="3" max="3" width="7" bestFit="1" customWidth="1"/>
    <col min="4" max="4" width="7.77734375" bestFit="1" customWidth="1"/>
    <col min="5" max="5" width="7.5546875" bestFit="1" customWidth="1"/>
    <col min="6" max="6" width="11.6640625" bestFit="1" customWidth="1"/>
    <col min="7" max="7" width="17.21875" bestFit="1" customWidth="1"/>
    <col min="8" max="8" width="14" bestFit="1" customWidth="1"/>
    <col min="9" max="9" width="16.33203125" bestFit="1" customWidth="1"/>
    <col min="10" max="10" width="16.109375" bestFit="1" customWidth="1"/>
    <col min="11" max="11" width="13.33203125" bestFit="1" customWidth="1"/>
    <col min="12" max="12" width="15.33203125" bestFit="1" customWidth="1"/>
    <col min="13" max="13" width="11.109375" bestFit="1" customWidth="1"/>
    <col min="14" max="14" width="9.77734375" bestFit="1" customWidth="1"/>
    <col min="18" max="18" width="22.6640625" bestFit="1" customWidth="1"/>
    <col min="19" max="19" width="9" bestFit="1" customWidth="1"/>
    <col min="20" max="20" width="7" bestFit="1" customWidth="1"/>
    <col min="21" max="21" width="7.77734375" bestFit="1" customWidth="1"/>
    <col min="22" max="22" width="7.5546875" bestFit="1" customWidth="1"/>
    <col min="23" max="23" width="11.6640625" bestFit="1" customWidth="1"/>
    <col min="24" max="24" width="17.21875" bestFit="1" customWidth="1"/>
    <col min="25" max="25" width="14" bestFit="1" customWidth="1"/>
    <col min="26" max="26" width="16.33203125" bestFit="1" customWidth="1"/>
    <col min="27" max="27" width="16.109375" bestFit="1" customWidth="1"/>
    <col min="28" max="28" width="13.33203125" bestFit="1" customWidth="1"/>
    <col min="29" max="29" width="15.33203125" bestFit="1" customWidth="1"/>
    <col min="30" max="30" width="11.109375" bestFit="1" customWidth="1"/>
    <col min="31" max="31" width="9.77734375" bestFit="1" customWidth="1"/>
  </cols>
  <sheetData>
    <row r="1" spans="1:31" ht="18">
      <c r="A1" s="27" t="s">
        <v>146</v>
      </c>
      <c r="B1" s="28"/>
      <c r="C1" s="29"/>
      <c r="D1" s="29"/>
      <c r="E1" s="29"/>
      <c r="F1" s="29"/>
      <c r="G1" s="29"/>
      <c r="H1" s="29"/>
      <c r="I1" s="29"/>
      <c r="J1" s="29"/>
      <c r="K1" s="29"/>
      <c r="L1" s="29"/>
      <c r="M1" s="29"/>
      <c r="N1" s="29"/>
      <c r="R1" s="27" t="s">
        <v>146</v>
      </c>
      <c r="S1" s="28"/>
      <c r="T1" s="29"/>
      <c r="U1" s="29"/>
      <c r="V1" s="29"/>
      <c r="W1" s="29"/>
      <c r="X1" s="29"/>
      <c r="Y1" s="29"/>
      <c r="Z1" s="29"/>
      <c r="AA1" s="29"/>
      <c r="AB1" s="29"/>
      <c r="AC1" s="29"/>
      <c r="AD1" s="29"/>
      <c r="AE1" s="29"/>
    </row>
    <row r="2" spans="1:31" ht="18">
      <c r="A2" s="27"/>
      <c r="B2" s="28"/>
      <c r="C2" s="29"/>
      <c r="D2" s="29"/>
      <c r="E2" s="29"/>
      <c r="F2" s="29"/>
      <c r="G2" s="29"/>
      <c r="H2" s="29"/>
      <c r="I2" s="29"/>
      <c r="J2" s="29"/>
      <c r="K2" s="29"/>
      <c r="L2" s="29"/>
      <c r="M2" s="29"/>
      <c r="N2" s="29"/>
      <c r="R2" s="92" t="s">
        <v>147</v>
      </c>
      <c r="S2" s="92"/>
      <c r="T2" s="92"/>
      <c r="U2" s="92"/>
      <c r="V2" s="92"/>
      <c r="W2" s="92"/>
      <c r="X2" s="92"/>
      <c r="Y2" s="92"/>
      <c r="Z2" s="92"/>
      <c r="AA2" s="92"/>
      <c r="AB2" s="92"/>
      <c r="AC2" s="92"/>
      <c r="AD2" s="92"/>
      <c r="AE2" s="92"/>
    </row>
    <row r="3" spans="1:31" ht="17.399999999999999">
      <c r="A3" s="89" t="s">
        <v>145</v>
      </c>
      <c r="B3" s="89"/>
      <c r="C3" s="89"/>
      <c r="D3" s="89"/>
      <c r="E3" s="89"/>
      <c r="F3" s="89"/>
      <c r="G3" s="89"/>
      <c r="H3" s="89"/>
      <c r="I3" s="89"/>
      <c r="J3" s="89"/>
      <c r="K3" s="89"/>
      <c r="L3" s="89"/>
      <c r="M3" s="89"/>
      <c r="N3" s="89"/>
      <c r="R3" s="91" t="s">
        <v>103</v>
      </c>
      <c r="S3" s="91"/>
      <c r="T3" s="91"/>
      <c r="U3" s="91"/>
      <c r="V3" s="91"/>
      <c r="W3" s="91"/>
      <c r="X3" s="91"/>
      <c r="Y3" s="91"/>
      <c r="Z3" s="91"/>
      <c r="AA3" s="91"/>
      <c r="AB3" s="91"/>
      <c r="AC3" s="91"/>
      <c r="AD3" s="91"/>
      <c r="AE3" s="91"/>
    </row>
    <row r="4" spans="1:31" ht="34.799999999999997">
      <c r="A4" s="90" t="s">
        <v>103</v>
      </c>
      <c r="B4" s="90"/>
      <c r="C4" s="90"/>
      <c r="D4" s="90"/>
      <c r="E4" s="90"/>
      <c r="F4" s="90"/>
      <c r="G4" s="90"/>
      <c r="H4" s="90"/>
      <c r="I4" s="90"/>
      <c r="J4" s="90"/>
      <c r="K4" s="90"/>
      <c r="L4" s="90"/>
      <c r="M4" s="90"/>
      <c r="N4" s="90"/>
      <c r="R4" s="46" t="s">
        <v>104</v>
      </c>
      <c r="S4" s="47" t="s">
        <v>105</v>
      </c>
      <c r="T4" s="47" t="s">
        <v>106</v>
      </c>
      <c r="U4" s="47" t="s">
        <v>107</v>
      </c>
      <c r="V4" s="47" t="s">
        <v>108</v>
      </c>
      <c r="W4" s="47" t="s">
        <v>109</v>
      </c>
      <c r="X4" s="47" t="s">
        <v>110</v>
      </c>
      <c r="Y4" s="47" t="s">
        <v>111</v>
      </c>
      <c r="Z4" s="47" t="s">
        <v>112</v>
      </c>
      <c r="AA4" s="47" t="s">
        <v>113</v>
      </c>
      <c r="AB4" s="47" t="s">
        <v>114</v>
      </c>
      <c r="AC4" s="47" t="s">
        <v>115</v>
      </c>
      <c r="AD4" s="47" t="s">
        <v>116</v>
      </c>
      <c r="AE4" s="47" t="s">
        <v>117</v>
      </c>
    </row>
    <row r="5" spans="1:31" ht="52.2" customHeight="1">
      <c r="A5" s="30" t="s">
        <v>104</v>
      </c>
      <c r="B5" s="31" t="s">
        <v>105</v>
      </c>
      <c r="C5" s="31" t="s">
        <v>106</v>
      </c>
      <c r="D5" s="31" t="s">
        <v>107</v>
      </c>
      <c r="E5" s="31" t="s">
        <v>108</v>
      </c>
      <c r="F5" s="31" t="s">
        <v>109</v>
      </c>
      <c r="G5" s="31" t="s">
        <v>110</v>
      </c>
      <c r="H5" s="31" t="s">
        <v>111</v>
      </c>
      <c r="I5" s="31" t="s">
        <v>112</v>
      </c>
      <c r="J5" s="31" t="s">
        <v>113</v>
      </c>
      <c r="K5" s="31" t="s">
        <v>114</v>
      </c>
      <c r="L5" s="31" t="s">
        <v>115</v>
      </c>
      <c r="M5" s="31" t="s">
        <v>116</v>
      </c>
      <c r="N5" s="31" t="s">
        <v>117</v>
      </c>
      <c r="R5" s="37" t="s">
        <v>118</v>
      </c>
      <c r="S5" s="48"/>
      <c r="T5" s="48"/>
      <c r="U5" s="48"/>
      <c r="V5" s="48"/>
      <c r="W5" s="48"/>
      <c r="X5" s="48"/>
      <c r="Y5" s="48"/>
      <c r="Z5" s="48"/>
      <c r="AA5" s="48"/>
      <c r="AB5" s="48"/>
      <c r="AC5" s="48"/>
      <c r="AD5" s="48"/>
      <c r="AE5" s="48"/>
    </row>
    <row r="6" spans="1:31" ht="15.6">
      <c r="A6" s="37" t="s">
        <v>118</v>
      </c>
      <c r="B6" s="32"/>
      <c r="C6" s="32"/>
      <c r="D6" s="32"/>
      <c r="E6" s="32"/>
      <c r="F6" s="32"/>
      <c r="G6" s="32"/>
      <c r="H6" s="32"/>
      <c r="I6" s="32"/>
      <c r="J6" s="32"/>
      <c r="K6" s="32"/>
      <c r="L6" s="32"/>
      <c r="M6" s="32"/>
      <c r="N6" s="32"/>
      <c r="R6" s="38" t="s">
        <v>119</v>
      </c>
      <c r="S6" s="36">
        <v>21626.169696185003</v>
      </c>
      <c r="T6" s="36">
        <v>19644.253621534997</v>
      </c>
      <c r="U6" s="36">
        <v>19209.652005542004</v>
      </c>
      <c r="V6" s="36">
        <v>20624.253959481997</v>
      </c>
      <c r="W6" s="36">
        <v>17637.212315264998</v>
      </c>
      <c r="X6" s="36">
        <v>16772.209972765002</v>
      </c>
      <c r="Y6" s="36">
        <v>18123.446675544998</v>
      </c>
      <c r="Z6" s="36">
        <v>19003.280854934001</v>
      </c>
      <c r="AA6" s="36">
        <v>19617.709583499</v>
      </c>
      <c r="AB6" s="36">
        <v>20229.309738625001</v>
      </c>
      <c r="AC6" s="36">
        <v>19284.873472954998</v>
      </c>
      <c r="AD6" s="36">
        <v>20928.040082494001</v>
      </c>
      <c r="AE6" s="49">
        <v>232700.41197882604</v>
      </c>
    </row>
    <row r="7" spans="1:31" ht="15.6">
      <c r="A7" s="38" t="s">
        <v>119</v>
      </c>
      <c r="B7" s="33">
        <v>16814.63885159072</v>
      </c>
      <c r="C7" s="33">
        <v>15468.77842943227</v>
      </c>
      <c r="D7" s="33">
        <v>15596.965701493482</v>
      </c>
      <c r="E7" s="33">
        <v>16264.642870403179</v>
      </c>
      <c r="F7" s="33">
        <v>13107.363864410439</v>
      </c>
      <c r="G7" s="33">
        <v>11827.3068625909</v>
      </c>
      <c r="H7" s="33">
        <v>12086.554987723201</v>
      </c>
      <c r="I7" s="33">
        <v>12252.886624445022</v>
      </c>
      <c r="J7" s="33">
        <v>11445.029806847097</v>
      </c>
      <c r="K7" s="33">
        <v>11350.712839064225</v>
      </c>
      <c r="L7" s="33">
        <v>10421.176769331698</v>
      </c>
      <c r="M7" s="33">
        <v>10894.966503463778</v>
      </c>
      <c r="N7" s="34">
        <f>SUM(B7:M7)</f>
        <v>157531.02411079602</v>
      </c>
      <c r="R7" s="38" t="s">
        <v>120</v>
      </c>
      <c r="S7" s="36"/>
      <c r="T7" s="36"/>
      <c r="U7" s="36"/>
      <c r="V7" s="36"/>
      <c r="W7" s="36"/>
      <c r="X7" s="36"/>
      <c r="Y7" s="36"/>
      <c r="Z7" s="36"/>
      <c r="AA7" s="36"/>
      <c r="AB7" s="36"/>
      <c r="AC7" s="36"/>
      <c r="AD7" s="36"/>
      <c r="AE7" s="49"/>
    </row>
    <row r="8" spans="1:31" ht="15.6">
      <c r="A8" s="38" t="s">
        <v>120</v>
      </c>
      <c r="B8" s="33"/>
      <c r="C8" s="33"/>
      <c r="D8" s="33"/>
      <c r="E8" s="33"/>
      <c r="F8" s="33"/>
      <c r="G8" s="33"/>
      <c r="H8" s="33"/>
      <c r="I8" s="33"/>
      <c r="J8" s="33"/>
      <c r="K8" s="33"/>
      <c r="L8" s="33"/>
      <c r="M8" s="33"/>
      <c r="N8" s="34"/>
      <c r="R8" s="36" t="s">
        <v>121</v>
      </c>
      <c r="S8" s="36">
        <v>1594.0737200000001</v>
      </c>
      <c r="T8" s="36">
        <v>1365.491845</v>
      </c>
      <c r="U8" s="36">
        <v>1252.3881919999999</v>
      </c>
      <c r="V8" s="36">
        <v>1417.2242769999998</v>
      </c>
      <c r="W8" s="36">
        <v>1573.947013</v>
      </c>
      <c r="X8" s="36">
        <v>1448.2228650000002</v>
      </c>
      <c r="Y8" s="36">
        <v>1420.894119</v>
      </c>
      <c r="Z8" s="36">
        <v>1778.002962</v>
      </c>
      <c r="AA8" s="36">
        <v>1718.1596600000003</v>
      </c>
      <c r="AB8" s="36">
        <v>1709.1091599999995</v>
      </c>
      <c r="AC8" s="36">
        <v>1647.4827929999999</v>
      </c>
      <c r="AD8" s="36">
        <v>1410.4449099999997</v>
      </c>
      <c r="AE8" s="49">
        <v>18335.441515999999</v>
      </c>
    </row>
    <row r="9" spans="1:31">
      <c r="A9" s="36" t="s">
        <v>121</v>
      </c>
      <c r="B9" s="33">
        <v>1536.0093605733496</v>
      </c>
      <c r="C9" s="33">
        <v>1197.7126453309281</v>
      </c>
      <c r="D9" s="33">
        <v>971.16692761224874</v>
      </c>
      <c r="E9" s="33">
        <v>1056.0489804777922</v>
      </c>
      <c r="F9" s="33">
        <v>1075.182067113652</v>
      </c>
      <c r="G9" s="33">
        <v>939.25872658637627</v>
      </c>
      <c r="H9" s="33">
        <v>835.86297921816072</v>
      </c>
      <c r="I9" s="33">
        <v>1121.6217803064005</v>
      </c>
      <c r="J9" s="33">
        <v>1159.2078988353264</v>
      </c>
      <c r="K9" s="33">
        <v>1070.4994936785338</v>
      </c>
      <c r="L9" s="33">
        <v>1319.9251709105076</v>
      </c>
      <c r="M9" s="33">
        <v>1061.0225130322319</v>
      </c>
      <c r="N9" s="34">
        <f t="shared" ref="N9:N19" si="0">SUM(B9:M9)</f>
        <v>13343.518543675507</v>
      </c>
      <c r="R9" s="39" t="s">
        <v>122</v>
      </c>
      <c r="S9" s="36">
        <v>0</v>
      </c>
      <c r="T9" s="36">
        <v>29.787617999999998</v>
      </c>
      <c r="U9" s="36">
        <v>127.519614</v>
      </c>
      <c r="V9" s="36">
        <v>62.846022000000005</v>
      </c>
      <c r="W9" s="36">
        <v>2.14E-3</v>
      </c>
      <c r="X9" s="36">
        <v>189.71484764108351</v>
      </c>
      <c r="Y9" s="36">
        <v>327.4830283589165</v>
      </c>
      <c r="Z9" s="36">
        <v>211.35630600000002</v>
      </c>
      <c r="AA9" s="36">
        <v>119.98531999999999</v>
      </c>
      <c r="AB9" s="36">
        <v>5.8120000000000003E-3</v>
      </c>
      <c r="AC9" s="36">
        <v>0</v>
      </c>
      <c r="AD9" s="36">
        <v>0</v>
      </c>
      <c r="AE9" s="49">
        <v>1068.7007080000001</v>
      </c>
    </row>
    <row r="10" spans="1:31">
      <c r="A10" s="39" t="s">
        <v>122</v>
      </c>
      <c r="B10" s="33">
        <v>0</v>
      </c>
      <c r="C10" s="33">
        <v>40.142535029999998</v>
      </c>
      <c r="D10" s="33">
        <v>207.73693011711163</v>
      </c>
      <c r="E10" s="33">
        <v>78.015069560800001</v>
      </c>
      <c r="F10" s="33">
        <v>1.72E-2</v>
      </c>
      <c r="G10" s="33">
        <v>172.9598327520344</v>
      </c>
      <c r="H10" s="33">
        <v>295.82037192288004</v>
      </c>
      <c r="I10" s="33">
        <v>196.86820969270752</v>
      </c>
      <c r="J10" s="33">
        <v>102.65101360553064</v>
      </c>
      <c r="K10" s="33">
        <v>3.3099999999999997E-2</v>
      </c>
      <c r="L10" s="33">
        <v>0</v>
      </c>
      <c r="M10" s="33">
        <v>0</v>
      </c>
      <c r="N10" s="34">
        <f t="shared" si="0"/>
        <v>1094.2442626810644</v>
      </c>
      <c r="R10" s="36" t="s">
        <v>123</v>
      </c>
      <c r="S10" s="36">
        <v>35.357442999999996</v>
      </c>
      <c r="T10" s="36">
        <v>30.45983</v>
      </c>
      <c r="U10" s="36">
        <v>2.4879899999999999</v>
      </c>
      <c r="V10" s="36">
        <v>144.88401200000001</v>
      </c>
      <c r="W10" s="36">
        <v>89.845921000000004</v>
      </c>
      <c r="X10" s="36">
        <v>76.372092000000009</v>
      </c>
      <c r="Y10" s="36">
        <v>134.80330999999998</v>
      </c>
      <c r="Z10" s="36">
        <v>27.564233000000002</v>
      </c>
      <c r="AA10" s="36">
        <v>88.425336000000001</v>
      </c>
      <c r="AB10" s="36">
        <v>40.508217999999999</v>
      </c>
      <c r="AC10" s="36">
        <v>127.55459500000001</v>
      </c>
      <c r="AD10" s="36">
        <v>98.262592000000012</v>
      </c>
      <c r="AE10" s="49">
        <v>896.52557200000001</v>
      </c>
    </row>
    <row r="11" spans="1:31">
      <c r="A11" s="36" t="s">
        <v>123</v>
      </c>
      <c r="B11" s="33">
        <v>31.82344363</v>
      </c>
      <c r="C11" s="33">
        <v>33.6556</v>
      </c>
      <c r="D11" s="33">
        <v>1.7763</v>
      </c>
      <c r="E11" s="33">
        <v>116.8872930973685</v>
      </c>
      <c r="F11" s="33">
        <v>59.668840139082</v>
      </c>
      <c r="G11" s="33">
        <v>43.993039850000002</v>
      </c>
      <c r="H11" s="33">
        <v>77.283900991115203</v>
      </c>
      <c r="I11" s="33">
        <v>21.190942345560401</v>
      </c>
      <c r="J11" s="33">
        <v>46.977843890000003</v>
      </c>
      <c r="K11" s="33">
        <v>22.605764960000002</v>
      </c>
      <c r="L11" s="33">
        <v>83.300815839999999</v>
      </c>
      <c r="M11" s="33">
        <v>53.971565400000003</v>
      </c>
      <c r="N11" s="34">
        <f t="shared" si="0"/>
        <v>593.13535014312617</v>
      </c>
      <c r="R11" s="36" t="s">
        <v>124</v>
      </c>
      <c r="S11" s="36">
        <v>0</v>
      </c>
      <c r="T11" s="36">
        <v>3.0000000000000001E-6</v>
      </c>
      <c r="U11" s="36">
        <v>0</v>
      </c>
      <c r="V11" s="36">
        <v>0</v>
      </c>
      <c r="W11" s="36">
        <v>0</v>
      </c>
      <c r="X11" s="36">
        <v>0</v>
      </c>
      <c r="Y11" s="36">
        <v>0</v>
      </c>
      <c r="Z11" s="36">
        <v>0</v>
      </c>
      <c r="AA11" s="36">
        <v>0</v>
      </c>
      <c r="AB11" s="36">
        <v>0</v>
      </c>
      <c r="AC11" s="36">
        <v>0</v>
      </c>
      <c r="AD11" s="36">
        <v>0</v>
      </c>
      <c r="AE11" s="49">
        <v>3.0000000000000001E-6</v>
      </c>
    </row>
    <row r="12" spans="1:31">
      <c r="A12" s="36" t="s">
        <v>124</v>
      </c>
      <c r="B12" s="33">
        <v>0</v>
      </c>
      <c r="C12" s="33">
        <v>2.0000000000000001E-4</v>
      </c>
      <c r="D12" s="33">
        <v>0</v>
      </c>
      <c r="E12" s="33">
        <v>0</v>
      </c>
      <c r="F12" s="33">
        <v>0</v>
      </c>
      <c r="G12" s="33">
        <v>0</v>
      </c>
      <c r="H12" s="33">
        <v>0</v>
      </c>
      <c r="I12" s="33">
        <v>0</v>
      </c>
      <c r="J12" s="33">
        <v>0</v>
      </c>
      <c r="K12" s="33">
        <v>0</v>
      </c>
      <c r="L12" s="33">
        <v>0</v>
      </c>
      <c r="M12" s="33">
        <v>0</v>
      </c>
      <c r="N12" s="34">
        <f t="shared" si="0"/>
        <v>2.0000000000000001E-4</v>
      </c>
      <c r="R12" s="39" t="s">
        <v>125</v>
      </c>
      <c r="S12" s="36">
        <v>0</v>
      </c>
      <c r="T12" s="36">
        <v>0</v>
      </c>
      <c r="U12" s="36">
        <v>0</v>
      </c>
      <c r="V12" s="36">
        <v>0</v>
      </c>
      <c r="W12" s="36">
        <v>0</v>
      </c>
      <c r="X12" s="36">
        <v>0</v>
      </c>
      <c r="Y12" s="36">
        <v>0</v>
      </c>
      <c r="Z12" s="36">
        <v>0</v>
      </c>
      <c r="AA12" s="36">
        <v>0</v>
      </c>
      <c r="AB12" s="36">
        <v>0</v>
      </c>
      <c r="AC12" s="36">
        <v>0</v>
      </c>
      <c r="AD12" s="36">
        <v>0</v>
      </c>
      <c r="AE12" s="49">
        <v>0</v>
      </c>
    </row>
    <row r="13" spans="1:31">
      <c r="A13" s="39" t="s">
        <v>125</v>
      </c>
      <c r="B13" s="33">
        <v>0</v>
      </c>
      <c r="C13" s="33">
        <v>0</v>
      </c>
      <c r="D13" s="33">
        <v>0</v>
      </c>
      <c r="E13" s="33">
        <v>0</v>
      </c>
      <c r="F13" s="33">
        <v>0</v>
      </c>
      <c r="G13" s="33">
        <v>0</v>
      </c>
      <c r="H13" s="33">
        <v>0</v>
      </c>
      <c r="I13" s="33">
        <v>0</v>
      </c>
      <c r="J13" s="33">
        <v>0</v>
      </c>
      <c r="K13" s="33">
        <v>0</v>
      </c>
      <c r="L13" s="33">
        <v>0</v>
      </c>
      <c r="M13" s="33">
        <v>0</v>
      </c>
      <c r="N13" s="34">
        <f t="shared" si="0"/>
        <v>0</v>
      </c>
      <c r="R13" s="36" t="s">
        <v>126</v>
      </c>
      <c r="S13" s="36">
        <v>2.5573809999999999</v>
      </c>
      <c r="T13" s="36">
        <v>8.5039700000000007</v>
      </c>
      <c r="U13" s="36">
        <v>114.662301</v>
      </c>
      <c r="V13" s="36">
        <v>138.78486800000002</v>
      </c>
      <c r="W13" s="36">
        <v>7.8559769999999993</v>
      </c>
      <c r="X13" s="36">
        <v>1.6733549999999999</v>
      </c>
      <c r="Y13" s="36">
        <v>10.298525</v>
      </c>
      <c r="Z13" s="36">
        <v>6.624117</v>
      </c>
      <c r="AA13" s="36">
        <v>13.145197</v>
      </c>
      <c r="AB13" s="36">
        <v>4.6451740000000008</v>
      </c>
      <c r="AC13" s="36">
        <v>9.7901699999999998</v>
      </c>
      <c r="AD13" s="36">
        <v>3.8569719999999998</v>
      </c>
      <c r="AE13" s="49">
        <v>322.39800700000001</v>
      </c>
    </row>
    <row r="14" spans="1:31">
      <c r="A14" s="36" t="s">
        <v>126</v>
      </c>
      <c r="B14" s="33">
        <v>2.9405999999999999</v>
      </c>
      <c r="C14" s="33">
        <v>13.2927</v>
      </c>
      <c r="D14" s="33">
        <v>196.1563451556068</v>
      </c>
      <c r="E14" s="33">
        <v>180.51675368799999</v>
      </c>
      <c r="F14" s="33">
        <v>10.8149</v>
      </c>
      <c r="G14" s="33">
        <v>1.8108</v>
      </c>
      <c r="H14" s="33">
        <v>11.169099999999998</v>
      </c>
      <c r="I14" s="33">
        <v>8.1333000000000002</v>
      </c>
      <c r="J14" s="33">
        <v>14.315200000000003</v>
      </c>
      <c r="K14" s="33">
        <v>5.5553999999999997</v>
      </c>
      <c r="L14" s="33">
        <v>5.2789999999999999</v>
      </c>
      <c r="M14" s="33">
        <v>3.6172</v>
      </c>
      <c r="N14" s="34">
        <f t="shared" si="0"/>
        <v>453.60129884360686</v>
      </c>
      <c r="R14" s="36" t="s">
        <v>127</v>
      </c>
      <c r="S14" s="36">
        <v>229.81255600000003</v>
      </c>
      <c r="T14" s="36">
        <v>213.50183699999997</v>
      </c>
      <c r="U14" s="36">
        <v>180.552784</v>
      </c>
      <c r="V14" s="36">
        <v>221.73892200000003</v>
      </c>
      <c r="W14" s="36">
        <v>165.01618099999996</v>
      </c>
      <c r="X14" s="36">
        <v>133.129931</v>
      </c>
      <c r="Y14" s="36">
        <v>212.25088399999999</v>
      </c>
      <c r="Z14" s="36">
        <v>159.26768700000002</v>
      </c>
      <c r="AA14" s="36">
        <v>139.06278600000002</v>
      </c>
      <c r="AB14" s="36">
        <v>139.03016399999998</v>
      </c>
      <c r="AC14" s="36">
        <v>184.278054</v>
      </c>
      <c r="AD14" s="36">
        <v>174.61329300000003</v>
      </c>
      <c r="AE14" s="49">
        <v>2152.255079</v>
      </c>
    </row>
    <row r="15" spans="1:31">
      <c r="A15" s="36" t="s">
        <v>127</v>
      </c>
      <c r="B15" s="33">
        <v>208.87058701000004</v>
      </c>
      <c r="C15" s="33">
        <v>217.45016384500002</v>
      </c>
      <c r="D15" s="33">
        <v>202.36751107499998</v>
      </c>
      <c r="E15" s="33">
        <v>262.15154025499999</v>
      </c>
      <c r="F15" s="33">
        <v>203.23358217000003</v>
      </c>
      <c r="G15" s="33">
        <v>159.83629999999999</v>
      </c>
      <c r="H15" s="33">
        <v>229.28929414500001</v>
      </c>
      <c r="I15" s="33">
        <v>173.54140082499998</v>
      </c>
      <c r="J15" s="33">
        <v>146.22171862000002</v>
      </c>
      <c r="K15" s="33">
        <v>144.46002741229634</v>
      </c>
      <c r="L15" s="33">
        <v>183.39791049499999</v>
      </c>
      <c r="M15" s="33">
        <v>170.24617038999997</v>
      </c>
      <c r="N15" s="34">
        <f t="shared" si="0"/>
        <v>2301.0662062422962</v>
      </c>
      <c r="R15" s="36" t="s">
        <v>128</v>
      </c>
      <c r="S15" s="36">
        <v>995.86337600000002</v>
      </c>
      <c r="T15" s="36">
        <v>481.89615199999997</v>
      </c>
      <c r="U15" s="36">
        <v>600.689213</v>
      </c>
      <c r="V15" s="36">
        <v>749.26784199999997</v>
      </c>
      <c r="W15" s="36">
        <v>702.33319099999994</v>
      </c>
      <c r="X15" s="36">
        <v>567.21850199999994</v>
      </c>
      <c r="Y15" s="36">
        <v>654.75544400000001</v>
      </c>
      <c r="Z15" s="36">
        <v>568.74398699999995</v>
      </c>
      <c r="AA15" s="36">
        <v>963.11989200000005</v>
      </c>
      <c r="AB15" s="36">
        <v>893.43974700000001</v>
      </c>
      <c r="AC15" s="36">
        <v>640.15217500000006</v>
      </c>
      <c r="AD15" s="36">
        <v>745.11482100000001</v>
      </c>
      <c r="AE15" s="49">
        <v>8562.5943420000003</v>
      </c>
    </row>
    <row r="16" spans="1:31">
      <c r="A16" s="36" t="s">
        <v>128</v>
      </c>
      <c r="B16" s="33">
        <v>658.86368021878889</v>
      </c>
      <c r="C16" s="33">
        <v>326.13172931402204</v>
      </c>
      <c r="D16" s="33">
        <v>395.88942801092099</v>
      </c>
      <c r="E16" s="33">
        <v>451.62583397715377</v>
      </c>
      <c r="F16" s="33">
        <v>370.37448544492599</v>
      </c>
      <c r="G16" s="33">
        <v>272.22886846</v>
      </c>
      <c r="H16" s="33">
        <v>300.61247600999997</v>
      </c>
      <c r="I16" s="33">
        <v>248.83770963000001</v>
      </c>
      <c r="J16" s="33">
        <v>358.99734798623615</v>
      </c>
      <c r="K16" s="33">
        <v>337.54556649312462</v>
      </c>
      <c r="L16" s="33">
        <v>229.42612396203012</v>
      </c>
      <c r="M16" s="33">
        <v>251.780196075183</v>
      </c>
      <c r="N16" s="34">
        <f t="shared" si="0"/>
        <v>4202.3134455823856</v>
      </c>
      <c r="R16" s="36" t="s">
        <v>129</v>
      </c>
      <c r="S16" s="36">
        <v>258.42737999999997</v>
      </c>
      <c r="T16" s="36">
        <v>254.485231</v>
      </c>
      <c r="U16" s="36">
        <v>210.360354</v>
      </c>
      <c r="V16" s="36">
        <v>119.68058499999999</v>
      </c>
      <c r="W16" s="36">
        <v>68.287706</v>
      </c>
      <c r="X16" s="36">
        <v>116.37751</v>
      </c>
      <c r="Y16" s="36">
        <v>225.98996599999998</v>
      </c>
      <c r="Z16" s="36">
        <v>348.95739899999995</v>
      </c>
      <c r="AA16" s="36">
        <v>282.50185799999997</v>
      </c>
      <c r="AB16" s="36">
        <v>268.835149</v>
      </c>
      <c r="AC16" s="36">
        <v>295.97136800000004</v>
      </c>
      <c r="AD16" s="36">
        <v>347.57519300000001</v>
      </c>
      <c r="AE16" s="49">
        <v>2797.4496989999998</v>
      </c>
    </row>
    <row r="17" spans="1:31">
      <c r="A17" s="36" t="s">
        <v>129</v>
      </c>
      <c r="B17" s="33">
        <v>137.53270000000001</v>
      </c>
      <c r="C17" s="33">
        <v>132.02300000000002</v>
      </c>
      <c r="D17" s="33">
        <v>103.0231</v>
      </c>
      <c r="E17" s="33">
        <v>56.756</v>
      </c>
      <c r="F17" s="33">
        <v>29.776342463999995</v>
      </c>
      <c r="G17" s="33">
        <v>49.097000000000001</v>
      </c>
      <c r="H17" s="33">
        <v>93.961799999999997</v>
      </c>
      <c r="I17" s="33">
        <v>135.108394656</v>
      </c>
      <c r="J17" s="33">
        <v>123.92479999999999</v>
      </c>
      <c r="K17" s="33">
        <v>111.67800000000001</v>
      </c>
      <c r="L17" s="33">
        <v>119.4307</v>
      </c>
      <c r="M17" s="33">
        <v>144.22020000000001</v>
      </c>
      <c r="N17" s="34">
        <f t="shared" si="0"/>
        <v>1236.5320371199998</v>
      </c>
      <c r="R17" s="36" t="s">
        <v>130</v>
      </c>
      <c r="S17" s="36">
        <v>891.89396699999998</v>
      </c>
      <c r="T17" s="36">
        <v>708.667283</v>
      </c>
      <c r="U17" s="36">
        <v>544.26377100000002</v>
      </c>
      <c r="V17" s="36">
        <v>793.22803700000009</v>
      </c>
      <c r="W17" s="36">
        <v>465.98446999999999</v>
      </c>
      <c r="X17" s="36">
        <v>539.088078</v>
      </c>
      <c r="Y17" s="36">
        <v>855.04523300000005</v>
      </c>
      <c r="Z17" s="36">
        <v>846.85456899999997</v>
      </c>
      <c r="AA17" s="36">
        <v>595.31154700000002</v>
      </c>
      <c r="AB17" s="36">
        <v>515.66192599999999</v>
      </c>
      <c r="AC17" s="36">
        <v>724.76930800000002</v>
      </c>
      <c r="AD17" s="36">
        <v>1182.9110579999999</v>
      </c>
      <c r="AE17" s="49">
        <v>8663.679247</v>
      </c>
    </row>
    <row r="18" spans="1:31">
      <c r="A18" s="36" t="s">
        <v>130</v>
      </c>
      <c r="B18" s="33">
        <v>223.821</v>
      </c>
      <c r="C18" s="33">
        <v>216.72549999999998</v>
      </c>
      <c r="D18" s="33">
        <v>187.20430000000002</v>
      </c>
      <c r="E18" s="33">
        <v>224.5052</v>
      </c>
      <c r="F18" s="33">
        <v>169.82160000000002</v>
      </c>
      <c r="G18" s="33">
        <v>127.24260000000001</v>
      </c>
      <c r="H18" s="33">
        <v>192.82490000000001</v>
      </c>
      <c r="I18" s="33">
        <v>209.01249999999999</v>
      </c>
      <c r="J18" s="33">
        <v>117.82389999999998</v>
      </c>
      <c r="K18" s="33">
        <v>165.57229999999998</v>
      </c>
      <c r="L18" s="33">
        <v>163.58879999999999</v>
      </c>
      <c r="M18" s="33">
        <v>264.86829999999998</v>
      </c>
      <c r="N18" s="34">
        <f t="shared" si="0"/>
        <v>2263.0109000000002</v>
      </c>
      <c r="R18" s="36" t="s">
        <v>131</v>
      </c>
      <c r="S18" s="36">
        <v>157.34983600000001</v>
      </c>
      <c r="T18" s="36">
        <v>197.78959799999996</v>
      </c>
      <c r="U18" s="36">
        <v>95.13746900000001</v>
      </c>
      <c r="V18" s="36">
        <v>84.380406999999991</v>
      </c>
      <c r="W18" s="36">
        <v>164.759163</v>
      </c>
      <c r="X18" s="36">
        <v>89.156472999999991</v>
      </c>
      <c r="Y18" s="36">
        <v>96.271785999999992</v>
      </c>
      <c r="Z18" s="36">
        <v>94.414183000000008</v>
      </c>
      <c r="AA18" s="36">
        <v>130.530361</v>
      </c>
      <c r="AB18" s="36">
        <v>211.149541</v>
      </c>
      <c r="AC18" s="36">
        <v>88.786081999999993</v>
      </c>
      <c r="AD18" s="36">
        <v>389.10429399999998</v>
      </c>
      <c r="AE18" s="49">
        <v>1798.829193</v>
      </c>
    </row>
    <row r="19" spans="1:31" ht="15.6">
      <c r="A19" s="36" t="s">
        <v>131</v>
      </c>
      <c r="B19" s="33">
        <v>143.62680641</v>
      </c>
      <c r="C19" s="33">
        <v>170.50508466999997</v>
      </c>
      <c r="D19" s="33">
        <v>98.026896409999992</v>
      </c>
      <c r="E19" s="33">
        <v>77.760041161610005</v>
      </c>
      <c r="F19" s="33">
        <v>141.00374786904001</v>
      </c>
      <c r="G19" s="33">
        <v>80.5453726378</v>
      </c>
      <c r="H19" s="33">
        <v>73.416602031539995</v>
      </c>
      <c r="I19" s="33">
        <v>82.284282640000001</v>
      </c>
      <c r="J19" s="33">
        <v>103.6991034016</v>
      </c>
      <c r="K19" s="33">
        <v>143.98074318592001</v>
      </c>
      <c r="L19" s="33">
        <v>71.389850538880012</v>
      </c>
      <c r="M19" s="33">
        <v>238.83621711900003</v>
      </c>
      <c r="N19" s="34">
        <f t="shared" si="0"/>
        <v>1425.0747480753898</v>
      </c>
      <c r="R19" s="43" t="s">
        <v>132</v>
      </c>
      <c r="S19" s="50">
        <v>4165.3356590000003</v>
      </c>
      <c r="T19" s="50">
        <v>3290.5833669999997</v>
      </c>
      <c r="U19" s="50">
        <v>3128.0616879999998</v>
      </c>
      <c r="V19" s="50">
        <v>3732.0349719999999</v>
      </c>
      <c r="W19" s="50">
        <v>3238.0317620000001</v>
      </c>
      <c r="X19" s="50">
        <v>3160.9536536410833</v>
      </c>
      <c r="Y19" s="50">
        <v>3937.7922953589164</v>
      </c>
      <c r="Z19" s="50">
        <v>4041.7854429999998</v>
      </c>
      <c r="AA19" s="50">
        <v>4050.2419570000011</v>
      </c>
      <c r="AB19" s="50">
        <v>3782.3848909999997</v>
      </c>
      <c r="AC19" s="50">
        <v>3718.784545</v>
      </c>
      <c r="AD19" s="50">
        <v>4351.8831329999994</v>
      </c>
      <c r="AE19" s="50">
        <v>44597.873365999993</v>
      </c>
    </row>
    <row r="20" spans="1:31" ht="15.6">
      <c r="A20" s="43" t="s">
        <v>132</v>
      </c>
      <c r="B20" s="35">
        <f t="shared" ref="B20:N20" si="1">SUM(B9:B19)</f>
        <v>2943.4881778421386</v>
      </c>
      <c r="C20" s="35">
        <f t="shared" si="1"/>
        <v>2347.6391581899502</v>
      </c>
      <c r="D20" s="35">
        <f t="shared" si="1"/>
        <v>2363.3477383808881</v>
      </c>
      <c r="E20" s="35">
        <f t="shared" si="1"/>
        <v>2504.266712217724</v>
      </c>
      <c r="F20" s="35">
        <f t="shared" si="1"/>
        <v>2059.8927652007001</v>
      </c>
      <c r="G20" s="35">
        <f t="shared" si="1"/>
        <v>1846.9725402862107</v>
      </c>
      <c r="H20" s="35">
        <f t="shared" si="1"/>
        <v>2110.2414243186959</v>
      </c>
      <c r="I20" s="35">
        <f t="shared" si="1"/>
        <v>2196.5985200956684</v>
      </c>
      <c r="J20" s="35">
        <f t="shared" si="1"/>
        <v>2173.8188263386933</v>
      </c>
      <c r="K20" s="35">
        <f t="shared" si="1"/>
        <v>2001.9303957298748</v>
      </c>
      <c r="L20" s="35">
        <f t="shared" si="1"/>
        <v>2175.7383717464177</v>
      </c>
      <c r="M20" s="35">
        <f t="shared" si="1"/>
        <v>2188.5623620164147</v>
      </c>
      <c r="N20" s="35">
        <f t="shared" si="1"/>
        <v>26912.496992363376</v>
      </c>
      <c r="R20" s="40" t="s">
        <v>133</v>
      </c>
      <c r="S20" s="50">
        <v>25791.505355185003</v>
      </c>
      <c r="T20" s="50">
        <v>22934.836988534997</v>
      </c>
      <c r="U20" s="50">
        <v>22337.713693542006</v>
      </c>
      <c r="V20" s="50">
        <v>24356.288931481999</v>
      </c>
      <c r="W20" s="50">
        <v>20875.244077264997</v>
      </c>
      <c r="X20" s="50">
        <v>19933.163626406087</v>
      </c>
      <c r="Y20" s="50">
        <v>22061.238970903913</v>
      </c>
      <c r="Z20" s="50">
        <v>23045.066297934001</v>
      </c>
      <c r="AA20" s="50">
        <v>23667.951540499002</v>
      </c>
      <c r="AB20" s="50">
        <v>24011.694629625003</v>
      </c>
      <c r="AC20" s="50">
        <v>23003.658017954996</v>
      </c>
      <c r="AD20" s="50">
        <v>25279.923215494</v>
      </c>
      <c r="AE20" s="50">
        <v>277298.28534482606</v>
      </c>
    </row>
    <row r="21" spans="1:31" ht="15.6">
      <c r="A21" s="40" t="s">
        <v>133</v>
      </c>
      <c r="B21" s="35">
        <f t="shared" ref="B21:G21" si="2">+B20+B7</f>
        <v>19758.127029432857</v>
      </c>
      <c r="C21" s="35">
        <f t="shared" si="2"/>
        <v>17816.417587622222</v>
      </c>
      <c r="D21" s="35">
        <f t="shared" si="2"/>
        <v>17960.313439874371</v>
      </c>
      <c r="E21" s="35">
        <f t="shared" si="2"/>
        <v>18768.909582620901</v>
      </c>
      <c r="F21" s="35">
        <f t="shared" si="2"/>
        <v>15167.25662961114</v>
      </c>
      <c r="G21" s="35">
        <f t="shared" si="2"/>
        <v>13674.279402877111</v>
      </c>
      <c r="H21" s="35">
        <f t="shared" ref="H21:N21" si="3">+H7+H20</f>
        <v>14196.796412041896</v>
      </c>
      <c r="I21" s="35">
        <f t="shared" si="3"/>
        <v>14449.485144540689</v>
      </c>
      <c r="J21" s="35">
        <f t="shared" si="3"/>
        <v>13618.848633185789</v>
      </c>
      <c r="K21" s="35">
        <f t="shared" si="3"/>
        <v>13352.643234794099</v>
      </c>
      <c r="L21" s="35">
        <f t="shared" si="3"/>
        <v>12596.915141078116</v>
      </c>
      <c r="M21" s="35">
        <f t="shared" si="3"/>
        <v>13083.528865480193</v>
      </c>
      <c r="N21" s="35">
        <f t="shared" si="3"/>
        <v>184443.52110315941</v>
      </c>
    </row>
    <row r="22" spans="1:31" ht="15.6">
      <c r="A22" s="41" t="s">
        <v>134</v>
      </c>
      <c r="B22" s="33"/>
      <c r="C22" s="33"/>
      <c r="D22" s="33"/>
      <c r="E22" s="33"/>
      <c r="F22" s="33"/>
      <c r="G22" s="33"/>
      <c r="H22" s="33"/>
      <c r="I22" s="33"/>
      <c r="J22" s="33"/>
      <c r="K22" s="33"/>
      <c r="L22" s="33"/>
      <c r="M22" s="33"/>
      <c r="N22" s="34"/>
    </row>
    <row r="23" spans="1:31">
      <c r="A23" s="44" t="s">
        <v>121</v>
      </c>
      <c r="B23" s="33">
        <v>52.055593114754103</v>
      </c>
      <c r="C23" s="33">
        <v>54.447061754385963</v>
      </c>
      <c r="D23" s="33">
        <v>52.952728672135343</v>
      </c>
      <c r="E23" s="33">
        <v>39.295378263058538</v>
      </c>
      <c r="F23" s="33">
        <v>36.115367708725671</v>
      </c>
      <c r="G23" s="33">
        <v>33.781484081530571</v>
      </c>
      <c r="H23" s="33">
        <v>33.911313150517977</v>
      </c>
      <c r="I23" s="33">
        <v>30.928011599659904</v>
      </c>
      <c r="J23" s="33">
        <v>33.946558001226244</v>
      </c>
      <c r="K23" s="33">
        <v>37.970320746089044</v>
      </c>
      <c r="L23" s="33">
        <v>32.567326267785475</v>
      </c>
      <c r="M23" s="33">
        <v>48.122323851440967</v>
      </c>
      <c r="N23" s="34">
        <f t="shared" ref="N23:N34" si="4">SUM(B23:M23)</f>
        <v>486.09346721130976</v>
      </c>
    </row>
    <row r="24" spans="1:31">
      <c r="A24" s="45" t="s">
        <v>135</v>
      </c>
      <c r="B24" s="33">
        <v>1579.2896446849109</v>
      </c>
      <c r="C24" s="33">
        <v>1491.2625507647701</v>
      </c>
      <c r="D24" s="33">
        <v>1580.2336900077848</v>
      </c>
      <c r="E24" s="33">
        <v>1141.1962904243296</v>
      </c>
      <c r="F24" s="33">
        <v>916.81670674520387</v>
      </c>
      <c r="G24" s="33">
        <v>577.46077148053723</v>
      </c>
      <c r="H24" s="33">
        <v>403.20844370687513</v>
      </c>
      <c r="I24" s="33">
        <v>692.061358503257</v>
      </c>
      <c r="J24" s="33">
        <v>995.62084732551853</v>
      </c>
      <c r="K24" s="33">
        <v>1035.6229966770645</v>
      </c>
      <c r="L24" s="33">
        <v>1176.3990720174106</v>
      </c>
      <c r="M24" s="33">
        <v>1279.3125271444412</v>
      </c>
      <c r="N24" s="34">
        <f t="shared" si="4"/>
        <v>12868.484899482104</v>
      </c>
    </row>
    <row r="25" spans="1:31">
      <c r="A25" s="44" t="s">
        <v>136</v>
      </c>
      <c r="B25" s="33">
        <v>553.07562356932795</v>
      </c>
      <c r="C25" s="33">
        <v>471.39059923120004</v>
      </c>
      <c r="D25" s="33">
        <v>660.98999104220695</v>
      </c>
      <c r="E25" s="33">
        <v>272.99281487999997</v>
      </c>
      <c r="F25" s="33">
        <v>285.59278592316997</v>
      </c>
      <c r="G25" s="33">
        <v>290.799185714347</v>
      </c>
      <c r="H25" s="33">
        <v>244.06957488211197</v>
      </c>
      <c r="I25" s="33">
        <v>285.15996677099997</v>
      </c>
      <c r="J25" s="33">
        <v>273.36171494688602</v>
      </c>
      <c r="K25" s="33">
        <v>220.436331401774</v>
      </c>
      <c r="L25" s="33">
        <v>284.20459048855304</v>
      </c>
      <c r="M25" s="33">
        <v>342.06699595710199</v>
      </c>
      <c r="N25" s="34">
        <f t="shared" si="4"/>
        <v>4184.1401748076787</v>
      </c>
    </row>
    <row r="26" spans="1:31">
      <c r="A26" s="44" t="s">
        <v>137</v>
      </c>
      <c r="B26" s="33">
        <v>379.05712744278685</v>
      </c>
      <c r="C26" s="33">
        <v>526.14926104260815</v>
      </c>
      <c r="D26" s="33">
        <v>774.3469539329941</v>
      </c>
      <c r="E26" s="33">
        <v>639.7778236180302</v>
      </c>
      <c r="F26" s="33">
        <v>799.7846355104457</v>
      </c>
      <c r="G26" s="33">
        <v>660.54044403764283</v>
      </c>
      <c r="H26" s="33">
        <v>649.99169776458871</v>
      </c>
      <c r="I26" s="33">
        <v>595.76366704520956</v>
      </c>
      <c r="J26" s="33">
        <v>552.59597244701399</v>
      </c>
      <c r="K26" s="33">
        <v>541.6691991859326</v>
      </c>
      <c r="L26" s="33">
        <v>556.73329579911717</v>
      </c>
      <c r="M26" s="33">
        <v>608.43902856669717</v>
      </c>
      <c r="N26" s="34">
        <f t="shared" si="4"/>
        <v>7284.8491063930669</v>
      </c>
    </row>
    <row r="27" spans="1:31">
      <c r="A27" s="39" t="s">
        <v>125</v>
      </c>
      <c r="B27" s="33">
        <v>2.2821147934426231</v>
      </c>
      <c r="C27" s="33">
        <v>0.82752406757634844</v>
      </c>
      <c r="D27" s="33">
        <v>1.5756291591899514</v>
      </c>
      <c r="E27" s="33">
        <v>1.3667400125865323</v>
      </c>
      <c r="F27" s="33">
        <v>0.57604180790960446</v>
      </c>
      <c r="G27" s="33">
        <v>0.93192869826184821</v>
      </c>
      <c r="H27" s="33">
        <v>0.78254817794028042</v>
      </c>
      <c r="I27" s="33">
        <v>0.97555884853637798</v>
      </c>
      <c r="J27" s="33">
        <v>1.0105029552421827</v>
      </c>
      <c r="K27" s="33">
        <v>0.8785420938628159</v>
      </c>
      <c r="L27" s="33">
        <v>0.54795375167213911</v>
      </c>
      <c r="M27" s="33">
        <v>0.84646146147353174</v>
      </c>
      <c r="N27" s="34">
        <f t="shared" si="4"/>
        <v>12.601545827694236</v>
      </c>
    </row>
    <row r="28" spans="1:31">
      <c r="A28" s="36" t="s">
        <v>126</v>
      </c>
      <c r="B28" s="33">
        <v>2971.3172228599569</v>
      </c>
      <c r="C28" s="33">
        <v>3567.1424549520939</v>
      </c>
      <c r="D28" s="33">
        <v>3184.0622528651384</v>
      </c>
      <c r="E28" s="33">
        <v>2403.7057514702501</v>
      </c>
      <c r="F28" s="33">
        <v>2470.6206763676141</v>
      </c>
      <c r="G28" s="33">
        <v>2618.6856140337486</v>
      </c>
      <c r="H28" s="33">
        <v>2174.7111636314871</v>
      </c>
      <c r="I28" s="33">
        <v>1940.4264270543601</v>
      </c>
      <c r="J28" s="33">
        <v>2109.2772701541794</v>
      </c>
      <c r="K28" s="33">
        <v>1755.3700475449377</v>
      </c>
      <c r="L28" s="33">
        <v>1775.1490628266345</v>
      </c>
      <c r="M28" s="33">
        <v>1888.6505495253268</v>
      </c>
      <c r="N28" s="34">
        <f t="shared" si="4"/>
        <v>28859.118493285725</v>
      </c>
    </row>
    <row r="29" spans="1:31">
      <c r="A29" s="36" t="s">
        <v>138</v>
      </c>
      <c r="B29" s="33">
        <v>0.10360131147540984</v>
      </c>
      <c r="C29" s="33">
        <v>0.13507212475633529</v>
      </c>
      <c r="D29" s="33">
        <v>0.11126890540886952</v>
      </c>
      <c r="E29" s="33">
        <v>0.1489847702957835</v>
      </c>
      <c r="F29" s="33">
        <v>9.3262021343377285E-2</v>
      </c>
      <c r="G29" s="33">
        <v>0.12556258596973865</v>
      </c>
      <c r="H29" s="33">
        <v>0.15416502132845825</v>
      </c>
      <c r="I29" s="33">
        <v>0.14577626624559697</v>
      </c>
      <c r="J29" s="33">
        <v>0.18586830165542614</v>
      </c>
      <c r="K29" s="33">
        <v>0.1005054151624549</v>
      </c>
      <c r="L29" s="33">
        <v>0.13952085613523046</v>
      </c>
      <c r="M29" s="33">
        <v>0.14858555408175572</v>
      </c>
      <c r="N29" s="34">
        <f t="shared" si="4"/>
        <v>1.5921731338584366</v>
      </c>
    </row>
    <row r="30" spans="1:31">
      <c r="A30" s="36" t="s">
        <v>139</v>
      </c>
      <c r="B30" s="33">
        <v>4.4969513425622294</v>
      </c>
      <c r="C30" s="33">
        <v>0.82512216210671208</v>
      </c>
      <c r="D30" s="33">
        <v>2.1235136065071338</v>
      </c>
      <c r="E30" s="33">
        <v>1.6367809603867678</v>
      </c>
      <c r="F30" s="33">
        <v>1.0070124315347282</v>
      </c>
      <c r="G30" s="33">
        <v>1.6909401944195031</v>
      </c>
      <c r="H30" s="33">
        <v>0.96261634547581831</v>
      </c>
      <c r="I30" s="33">
        <v>1.3997608754111504</v>
      </c>
      <c r="J30" s="33">
        <v>1.2299359471595412</v>
      </c>
      <c r="K30" s="33">
        <v>1.2674293684440185</v>
      </c>
      <c r="L30" s="33">
        <v>0.82402144789436538</v>
      </c>
      <c r="M30" s="33">
        <v>8.0615159307256938</v>
      </c>
      <c r="N30" s="34">
        <f t="shared" si="4"/>
        <v>25.525600612627663</v>
      </c>
    </row>
    <row r="31" spans="1:31">
      <c r="A31" s="36" t="s">
        <v>128</v>
      </c>
      <c r="B31" s="33">
        <v>34.310429851999999</v>
      </c>
      <c r="C31" s="33">
        <v>60.002606816327997</v>
      </c>
      <c r="D31" s="33">
        <v>77.111106553089996</v>
      </c>
      <c r="E31" s="33">
        <v>90.286109865046654</v>
      </c>
      <c r="F31" s="33">
        <v>131.00243358417799</v>
      </c>
      <c r="G31" s="33">
        <v>71.630168034433922</v>
      </c>
      <c r="H31" s="33">
        <v>117.40284525481607</v>
      </c>
      <c r="I31" s="33">
        <v>88.321658434776168</v>
      </c>
      <c r="J31" s="33">
        <v>112.04173812188601</v>
      </c>
      <c r="K31" s="33">
        <v>83.35008061336454</v>
      </c>
      <c r="L31" s="33">
        <v>39.388865151545119</v>
      </c>
      <c r="M31" s="33">
        <v>68.092652238385767</v>
      </c>
      <c r="N31" s="34">
        <f t="shared" si="4"/>
        <v>972.94069451985024</v>
      </c>
    </row>
    <row r="32" spans="1:31">
      <c r="A32" s="36" t="s">
        <v>129</v>
      </c>
      <c r="B32" s="33">
        <v>1.5275239344262294E-2</v>
      </c>
      <c r="C32" s="33">
        <v>0.10011997683099498</v>
      </c>
      <c r="D32" s="33">
        <v>0.71683025061635841</v>
      </c>
      <c r="E32" s="33">
        <v>3.0960062932662052E-2</v>
      </c>
      <c r="F32" s="33">
        <v>1.2544155681104832E-2</v>
      </c>
      <c r="G32" s="33">
        <v>1.2570563480704722</v>
      </c>
      <c r="H32" s="33">
        <v>1.3377338179111458</v>
      </c>
      <c r="I32" s="33">
        <v>5.9075104774341261E-2</v>
      </c>
      <c r="J32" s="33">
        <v>5.512979767014102E-2</v>
      </c>
      <c r="K32" s="33">
        <v>2.4620782190132372E-2</v>
      </c>
      <c r="L32" s="33">
        <v>0.15937276319692234</v>
      </c>
      <c r="M32" s="33">
        <v>1.4452059838726754</v>
      </c>
      <c r="N32" s="34">
        <f t="shared" si="4"/>
        <v>5.2139242830912131</v>
      </c>
    </row>
    <row r="33" spans="1:14">
      <c r="A33" s="36" t="s">
        <v>140</v>
      </c>
      <c r="B33" s="33">
        <v>2.0392680000000003</v>
      </c>
      <c r="C33" s="33">
        <v>15.995650023075793</v>
      </c>
      <c r="D33" s="33">
        <v>16.615400000000001</v>
      </c>
      <c r="E33" s="33">
        <v>4.4096799999999998</v>
      </c>
      <c r="F33" s="33">
        <v>4.1420500000000002</v>
      </c>
      <c r="G33" s="33">
        <v>1.7292000000000001</v>
      </c>
      <c r="H33" s="33">
        <v>0</v>
      </c>
      <c r="I33" s="33">
        <v>0</v>
      </c>
      <c r="J33" s="33">
        <v>0</v>
      </c>
      <c r="K33" s="33">
        <v>0</v>
      </c>
      <c r="L33" s="33">
        <v>2.9656000000000007</v>
      </c>
      <c r="M33" s="33">
        <v>33.135261105989912</v>
      </c>
      <c r="N33" s="34">
        <f t="shared" si="4"/>
        <v>81.032109129065702</v>
      </c>
    </row>
    <row r="34" spans="1:14">
      <c r="A34" s="36" t="s">
        <v>141</v>
      </c>
      <c r="B34" s="36">
        <v>234.18003244168415</v>
      </c>
      <c r="C34" s="36">
        <v>281.79059714824518</v>
      </c>
      <c r="D34" s="36">
        <v>243.83340945736262</v>
      </c>
      <c r="E34" s="36">
        <v>189.28544523606178</v>
      </c>
      <c r="F34" s="36">
        <v>215.61118482895958</v>
      </c>
      <c r="G34" s="36">
        <v>152.61409791062886</v>
      </c>
      <c r="H34" s="36">
        <v>103.31186477611999</v>
      </c>
      <c r="I34" s="36">
        <v>156.157202825144</v>
      </c>
      <c r="J34" s="36">
        <v>408.61100684957989</v>
      </c>
      <c r="K34" s="36">
        <v>145.91322200919001</v>
      </c>
      <c r="L34" s="36">
        <v>210.5711370060715</v>
      </c>
      <c r="M34" s="36">
        <v>199.85823647857583</v>
      </c>
      <c r="N34" s="34">
        <f t="shared" si="4"/>
        <v>2541.7374369676236</v>
      </c>
    </row>
    <row r="35" spans="1:14" ht="15.6">
      <c r="A35" s="42" t="s">
        <v>142</v>
      </c>
      <c r="B35" s="35">
        <f t="shared" ref="B35:N35" si="5">SUM(B23:B34)</f>
        <v>5812.2228846522466</v>
      </c>
      <c r="C35" s="35">
        <f t="shared" si="5"/>
        <v>6470.0686200639766</v>
      </c>
      <c r="D35" s="35">
        <f t="shared" si="5"/>
        <v>6594.6727744524351</v>
      </c>
      <c r="E35" s="35">
        <f t="shared" si="5"/>
        <v>4784.1327595629782</v>
      </c>
      <c r="F35" s="35">
        <f t="shared" si="5"/>
        <v>4861.3747010847655</v>
      </c>
      <c r="G35" s="35">
        <f t="shared" si="5"/>
        <v>4411.2464531195892</v>
      </c>
      <c r="H35" s="35">
        <f t="shared" si="5"/>
        <v>3729.8439665291721</v>
      </c>
      <c r="I35" s="35">
        <f t="shared" si="5"/>
        <v>3791.398463328374</v>
      </c>
      <c r="J35" s="35">
        <f t="shared" si="5"/>
        <v>4487.9365448480175</v>
      </c>
      <c r="K35" s="35">
        <f t="shared" si="5"/>
        <v>3822.6032958380124</v>
      </c>
      <c r="L35" s="35">
        <f t="shared" si="5"/>
        <v>4079.6498183760164</v>
      </c>
      <c r="M35" s="35">
        <f t="shared" si="5"/>
        <v>4478.1793437981132</v>
      </c>
      <c r="N35" s="35">
        <f t="shared" si="5"/>
        <v>57323.329625653692</v>
      </c>
    </row>
    <row r="36" spans="1:14" ht="15.6">
      <c r="A36" s="40" t="s">
        <v>143</v>
      </c>
      <c r="B36" s="35">
        <f t="shared" ref="B36:N36" si="6">+B21-B35</f>
        <v>13945.90414478061</v>
      </c>
      <c r="C36" s="35">
        <f t="shared" si="6"/>
        <v>11346.348967558246</v>
      </c>
      <c r="D36" s="35">
        <f t="shared" si="6"/>
        <v>11365.640665421935</v>
      </c>
      <c r="E36" s="35">
        <f t="shared" si="6"/>
        <v>13984.776823057924</v>
      </c>
      <c r="F36" s="35">
        <f t="shared" si="6"/>
        <v>10305.881928526374</v>
      </c>
      <c r="G36" s="35">
        <f t="shared" si="6"/>
        <v>9263.0329497575221</v>
      </c>
      <c r="H36" s="35">
        <f t="shared" si="6"/>
        <v>10466.952445512725</v>
      </c>
      <c r="I36" s="35">
        <f t="shared" si="6"/>
        <v>10658.086681212315</v>
      </c>
      <c r="J36" s="35">
        <f t="shared" si="6"/>
        <v>9130.9120883377727</v>
      </c>
      <c r="K36" s="35">
        <f t="shared" si="6"/>
        <v>9530.0399389560862</v>
      </c>
      <c r="L36" s="35">
        <f t="shared" si="6"/>
        <v>8517.2653227021001</v>
      </c>
      <c r="M36" s="35">
        <f t="shared" si="6"/>
        <v>8605.3495216820811</v>
      </c>
      <c r="N36" s="35">
        <f t="shared" si="6"/>
        <v>127120.19147750572</v>
      </c>
    </row>
  </sheetData>
  <mergeCells count="4">
    <mergeCell ref="A3:N3"/>
    <mergeCell ref="A4:N4"/>
    <mergeCell ref="R2:AE2"/>
    <mergeCell ref="R3:A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31C1-34EF-4147-90A6-ACDF8E1E229B}">
  <dimension ref="A1:AD125"/>
  <sheetViews>
    <sheetView workbookViewId="0">
      <selection activeCell="D18" sqref="D18"/>
    </sheetView>
  </sheetViews>
  <sheetFormatPr defaultRowHeight="14.4"/>
  <cols>
    <col min="4" max="4" width="20.44140625" customWidth="1"/>
    <col min="5" max="5" width="13.77734375" customWidth="1"/>
    <col min="7" max="7" width="17.6640625" customWidth="1"/>
    <col min="8" max="8" width="13.109375" customWidth="1"/>
    <col min="10" max="10" width="12.109375" customWidth="1"/>
    <col min="11" max="11" width="19.5546875" customWidth="1"/>
    <col min="12" max="12" width="22.88671875" customWidth="1"/>
    <col min="14" max="14" width="23.33203125" customWidth="1"/>
    <col min="15" max="15" width="32.88671875" customWidth="1"/>
    <col min="16" max="16" width="19.21875" customWidth="1"/>
    <col min="17" max="17" width="26.6640625" customWidth="1"/>
    <col min="18" max="18" width="9.77734375" customWidth="1"/>
    <col min="19" max="19" width="10.5546875" customWidth="1"/>
    <col min="20" max="20" width="20.77734375" customWidth="1"/>
    <col min="21" max="21" width="9.5546875" customWidth="1"/>
    <col min="22" max="22" width="13.88671875" customWidth="1"/>
    <col min="23" max="23" width="27.6640625" customWidth="1"/>
    <col min="25" max="25" width="27.6640625" customWidth="1"/>
    <col min="26" max="26" width="25.5546875" customWidth="1"/>
    <col min="27" max="27" width="11.21875" customWidth="1"/>
    <col min="28" max="28" width="23.5546875" customWidth="1"/>
    <col min="29" max="29" width="14.77734375" customWidth="1"/>
    <col min="30" max="30" width="14.33203125" customWidth="1"/>
  </cols>
  <sheetData>
    <row r="1" spans="1:30" ht="15" thickBot="1">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5" t="s">
        <v>29</v>
      </c>
    </row>
    <row r="2" spans="1:30">
      <c r="A2" s="9" t="s">
        <v>33</v>
      </c>
      <c r="B2" s="1">
        <v>2013</v>
      </c>
      <c r="C2" s="1" t="s">
        <v>31</v>
      </c>
      <c r="D2" s="1">
        <v>110.5</v>
      </c>
      <c r="E2" s="1">
        <v>109.1</v>
      </c>
      <c r="F2" s="1">
        <v>113</v>
      </c>
      <c r="G2" s="1">
        <v>103.6</v>
      </c>
      <c r="H2" s="1">
        <v>103.4</v>
      </c>
      <c r="I2" s="1">
        <v>102.3</v>
      </c>
      <c r="J2" s="1">
        <v>102.9</v>
      </c>
      <c r="K2" s="1">
        <v>105.8</v>
      </c>
      <c r="L2" s="1">
        <v>105.1</v>
      </c>
      <c r="M2" s="1">
        <v>101.8</v>
      </c>
      <c r="N2" s="1">
        <v>105.1</v>
      </c>
      <c r="O2" s="1">
        <v>107.9</v>
      </c>
      <c r="P2" s="1">
        <v>105.9</v>
      </c>
      <c r="Q2" s="1">
        <v>105.2</v>
      </c>
      <c r="R2" s="1">
        <v>105.9</v>
      </c>
      <c r="S2" s="1">
        <v>105</v>
      </c>
      <c r="T2" s="1">
        <v>105.8</v>
      </c>
      <c r="U2" s="1">
        <v>100.3</v>
      </c>
      <c r="V2" s="1">
        <v>105.4</v>
      </c>
      <c r="W2" s="1">
        <v>104.8</v>
      </c>
      <c r="X2" s="1">
        <v>104.1</v>
      </c>
      <c r="Y2" s="1">
        <v>103.2</v>
      </c>
      <c r="Z2" s="1">
        <v>102.9</v>
      </c>
      <c r="AA2" s="1">
        <v>103.5</v>
      </c>
      <c r="AB2" s="1">
        <v>104.3</v>
      </c>
      <c r="AC2" s="1">
        <v>103.7</v>
      </c>
      <c r="AD2" s="11">
        <v>104</v>
      </c>
    </row>
    <row r="3" spans="1:30">
      <c r="A3" s="10" t="s">
        <v>33</v>
      </c>
      <c r="B3" s="2">
        <v>2013</v>
      </c>
      <c r="C3" s="2" t="s">
        <v>35</v>
      </c>
      <c r="D3" s="2">
        <v>112.9</v>
      </c>
      <c r="E3" s="2">
        <v>112.9</v>
      </c>
      <c r="F3" s="2">
        <v>116.9</v>
      </c>
      <c r="G3" s="2">
        <v>104</v>
      </c>
      <c r="H3" s="2">
        <v>103.5</v>
      </c>
      <c r="I3" s="2">
        <v>103.1</v>
      </c>
      <c r="J3" s="2">
        <v>104.9</v>
      </c>
      <c r="K3" s="2">
        <v>104.1</v>
      </c>
      <c r="L3" s="2">
        <v>103.8</v>
      </c>
      <c r="M3" s="2">
        <v>102.3</v>
      </c>
      <c r="N3" s="2">
        <v>106</v>
      </c>
      <c r="O3" s="2">
        <v>109</v>
      </c>
      <c r="P3" s="2">
        <v>107.2</v>
      </c>
      <c r="Q3" s="2">
        <v>106</v>
      </c>
      <c r="R3" s="2">
        <v>106.6</v>
      </c>
      <c r="S3" s="2">
        <v>105.5</v>
      </c>
      <c r="T3" s="2">
        <v>106.4</v>
      </c>
      <c r="U3" s="2">
        <v>100.4</v>
      </c>
      <c r="V3" s="2">
        <v>105.7</v>
      </c>
      <c r="W3" s="2">
        <v>105.2</v>
      </c>
      <c r="X3" s="2">
        <v>104.7</v>
      </c>
      <c r="Y3" s="2">
        <v>104.4</v>
      </c>
      <c r="Z3" s="2">
        <v>103.3</v>
      </c>
      <c r="AA3" s="2">
        <v>103.7</v>
      </c>
      <c r="AB3" s="2">
        <v>104.3</v>
      </c>
      <c r="AC3" s="2">
        <v>104.3</v>
      </c>
      <c r="AD3" s="12">
        <v>104.7</v>
      </c>
    </row>
    <row r="4" spans="1:30">
      <c r="A4" s="9" t="s">
        <v>33</v>
      </c>
      <c r="B4" s="1">
        <v>2013</v>
      </c>
      <c r="C4" s="1" t="s">
        <v>36</v>
      </c>
      <c r="D4" s="1">
        <v>113.9</v>
      </c>
      <c r="E4" s="1">
        <v>111.4</v>
      </c>
      <c r="F4" s="1">
        <v>113.2</v>
      </c>
      <c r="G4" s="1">
        <v>104.3</v>
      </c>
      <c r="H4" s="1">
        <v>102.7</v>
      </c>
      <c r="I4" s="1">
        <v>104.9</v>
      </c>
      <c r="J4" s="1">
        <v>103.8</v>
      </c>
      <c r="K4" s="1">
        <v>103.5</v>
      </c>
      <c r="L4" s="1">
        <v>102.6</v>
      </c>
      <c r="M4" s="1">
        <v>102.4</v>
      </c>
      <c r="N4" s="1">
        <v>107</v>
      </c>
      <c r="O4" s="1">
        <v>109.8</v>
      </c>
      <c r="P4" s="1">
        <v>107.3</v>
      </c>
      <c r="Q4" s="1">
        <v>106.8</v>
      </c>
      <c r="R4" s="1">
        <v>107.2</v>
      </c>
      <c r="S4" s="1">
        <v>106</v>
      </c>
      <c r="T4" s="1">
        <v>107</v>
      </c>
      <c r="U4" s="1">
        <v>100.4</v>
      </c>
      <c r="V4" s="1">
        <v>106</v>
      </c>
      <c r="W4" s="1">
        <v>105.7</v>
      </c>
      <c r="X4" s="1">
        <v>105.2</v>
      </c>
      <c r="Y4" s="1">
        <v>105.5</v>
      </c>
      <c r="Z4" s="1">
        <v>103.5</v>
      </c>
      <c r="AA4" s="1">
        <v>103.8</v>
      </c>
      <c r="AB4" s="1">
        <v>104.2</v>
      </c>
      <c r="AC4" s="1">
        <v>104.9</v>
      </c>
      <c r="AD4" s="11">
        <v>105</v>
      </c>
    </row>
    <row r="5" spans="1:30">
      <c r="A5" s="10" t="s">
        <v>33</v>
      </c>
      <c r="B5" s="2">
        <v>2013</v>
      </c>
      <c r="C5" s="2" t="s">
        <v>37</v>
      </c>
      <c r="D5" s="2">
        <v>114.6</v>
      </c>
      <c r="E5" s="2">
        <v>113.4</v>
      </c>
      <c r="F5" s="2">
        <v>106</v>
      </c>
      <c r="G5" s="2">
        <v>104.7</v>
      </c>
      <c r="H5" s="2">
        <v>102.1</v>
      </c>
      <c r="I5" s="2">
        <v>109.5</v>
      </c>
      <c r="J5" s="2">
        <v>109.7</v>
      </c>
      <c r="K5" s="2">
        <v>104.6</v>
      </c>
      <c r="L5" s="2">
        <v>102</v>
      </c>
      <c r="M5" s="2">
        <v>103.5</v>
      </c>
      <c r="N5" s="2">
        <v>108.2</v>
      </c>
      <c r="O5" s="2">
        <v>110.6</v>
      </c>
      <c r="P5" s="2">
        <v>108.8</v>
      </c>
      <c r="Q5" s="2">
        <v>108.5</v>
      </c>
      <c r="R5" s="2">
        <v>107.9</v>
      </c>
      <c r="S5" s="2">
        <v>106.4</v>
      </c>
      <c r="T5" s="2">
        <v>107.7</v>
      </c>
      <c r="U5" s="2">
        <v>100.5</v>
      </c>
      <c r="V5" s="2">
        <v>106.4</v>
      </c>
      <c r="W5" s="2">
        <v>106.5</v>
      </c>
      <c r="X5" s="2">
        <v>105.7</v>
      </c>
      <c r="Y5" s="2">
        <v>105</v>
      </c>
      <c r="Z5" s="2">
        <v>104</v>
      </c>
      <c r="AA5" s="2">
        <v>105.2</v>
      </c>
      <c r="AB5" s="2">
        <v>103.2</v>
      </c>
      <c r="AC5" s="2">
        <v>105.1</v>
      </c>
      <c r="AD5" s="12">
        <v>105.7</v>
      </c>
    </row>
    <row r="6" spans="1:30">
      <c r="A6" s="9" t="s">
        <v>33</v>
      </c>
      <c r="B6" s="1">
        <v>2013</v>
      </c>
      <c r="C6" s="1" t="s">
        <v>38</v>
      </c>
      <c r="D6" s="1">
        <v>115.4</v>
      </c>
      <c r="E6" s="1">
        <v>114.2</v>
      </c>
      <c r="F6" s="1">
        <v>102.7</v>
      </c>
      <c r="G6" s="1">
        <v>105.5</v>
      </c>
      <c r="H6" s="1">
        <v>101.5</v>
      </c>
      <c r="I6" s="1">
        <v>110.6</v>
      </c>
      <c r="J6" s="1">
        <v>123.7</v>
      </c>
      <c r="K6" s="1">
        <v>105.2</v>
      </c>
      <c r="L6" s="1">
        <v>101.9</v>
      </c>
      <c r="M6" s="1">
        <v>105</v>
      </c>
      <c r="N6" s="1">
        <v>109.1</v>
      </c>
      <c r="O6" s="1">
        <v>111.3</v>
      </c>
      <c r="P6" s="1">
        <v>111.1</v>
      </c>
      <c r="Q6" s="1">
        <v>109.8</v>
      </c>
      <c r="R6" s="1">
        <v>108.5</v>
      </c>
      <c r="S6" s="1">
        <v>106.7</v>
      </c>
      <c r="T6" s="1">
        <v>108.3</v>
      </c>
      <c r="U6" s="1">
        <v>100.5</v>
      </c>
      <c r="V6" s="1">
        <v>107.2</v>
      </c>
      <c r="W6" s="1">
        <v>107.1</v>
      </c>
      <c r="X6" s="1">
        <v>106.2</v>
      </c>
      <c r="Y6" s="1">
        <v>103.9</v>
      </c>
      <c r="Z6" s="1">
        <v>104.6</v>
      </c>
      <c r="AA6" s="1">
        <v>105.7</v>
      </c>
      <c r="AB6" s="1">
        <v>102.6</v>
      </c>
      <c r="AC6" s="1">
        <v>104.9</v>
      </c>
      <c r="AD6" s="11">
        <v>106.6</v>
      </c>
    </row>
    <row r="7" spans="1:30">
      <c r="A7" s="10" t="s">
        <v>33</v>
      </c>
      <c r="B7" s="2">
        <v>2013</v>
      </c>
      <c r="C7" s="2" t="s">
        <v>39</v>
      </c>
      <c r="D7" s="2">
        <v>117</v>
      </c>
      <c r="E7" s="2">
        <v>120.1</v>
      </c>
      <c r="F7" s="2">
        <v>112.5</v>
      </c>
      <c r="G7" s="2">
        <v>107.3</v>
      </c>
      <c r="H7" s="2">
        <v>101.3</v>
      </c>
      <c r="I7" s="2">
        <v>112.4</v>
      </c>
      <c r="J7" s="2">
        <v>143.6</v>
      </c>
      <c r="K7" s="2">
        <v>105.4</v>
      </c>
      <c r="L7" s="2">
        <v>101.4</v>
      </c>
      <c r="M7" s="2">
        <v>106.4</v>
      </c>
      <c r="N7" s="2">
        <v>110</v>
      </c>
      <c r="O7" s="2">
        <v>112.2</v>
      </c>
      <c r="P7" s="2">
        <v>115</v>
      </c>
      <c r="Q7" s="2">
        <v>110.9</v>
      </c>
      <c r="R7" s="2">
        <v>109.2</v>
      </c>
      <c r="S7" s="2">
        <v>107.2</v>
      </c>
      <c r="T7" s="2">
        <v>108.9</v>
      </c>
      <c r="U7" s="2">
        <v>106.6</v>
      </c>
      <c r="V7" s="2">
        <v>108</v>
      </c>
      <c r="W7" s="2">
        <v>107.7</v>
      </c>
      <c r="X7" s="2">
        <v>106.5</v>
      </c>
      <c r="Y7" s="2">
        <v>105.2</v>
      </c>
      <c r="Z7" s="2">
        <v>105.2</v>
      </c>
      <c r="AA7" s="2">
        <v>108.1</v>
      </c>
      <c r="AB7" s="2">
        <v>103.3</v>
      </c>
      <c r="AC7" s="2">
        <v>106.1</v>
      </c>
      <c r="AD7" s="12">
        <v>109.7</v>
      </c>
    </row>
    <row r="8" spans="1:30">
      <c r="A8" s="9" t="s">
        <v>33</v>
      </c>
      <c r="B8" s="1">
        <v>2013</v>
      </c>
      <c r="C8" s="1" t="s">
        <v>40</v>
      </c>
      <c r="D8" s="1">
        <v>117.8</v>
      </c>
      <c r="E8" s="1">
        <v>119.2</v>
      </c>
      <c r="F8" s="1">
        <v>114</v>
      </c>
      <c r="G8" s="1">
        <v>108.3</v>
      </c>
      <c r="H8" s="1">
        <v>101.1</v>
      </c>
      <c r="I8" s="1">
        <v>113.2</v>
      </c>
      <c r="J8" s="1">
        <v>160.9</v>
      </c>
      <c r="K8" s="1">
        <v>105.1</v>
      </c>
      <c r="L8" s="1">
        <v>101.3</v>
      </c>
      <c r="M8" s="1">
        <v>107.5</v>
      </c>
      <c r="N8" s="1">
        <v>110.4</v>
      </c>
      <c r="O8" s="1">
        <v>113.1</v>
      </c>
      <c r="P8" s="1">
        <v>117.5</v>
      </c>
      <c r="Q8" s="1">
        <v>111.7</v>
      </c>
      <c r="R8" s="1">
        <v>109.8</v>
      </c>
      <c r="S8" s="1">
        <v>107.8</v>
      </c>
      <c r="T8" s="1">
        <v>109.5</v>
      </c>
      <c r="U8" s="1">
        <v>107.7</v>
      </c>
      <c r="V8" s="1">
        <v>108.6</v>
      </c>
      <c r="W8" s="1">
        <v>108.1</v>
      </c>
      <c r="X8" s="1">
        <v>107.1</v>
      </c>
      <c r="Y8" s="1">
        <v>107.3</v>
      </c>
      <c r="Z8" s="1">
        <v>105.9</v>
      </c>
      <c r="AA8" s="1">
        <v>110.1</v>
      </c>
      <c r="AB8" s="1">
        <v>103.2</v>
      </c>
      <c r="AC8" s="1">
        <v>107.3</v>
      </c>
      <c r="AD8" s="11">
        <v>111.4</v>
      </c>
    </row>
    <row r="9" spans="1:30">
      <c r="A9" s="10" t="s">
        <v>33</v>
      </c>
      <c r="B9" s="2">
        <v>2013</v>
      </c>
      <c r="C9" s="2" t="s">
        <v>41</v>
      </c>
      <c r="D9" s="2">
        <v>118.3</v>
      </c>
      <c r="E9" s="2">
        <v>120.4</v>
      </c>
      <c r="F9" s="2">
        <v>112.7</v>
      </c>
      <c r="G9" s="2">
        <v>108.9</v>
      </c>
      <c r="H9" s="2">
        <v>101.1</v>
      </c>
      <c r="I9" s="2">
        <v>108.7</v>
      </c>
      <c r="J9" s="2">
        <v>177</v>
      </c>
      <c r="K9" s="2">
        <v>104.7</v>
      </c>
      <c r="L9" s="2">
        <v>101</v>
      </c>
      <c r="M9" s="2">
        <v>108.5</v>
      </c>
      <c r="N9" s="2">
        <v>110.9</v>
      </c>
      <c r="O9" s="2">
        <v>114.3</v>
      </c>
      <c r="P9" s="2">
        <v>119.6</v>
      </c>
      <c r="Q9" s="2">
        <v>112.4</v>
      </c>
      <c r="R9" s="2">
        <v>110.6</v>
      </c>
      <c r="S9" s="2">
        <v>108.3</v>
      </c>
      <c r="T9" s="2">
        <v>110.2</v>
      </c>
      <c r="U9" s="2">
        <v>108.9</v>
      </c>
      <c r="V9" s="2">
        <v>109.3</v>
      </c>
      <c r="W9" s="2">
        <v>108.7</v>
      </c>
      <c r="X9" s="2">
        <v>107.6</v>
      </c>
      <c r="Y9" s="2">
        <v>108.1</v>
      </c>
      <c r="Z9" s="2">
        <v>106.5</v>
      </c>
      <c r="AA9" s="2">
        <v>110.8</v>
      </c>
      <c r="AB9" s="2">
        <v>106</v>
      </c>
      <c r="AC9" s="2">
        <v>108.3</v>
      </c>
      <c r="AD9" s="12">
        <v>112.7</v>
      </c>
    </row>
    <row r="10" spans="1:30">
      <c r="A10" s="9" t="s">
        <v>33</v>
      </c>
      <c r="B10" s="1">
        <v>2013</v>
      </c>
      <c r="C10" s="1" t="s">
        <v>42</v>
      </c>
      <c r="D10" s="1">
        <v>118.6</v>
      </c>
      <c r="E10" s="1">
        <v>119.1</v>
      </c>
      <c r="F10" s="1">
        <v>113.2</v>
      </c>
      <c r="G10" s="1">
        <v>109.6</v>
      </c>
      <c r="H10" s="1">
        <v>101.7</v>
      </c>
      <c r="I10" s="1">
        <v>103.2</v>
      </c>
      <c r="J10" s="1">
        <v>174.3</v>
      </c>
      <c r="K10" s="1">
        <v>105.1</v>
      </c>
      <c r="L10" s="1">
        <v>100.8</v>
      </c>
      <c r="M10" s="1">
        <v>109.1</v>
      </c>
      <c r="N10" s="1">
        <v>111.1</v>
      </c>
      <c r="O10" s="1">
        <v>115.4</v>
      </c>
      <c r="P10" s="1">
        <v>119.2</v>
      </c>
      <c r="Q10" s="1">
        <v>112.9</v>
      </c>
      <c r="R10" s="1">
        <v>111.4</v>
      </c>
      <c r="S10" s="1">
        <v>109</v>
      </c>
      <c r="T10" s="1">
        <v>111.1</v>
      </c>
      <c r="U10" s="1">
        <v>109.7</v>
      </c>
      <c r="V10" s="1">
        <v>109.5</v>
      </c>
      <c r="W10" s="1">
        <v>109.6</v>
      </c>
      <c r="X10" s="1">
        <v>107.9</v>
      </c>
      <c r="Y10" s="1">
        <v>110.4</v>
      </c>
      <c r="Z10" s="1">
        <v>107.4</v>
      </c>
      <c r="AA10" s="1">
        <v>111.2</v>
      </c>
      <c r="AB10" s="1">
        <v>106.9</v>
      </c>
      <c r="AC10" s="1">
        <v>109.4</v>
      </c>
      <c r="AD10" s="11">
        <v>113.2</v>
      </c>
    </row>
    <row r="11" spans="1:30">
      <c r="A11" s="10" t="s">
        <v>33</v>
      </c>
      <c r="B11" s="2">
        <v>2013</v>
      </c>
      <c r="C11" s="2" t="s">
        <v>43</v>
      </c>
      <c r="D11" s="2">
        <v>118.9</v>
      </c>
      <c r="E11" s="2">
        <v>118.1</v>
      </c>
      <c r="F11" s="2">
        <v>114.5</v>
      </c>
      <c r="G11" s="2">
        <v>110.4</v>
      </c>
      <c r="H11" s="2">
        <v>102.3</v>
      </c>
      <c r="I11" s="2">
        <v>106.2</v>
      </c>
      <c r="J11" s="2">
        <v>183.5</v>
      </c>
      <c r="K11" s="2">
        <v>105.3</v>
      </c>
      <c r="L11" s="2">
        <v>100.2</v>
      </c>
      <c r="M11" s="2">
        <v>109.6</v>
      </c>
      <c r="N11" s="2">
        <v>111.4</v>
      </c>
      <c r="O11" s="2">
        <v>116</v>
      </c>
      <c r="P11" s="2">
        <v>120.8</v>
      </c>
      <c r="Q11" s="2">
        <v>113.5</v>
      </c>
      <c r="R11" s="2">
        <v>112.5</v>
      </c>
      <c r="S11" s="2">
        <v>109.7</v>
      </c>
      <c r="T11" s="2">
        <v>112</v>
      </c>
      <c r="U11" s="2">
        <v>110.5</v>
      </c>
      <c r="V11" s="2">
        <v>109.7</v>
      </c>
      <c r="W11" s="2">
        <v>110.2</v>
      </c>
      <c r="X11" s="2">
        <v>108.2</v>
      </c>
      <c r="Y11" s="2">
        <v>109.7</v>
      </c>
      <c r="Z11" s="2">
        <v>108</v>
      </c>
      <c r="AA11" s="2">
        <v>111.3</v>
      </c>
      <c r="AB11" s="2">
        <v>107.3</v>
      </c>
      <c r="AC11" s="2">
        <v>109.4</v>
      </c>
      <c r="AD11" s="12">
        <v>114</v>
      </c>
    </row>
    <row r="12" spans="1:30">
      <c r="A12" s="9" t="s">
        <v>33</v>
      </c>
      <c r="B12" s="1">
        <v>2013</v>
      </c>
      <c r="C12" s="1" t="s">
        <v>45</v>
      </c>
      <c r="D12" s="1">
        <v>119.8</v>
      </c>
      <c r="E12" s="1">
        <v>116.3</v>
      </c>
      <c r="F12" s="1">
        <v>122.6</v>
      </c>
      <c r="G12" s="1">
        <v>112</v>
      </c>
      <c r="H12" s="1">
        <v>103.2</v>
      </c>
      <c r="I12" s="1">
        <v>110</v>
      </c>
      <c r="J12" s="1">
        <v>192.8</v>
      </c>
      <c r="K12" s="1">
        <v>106.3</v>
      </c>
      <c r="L12" s="1">
        <v>99.5</v>
      </c>
      <c r="M12" s="1">
        <v>110.3</v>
      </c>
      <c r="N12" s="1">
        <v>111.8</v>
      </c>
      <c r="O12" s="1">
        <v>117.1</v>
      </c>
      <c r="P12" s="1">
        <v>122.9</v>
      </c>
      <c r="Q12" s="1">
        <v>114.1</v>
      </c>
      <c r="R12" s="1">
        <v>113.5</v>
      </c>
      <c r="S12" s="1">
        <v>110.3</v>
      </c>
      <c r="T12" s="1">
        <v>113</v>
      </c>
      <c r="U12" s="1">
        <v>111.1</v>
      </c>
      <c r="V12" s="1">
        <v>110</v>
      </c>
      <c r="W12" s="1">
        <v>110.9</v>
      </c>
      <c r="X12" s="1">
        <v>108.6</v>
      </c>
      <c r="Y12" s="1">
        <v>109.5</v>
      </c>
      <c r="Z12" s="1">
        <v>108.5</v>
      </c>
      <c r="AA12" s="1">
        <v>111.3</v>
      </c>
      <c r="AB12" s="1">
        <v>107.9</v>
      </c>
      <c r="AC12" s="1">
        <v>109.6</v>
      </c>
      <c r="AD12" s="11">
        <v>115</v>
      </c>
    </row>
    <row r="13" spans="1:30">
      <c r="A13" s="10" t="s">
        <v>33</v>
      </c>
      <c r="B13" s="2">
        <v>2013</v>
      </c>
      <c r="C13" s="2" t="s">
        <v>46</v>
      </c>
      <c r="D13" s="2">
        <v>120.5</v>
      </c>
      <c r="E13" s="2">
        <v>118.1</v>
      </c>
      <c r="F13" s="2">
        <v>128.5</v>
      </c>
      <c r="G13" s="2">
        <v>112.8</v>
      </c>
      <c r="H13" s="2">
        <v>103.4</v>
      </c>
      <c r="I13" s="2">
        <v>110.7</v>
      </c>
      <c r="J13" s="2">
        <v>144.80000000000001</v>
      </c>
      <c r="K13" s="2">
        <v>107.1</v>
      </c>
      <c r="L13" s="2">
        <v>98.6</v>
      </c>
      <c r="M13" s="2">
        <v>111.9</v>
      </c>
      <c r="N13" s="2">
        <v>112.1</v>
      </c>
      <c r="O13" s="2">
        <v>118.1</v>
      </c>
      <c r="P13" s="2">
        <v>117.8</v>
      </c>
      <c r="Q13" s="2">
        <v>115</v>
      </c>
      <c r="R13" s="2">
        <v>114.2</v>
      </c>
      <c r="S13" s="2">
        <v>110.9</v>
      </c>
      <c r="T13" s="2">
        <v>113.7</v>
      </c>
      <c r="U13" s="2">
        <v>110.7</v>
      </c>
      <c r="V13" s="2">
        <v>110.4</v>
      </c>
      <c r="W13" s="2">
        <v>111.3</v>
      </c>
      <c r="X13" s="2">
        <v>109</v>
      </c>
      <c r="Y13" s="2">
        <v>109.7</v>
      </c>
      <c r="Z13" s="2">
        <v>108.9</v>
      </c>
      <c r="AA13" s="2">
        <v>111.4</v>
      </c>
      <c r="AB13" s="2">
        <v>107.7</v>
      </c>
      <c r="AC13" s="2">
        <v>109.8</v>
      </c>
      <c r="AD13" s="12">
        <v>113.3</v>
      </c>
    </row>
    <row r="14" spans="1:30">
      <c r="A14" s="9" t="s">
        <v>33</v>
      </c>
      <c r="B14" s="1">
        <v>2014</v>
      </c>
      <c r="C14" s="1" t="s">
        <v>31</v>
      </c>
      <c r="D14" s="1">
        <v>121.2</v>
      </c>
      <c r="E14" s="1">
        <v>122</v>
      </c>
      <c r="F14" s="1">
        <v>129.9</v>
      </c>
      <c r="G14" s="1">
        <v>113.6</v>
      </c>
      <c r="H14" s="1">
        <v>102.9</v>
      </c>
      <c r="I14" s="1">
        <v>112.1</v>
      </c>
      <c r="J14" s="1">
        <v>118.9</v>
      </c>
      <c r="K14" s="1">
        <v>107.5</v>
      </c>
      <c r="L14" s="1">
        <v>96.9</v>
      </c>
      <c r="M14" s="1">
        <v>112.7</v>
      </c>
      <c r="N14" s="1">
        <v>112.1</v>
      </c>
      <c r="O14" s="1">
        <v>119</v>
      </c>
      <c r="P14" s="1">
        <v>115.5</v>
      </c>
      <c r="Q14" s="1">
        <v>115.7</v>
      </c>
      <c r="R14" s="1">
        <v>114.8</v>
      </c>
      <c r="S14" s="1">
        <v>111.3</v>
      </c>
      <c r="T14" s="1">
        <v>114.3</v>
      </c>
      <c r="U14" s="1">
        <v>111.6</v>
      </c>
      <c r="V14" s="1">
        <v>111</v>
      </c>
      <c r="W14" s="1">
        <v>111.9</v>
      </c>
      <c r="X14" s="1">
        <v>109.7</v>
      </c>
      <c r="Y14" s="1">
        <v>110.8</v>
      </c>
      <c r="Z14" s="1">
        <v>109.8</v>
      </c>
      <c r="AA14" s="1">
        <v>111.5</v>
      </c>
      <c r="AB14" s="1">
        <v>108</v>
      </c>
      <c r="AC14" s="1">
        <v>110.5</v>
      </c>
      <c r="AD14" s="11">
        <v>112.9</v>
      </c>
    </row>
    <row r="15" spans="1:30">
      <c r="A15" s="10" t="s">
        <v>33</v>
      </c>
      <c r="B15" s="2">
        <v>2014</v>
      </c>
      <c r="C15" s="2" t="s">
        <v>35</v>
      </c>
      <c r="D15" s="2">
        <v>121.9</v>
      </c>
      <c r="E15" s="2">
        <v>122</v>
      </c>
      <c r="F15" s="2">
        <v>124.5</v>
      </c>
      <c r="G15" s="2">
        <v>115.2</v>
      </c>
      <c r="H15" s="2">
        <v>102.5</v>
      </c>
      <c r="I15" s="2">
        <v>114.1</v>
      </c>
      <c r="J15" s="2">
        <v>111.5</v>
      </c>
      <c r="K15" s="2">
        <v>108.2</v>
      </c>
      <c r="L15" s="2">
        <v>95.4</v>
      </c>
      <c r="M15" s="2">
        <v>113.5</v>
      </c>
      <c r="N15" s="2">
        <v>112.1</v>
      </c>
      <c r="O15" s="2">
        <v>119.9</v>
      </c>
      <c r="P15" s="2">
        <v>115.2</v>
      </c>
      <c r="Q15" s="2">
        <v>116.2</v>
      </c>
      <c r="R15" s="2">
        <v>115.3</v>
      </c>
      <c r="S15" s="2">
        <v>111.7</v>
      </c>
      <c r="T15" s="2">
        <v>114.7</v>
      </c>
      <c r="U15" s="2">
        <v>112.5</v>
      </c>
      <c r="V15" s="2">
        <v>111.1</v>
      </c>
      <c r="W15" s="2">
        <v>112.6</v>
      </c>
      <c r="X15" s="2">
        <v>110.4</v>
      </c>
      <c r="Y15" s="2">
        <v>111.3</v>
      </c>
      <c r="Z15" s="2">
        <v>110.3</v>
      </c>
      <c r="AA15" s="2">
        <v>111.6</v>
      </c>
      <c r="AB15" s="2">
        <v>108.7</v>
      </c>
      <c r="AC15" s="2">
        <v>111</v>
      </c>
      <c r="AD15" s="12">
        <v>113.1</v>
      </c>
    </row>
    <row r="16" spans="1:30">
      <c r="A16" s="9" t="s">
        <v>33</v>
      </c>
      <c r="B16" s="1">
        <v>2014</v>
      </c>
      <c r="C16" s="1" t="s">
        <v>36</v>
      </c>
      <c r="D16" s="1">
        <v>122.1</v>
      </c>
      <c r="E16" s="1">
        <v>121.4</v>
      </c>
      <c r="F16" s="1">
        <v>121.5</v>
      </c>
      <c r="G16" s="1">
        <v>116.2</v>
      </c>
      <c r="H16" s="1">
        <v>102.8</v>
      </c>
      <c r="I16" s="1">
        <v>117.7</v>
      </c>
      <c r="J16" s="1">
        <v>113.3</v>
      </c>
      <c r="K16" s="1">
        <v>108.9</v>
      </c>
      <c r="L16" s="1">
        <v>96.3</v>
      </c>
      <c r="M16" s="1">
        <v>114.1</v>
      </c>
      <c r="N16" s="1">
        <v>112.2</v>
      </c>
      <c r="O16" s="1">
        <v>120.5</v>
      </c>
      <c r="P16" s="1">
        <v>116</v>
      </c>
      <c r="Q16" s="1">
        <v>116.7</v>
      </c>
      <c r="R16" s="1">
        <v>115.8</v>
      </c>
      <c r="S16" s="1">
        <v>112.1</v>
      </c>
      <c r="T16" s="1">
        <v>115.2</v>
      </c>
      <c r="U16" s="1">
        <v>113.2</v>
      </c>
      <c r="V16" s="1">
        <v>110.9</v>
      </c>
      <c r="W16" s="1">
        <v>113</v>
      </c>
      <c r="X16" s="1">
        <v>110.8</v>
      </c>
      <c r="Y16" s="1">
        <v>111.6</v>
      </c>
      <c r="Z16" s="1">
        <v>110.9</v>
      </c>
      <c r="AA16" s="1">
        <v>111.8</v>
      </c>
      <c r="AB16" s="1">
        <v>109.2</v>
      </c>
      <c r="AC16" s="1">
        <v>111.4</v>
      </c>
      <c r="AD16" s="11">
        <v>113.7</v>
      </c>
    </row>
    <row r="17" spans="1:30">
      <c r="A17" s="10" t="s">
        <v>33</v>
      </c>
      <c r="B17" s="2">
        <v>2014</v>
      </c>
      <c r="C17" s="2" t="s">
        <v>37</v>
      </c>
      <c r="D17" s="2">
        <v>122.5</v>
      </c>
      <c r="E17" s="2">
        <v>121.7</v>
      </c>
      <c r="F17" s="2">
        <v>113.3</v>
      </c>
      <c r="G17" s="2">
        <v>117</v>
      </c>
      <c r="H17" s="2">
        <v>103.1</v>
      </c>
      <c r="I17" s="2">
        <v>126.7</v>
      </c>
      <c r="J17" s="2">
        <v>121.2</v>
      </c>
      <c r="K17" s="2">
        <v>111</v>
      </c>
      <c r="L17" s="2">
        <v>100.3</v>
      </c>
      <c r="M17" s="2">
        <v>115.3</v>
      </c>
      <c r="N17" s="2">
        <v>112.7</v>
      </c>
      <c r="O17" s="2">
        <v>121</v>
      </c>
      <c r="P17" s="2">
        <v>118.2</v>
      </c>
      <c r="Q17" s="2">
        <v>117.6</v>
      </c>
      <c r="R17" s="2">
        <v>116.3</v>
      </c>
      <c r="S17" s="2">
        <v>112.5</v>
      </c>
      <c r="T17" s="2">
        <v>115.7</v>
      </c>
      <c r="U17" s="2">
        <v>113.9</v>
      </c>
      <c r="V17" s="2">
        <v>110.9</v>
      </c>
      <c r="W17" s="2">
        <v>113.4</v>
      </c>
      <c r="X17" s="2">
        <v>111</v>
      </c>
      <c r="Y17" s="2">
        <v>111.2</v>
      </c>
      <c r="Z17" s="2">
        <v>111.2</v>
      </c>
      <c r="AA17" s="2">
        <v>112.5</v>
      </c>
      <c r="AB17" s="2">
        <v>109.1</v>
      </c>
      <c r="AC17" s="2">
        <v>111.4</v>
      </c>
      <c r="AD17" s="12">
        <v>114.7</v>
      </c>
    </row>
    <row r="18" spans="1:30">
      <c r="A18" s="9" t="s">
        <v>33</v>
      </c>
      <c r="B18" s="1">
        <v>2014</v>
      </c>
      <c r="C18" s="1" t="s">
        <v>38</v>
      </c>
      <c r="D18" s="1">
        <v>122.7</v>
      </c>
      <c r="E18" s="1">
        <v>124.1</v>
      </c>
      <c r="F18" s="1">
        <v>114.2</v>
      </c>
      <c r="G18" s="1">
        <v>119.1</v>
      </c>
      <c r="H18" s="1">
        <v>103.5</v>
      </c>
      <c r="I18" s="1">
        <v>129.19999999999999</v>
      </c>
      <c r="J18" s="1">
        <v>127</v>
      </c>
      <c r="K18" s="1">
        <v>112.6</v>
      </c>
      <c r="L18" s="1">
        <v>101.3</v>
      </c>
      <c r="M18" s="1">
        <v>117</v>
      </c>
      <c r="N18" s="1">
        <v>112.9</v>
      </c>
      <c r="O18" s="1">
        <v>121.7</v>
      </c>
      <c r="P18" s="1">
        <v>120</v>
      </c>
      <c r="Q18" s="1">
        <v>118.3</v>
      </c>
      <c r="R18" s="1">
        <v>116.8</v>
      </c>
      <c r="S18" s="1">
        <v>112.9</v>
      </c>
      <c r="T18" s="1">
        <v>116.2</v>
      </c>
      <c r="U18" s="1">
        <v>114.3</v>
      </c>
      <c r="V18" s="1">
        <v>111.1</v>
      </c>
      <c r="W18" s="1">
        <v>114.1</v>
      </c>
      <c r="X18" s="1">
        <v>111.2</v>
      </c>
      <c r="Y18" s="1">
        <v>111.3</v>
      </c>
      <c r="Z18" s="1">
        <v>111.5</v>
      </c>
      <c r="AA18" s="1">
        <v>112.9</v>
      </c>
      <c r="AB18" s="1">
        <v>109.3</v>
      </c>
      <c r="AC18" s="1">
        <v>111.7</v>
      </c>
      <c r="AD18" s="11">
        <v>115.6</v>
      </c>
    </row>
    <row r="19" spans="1:30">
      <c r="A19" s="10" t="s">
        <v>33</v>
      </c>
      <c r="B19" s="2">
        <v>2014</v>
      </c>
      <c r="C19" s="2" t="s">
        <v>39</v>
      </c>
      <c r="D19" s="2">
        <v>123.1</v>
      </c>
      <c r="E19" s="2">
        <v>125.9</v>
      </c>
      <c r="F19" s="2">
        <v>115.4</v>
      </c>
      <c r="G19" s="2">
        <v>120.4</v>
      </c>
      <c r="H19" s="2">
        <v>103.4</v>
      </c>
      <c r="I19" s="2">
        <v>131.19999999999999</v>
      </c>
      <c r="J19" s="2">
        <v>137.5</v>
      </c>
      <c r="K19" s="2">
        <v>112.8</v>
      </c>
      <c r="L19" s="2">
        <v>101.4</v>
      </c>
      <c r="M19" s="2">
        <v>118.3</v>
      </c>
      <c r="N19" s="2">
        <v>113.2</v>
      </c>
      <c r="O19" s="2">
        <v>122.4</v>
      </c>
      <c r="P19" s="2">
        <v>122</v>
      </c>
      <c r="Q19" s="2">
        <v>119</v>
      </c>
      <c r="R19" s="2">
        <v>117.4</v>
      </c>
      <c r="S19" s="2">
        <v>113.2</v>
      </c>
      <c r="T19" s="2">
        <v>116.7</v>
      </c>
      <c r="U19" s="2">
        <v>113.9</v>
      </c>
      <c r="V19" s="2">
        <v>111.2</v>
      </c>
      <c r="W19" s="2">
        <v>114.3</v>
      </c>
      <c r="X19" s="2">
        <v>111.4</v>
      </c>
      <c r="Y19" s="2">
        <v>111.5</v>
      </c>
      <c r="Z19" s="2">
        <v>111.8</v>
      </c>
      <c r="AA19" s="2">
        <v>115.1</v>
      </c>
      <c r="AB19" s="2">
        <v>108.7</v>
      </c>
      <c r="AC19" s="2">
        <v>112.2</v>
      </c>
      <c r="AD19" s="12">
        <v>116.4</v>
      </c>
    </row>
    <row r="20" spans="1:30">
      <c r="A20" s="9" t="s">
        <v>33</v>
      </c>
      <c r="B20" s="1">
        <v>2014</v>
      </c>
      <c r="C20" s="1" t="s">
        <v>40</v>
      </c>
      <c r="D20" s="1">
        <v>123.8</v>
      </c>
      <c r="E20" s="1">
        <v>126.4</v>
      </c>
      <c r="F20" s="1">
        <v>118</v>
      </c>
      <c r="G20" s="1">
        <v>121.6</v>
      </c>
      <c r="H20" s="1">
        <v>103.5</v>
      </c>
      <c r="I20" s="1">
        <v>133.69999999999999</v>
      </c>
      <c r="J20" s="1">
        <v>172.4</v>
      </c>
      <c r="K20" s="1">
        <v>113.1</v>
      </c>
      <c r="L20" s="1">
        <v>102.7</v>
      </c>
      <c r="M20" s="1">
        <v>120</v>
      </c>
      <c r="N20" s="1">
        <v>113.8</v>
      </c>
      <c r="O20" s="1">
        <v>123.4</v>
      </c>
      <c r="P20" s="1">
        <v>127.1</v>
      </c>
      <c r="Q20" s="1">
        <v>121</v>
      </c>
      <c r="R20" s="1">
        <v>118</v>
      </c>
      <c r="S20" s="1">
        <v>113.6</v>
      </c>
      <c r="T20" s="1">
        <v>117.4</v>
      </c>
      <c r="U20" s="1">
        <v>114.8</v>
      </c>
      <c r="V20" s="1">
        <v>111.6</v>
      </c>
      <c r="W20" s="1">
        <v>114.9</v>
      </c>
      <c r="X20" s="1">
        <v>111.5</v>
      </c>
      <c r="Y20" s="1">
        <v>113</v>
      </c>
      <c r="Z20" s="1">
        <v>112.4</v>
      </c>
      <c r="AA20" s="1">
        <v>117.8</v>
      </c>
      <c r="AB20" s="1">
        <v>109.7</v>
      </c>
      <c r="AC20" s="1">
        <v>113.5</v>
      </c>
      <c r="AD20" s="11">
        <v>118.9</v>
      </c>
    </row>
    <row r="21" spans="1:30">
      <c r="A21" s="10" t="s">
        <v>33</v>
      </c>
      <c r="B21" s="2">
        <v>2014</v>
      </c>
      <c r="C21" s="2" t="s">
        <v>41</v>
      </c>
      <c r="D21" s="2">
        <v>124.8</v>
      </c>
      <c r="E21" s="2">
        <v>127.3</v>
      </c>
      <c r="F21" s="2">
        <v>116.5</v>
      </c>
      <c r="G21" s="2">
        <v>122.2</v>
      </c>
      <c r="H21" s="2">
        <v>103.6</v>
      </c>
      <c r="I21" s="2">
        <v>132.69999999999999</v>
      </c>
      <c r="J21" s="2">
        <v>181.9</v>
      </c>
      <c r="K21" s="2">
        <v>115.2</v>
      </c>
      <c r="L21" s="2">
        <v>102.7</v>
      </c>
      <c r="M21" s="2">
        <v>122.1</v>
      </c>
      <c r="N21" s="2">
        <v>114.4</v>
      </c>
      <c r="O21" s="2">
        <v>124.7</v>
      </c>
      <c r="P21" s="2">
        <v>128.9</v>
      </c>
      <c r="Q21" s="2">
        <v>123</v>
      </c>
      <c r="R21" s="2">
        <v>118.6</v>
      </c>
      <c r="S21" s="2">
        <v>114.1</v>
      </c>
      <c r="T21" s="2">
        <v>117.9</v>
      </c>
      <c r="U21" s="2">
        <v>115.5</v>
      </c>
      <c r="V21" s="2">
        <v>111.8</v>
      </c>
      <c r="W21" s="2">
        <v>115.3</v>
      </c>
      <c r="X21" s="2">
        <v>112.2</v>
      </c>
      <c r="Y21" s="2">
        <v>112.5</v>
      </c>
      <c r="Z21" s="2">
        <v>112.9</v>
      </c>
      <c r="AA21" s="2">
        <v>119.2</v>
      </c>
      <c r="AB21" s="2">
        <v>110.5</v>
      </c>
      <c r="AC21" s="2">
        <v>113.9</v>
      </c>
      <c r="AD21" s="12">
        <v>119.9</v>
      </c>
    </row>
    <row r="22" spans="1:30">
      <c r="A22" s="9" t="s">
        <v>33</v>
      </c>
      <c r="B22" s="1">
        <v>2014</v>
      </c>
      <c r="C22" s="1" t="s">
        <v>42</v>
      </c>
      <c r="D22" s="1">
        <v>124.2</v>
      </c>
      <c r="E22" s="1">
        <v>125.4</v>
      </c>
      <c r="F22" s="1">
        <v>116.4</v>
      </c>
      <c r="G22" s="1">
        <v>122.7</v>
      </c>
      <c r="H22" s="1">
        <v>103.5</v>
      </c>
      <c r="I22" s="1">
        <v>124.5</v>
      </c>
      <c r="J22" s="1">
        <v>168.6</v>
      </c>
      <c r="K22" s="1">
        <v>116.9</v>
      </c>
      <c r="L22" s="1">
        <v>101.9</v>
      </c>
      <c r="M22" s="1">
        <v>122.9</v>
      </c>
      <c r="N22" s="1">
        <v>114.8</v>
      </c>
      <c r="O22" s="1">
        <v>125.2</v>
      </c>
      <c r="P22" s="1">
        <v>126.7</v>
      </c>
      <c r="Q22" s="1">
        <v>124.3</v>
      </c>
      <c r="R22" s="1">
        <v>119.2</v>
      </c>
      <c r="S22" s="1">
        <v>114.5</v>
      </c>
      <c r="T22" s="1">
        <v>118.4</v>
      </c>
      <c r="U22" s="1">
        <v>116.1</v>
      </c>
      <c r="V22" s="1">
        <v>111.8</v>
      </c>
      <c r="W22" s="1">
        <v>115.5</v>
      </c>
      <c r="X22" s="1">
        <v>112.3</v>
      </c>
      <c r="Y22" s="1">
        <v>111.2</v>
      </c>
      <c r="Z22" s="1">
        <v>113.4</v>
      </c>
      <c r="AA22" s="1">
        <v>120</v>
      </c>
      <c r="AB22" s="1">
        <v>110</v>
      </c>
      <c r="AC22" s="1">
        <v>113.6</v>
      </c>
      <c r="AD22" s="11">
        <v>119.2</v>
      </c>
    </row>
    <row r="23" spans="1:30">
      <c r="A23" s="10" t="s">
        <v>33</v>
      </c>
      <c r="B23" s="2">
        <v>2014</v>
      </c>
      <c r="C23" s="2" t="s">
        <v>43</v>
      </c>
      <c r="D23" s="2">
        <v>124.6</v>
      </c>
      <c r="E23" s="2">
        <v>126.1</v>
      </c>
      <c r="F23" s="2">
        <v>117.8</v>
      </c>
      <c r="G23" s="2">
        <v>123.1</v>
      </c>
      <c r="H23" s="2">
        <v>103.5</v>
      </c>
      <c r="I23" s="2">
        <v>123.5</v>
      </c>
      <c r="J23" s="2">
        <v>159.6</v>
      </c>
      <c r="K23" s="2">
        <v>117.4</v>
      </c>
      <c r="L23" s="2">
        <v>101.2</v>
      </c>
      <c r="M23" s="2">
        <v>123.8</v>
      </c>
      <c r="N23" s="2">
        <v>115.2</v>
      </c>
      <c r="O23" s="2">
        <v>125.9</v>
      </c>
      <c r="P23" s="2">
        <v>125.8</v>
      </c>
      <c r="Q23" s="2">
        <v>124.3</v>
      </c>
      <c r="R23" s="2">
        <v>119.6</v>
      </c>
      <c r="S23" s="2">
        <v>114.9</v>
      </c>
      <c r="T23" s="2">
        <v>118.9</v>
      </c>
      <c r="U23" s="2">
        <v>116.7</v>
      </c>
      <c r="V23" s="2">
        <v>112</v>
      </c>
      <c r="W23" s="2">
        <v>115.8</v>
      </c>
      <c r="X23" s="2">
        <v>112.6</v>
      </c>
      <c r="Y23" s="2">
        <v>111</v>
      </c>
      <c r="Z23" s="2">
        <v>113.6</v>
      </c>
      <c r="AA23" s="2">
        <v>120.2</v>
      </c>
      <c r="AB23" s="2">
        <v>110.1</v>
      </c>
      <c r="AC23" s="2">
        <v>113.7</v>
      </c>
      <c r="AD23" s="12">
        <v>119.1</v>
      </c>
    </row>
    <row r="24" spans="1:30">
      <c r="A24" s="9" t="s">
        <v>33</v>
      </c>
      <c r="B24" s="1">
        <v>2014</v>
      </c>
      <c r="C24" s="1" t="s">
        <v>45</v>
      </c>
      <c r="D24" s="1">
        <v>124.5</v>
      </c>
      <c r="E24" s="1">
        <v>125.6</v>
      </c>
      <c r="F24" s="1">
        <v>122.7</v>
      </c>
      <c r="G24" s="1">
        <v>124.6</v>
      </c>
      <c r="H24" s="1">
        <v>103.2</v>
      </c>
      <c r="I24" s="1">
        <v>122.2</v>
      </c>
      <c r="J24" s="1">
        <v>153.19999999999999</v>
      </c>
      <c r="K24" s="1">
        <v>119.3</v>
      </c>
      <c r="L24" s="1">
        <v>99.8</v>
      </c>
      <c r="M24" s="1">
        <v>124.6</v>
      </c>
      <c r="N24" s="1">
        <v>115.8</v>
      </c>
      <c r="O24" s="1">
        <v>126.9</v>
      </c>
      <c r="P24" s="1">
        <v>125.4</v>
      </c>
      <c r="Q24" s="1">
        <v>125.8</v>
      </c>
      <c r="R24" s="1">
        <v>120.3</v>
      </c>
      <c r="S24" s="1">
        <v>115.4</v>
      </c>
      <c r="T24" s="1">
        <v>119.5</v>
      </c>
      <c r="U24" s="1">
        <v>117.1</v>
      </c>
      <c r="V24" s="1">
        <v>112.6</v>
      </c>
      <c r="W24" s="1">
        <v>116.4</v>
      </c>
      <c r="X24" s="1">
        <v>113</v>
      </c>
      <c r="Y24" s="1">
        <v>109.7</v>
      </c>
      <c r="Z24" s="1">
        <v>114</v>
      </c>
      <c r="AA24" s="1">
        <v>120.3</v>
      </c>
      <c r="AB24" s="1">
        <v>109.6</v>
      </c>
      <c r="AC24" s="1">
        <v>113.4</v>
      </c>
      <c r="AD24" s="11">
        <v>119</v>
      </c>
    </row>
    <row r="25" spans="1:30">
      <c r="A25" s="10" t="s">
        <v>33</v>
      </c>
      <c r="B25" s="2">
        <v>2014</v>
      </c>
      <c r="C25" s="2" t="s">
        <v>46</v>
      </c>
      <c r="D25" s="2">
        <v>124</v>
      </c>
      <c r="E25" s="2">
        <v>124.7</v>
      </c>
      <c r="F25" s="2">
        <v>126.3</v>
      </c>
      <c r="G25" s="2">
        <v>124.9</v>
      </c>
      <c r="H25" s="2">
        <v>103</v>
      </c>
      <c r="I25" s="2">
        <v>122.3</v>
      </c>
      <c r="J25" s="2">
        <v>141</v>
      </c>
      <c r="K25" s="2">
        <v>120.1</v>
      </c>
      <c r="L25" s="2">
        <v>97.8</v>
      </c>
      <c r="M25" s="2">
        <v>125.4</v>
      </c>
      <c r="N25" s="2">
        <v>116.1</v>
      </c>
      <c r="O25" s="2">
        <v>127.6</v>
      </c>
      <c r="P25" s="2">
        <v>124</v>
      </c>
      <c r="Q25" s="2">
        <v>126.4</v>
      </c>
      <c r="R25" s="2">
        <v>120.7</v>
      </c>
      <c r="S25" s="2">
        <v>115.8</v>
      </c>
      <c r="T25" s="2">
        <v>120</v>
      </c>
      <c r="U25" s="2">
        <v>116.5</v>
      </c>
      <c r="V25" s="2">
        <v>113</v>
      </c>
      <c r="W25" s="2">
        <v>116.8</v>
      </c>
      <c r="X25" s="2">
        <v>113.2</v>
      </c>
      <c r="Y25" s="2">
        <v>108.8</v>
      </c>
      <c r="Z25" s="2">
        <v>114.3</v>
      </c>
      <c r="AA25" s="2">
        <v>120.7</v>
      </c>
      <c r="AB25" s="2">
        <v>110.4</v>
      </c>
      <c r="AC25" s="2">
        <v>113.4</v>
      </c>
      <c r="AD25" s="12">
        <v>118.4</v>
      </c>
    </row>
    <row r="26" spans="1:30">
      <c r="A26" s="9" t="s">
        <v>33</v>
      </c>
      <c r="B26" s="1">
        <v>2015</v>
      </c>
      <c r="C26" s="1" t="s">
        <v>31</v>
      </c>
      <c r="D26" s="1">
        <v>124</v>
      </c>
      <c r="E26" s="1">
        <v>125.5</v>
      </c>
      <c r="F26" s="1">
        <v>126.6</v>
      </c>
      <c r="G26" s="1">
        <v>125.2</v>
      </c>
      <c r="H26" s="1">
        <v>104.3</v>
      </c>
      <c r="I26" s="1">
        <v>121.3</v>
      </c>
      <c r="J26" s="1">
        <v>134.4</v>
      </c>
      <c r="K26" s="1">
        <v>122.9</v>
      </c>
      <c r="L26" s="1">
        <v>96.1</v>
      </c>
      <c r="M26" s="1">
        <v>126.6</v>
      </c>
      <c r="N26" s="1">
        <v>116.5</v>
      </c>
      <c r="O26" s="1">
        <v>128</v>
      </c>
      <c r="P26" s="1">
        <v>123.5</v>
      </c>
      <c r="Q26" s="1">
        <v>127.4</v>
      </c>
      <c r="R26" s="1">
        <v>121</v>
      </c>
      <c r="S26" s="1">
        <v>116.1</v>
      </c>
      <c r="T26" s="1">
        <v>120.2</v>
      </c>
      <c r="U26" s="1">
        <v>117.3</v>
      </c>
      <c r="V26" s="1">
        <v>113.4</v>
      </c>
      <c r="W26" s="1">
        <v>117.2</v>
      </c>
      <c r="X26" s="1">
        <v>113.7</v>
      </c>
      <c r="Y26" s="1">
        <v>107.9</v>
      </c>
      <c r="Z26" s="1">
        <v>114.6</v>
      </c>
      <c r="AA26" s="1">
        <v>120.8</v>
      </c>
      <c r="AB26" s="1">
        <v>111.4</v>
      </c>
      <c r="AC26" s="1">
        <v>113.4</v>
      </c>
      <c r="AD26" s="11">
        <v>118.5</v>
      </c>
    </row>
    <row r="27" spans="1:30">
      <c r="A27" s="10" t="s">
        <v>33</v>
      </c>
      <c r="B27" s="2">
        <v>2015</v>
      </c>
      <c r="C27" s="2" t="s">
        <v>35</v>
      </c>
      <c r="D27" s="2">
        <v>124.3</v>
      </c>
      <c r="E27" s="2">
        <v>126.5</v>
      </c>
      <c r="F27" s="2">
        <v>119.5</v>
      </c>
      <c r="G27" s="2">
        <v>125.6</v>
      </c>
      <c r="H27" s="2">
        <v>104.9</v>
      </c>
      <c r="I27" s="2">
        <v>121.6</v>
      </c>
      <c r="J27" s="2">
        <v>131.80000000000001</v>
      </c>
      <c r="K27" s="2">
        <v>125.1</v>
      </c>
      <c r="L27" s="2">
        <v>95</v>
      </c>
      <c r="M27" s="2">
        <v>127.7</v>
      </c>
      <c r="N27" s="2">
        <v>116.8</v>
      </c>
      <c r="O27" s="2">
        <v>128.6</v>
      </c>
      <c r="P27" s="2">
        <v>123.7</v>
      </c>
      <c r="Q27" s="2">
        <v>128.1</v>
      </c>
      <c r="R27" s="2">
        <v>121.3</v>
      </c>
      <c r="S27" s="2">
        <v>116.5</v>
      </c>
      <c r="T27" s="2">
        <v>120.6</v>
      </c>
      <c r="U27" s="2">
        <v>118.1</v>
      </c>
      <c r="V27" s="2">
        <v>114</v>
      </c>
      <c r="W27" s="2">
        <v>117.7</v>
      </c>
      <c r="X27" s="2">
        <v>114.1</v>
      </c>
      <c r="Y27" s="2">
        <v>106.8</v>
      </c>
      <c r="Z27" s="2">
        <v>114.9</v>
      </c>
      <c r="AA27" s="2">
        <v>120.4</v>
      </c>
      <c r="AB27" s="2">
        <v>111.7</v>
      </c>
      <c r="AC27" s="2">
        <v>113.2</v>
      </c>
      <c r="AD27" s="12">
        <v>118.7</v>
      </c>
    </row>
    <row r="28" spans="1:30">
      <c r="A28" s="9" t="s">
        <v>33</v>
      </c>
      <c r="B28" s="1">
        <v>2015</v>
      </c>
      <c r="C28" s="1" t="s">
        <v>36</v>
      </c>
      <c r="D28" s="1">
        <v>124</v>
      </c>
      <c r="E28" s="1">
        <v>126.7</v>
      </c>
      <c r="F28" s="1">
        <v>113.5</v>
      </c>
      <c r="G28" s="1">
        <v>125.9</v>
      </c>
      <c r="H28" s="1">
        <v>104.8</v>
      </c>
      <c r="I28" s="1">
        <v>123.8</v>
      </c>
      <c r="J28" s="1">
        <v>131.4</v>
      </c>
      <c r="K28" s="1">
        <v>127.2</v>
      </c>
      <c r="L28" s="1">
        <v>93.2</v>
      </c>
      <c r="M28" s="1">
        <v>127.4</v>
      </c>
      <c r="N28" s="1">
        <v>117</v>
      </c>
      <c r="O28" s="1">
        <v>129.19999999999999</v>
      </c>
      <c r="P28" s="1">
        <v>123.9</v>
      </c>
      <c r="Q28" s="1">
        <v>128.80000000000001</v>
      </c>
      <c r="R28" s="1">
        <v>121.7</v>
      </c>
      <c r="S28" s="1">
        <v>116.9</v>
      </c>
      <c r="T28" s="1">
        <v>120.9</v>
      </c>
      <c r="U28" s="1">
        <v>118.6</v>
      </c>
      <c r="V28" s="1">
        <v>114.4</v>
      </c>
      <c r="W28" s="1">
        <v>118</v>
      </c>
      <c r="X28" s="1">
        <v>114.3</v>
      </c>
      <c r="Y28" s="1">
        <v>108.4</v>
      </c>
      <c r="Z28" s="1">
        <v>115.4</v>
      </c>
      <c r="AA28" s="1">
        <v>120.6</v>
      </c>
      <c r="AB28" s="1">
        <v>111.3</v>
      </c>
      <c r="AC28" s="1">
        <v>113.8</v>
      </c>
      <c r="AD28" s="11">
        <v>119.1</v>
      </c>
    </row>
    <row r="29" spans="1:30">
      <c r="A29" s="10" t="s">
        <v>33</v>
      </c>
      <c r="B29" s="2">
        <v>2015</v>
      </c>
      <c r="C29" s="2" t="s">
        <v>37</v>
      </c>
      <c r="D29" s="2">
        <v>123.8</v>
      </c>
      <c r="E29" s="2">
        <v>128.19999999999999</v>
      </c>
      <c r="F29" s="2">
        <v>110</v>
      </c>
      <c r="G29" s="2">
        <v>126.3</v>
      </c>
      <c r="H29" s="2">
        <v>104.5</v>
      </c>
      <c r="I29" s="2">
        <v>130.6</v>
      </c>
      <c r="J29" s="2">
        <v>130.80000000000001</v>
      </c>
      <c r="K29" s="2">
        <v>131.30000000000001</v>
      </c>
      <c r="L29" s="2">
        <v>91.6</v>
      </c>
      <c r="M29" s="2">
        <v>127.7</v>
      </c>
      <c r="N29" s="2">
        <v>117.2</v>
      </c>
      <c r="O29" s="2">
        <v>129.5</v>
      </c>
      <c r="P29" s="2">
        <v>124.6</v>
      </c>
      <c r="Q29" s="2">
        <v>130.1</v>
      </c>
      <c r="R29" s="2">
        <v>122.1</v>
      </c>
      <c r="S29" s="2">
        <v>117.2</v>
      </c>
      <c r="T29" s="2">
        <v>121.3</v>
      </c>
      <c r="U29" s="2">
        <v>119.2</v>
      </c>
      <c r="V29" s="2">
        <v>114.7</v>
      </c>
      <c r="W29" s="2">
        <v>118.4</v>
      </c>
      <c r="X29" s="2">
        <v>114.6</v>
      </c>
      <c r="Y29" s="2">
        <v>108.4</v>
      </c>
      <c r="Z29" s="2">
        <v>115.6</v>
      </c>
      <c r="AA29" s="2">
        <v>121.7</v>
      </c>
      <c r="AB29" s="2">
        <v>111.8</v>
      </c>
      <c r="AC29" s="2">
        <v>114.2</v>
      </c>
      <c r="AD29" s="12">
        <v>119.7</v>
      </c>
    </row>
    <row r="30" spans="1:30">
      <c r="A30" s="9" t="s">
        <v>33</v>
      </c>
      <c r="B30" s="1">
        <v>2015</v>
      </c>
      <c r="C30" s="1" t="s">
        <v>38</v>
      </c>
      <c r="D30" s="1">
        <v>123.8</v>
      </c>
      <c r="E30" s="1">
        <v>129.69999999999999</v>
      </c>
      <c r="F30" s="1">
        <v>111.3</v>
      </c>
      <c r="G30" s="1">
        <v>126.6</v>
      </c>
      <c r="H30" s="1">
        <v>105.2</v>
      </c>
      <c r="I30" s="1">
        <v>130.80000000000001</v>
      </c>
      <c r="J30" s="1">
        <v>135.6</v>
      </c>
      <c r="K30" s="1">
        <v>142.6</v>
      </c>
      <c r="L30" s="1">
        <v>90.8</v>
      </c>
      <c r="M30" s="1">
        <v>128.80000000000001</v>
      </c>
      <c r="N30" s="1">
        <v>117.7</v>
      </c>
      <c r="O30" s="1">
        <v>129.9</v>
      </c>
      <c r="P30" s="1">
        <v>126.1</v>
      </c>
      <c r="Q30" s="1">
        <v>131.30000000000001</v>
      </c>
      <c r="R30" s="1">
        <v>122.4</v>
      </c>
      <c r="S30" s="1">
        <v>117.4</v>
      </c>
      <c r="T30" s="1">
        <v>121.6</v>
      </c>
      <c r="U30" s="1">
        <v>119.6</v>
      </c>
      <c r="V30" s="1">
        <v>114.9</v>
      </c>
      <c r="W30" s="1">
        <v>118.7</v>
      </c>
      <c r="X30" s="1">
        <v>114.9</v>
      </c>
      <c r="Y30" s="1">
        <v>110.8</v>
      </c>
      <c r="Z30" s="1">
        <v>116</v>
      </c>
      <c r="AA30" s="1">
        <v>122</v>
      </c>
      <c r="AB30" s="1">
        <v>112.4</v>
      </c>
      <c r="AC30" s="1">
        <v>115.2</v>
      </c>
      <c r="AD30" s="11">
        <v>120.7</v>
      </c>
    </row>
    <row r="31" spans="1:30">
      <c r="A31" s="10" t="s">
        <v>33</v>
      </c>
      <c r="B31" s="2">
        <v>2015</v>
      </c>
      <c r="C31" s="2" t="s">
        <v>39</v>
      </c>
      <c r="D31" s="2">
        <v>123.6</v>
      </c>
      <c r="E31" s="2">
        <v>134.4</v>
      </c>
      <c r="F31" s="2">
        <v>120.9</v>
      </c>
      <c r="G31" s="2">
        <v>127.3</v>
      </c>
      <c r="H31" s="2">
        <v>106</v>
      </c>
      <c r="I31" s="2">
        <v>132.30000000000001</v>
      </c>
      <c r="J31" s="2">
        <v>146.69999999999999</v>
      </c>
      <c r="K31" s="2">
        <v>148.1</v>
      </c>
      <c r="L31" s="2">
        <v>89.8</v>
      </c>
      <c r="M31" s="2">
        <v>130.5</v>
      </c>
      <c r="N31" s="2">
        <v>118</v>
      </c>
      <c r="O31" s="2">
        <v>130.5</v>
      </c>
      <c r="P31" s="2">
        <v>128.5</v>
      </c>
      <c r="Q31" s="2">
        <v>132.1</v>
      </c>
      <c r="R31" s="2">
        <v>123.2</v>
      </c>
      <c r="S31" s="2">
        <v>117.6</v>
      </c>
      <c r="T31" s="2">
        <v>122.3</v>
      </c>
      <c r="U31" s="2">
        <v>119</v>
      </c>
      <c r="V31" s="2">
        <v>115.1</v>
      </c>
      <c r="W31" s="2">
        <v>119.2</v>
      </c>
      <c r="X31" s="2">
        <v>115.4</v>
      </c>
      <c r="Y31" s="2">
        <v>111.7</v>
      </c>
      <c r="Z31" s="2">
        <v>116.2</v>
      </c>
      <c r="AA31" s="2">
        <v>123.8</v>
      </c>
      <c r="AB31" s="2">
        <v>112.5</v>
      </c>
      <c r="AC31" s="2">
        <v>116</v>
      </c>
      <c r="AD31" s="12">
        <v>121.7</v>
      </c>
    </row>
    <row r="32" spans="1:30">
      <c r="A32" s="9" t="s">
        <v>33</v>
      </c>
      <c r="B32" s="1">
        <v>2015</v>
      </c>
      <c r="C32" s="1" t="s">
        <v>40</v>
      </c>
      <c r="D32" s="1">
        <v>123.2</v>
      </c>
      <c r="E32" s="1">
        <v>134.30000000000001</v>
      </c>
      <c r="F32" s="1">
        <v>119.5</v>
      </c>
      <c r="G32" s="1">
        <v>127.7</v>
      </c>
      <c r="H32" s="1">
        <v>106.3</v>
      </c>
      <c r="I32" s="1">
        <v>132.80000000000001</v>
      </c>
      <c r="J32" s="1">
        <v>153.5</v>
      </c>
      <c r="K32" s="1">
        <v>149.5</v>
      </c>
      <c r="L32" s="1">
        <v>85.7</v>
      </c>
      <c r="M32" s="1">
        <v>131.5</v>
      </c>
      <c r="N32" s="1">
        <v>118.3</v>
      </c>
      <c r="O32" s="1">
        <v>131.1</v>
      </c>
      <c r="P32" s="1">
        <v>129.5</v>
      </c>
      <c r="Q32" s="1">
        <v>133.1</v>
      </c>
      <c r="R32" s="1">
        <v>123.5</v>
      </c>
      <c r="S32" s="1">
        <v>117.9</v>
      </c>
      <c r="T32" s="1">
        <v>122.7</v>
      </c>
      <c r="U32" s="1">
        <v>119.9</v>
      </c>
      <c r="V32" s="1">
        <v>115.3</v>
      </c>
      <c r="W32" s="1">
        <v>119.5</v>
      </c>
      <c r="X32" s="1">
        <v>116</v>
      </c>
      <c r="Y32" s="1">
        <v>111.5</v>
      </c>
      <c r="Z32" s="1">
        <v>116.6</v>
      </c>
      <c r="AA32" s="1">
        <v>125.4</v>
      </c>
      <c r="AB32" s="1">
        <v>111.7</v>
      </c>
      <c r="AC32" s="1">
        <v>116.3</v>
      </c>
      <c r="AD32" s="11">
        <v>122.4</v>
      </c>
    </row>
    <row r="33" spans="1:30">
      <c r="A33" s="10" t="s">
        <v>33</v>
      </c>
      <c r="B33" s="2">
        <v>2015</v>
      </c>
      <c r="C33" s="2" t="s">
        <v>41</v>
      </c>
      <c r="D33" s="2">
        <v>123.1</v>
      </c>
      <c r="E33" s="2">
        <v>131.69999999999999</v>
      </c>
      <c r="F33" s="2">
        <v>118.1</v>
      </c>
      <c r="G33" s="2">
        <v>128</v>
      </c>
      <c r="H33" s="2">
        <v>106.8</v>
      </c>
      <c r="I33" s="2">
        <v>130.1</v>
      </c>
      <c r="J33" s="2">
        <v>165.5</v>
      </c>
      <c r="K33" s="2">
        <v>156</v>
      </c>
      <c r="L33" s="2">
        <v>85.3</v>
      </c>
      <c r="M33" s="2">
        <v>132.69999999999999</v>
      </c>
      <c r="N33" s="2">
        <v>118.8</v>
      </c>
      <c r="O33" s="2">
        <v>131.69999999999999</v>
      </c>
      <c r="P33" s="2">
        <v>131.1</v>
      </c>
      <c r="Q33" s="2">
        <v>134.19999999999999</v>
      </c>
      <c r="R33" s="2">
        <v>123.7</v>
      </c>
      <c r="S33" s="2">
        <v>118.2</v>
      </c>
      <c r="T33" s="2">
        <v>122.9</v>
      </c>
      <c r="U33" s="2">
        <v>120.9</v>
      </c>
      <c r="V33" s="2">
        <v>115.3</v>
      </c>
      <c r="W33" s="2">
        <v>120</v>
      </c>
      <c r="X33" s="2">
        <v>116.6</v>
      </c>
      <c r="Y33" s="2">
        <v>109.9</v>
      </c>
      <c r="Z33" s="2">
        <v>117.2</v>
      </c>
      <c r="AA33" s="2">
        <v>126.2</v>
      </c>
      <c r="AB33" s="2">
        <v>112</v>
      </c>
      <c r="AC33" s="2">
        <v>116.2</v>
      </c>
      <c r="AD33" s="12">
        <v>123.2</v>
      </c>
    </row>
    <row r="34" spans="1:30">
      <c r="A34" s="9" t="s">
        <v>33</v>
      </c>
      <c r="B34" s="1">
        <v>2015</v>
      </c>
      <c r="C34" s="1" t="s">
        <v>42</v>
      </c>
      <c r="D34" s="1">
        <v>123.4</v>
      </c>
      <c r="E34" s="1">
        <v>129</v>
      </c>
      <c r="F34" s="1">
        <v>115.6</v>
      </c>
      <c r="G34" s="1">
        <v>128.30000000000001</v>
      </c>
      <c r="H34" s="1">
        <v>107</v>
      </c>
      <c r="I34" s="1">
        <v>124</v>
      </c>
      <c r="J34" s="1">
        <v>168.5</v>
      </c>
      <c r="K34" s="1">
        <v>165.4</v>
      </c>
      <c r="L34" s="1">
        <v>86.3</v>
      </c>
      <c r="M34" s="1">
        <v>134.4</v>
      </c>
      <c r="N34" s="1">
        <v>119.1</v>
      </c>
      <c r="O34" s="1">
        <v>132.30000000000001</v>
      </c>
      <c r="P34" s="1">
        <v>131.5</v>
      </c>
      <c r="Q34" s="1">
        <v>134.69999999999999</v>
      </c>
      <c r="R34" s="1">
        <v>124</v>
      </c>
      <c r="S34" s="1">
        <v>118.6</v>
      </c>
      <c r="T34" s="1">
        <v>123.2</v>
      </c>
      <c r="U34" s="1">
        <v>121.6</v>
      </c>
      <c r="V34" s="1">
        <v>115.1</v>
      </c>
      <c r="W34" s="1">
        <v>120.4</v>
      </c>
      <c r="X34" s="1">
        <v>117.1</v>
      </c>
      <c r="Y34" s="1">
        <v>109.1</v>
      </c>
      <c r="Z34" s="1">
        <v>117.3</v>
      </c>
      <c r="AA34" s="1">
        <v>126.5</v>
      </c>
      <c r="AB34" s="1">
        <v>112.9</v>
      </c>
      <c r="AC34" s="1">
        <v>116.2</v>
      </c>
      <c r="AD34" s="11">
        <v>123.5</v>
      </c>
    </row>
    <row r="35" spans="1:30">
      <c r="A35" s="10" t="s">
        <v>33</v>
      </c>
      <c r="B35" s="2">
        <v>2015</v>
      </c>
      <c r="C35" s="2" t="s">
        <v>43</v>
      </c>
      <c r="D35" s="2">
        <v>123.6</v>
      </c>
      <c r="E35" s="2">
        <v>128.6</v>
      </c>
      <c r="F35" s="2">
        <v>115.9</v>
      </c>
      <c r="G35" s="2">
        <v>128.5</v>
      </c>
      <c r="H35" s="2">
        <v>109</v>
      </c>
      <c r="I35" s="2">
        <v>124.1</v>
      </c>
      <c r="J35" s="2">
        <v>165.8</v>
      </c>
      <c r="K35" s="2">
        <v>187.2</v>
      </c>
      <c r="L35" s="2">
        <v>89.4</v>
      </c>
      <c r="M35" s="2">
        <v>135.80000000000001</v>
      </c>
      <c r="N35" s="2">
        <v>119.4</v>
      </c>
      <c r="O35" s="2">
        <v>132.9</v>
      </c>
      <c r="P35" s="2">
        <v>132.6</v>
      </c>
      <c r="Q35" s="2">
        <v>135.30000000000001</v>
      </c>
      <c r="R35" s="2">
        <v>124.4</v>
      </c>
      <c r="S35" s="2">
        <v>118.8</v>
      </c>
      <c r="T35" s="2">
        <v>123.6</v>
      </c>
      <c r="U35" s="2">
        <v>122.4</v>
      </c>
      <c r="V35" s="2">
        <v>114.9</v>
      </c>
      <c r="W35" s="2">
        <v>120.7</v>
      </c>
      <c r="X35" s="2">
        <v>117.7</v>
      </c>
      <c r="Y35" s="2">
        <v>109.3</v>
      </c>
      <c r="Z35" s="2">
        <v>117.7</v>
      </c>
      <c r="AA35" s="2">
        <v>126.5</v>
      </c>
      <c r="AB35" s="2">
        <v>113.5</v>
      </c>
      <c r="AC35" s="2">
        <v>116.5</v>
      </c>
      <c r="AD35" s="12">
        <v>124.2</v>
      </c>
    </row>
    <row r="36" spans="1:30">
      <c r="A36" s="9" t="s">
        <v>33</v>
      </c>
      <c r="B36" s="1">
        <v>2015</v>
      </c>
      <c r="C36" s="1" t="s">
        <v>45</v>
      </c>
      <c r="D36" s="1">
        <v>124</v>
      </c>
      <c r="E36" s="1">
        <v>129.80000000000001</v>
      </c>
      <c r="F36" s="1">
        <v>121.5</v>
      </c>
      <c r="G36" s="1">
        <v>128.6</v>
      </c>
      <c r="H36" s="1">
        <v>110</v>
      </c>
      <c r="I36" s="1">
        <v>123.7</v>
      </c>
      <c r="J36" s="1">
        <v>164.6</v>
      </c>
      <c r="K36" s="1">
        <v>191.6</v>
      </c>
      <c r="L36" s="1">
        <v>90.8</v>
      </c>
      <c r="M36" s="1">
        <v>137.1</v>
      </c>
      <c r="N36" s="1">
        <v>119.8</v>
      </c>
      <c r="O36" s="1">
        <v>133.69999999999999</v>
      </c>
      <c r="P36" s="1">
        <v>133.30000000000001</v>
      </c>
      <c r="Q36" s="1">
        <v>137.6</v>
      </c>
      <c r="R36" s="1">
        <v>125</v>
      </c>
      <c r="S36" s="1">
        <v>119.3</v>
      </c>
      <c r="T36" s="1">
        <v>124.2</v>
      </c>
      <c r="U36" s="1">
        <v>122.9</v>
      </c>
      <c r="V36" s="1">
        <v>115.1</v>
      </c>
      <c r="W36" s="1">
        <v>121</v>
      </c>
      <c r="X36" s="1">
        <v>118.1</v>
      </c>
      <c r="Y36" s="1">
        <v>109.3</v>
      </c>
      <c r="Z36" s="1">
        <v>117.9</v>
      </c>
      <c r="AA36" s="1">
        <v>126.6</v>
      </c>
      <c r="AB36" s="1">
        <v>113.3</v>
      </c>
      <c r="AC36" s="1">
        <v>116.6</v>
      </c>
      <c r="AD36" s="11">
        <v>124.6</v>
      </c>
    </row>
    <row r="37" spans="1:30">
      <c r="A37" s="10" t="s">
        <v>33</v>
      </c>
      <c r="B37" s="2">
        <v>2015</v>
      </c>
      <c r="C37" s="2" t="s">
        <v>46</v>
      </c>
      <c r="D37" s="2">
        <v>124.3</v>
      </c>
      <c r="E37" s="2">
        <v>131.69999999999999</v>
      </c>
      <c r="F37" s="2">
        <v>127.1</v>
      </c>
      <c r="G37" s="2">
        <v>128.6</v>
      </c>
      <c r="H37" s="2">
        <v>110</v>
      </c>
      <c r="I37" s="2">
        <v>120.8</v>
      </c>
      <c r="J37" s="2">
        <v>149</v>
      </c>
      <c r="K37" s="2">
        <v>190.1</v>
      </c>
      <c r="L37" s="2">
        <v>92.7</v>
      </c>
      <c r="M37" s="2">
        <v>138.6</v>
      </c>
      <c r="N37" s="2">
        <v>120.2</v>
      </c>
      <c r="O37" s="2">
        <v>134.19999999999999</v>
      </c>
      <c r="P37" s="2">
        <v>131.5</v>
      </c>
      <c r="Q37" s="2">
        <v>138.19999999999999</v>
      </c>
      <c r="R37" s="2">
        <v>125.4</v>
      </c>
      <c r="S37" s="2">
        <v>119.5</v>
      </c>
      <c r="T37" s="2">
        <v>124.5</v>
      </c>
      <c r="U37" s="2">
        <v>122.4</v>
      </c>
      <c r="V37" s="2">
        <v>116</v>
      </c>
      <c r="W37" s="2">
        <v>121</v>
      </c>
      <c r="X37" s="2">
        <v>118.6</v>
      </c>
      <c r="Y37" s="2">
        <v>109.3</v>
      </c>
      <c r="Z37" s="2">
        <v>118.1</v>
      </c>
      <c r="AA37" s="2">
        <v>126.6</v>
      </c>
      <c r="AB37" s="2">
        <v>113.2</v>
      </c>
      <c r="AC37" s="2">
        <v>116.7</v>
      </c>
      <c r="AD37" s="12">
        <v>124</v>
      </c>
    </row>
    <row r="38" spans="1:30">
      <c r="A38" s="9" t="s">
        <v>33</v>
      </c>
      <c r="B38" s="1">
        <v>2016</v>
      </c>
      <c r="C38" s="1" t="s">
        <v>31</v>
      </c>
      <c r="D38" s="1">
        <v>124.7</v>
      </c>
      <c r="E38" s="1">
        <v>135.9</v>
      </c>
      <c r="F38" s="1">
        <v>132</v>
      </c>
      <c r="G38" s="1">
        <v>129.19999999999999</v>
      </c>
      <c r="H38" s="1">
        <v>109.7</v>
      </c>
      <c r="I38" s="1">
        <v>119</v>
      </c>
      <c r="J38" s="1">
        <v>144.1</v>
      </c>
      <c r="K38" s="1">
        <v>184.2</v>
      </c>
      <c r="L38" s="1">
        <v>96.7</v>
      </c>
      <c r="M38" s="1">
        <v>139.5</v>
      </c>
      <c r="N38" s="1">
        <v>120.5</v>
      </c>
      <c r="O38" s="1">
        <v>134.69999999999999</v>
      </c>
      <c r="P38" s="1">
        <v>131.19999999999999</v>
      </c>
      <c r="Q38" s="1">
        <v>139.5</v>
      </c>
      <c r="R38" s="1">
        <v>125.8</v>
      </c>
      <c r="S38" s="1">
        <v>119.8</v>
      </c>
      <c r="T38" s="1">
        <v>124.9</v>
      </c>
      <c r="U38" s="1">
        <v>123.4</v>
      </c>
      <c r="V38" s="1">
        <v>116.9</v>
      </c>
      <c r="W38" s="1">
        <v>121.6</v>
      </c>
      <c r="X38" s="1">
        <v>119.1</v>
      </c>
      <c r="Y38" s="1">
        <v>108.9</v>
      </c>
      <c r="Z38" s="1">
        <v>118.5</v>
      </c>
      <c r="AA38" s="1">
        <v>126.4</v>
      </c>
      <c r="AB38" s="1">
        <v>114</v>
      </c>
      <c r="AC38" s="1">
        <v>116.8</v>
      </c>
      <c r="AD38" s="11">
        <v>124.2</v>
      </c>
    </row>
    <row r="39" spans="1:30">
      <c r="A39" s="10" t="s">
        <v>33</v>
      </c>
      <c r="B39" s="2">
        <v>2016</v>
      </c>
      <c r="C39" s="2" t="s">
        <v>35</v>
      </c>
      <c r="D39" s="2">
        <v>124.8</v>
      </c>
      <c r="E39" s="2">
        <v>135.1</v>
      </c>
      <c r="F39" s="2">
        <v>130.30000000000001</v>
      </c>
      <c r="G39" s="2">
        <v>129.6</v>
      </c>
      <c r="H39" s="2">
        <v>108.4</v>
      </c>
      <c r="I39" s="2">
        <v>118.6</v>
      </c>
      <c r="J39" s="2">
        <v>129.19999999999999</v>
      </c>
      <c r="K39" s="2">
        <v>176.4</v>
      </c>
      <c r="L39" s="2">
        <v>99.1</v>
      </c>
      <c r="M39" s="2">
        <v>139.69999999999999</v>
      </c>
      <c r="N39" s="2">
        <v>120.6</v>
      </c>
      <c r="O39" s="2">
        <v>135.19999999999999</v>
      </c>
      <c r="P39" s="2">
        <v>129.1</v>
      </c>
      <c r="Q39" s="2">
        <v>140</v>
      </c>
      <c r="R39" s="2">
        <v>126.2</v>
      </c>
      <c r="S39" s="2">
        <v>120.1</v>
      </c>
      <c r="T39" s="2">
        <v>125.3</v>
      </c>
      <c r="U39" s="2">
        <v>124.4</v>
      </c>
      <c r="V39" s="2">
        <v>116</v>
      </c>
      <c r="W39" s="2">
        <v>121.8</v>
      </c>
      <c r="X39" s="2">
        <v>119.5</v>
      </c>
      <c r="Y39" s="2">
        <v>109.1</v>
      </c>
      <c r="Z39" s="2">
        <v>118.8</v>
      </c>
      <c r="AA39" s="2">
        <v>126.3</v>
      </c>
      <c r="AB39" s="2">
        <v>116.2</v>
      </c>
      <c r="AC39" s="2">
        <v>117.2</v>
      </c>
      <c r="AD39" s="12">
        <v>123.8</v>
      </c>
    </row>
    <row r="40" spans="1:30">
      <c r="A40" s="9" t="s">
        <v>33</v>
      </c>
      <c r="B40" s="1">
        <v>2016</v>
      </c>
      <c r="C40" s="1" t="s">
        <v>36</v>
      </c>
      <c r="D40" s="1">
        <v>124.8</v>
      </c>
      <c r="E40" s="1">
        <v>136.30000000000001</v>
      </c>
      <c r="F40" s="1">
        <v>123.7</v>
      </c>
      <c r="G40" s="1">
        <v>129.69999999999999</v>
      </c>
      <c r="H40" s="1">
        <v>107.9</v>
      </c>
      <c r="I40" s="1">
        <v>119.9</v>
      </c>
      <c r="J40" s="1">
        <v>128.1</v>
      </c>
      <c r="K40" s="1">
        <v>170.3</v>
      </c>
      <c r="L40" s="1">
        <v>101.8</v>
      </c>
      <c r="M40" s="1">
        <v>140.1</v>
      </c>
      <c r="N40" s="1">
        <v>120.7</v>
      </c>
      <c r="O40" s="1">
        <v>135.4</v>
      </c>
      <c r="P40" s="1">
        <v>128.9</v>
      </c>
      <c r="Q40" s="1">
        <v>140.6</v>
      </c>
      <c r="R40" s="1">
        <v>126.4</v>
      </c>
      <c r="S40" s="1">
        <v>120.3</v>
      </c>
      <c r="T40" s="1">
        <v>125.5</v>
      </c>
      <c r="U40" s="1">
        <v>124.9</v>
      </c>
      <c r="V40" s="1">
        <v>114.8</v>
      </c>
      <c r="W40" s="1">
        <v>122.3</v>
      </c>
      <c r="X40" s="1">
        <v>119.7</v>
      </c>
      <c r="Y40" s="1">
        <v>108.5</v>
      </c>
      <c r="Z40" s="1">
        <v>119.1</v>
      </c>
      <c r="AA40" s="1">
        <v>126.4</v>
      </c>
      <c r="AB40" s="1">
        <v>117.1</v>
      </c>
      <c r="AC40" s="1">
        <v>117.3</v>
      </c>
      <c r="AD40" s="11">
        <v>123.8</v>
      </c>
    </row>
    <row r="41" spans="1:30">
      <c r="A41" s="10" t="s">
        <v>33</v>
      </c>
      <c r="B41" s="2">
        <v>2016</v>
      </c>
      <c r="C41" s="2" t="s">
        <v>37</v>
      </c>
      <c r="D41" s="2">
        <v>124.9</v>
      </c>
      <c r="E41" s="2">
        <v>139.30000000000001</v>
      </c>
      <c r="F41" s="2">
        <v>119.9</v>
      </c>
      <c r="G41" s="2">
        <v>130.19999999999999</v>
      </c>
      <c r="H41" s="2">
        <v>108.9</v>
      </c>
      <c r="I41" s="2">
        <v>131.1</v>
      </c>
      <c r="J41" s="2">
        <v>136.80000000000001</v>
      </c>
      <c r="K41" s="2">
        <v>176.9</v>
      </c>
      <c r="L41" s="2">
        <v>109.1</v>
      </c>
      <c r="M41" s="2">
        <v>140.4</v>
      </c>
      <c r="N41" s="2">
        <v>121.1</v>
      </c>
      <c r="O41" s="2">
        <v>135.9</v>
      </c>
      <c r="P41" s="2">
        <v>131.80000000000001</v>
      </c>
      <c r="Q41" s="2">
        <v>141.5</v>
      </c>
      <c r="R41" s="2">
        <v>126.8</v>
      </c>
      <c r="S41" s="2">
        <v>120.5</v>
      </c>
      <c r="T41" s="2">
        <v>125.8</v>
      </c>
      <c r="U41" s="2">
        <v>125.6</v>
      </c>
      <c r="V41" s="2">
        <v>114.6</v>
      </c>
      <c r="W41" s="2">
        <v>122.8</v>
      </c>
      <c r="X41" s="2">
        <v>120</v>
      </c>
      <c r="Y41" s="2">
        <v>110</v>
      </c>
      <c r="Z41" s="2">
        <v>119.5</v>
      </c>
      <c r="AA41" s="2">
        <v>127.6</v>
      </c>
      <c r="AB41" s="2">
        <v>117.6</v>
      </c>
      <c r="AC41" s="2">
        <v>118.2</v>
      </c>
      <c r="AD41" s="12">
        <v>125.3</v>
      </c>
    </row>
    <row r="42" spans="1:30">
      <c r="A42" s="9" t="s">
        <v>33</v>
      </c>
      <c r="B42" s="1">
        <v>2016</v>
      </c>
      <c r="C42" s="1" t="s">
        <v>38</v>
      </c>
      <c r="D42" s="1">
        <v>125</v>
      </c>
      <c r="E42" s="1">
        <v>142.1</v>
      </c>
      <c r="F42" s="1">
        <v>127</v>
      </c>
      <c r="G42" s="1">
        <v>130.4</v>
      </c>
      <c r="H42" s="1">
        <v>109.6</v>
      </c>
      <c r="I42" s="1">
        <v>133.5</v>
      </c>
      <c r="J42" s="1">
        <v>151.4</v>
      </c>
      <c r="K42" s="1">
        <v>182.8</v>
      </c>
      <c r="L42" s="1">
        <v>111.1</v>
      </c>
      <c r="M42" s="1">
        <v>141.5</v>
      </c>
      <c r="N42" s="1">
        <v>121.5</v>
      </c>
      <c r="O42" s="1">
        <v>136.30000000000001</v>
      </c>
      <c r="P42" s="1">
        <v>134.6</v>
      </c>
      <c r="Q42" s="1">
        <v>142.19999999999999</v>
      </c>
      <c r="R42" s="1">
        <v>127.2</v>
      </c>
      <c r="S42" s="1">
        <v>120.7</v>
      </c>
      <c r="T42" s="1">
        <v>126.2</v>
      </c>
      <c r="U42" s="1">
        <v>126</v>
      </c>
      <c r="V42" s="1">
        <v>115</v>
      </c>
      <c r="W42" s="1">
        <v>123.2</v>
      </c>
      <c r="X42" s="1">
        <v>120.3</v>
      </c>
      <c r="Y42" s="1">
        <v>110.7</v>
      </c>
      <c r="Z42" s="1">
        <v>119.8</v>
      </c>
      <c r="AA42" s="1">
        <v>128</v>
      </c>
      <c r="AB42" s="1">
        <v>118.5</v>
      </c>
      <c r="AC42" s="1">
        <v>118.7</v>
      </c>
      <c r="AD42" s="11">
        <v>126.6</v>
      </c>
    </row>
    <row r="43" spans="1:30">
      <c r="A43" s="10" t="s">
        <v>33</v>
      </c>
      <c r="B43" s="2">
        <v>2016</v>
      </c>
      <c r="C43" s="2" t="s">
        <v>39</v>
      </c>
      <c r="D43" s="2">
        <v>125.9</v>
      </c>
      <c r="E43" s="2">
        <v>143.9</v>
      </c>
      <c r="F43" s="2">
        <v>130.9</v>
      </c>
      <c r="G43" s="2">
        <v>131</v>
      </c>
      <c r="H43" s="2">
        <v>110.2</v>
      </c>
      <c r="I43" s="2">
        <v>135.5</v>
      </c>
      <c r="J43" s="2">
        <v>173.7</v>
      </c>
      <c r="K43" s="2">
        <v>184.4</v>
      </c>
      <c r="L43" s="2">
        <v>112</v>
      </c>
      <c r="M43" s="2">
        <v>142.80000000000001</v>
      </c>
      <c r="N43" s="2">
        <v>121.6</v>
      </c>
      <c r="O43" s="2">
        <v>136.9</v>
      </c>
      <c r="P43" s="2">
        <v>138.19999999999999</v>
      </c>
      <c r="Q43" s="2">
        <v>142.69999999999999</v>
      </c>
      <c r="R43" s="2">
        <v>127.6</v>
      </c>
      <c r="S43" s="2">
        <v>121.1</v>
      </c>
      <c r="T43" s="2">
        <v>126.6</v>
      </c>
      <c r="U43" s="2">
        <v>125.5</v>
      </c>
      <c r="V43" s="2">
        <v>115.5</v>
      </c>
      <c r="W43" s="2">
        <v>123.2</v>
      </c>
      <c r="X43" s="2">
        <v>120.6</v>
      </c>
      <c r="Y43" s="2">
        <v>112.3</v>
      </c>
      <c r="Z43" s="2">
        <v>119.9</v>
      </c>
      <c r="AA43" s="2">
        <v>129.30000000000001</v>
      </c>
      <c r="AB43" s="2">
        <v>118.8</v>
      </c>
      <c r="AC43" s="2">
        <v>119.6</v>
      </c>
      <c r="AD43" s="12">
        <v>128.1</v>
      </c>
    </row>
    <row r="44" spans="1:30">
      <c r="A44" s="9" t="s">
        <v>33</v>
      </c>
      <c r="B44" s="1">
        <v>2016</v>
      </c>
      <c r="C44" s="1" t="s">
        <v>40</v>
      </c>
      <c r="D44" s="1">
        <v>126.8</v>
      </c>
      <c r="E44" s="1">
        <v>144.19999999999999</v>
      </c>
      <c r="F44" s="1">
        <v>136.6</v>
      </c>
      <c r="G44" s="1">
        <v>131.80000000000001</v>
      </c>
      <c r="H44" s="1">
        <v>111</v>
      </c>
      <c r="I44" s="1">
        <v>137</v>
      </c>
      <c r="J44" s="1">
        <v>179.5</v>
      </c>
      <c r="K44" s="1">
        <v>188.4</v>
      </c>
      <c r="L44" s="1">
        <v>113.3</v>
      </c>
      <c r="M44" s="1">
        <v>143.9</v>
      </c>
      <c r="N44" s="1">
        <v>121.7</v>
      </c>
      <c r="O44" s="1">
        <v>137.5</v>
      </c>
      <c r="P44" s="1">
        <v>139.80000000000001</v>
      </c>
      <c r="Q44" s="1">
        <v>142.9</v>
      </c>
      <c r="R44" s="1">
        <v>127.9</v>
      </c>
      <c r="S44" s="1">
        <v>121.1</v>
      </c>
      <c r="T44" s="1">
        <v>126.9</v>
      </c>
      <c r="U44" s="1">
        <v>126.4</v>
      </c>
      <c r="V44" s="1">
        <v>115.5</v>
      </c>
      <c r="W44" s="1">
        <v>123.5</v>
      </c>
      <c r="X44" s="1">
        <v>120.9</v>
      </c>
      <c r="Y44" s="1">
        <v>111.7</v>
      </c>
      <c r="Z44" s="1">
        <v>120.3</v>
      </c>
      <c r="AA44" s="1">
        <v>130.80000000000001</v>
      </c>
      <c r="AB44" s="1">
        <v>120</v>
      </c>
      <c r="AC44" s="1">
        <v>119.9</v>
      </c>
      <c r="AD44" s="11">
        <v>129</v>
      </c>
    </row>
    <row r="45" spans="1:30">
      <c r="A45" s="10" t="s">
        <v>33</v>
      </c>
      <c r="B45" s="2">
        <v>2016</v>
      </c>
      <c r="C45" s="2" t="s">
        <v>41</v>
      </c>
      <c r="D45" s="2">
        <v>127.6</v>
      </c>
      <c r="E45" s="2">
        <v>140.30000000000001</v>
      </c>
      <c r="F45" s="2">
        <v>133.69999999999999</v>
      </c>
      <c r="G45" s="2">
        <v>132.19999999999999</v>
      </c>
      <c r="H45" s="2">
        <v>111.8</v>
      </c>
      <c r="I45" s="2">
        <v>135.80000000000001</v>
      </c>
      <c r="J45" s="2">
        <v>163.5</v>
      </c>
      <c r="K45" s="2">
        <v>182.3</v>
      </c>
      <c r="L45" s="2">
        <v>114.6</v>
      </c>
      <c r="M45" s="2">
        <v>144.6</v>
      </c>
      <c r="N45" s="2">
        <v>121.9</v>
      </c>
      <c r="O45" s="2">
        <v>138.1</v>
      </c>
      <c r="P45" s="2">
        <v>137.6</v>
      </c>
      <c r="Q45" s="2">
        <v>143.6</v>
      </c>
      <c r="R45" s="2">
        <v>128.30000000000001</v>
      </c>
      <c r="S45" s="2">
        <v>121.4</v>
      </c>
      <c r="T45" s="2">
        <v>127.3</v>
      </c>
      <c r="U45" s="2">
        <v>127.3</v>
      </c>
      <c r="V45" s="2">
        <v>114.7</v>
      </c>
      <c r="W45" s="2">
        <v>123.9</v>
      </c>
      <c r="X45" s="2">
        <v>121.2</v>
      </c>
      <c r="Y45" s="2">
        <v>110.4</v>
      </c>
      <c r="Z45" s="2">
        <v>120.6</v>
      </c>
      <c r="AA45" s="2">
        <v>131.5</v>
      </c>
      <c r="AB45" s="2">
        <v>120.9</v>
      </c>
      <c r="AC45" s="2">
        <v>119.9</v>
      </c>
      <c r="AD45" s="12">
        <v>128.4</v>
      </c>
    </row>
    <row r="46" spans="1:30">
      <c r="A46" s="9" t="s">
        <v>33</v>
      </c>
      <c r="B46" s="1">
        <v>2016</v>
      </c>
      <c r="C46" s="1" t="s">
        <v>42</v>
      </c>
      <c r="D46" s="1">
        <v>128.1</v>
      </c>
      <c r="E46" s="1">
        <v>137.69999999999999</v>
      </c>
      <c r="F46" s="1">
        <v>130.6</v>
      </c>
      <c r="G46" s="1">
        <v>132.6</v>
      </c>
      <c r="H46" s="1">
        <v>111.9</v>
      </c>
      <c r="I46" s="1">
        <v>132.5</v>
      </c>
      <c r="J46" s="1">
        <v>152.9</v>
      </c>
      <c r="K46" s="1">
        <v>173.6</v>
      </c>
      <c r="L46" s="1">
        <v>115.1</v>
      </c>
      <c r="M46" s="1">
        <v>144.80000000000001</v>
      </c>
      <c r="N46" s="1">
        <v>122.1</v>
      </c>
      <c r="O46" s="1">
        <v>138.80000000000001</v>
      </c>
      <c r="P46" s="1">
        <v>135.69999999999999</v>
      </c>
      <c r="Q46" s="1">
        <v>143.9</v>
      </c>
      <c r="R46" s="1">
        <v>128.69999999999999</v>
      </c>
      <c r="S46" s="1">
        <v>121.6</v>
      </c>
      <c r="T46" s="1">
        <v>127.7</v>
      </c>
      <c r="U46" s="1">
        <v>127.9</v>
      </c>
      <c r="V46" s="1">
        <v>114.8</v>
      </c>
      <c r="W46" s="1">
        <v>124.3</v>
      </c>
      <c r="X46" s="1">
        <v>121.4</v>
      </c>
      <c r="Y46" s="1">
        <v>111.8</v>
      </c>
      <c r="Z46" s="1">
        <v>120.8</v>
      </c>
      <c r="AA46" s="1">
        <v>131.6</v>
      </c>
      <c r="AB46" s="1">
        <v>121.2</v>
      </c>
      <c r="AC46" s="1">
        <v>120.5</v>
      </c>
      <c r="AD46" s="11">
        <v>128</v>
      </c>
    </row>
    <row r="47" spans="1:30">
      <c r="A47" s="10" t="s">
        <v>33</v>
      </c>
      <c r="B47" s="2">
        <v>2016</v>
      </c>
      <c r="C47" s="2" t="s">
        <v>43</v>
      </c>
      <c r="D47" s="2">
        <v>128.69999999999999</v>
      </c>
      <c r="E47" s="2">
        <v>138.4</v>
      </c>
      <c r="F47" s="2">
        <v>130.30000000000001</v>
      </c>
      <c r="G47" s="2">
        <v>132.69999999999999</v>
      </c>
      <c r="H47" s="2">
        <v>112.5</v>
      </c>
      <c r="I47" s="2">
        <v>130.4</v>
      </c>
      <c r="J47" s="2">
        <v>155.1</v>
      </c>
      <c r="K47" s="2">
        <v>175.7</v>
      </c>
      <c r="L47" s="2">
        <v>115.4</v>
      </c>
      <c r="M47" s="2">
        <v>145.30000000000001</v>
      </c>
      <c r="N47" s="2">
        <v>122.5</v>
      </c>
      <c r="O47" s="2">
        <v>139.6</v>
      </c>
      <c r="P47" s="2">
        <v>136.30000000000001</v>
      </c>
      <c r="Q47" s="2">
        <v>144.30000000000001</v>
      </c>
      <c r="R47" s="2">
        <v>129.1</v>
      </c>
      <c r="S47" s="2">
        <v>121.9</v>
      </c>
      <c r="T47" s="2">
        <v>128</v>
      </c>
      <c r="U47" s="2">
        <v>128.69999999999999</v>
      </c>
      <c r="V47" s="2">
        <v>115.2</v>
      </c>
      <c r="W47" s="2">
        <v>124.5</v>
      </c>
      <c r="X47" s="2">
        <v>121.8</v>
      </c>
      <c r="Y47" s="2">
        <v>112.8</v>
      </c>
      <c r="Z47" s="2">
        <v>121.2</v>
      </c>
      <c r="AA47" s="2">
        <v>131.9</v>
      </c>
      <c r="AB47" s="2">
        <v>120.8</v>
      </c>
      <c r="AC47" s="2">
        <v>120.9</v>
      </c>
      <c r="AD47" s="12">
        <v>128.6</v>
      </c>
    </row>
    <row r="48" spans="1:30">
      <c r="A48" s="9" t="s">
        <v>33</v>
      </c>
      <c r="B48" s="1">
        <v>2016</v>
      </c>
      <c r="C48" s="1" t="s">
        <v>45</v>
      </c>
      <c r="D48" s="1">
        <v>130.19999999999999</v>
      </c>
      <c r="E48" s="1">
        <v>138.5</v>
      </c>
      <c r="F48" s="1">
        <v>134.1</v>
      </c>
      <c r="G48" s="1">
        <v>132.9</v>
      </c>
      <c r="H48" s="1">
        <v>112.6</v>
      </c>
      <c r="I48" s="1">
        <v>130.80000000000001</v>
      </c>
      <c r="J48" s="1">
        <v>142</v>
      </c>
      <c r="K48" s="1">
        <v>174.9</v>
      </c>
      <c r="L48" s="1">
        <v>115.6</v>
      </c>
      <c r="M48" s="1">
        <v>145.4</v>
      </c>
      <c r="N48" s="1">
        <v>122.7</v>
      </c>
      <c r="O48" s="1">
        <v>140.30000000000001</v>
      </c>
      <c r="P48" s="1">
        <v>135.19999999999999</v>
      </c>
      <c r="Q48" s="1">
        <v>144.30000000000001</v>
      </c>
      <c r="R48" s="1">
        <v>129.6</v>
      </c>
      <c r="S48" s="1">
        <v>122.1</v>
      </c>
      <c r="T48" s="1">
        <v>128.5</v>
      </c>
      <c r="U48" s="1">
        <v>129.1</v>
      </c>
      <c r="V48" s="1">
        <v>116.2</v>
      </c>
      <c r="W48" s="1">
        <v>124.7</v>
      </c>
      <c r="X48" s="1">
        <v>122.1</v>
      </c>
      <c r="Y48" s="1">
        <v>113.4</v>
      </c>
      <c r="Z48" s="1">
        <v>121.7</v>
      </c>
      <c r="AA48" s="1">
        <v>132.1</v>
      </c>
      <c r="AB48" s="1">
        <v>121.3</v>
      </c>
      <c r="AC48" s="1">
        <v>121.3</v>
      </c>
      <c r="AD48" s="11">
        <v>128.5</v>
      </c>
    </row>
    <row r="49" spans="1:30">
      <c r="A49" s="10" t="s">
        <v>33</v>
      </c>
      <c r="B49" s="2">
        <v>2016</v>
      </c>
      <c r="C49" s="2" t="s">
        <v>46</v>
      </c>
      <c r="D49" s="2">
        <v>131.6</v>
      </c>
      <c r="E49" s="2">
        <v>138.19999999999999</v>
      </c>
      <c r="F49" s="2">
        <v>134.9</v>
      </c>
      <c r="G49" s="2">
        <v>133.1</v>
      </c>
      <c r="H49" s="2">
        <v>113.5</v>
      </c>
      <c r="I49" s="2">
        <v>129.30000000000001</v>
      </c>
      <c r="J49" s="2">
        <v>121.1</v>
      </c>
      <c r="K49" s="2">
        <v>170.3</v>
      </c>
      <c r="L49" s="2">
        <v>115.5</v>
      </c>
      <c r="M49" s="2">
        <v>145.5</v>
      </c>
      <c r="N49" s="2">
        <v>123.1</v>
      </c>
      <c r="O49" s="2">
        <v>140.9</v>
      </c>
      <c r="P49" s="2">
        <v>132.80000000000001</v>
      </c>
      <c r="Q49" s="2">
        <v>145</v>
      </c>
      <c r="R49" s="2">
        <v>130</v>
      </c>
      <c r="S49" s="2">
        <v>122.2</v>
      </c>
      <c r="T49" s="2">
        <v>128.80000000000001</v>
      </c>
      <c r="U49" s="2">
        <v>128.5</v>
      </c>
      <c r="V49" s="2">
        <v>117.8</v>
      </c>
      <c r="W49" s="2">
        <v>125</v>
      </c>
      <c r="X49" s="2">
        <v>122.3</v>
      </c>
      <c r="Y49" s="2">
        <v>113.7</v>
      </c>
      <c r="Z49" s="2">
        <v>121.8</v>
      </c>
      <c r="AA49" s="2">
        <v>132.30000000000001</v>
      </c>
      <c r="AB49" s="2">
        <v>119.9</v>
      </c>
      <c r="AC49" s="2">
        <v>121.4</v>
      </c>
      <c r="AD49" s="12">
        <v>127.6</v>
      </c>
    </row>
    <row r="50" spans="1:30">
      <c r="A50" s="9" t="s">
        <v>33</v>
      </c>
      <c r="B50" s="1">
        <v>2017</v>
      </c>
      <c r="C50" s="1" t="s">
        <v>31</v>
      </c>
      <c r="D50" s="1">
        <v>132.19999999999999</v>
      </c>
      <c r="E50" s="1">
        <v>138.9</v>
      </c>
      <c r="F50" s="1">
        <v>132.6</v>
      </c>
      <c r="G50" s="1">
        <v>133.1</v>
      </c>
      <c r="H50" s="1">
        <v>114</v>
      </c>
      <c r="I50" s="1">
        <v>129.6</v>
      </c>
      <c r="J50" s="1">
        <v>118.7</v>
      </c>
      <c r="K50" s="1">
        <v>155.1</v>
      </c>
      <c r="L50" s="1">
        <v>117.3</v>
      </c>
      <c r="M50" s="1">
        <v>144.9</v>
      </c>
      <c r="N50" s="1">
        <v>123.2</v>
      </c>
      <c r="O50" s="1">
        <v>141.6</v>
      </c>
      <c r="P50" s="1">
        <v>132</v>
      </c>
      <c r="Q50" s="1">
        <v>145.6</v>
      </c>
      <c r="R50" s="1">
        <v>130.19999999999999</v>
      </c>
      <c r="S50" s="1">
        <v>122.3</v>
      </c>
      <c r="T50" s="1">
        <v>129</v>
      </c>
      <c r="U50" s="1">
        <v>129.6</v>
      </c>
      <c r="V50" s="1">
        <v>118</v>
      </c>
      <c r="W50" s="1">
        <v>125.1</v>
      </c>
      <c r="X50" s="1">
        <v>122.6</v>
      </c>
      <c r="Y50" s="1">
        <v>115.2</v>
      </c>
      <c r="Z50" s="1">
        <v>122</v>
      </c>
      <c r="AA50" s="1">
        <v>132.4</v>
      </c>
      <c r="AB50" s="1">
        <v>120.9</v>
      </c>
      <c r="AC50" s="1">
        <v>122.1</v>
      </c>
      <c r="AD50" s="11">
        <v>127.8</v>
      </c>
    </row>
    <row r="51" spans="1:30">
      <c r="A51" s="10" t="s">
        <v>33</v>
      </c>
      <c r="B51" s="2">
        <v>2017</v>
      </c>
      <c r="C51" s="2" t="s">
        <v>35</v>
      </c>
      <c r="D51" s="2">
        <v>132.80000000000001</v>
      </c>
      <c r="E51" s="2">
        <v>139.80000000000001</v>
      </c>
      <c r="F51" s="2">
        <v>129.30000000000001</v>
      </c>
      <c r="G51" s="2">
        <v>133.5</v>
      </c>
      <c r="H51" s="2">
        <v>114.3</v>
      </c>
      <c r="I51" s="2">
        <v>131.4</v>
      </c>
      <c r="J51" s="2">
        <v>120.2</v>
      </c>
      <c r="K51" s="2">
        <v>143.1</v>
      </c>
      <c r="L51" s="2">
        <v>119.5</v>
      </c>
      <c r="M51" s="2">
        <v>144</v>
      </c>
      <c r="N51" s="2">
        <v>123.4</v>
      </c>
      <c r="O51" s="2">
        <v>141.9</v>
      </c>
      <c r="P51" s="2">
        <v>132.1</v>
      </c>
      <c r="Q51" s="2">
        <v>146.30000000000001</v>
      </c>
      <c r="R51" s="2">
        <v>130.5</v>
      </c>
      <c r="S51" s="2">
        <v>122.5</v>
      </c>
      <c r="T51" s="2">
        <v>129.30000000000001</v>
      </c>
      <c r="U51" s="2">
        <v>130.5</v>
      </c>
      <c r="V51" s="2">
        <v>119.2</v>
      </c>
      <c r="W51" s="2">
        <v>125.3</v>
      </c>
      <c r="X51" s="2">
        <v>122.9</v>
      </c>
      <c r="Y51" s="2">
        <v>115.5</v>
      </c>
      <c r="Z51" s="2">
        <v>122.2</v>
      </c>
      <c r="AA51" s="2">
        <v>132.4</v>
      </c>
      <c r="AB51" s="2">
        <v>121.7</v>
      </c>
      <c r="AC51" s="2">
        <v>122.4</v>
      </c>
      <c r="AD51" s="12">
        <v>128.19999999999999</v>
      </c>
    </row>
    <row r="52" spans="1:30">
      <c r="A52" s="9" t="s">
        <v>33</v>
      </c>
      <c r="B52" s="1">
        <v>2017</v>
      </c>
      <c r="C52" s="1" t="s">
        <v>36</v>
      </c>
      <c r="D52" s="1">
        <v>132.69999999999999</v>
      </c>
      <c r="E52" s="1">
        <v>139.4</v>
      </c>
      <c r="F52" s="1">
        <v>128.4</v>
      </c>
      <c r="G52" s="1">
        <v>134.9</v>
      </c>
      <c r="H52" s="1">
        <v>114</v>
      </c>
      <c r="I52" s="1">
        <v>136.80000000000001</v>
      </c>
      <c r="J52" s="1">
        <v>122.2</v>
      </c>
      <c r="K52" s="1">
        <v>135.80000000000001</v>
      </c>
      <c r="L52" s="1">
        <v>120.3</v>
      </c>
      <c r="M52" s="1">
        <v>142.6</v>
      </c>
      <c r="N52" s="1">
        <v>123.6</v>
      </c>
      <c r="O52" s="1">
        <v>142.4</v>
      </c>
      <c r="P52" s="1">
        <v>132.6</v>
      </c>
      <c r="Q52" s="1">
        <v>147.5</v>
      </c>
      <c r="R52" s="1">
        <v>130.80000000000001</v>
      </c>
      <c r="S52" s="1">
        <v>122.8</v>
      </c>
      <c r="T52" s="1">
        <v>129.6</v>
      </c>
      <c r="U52" s="1">
        <v>131.1</v>
      </c>
      <c r="V52" s="1">
        <v>120.8</v>
      </c>
      <c r="W52" s="1">
        <v>125.6</v>
      </c>
      <c r="X52" s="1">
        <v>123.1</v>
      </c>
      <c r="Y52" s="1">
        <v>115.6</v>
      </c>
      <c r="Z52" s="1">
        <v>122.4</v>
      </c>
      <c r="AA52" s="1">
        <v>132.80000000000001</v>
      </c>
      <c r="AB52" s="1">
        <v>121.7</v>
      </c>
      <c r="AC52" s="1">
        <v>122.6</v>
      </c>
      <c r="AD52" s="11">
        <v>128.69999999999999</v>
      </c>
    </row>
    <row r="53" spans="1:30">
      <c r="A53" s="10" t="s">
        <v>33</v>
      </c>
      <c r="B53" s="2">
        <v>2017</v>
      </c>
      <c r="C53" s="2" t="s">
        <v>37</v>
      </c>
      <c r="D53" s="2">
        <v>132.69999999999999</v>
      </c>
      <c r="E53" s="2">
        <v>140.6</v>
      </c>
      <c r="F53" s="2">
        <v>124.5</v>
      </c>
      <c r="G53" s="2">
        <v>136.30000000000001</v>
      </c>
      <c r="H53" s="2">
        <v>113.5</v>
      </c>
      <c r="I53" s="2">
        <v>137.69999999999999</v>
      </c>
      <c r="J53" s="2">
        <v>127.1</v>
      </c>
      <c r="K53" s="2">
        <v>133.80000000000001</v>
      </c>
      <c r="L53" s="2">
        <v>120.8</v>
      </c>
      <c r="M53" s="2">
        <v>141.30000000000001</v>
      </c>
      <c r="N53" s="2">
        <v>123.8</v>
      </c>
      <c r="O53" s="2">
        <v>142.6</v>
      </c>
      <c r="P53" s="2">
        <v>133.4</v>
      </c>
      <c r="Q53" s="2">
        <v>148</v>
      </c>
      <c r="R53" s="2">
        <v>131.19999999999999</v>
      </c>
      <c r="S53" s="2">
        <v>123</v>
      </c>
      <c r="T53" s="2">
        <v>130</v>
      </c>
      <c r="U53" s="2">
        <v>131.69999999999999</v>
      </c>
      <c r="V53" s="2">
        <v>121.4</v>
      </c>
      <c r="W53" s="2">
        <v>126</v>
      </c>
      <c r="X53" s="2">
        <v>123.4</v>
      </c>
      <c r="Y53" s="2">
        <v>114.3</v>
      </c>
      <c r="Z53" s="2">
        <v>122.6</v>
      </c>
      <c r="AA53" s="2">
        <v>133.6</v>
      </c>
      <c r="AB53" s="2">
        <v>122.2</v>
      </c>
      <c r="AC53" s="2">
        <v>122.5</v>
      </c>
      <c r="AD53" s="12">
        <v>129.1</v>
      </c>
    </row>
    <row r="54" spans="1:30">
      <c r="A54" s="9" t="s">
        <v>33</v>
      </c>
      <c r="B54" s="1">
        <v>2017</v>
      </c>
      <c r="C54" s="1" t="s">
        <v>38</v>
      </c>
      <c r="D54" s="1">
        <v>132.6</v>
      </c>
      <c r="E54" s="1">
        <v>144.1</v>
      </c>
      <c r="F54" s="1">
        <v>125.6</v>
      </c>
      <c r="G54" s="1">
        <v>136.80000000000001</v>
      </c>
      <c r="H54" s="1">
        <v>113.4</v>
      </c>
      <c r="I54" s="1">
        <v>135.19999999999999</v>
      </c>
      <c r="J54" s="1">
        <v>129.19999999999999</v>
      </c>
      <c r="K54" s="1">
        <v>131.5</v>
      </c>
      <c r="L54" s="1">
        <v>121</v>
      </c>
      <c r="M54" s="1">
        <v>139.9</v>
      </c>
      <c r="N54" s="1">
        <v>123.8</v>
      </c>
      <c r="O54" s="1">
        <v>142.9</v>
      </c>
      <c r="P54" s="1">
        <v>133.6</v>
      </c>
      <c r="Q54" s="1">
        <v>148.30000000000001</v>
      </c>
      <c r="R54" s="1">
        <v>131.5</v>
      </c>
      <c r="S54" s="1">
        <v>123.2</v>
      </c>
      <c r="T54" s="1">
        <v>130.19999999999999</v>
      </c>
      <c r="U54" s="1">
        <v>132.1</v>
      </c>
      <c r="V54" s="1">
        <v>120.1</v>
      </c>
      <c r="W54" s="1">
        <v>126.5</v>
      </c>
      <c r="X54" s="1">
        <v>123.6</v>
      </c>
      <c r="Y54" s="1">
        <v>114.3</v>
      </c>
      <c r="Z54" s="1">
        <v>122.8</v>
      </c>
      <c r="AA54" s="1">
        <v>133.80000000000001</v>
      </c>
      <c r="AB54" s="1">
        <v>122</v>
      </c>
      <c r="AC54" s="1">
        <v>122.6</v>
      </c>
      <c r="AD54" s="11">
        <v>129.30000000000001</v>
      </c>
    </row>
    <row r="55" spans="1:30">
      <c r="A55" s="10" t="s">
        <v>33</v>
      </c>
      <c r="B55" s="2">
        <v>2017</v>
      </c>
      <c r="C55" s="2" t="s">
        <v>39</v>
      </c>
      <c r="D55" s="2">
        <v>132.9</v>
      </c>
      <c r="E55" s="2">
        <v>148.69999999999999</v>
      </c>
      <c r="F55" s="2">
        <v>128.30000000000001</v>
      </c>
      <c r="G55" s="2">
        <v>137.30000000000001</v>
      </c>
      <c r="H55" s="2">
        <v>113.5</v>
      </c>
      <c r="I55" s="2">
        <v>137.19999999999999</v>
      </c>
      <c r="J55" s="2">
        <v>142.19999999999999</v>
      </c>
      <c r="K55" s="2">
        <v>128.19999999999999</v>
      </c>
      <c r="L55" s="2">
        <v>120.9</v>
      </c>
      <c r="M55" s="2">
        <v>138.80000000000001</v>
      </c>
      <c r="N55" s="2">
        <v>124.2</v>
      </c>
      <c r="O55" s="2">
        <v>143.1</v>
      </c>
      <c r="P55" s="2">
        <v>135.69999999999999</v>
      </c>
      <c r="Q55" s="2">
        <v>148.6</v>
      </c>
      <c r="R55" s="2">
        <v>131.5</v>
      </c>
      <c r="S55" s="2">
        <v>123.2</v>
      </c>
      <c r="T55" s="2">
        <v>130.19999999999999</v>
      </c>
      <c r="U55" s="2">
        <v>131.4</v>
      </c>
      <c r="V55" s="2">
        <v>119</v>
      </c>
      <c r="W55" s="2">
        <v>126.8</v>
      </c>
      <c r="X55" s="2">
        <v>123.8</v>
      </c>
      <c r="Y55" s="2">
        <v>113.9</v>
      </c>
      <c r="Z55" s="2">
        <v>122.9</v>
      </c>
      <c r="AA55" s="2">
        <v>134.30000000000001</v>
      </c>
      <c r="AB55" s="2">
        <v>122.5</v>
      </c>
      <c r="AC55" s="2">
        <v>122.7</v>
      </c>
      <c r="AD55" s="12">
        <v>129.9</v>
      </c>
    </row>
    <row r="56" spans="1:30">
      <c r="A56" s="9" t="s">
        <v>33</v>
      </c>
      <c r="B56" s="1">
        <v>2017</v>
      </c>
      <c r="C56" s="1" t="s">
        <v>40</v>
      </c>
      <c r="D56" s="1">
        <v>132.80000000000001</v>
      </c>
      <c r="E56" s="1">
        <v>148.4</v>
      </c>
      <c r="F56" s="1">
        <v>129.4</v>
      </c>
      <c r="G56" s="1">
        <v>137.69999999999999</v>
      </c>
      <c r="H56" s="1">
        <v>113.4</v>
      </c>
      <c r="I56" s="1">
        <v>139.4</v>
      </c>
      <c r="J56" s="1">
        <v>175.1</v>
      </c>
      <c r="K56" s="1">
        <v>124.7</v>
      </c>
      <c r="L56" s="1">
        <v>121.5</v>
      </c>
      <c r="M56" s="1">
        <v>137.80000000000001</v>
      </c>
      <c r="N56" s="1">
        <v>124.4</v>
      </c>
      <c r="O56" s="1">
        <v>143.69999999999999</v>
      </c>
      <c r="P56" s="1">
        <v>139.80000000000001</v>
      </c>
      <c r="Q56" s="1">
        <v>150.5</v>
      </c>
      <c r="R56" s="1">
        <v>131.6</v>
      </c>
      <c r="S56" s="1">
        <v>123.7</v>
      </c>
      <c r="T56" s="1">
        <v>130.4</v>
      </c>
      <c r="U56" s="1">
        <v>132.6</v>
      </c>
      <c r="V56" s="1">
        <v>119.7</v>
      </c>
      <c r="W56" s="1">
        <v>127.2</v>
      </c>
      <c r="X56" s="1">
        <v>125</v>
      </c>
      <c r="Y56" s="1">
        <v>113.2</v>
      </c>
      <c r="Z56" s="1">
        <v>123.5</v>
      </c>
      <c r="AA56" s="1">
        <v>135.5</v>
      </c>
      <c r="AB56" s="1">
        <v>122.4</v>
      </c>
      <c r="AC56" s="1">
        <v>123</v>
      </c>
      <c r="AD56" s="11">
        <v>131.80000000000001</v>
      </c>
    </row>
    <row r="57" spans="1:30">
      <c r="A57" s="10" t="s">
        <v>33</v>
      </c>
      <c r="B57" s="2">
        <v>2017</v>
      </c>
      <c r="C57" s="2" t="s">
        <v>41</v>
      </c>
      <c r="D57" s="2">
        <v>133.19999999999999</v>
      </c>
      <c r="E57" s="2">
        <v>143.9</v>
      </c>
      <c r="F57" s="2">
        <v>128.30000000000001</v>
      </c>
      <c r="G57" s="2">
        <v>138.30000000000001</v>
      </c>
      <c r="H57" s="2">
        <v>114.1</v>
      </c>
      <c r="I57" s="2">
        <v>142.69999999999999</v>
      </c>
      <c r="J57" s="2">
        <v>179.8</v>
      </c>
      <c r="K57" s="2">
        <v>123.5</v>
      </c>
      <c r="L57" s="2">
        <v>122.1</v>
      </c>
      <c r="M57" s="2">
        <v>137.5</v>
      </c>
      <c r="N57" s="2">
        <v>124.6</v>
      </c>
      <c r="O57" s="2">
        <v>144.5</v>
      </c>
      <c r="P57" s="2">
        <v>140.5</v>
      </c>
      <c r="Q57" s="2">
        <v>152.1</v>
      </c>
      <c r="R57" s="2">
        <v>132.69999999999999</v>
      </c>
      <c r="S57" s="2">
        <v>124.3</v>
      </c>
      <c r="T57" s="2">
        <v>131.4</v>
      </c>
      <c r="U57" s="2">
        <v>134.4</v>
      </c>
      <c r="V57" s="2">
        <v>118.9</v>
      </c>
      <c r="W57" s="2">
        <v>127.7</v>
      </c>
      <c r="X57" s="2">
        <v>125.7</v>
      </c>
      <c r="Y57" s="2">
        <v>114.6</v>
      </c>
      <c r="Z57" s="2">
        <v>124.1</v>
      </c>
      <c r="AA57" s="2">
        <v>135.69999999999999</v>
      </c>
      <c r="AB57" s="2">
        <v>123.3</v>
      </c>
      <c r="AC57" s="2">
        <v>123.8</v>
      </c>
      <c r="AD57" s="12">
        <v>132.69999999999999</v>
      </c>
    </row>
    <row r="58" spans="1:30">
      <c r="A58" s="9" t="s">
        <v>33</v>
      </c>
      <c r="B58" s="1">
        <v>2017</v>
      </c>
      <c r="C58" s="1" t="s">
        <v>42</v>
      </c>
      <c r="D58" s="1">
        <v>133.6</v>
      </c>
      <c r="E58" s="1">
        <v>143</v>
      </c>
      <c r="F58" s="1">
        <v>129.69999999999999</v>
      </c>
      <c r="G58" s="1">
        <v>138.69999999999999</v>
      </c>
      <c r="H58" s="1">
        <v>114.5</v>
      </c>
      <c r="I58" s="1">
        <v>137.5</v>
      </c>
      <c r="J58" s="1">
        <v>160.69999999999999</v>
      </c>
      <c r="K58" s="1">
        <v>124.5</v>
      </c>
      <c r="L58" s="1">
        <v>122.4</v>
      </c>
      <c r="M58" s="1">
        <v>137.30000000000001</v>
      </c>
      <c r="N58" s="1">
        <v>124.8</v>
      </c>
      <c r="O58" s="1">
        <v>145</v>
      </c>
      <c r="P58" s="1">
        <v>138</v>
      </c>
      <c r="Q58" s="1">
        <v>153.6</v>
      </c>
      <c r="R58" s="1">
        <v>133.30000000000001</v>
      </c>
      <c r="S58" s="1">
        <v>124.6</v>
      </c>
      <c r="T58" s="1">
        <v>132</v>
      </c>
      <c r="U58" s="1">
        <v>135.69999999999999</v>
      </c>
      <c r="V58" s="1">
        <v>120.6</v>
      </c>
      <c r="W58" s="1">
        <v>128.1</v>
      </c>
      <c r="X58" s="1">
        <v>126.1</v>
      </c>
      <c r="Y58" s="1">
        <v>115.7</v>
      </c>
      <c r="Z58" s="1">
        <v>124.5</v>
      </c>
      <c r="AA58" s="1">
        <v>135.9</v>
      </c>
      <c r="AB58" s="1">
        <v>124.4</v>
      </c>
      <c r="AC58" s="1">
        <v>124.5</v>
      </c>
      <c r="AD58" s="11">
        <v>132.4</v>
      </c>
    </row>
    <row r="59" spans="1:30">
      <c r="A59" s="10" t="s">
        <v>33</v>
      </c>
      <c r="B59" s="2">
        <v>2017</v>
      </c>
      <c r="C59" s="2" t="s">
        <v>43</v>
      </c>
      <c r="D59" s="2">
        <v>133.9</v>
      </c>
      <c r="E59" s="2">
        <v>142.80000000000001</v>
      </c>
      <c r="F59" s="2">
        <v>131.4</v>
      </c>
      <c r="G59" s="2">
        <v>139.1</v>
      </c>
      <c r="H59" s="2">
        <v>114.9</v>
      </c>
      <c r="I59" s="2">
        <v>135.6</v>
      </c>
      <c r="J59" s="2">
        <v>173.2</v>
      </c>
      <c r="K59" s="2">
        <v>124.1</v>
      </c>
      <c r="L59" s="2">
        <v>122.6</v>
      </c>
      <c r="M59" s="2">
        <v>137.80000000000001</v>
      </c>
      <c r="N59" s="2">
        <v>125.1</v>
      </c>
      <c r="O59" s="2">
        <v>145.5</v>
      </c>
      <c r="P59" s="2">
        <v>139.69999999999999</v>
      </c>
      <c r="Q59" s="2">
        <v>154.6</v>
      </c>
      <c r="R59" s="2">
        <v>134</v>
      </c>
      <c r="S59" s="2">
        <v>124.9</v>
      </c>
      <c r="T59" s="2">
        <v>132.6</v>
      </c>
      <c r="U59" s="2">
        <v>137.30000000000001</v>
      </c>
      <c r="V59" s="2">
        <v>122.6</v>
      </c>
      <c r="W59" s="2">
        <v>128.30000000000001</v>
      </c>
      <c r="X59" s="2">
        <v>126.6</v>
      </c>
      <c r="Y59" s="2">
        <v>115</v>
      </c>
      <c r="Z59" s="2">
        <v>124.8</v>
      </c>
      <c r="AA59" s="2">
        <v>136.30000000000001</v>
      </c>
      <c r="AB59" s="2">
        <v>124.6</v>
      </c>
      <c r="AC59" s="2">
        <v>124.5</v>
      </c>
      <c r="AD59" s="12">
        <v>133.5</v>
      </c>
    </row>
    <row r="60" spans="1:30">
      <c r="A60" s="9" t="s">
        <v>33</v>
      </c>
      <c r="B60" s="1">
        <v>2017</v>
      </c>
      <c r="C60" s="1" t="s">
        <v>45</v>
      </c>
      <c r="D60" s="1">
        <v>134.30000000000001</v>
      </c>
      <c r="E60" s="1">
        <v>142.1</v>
      </c>
      <c r="F60" s="1">
        <v>146.69999999999999</v>
      </c>
      <c r="G60" s="1">
        <v>139.5</v>
      </c>
      <c r="H60" s="1">
        <v>115.2</v>
      </c>
      <c r="I60" s="1">
        <v>136.4</v>
      </c>
      <c r="J60" s="1">
        <v>185.2</v>
      </c>
      <c r="K60" s="1">
        <v>122.2</v>
      </c>
      <c r="L60" s="1">
        <v>123.9</v>
      </c>
      <c r="M60" s="1">
        <v>138.30000000000001</v>
      </c>
      <c r="N60" s="1">
        <v>125.4</v>
      </c>
      <c r="O60" s="1">
        <v>146</v>
      </c>
      <c r="P60" s="1">
        <v>141.5</v>
      </c>
      <c r="Q60" s="1">
        <v>156.19999999999999</v>
      </c>
      <c r="R60" s="1">
        <v>135</v>
      </c>
      <c r="S60" s="1">
        <v>125.4</v>
      </c>
      <c r="T60" s="1">
        <v>133.5</v>
      </c>
      <c r="U60" s="1">
        <v>138.6</v>
      </c>
      <c r="V60" s="1">
        <v>125.7</v>
      </c>
      <c r="W60" s="1">
        <v>128.80000000000001</v>
      </c>
      <c r="X60" s="1">
        <v>127.4</v>
      </c>
      <c r="Y60" s="1">
        <v>115.3</v>
      </c>
      <c r="Z60" s="1">
        <v>125.1</v>
      </c>
      <c r="AA60" s="1">
        <v>136.6</v>
      </c>
      <c r="AB60" s="1">
        <v>124.9</v>
      </c>
      <c r="AC60" s="1">
        <v>124.9</v>
      </c>
      <c r="AD60" s="11">
        <v>134.80000000000001</v>
      </c>
    </row>
    <row r="61" spans="1:30">
      <c r="A61" s="10" t="s">
        <v>33</v>
      </c>
      <c r="B61" s="2">
        <v>2017</v>
      </c>
      <c r="C61" s="2" t="s">
        <v>46</v>
      </c>
      <c r="D61" s="2">
        <v>134.4</v>
      </c>
      <c r="E61" s="2">
        <v>142.6</v>
      </c>
      <c r="F61" s="2">
        <v>145.9</v>
      </c>
      <c r="G61" s="2">
        <v>139.5</v>
      </c>
      <c r="H61" s="2">
        <v>115.9</v>
      </c>
      <c r="I61" s="2">
        <v>135</v>
      </c>
      <c r="J61" s="2">
        <v>163.19999999999999</v>
      </c>
      <c r="K61" s="2">
        <v>119.8</v>
      </c>
      <c r="L61" s="2">
        <v>120.7</v>
      </c>
      <c r="M61" s="2">
        <v>139.69999999999999</v>
      </c>
      <c r="N61" s="2">
        <v>125.7</v>
      </c>
      <c r="O61" s="2">
        <v>146.30000000000001</v>
      </c>
      <c r="P61" s="2">
        <v>138.80000000000001</v>
      </c>
      <c r="Q61" s="2">
        <v>157</v>
      </c>
      <c r="R61" s="2">
        <v>135.6</v>
      </c>
      <c r="S61" s="2">
        <v>125.6</v>
      </c>
      <c r="T61" s="2">
        <v>134</v>
      </c>
      <c r="U61" s="2">
        <v>139.1</v>
      </c>
      <c r="V61" s="2">
        <v>126.8</v>
      </c>
      <c r="W61" s="2">
        <v>129.30000000000001</v>
      </c>
      <c r="X61" s="2">
        <v>128.19999999999999</v>
      </c>
      <c r="Y61" s="2">
        <v>115.3</v>
      </c>
      <c r="Z61" s="2">
        <v>125.6</v>
      </c>
      <c r="AA61" s="2">
        <v>136.69999999999999</v>
      </c>
      <c r="AB61" s="2">
        <v>124.6</v>
      </c>
      <c r="AC61" s="2">
        <v>125.1</v>
      </c>
      <c r="AD61" s="12">
        <v>134.1</v>
      </c>
    </row>
    <row r="62" spans="1:30">
      <c r="A62" s="9" t="s">
        <v>33</v>
      </c>
      <c r="B62" s="1">
        <v>2018</v>
      </c>
      <c r="C62" s="1" t="s">
        <v>31</v>
      </c>
      <c r="D62" s="1">
        <v>134.6</v>
      </c>
      <c r="E62" s="1">
        <v>143.69999999999999</v>
      </c>
      <c r="F62" s="1">
        <v>143.6</v>
      </c>
      <c r="G62" s="1">
        <v>139.6</v>
      </c>
      <c r="H62" s="1">
        <v>116.4</v>
      </c>
      <c r="I62" s="1">
        <v>133.80000000000001</v>
      </c>
      <c r="J62" s="1">
        <v>150.5</v>
      </c>
      <c r="K62" s="1">
        <v>118.4</v>
      </c>
      <c r="L62" s="1">
        <v>117.3</v>
      </c>
      <c r="M62" s="1">
        <v>140.5</v>
      </c>
      <c r="N62" s="1">
        <v>125.9</v>
      </c>
      <c r="O62" s="1">
        <v>146.80000000000001</v>
      </c>
      <c r="P62" s="1">
        <v>137.19999999999999</v>
      </c>
      <c r="Q62" s="1">
        <v>157.69999999999999</v>
      </c>
      <c r="R62" s="1">
        <v>136</v>
      </c>
      <c r="S62" s="1">
        <v>125.9</v>
      </c>
      <c r="T62" s="1">
        <v>134.4</v>
      </c>
      <c r="U62" s="1">
        <v>140.4</v>
      </c>
      <c r="V62" s="1">
        <v>127.3</v>
      </c>
      <c r="W62" s="1">
        <v>129.5</v>
      </c>
      <c r="X62" s="1">
        <v>129</v>
      </c>
      <c r="Y62" s="1">
        <v>116.3</v>
      </c>
      <c r="Z62" s="1">
        <v>126.2</v>
      </c>
      <c r="AA62" s="1">
        <v>137.1</v>
      </c>
      <c r="AB62" s="1">
        <v>125.5</v>
      </c>
      <c r="AC62" s="1">
        <v>125.8</v>
      </c>
      <c r="AD62" s="11">
        <v>134.1</v>
      </c>
    </row>
    <row r="63" spans="1:30">
      <c r="A63" s="10" t="s">
        <v>33</v>
      </c>
      <c r="B63" s="2">
        <v>2018</v>
      </c>
      <c r="C63" s="2" t="s">
        <v>35</v>
      </c>
      <c r="D63" s="2">
        <v>134.80000000000001</v>
      </c>
      <c r="E63" s="2">
        <v>143</v>
      </c>
      <c r="F63" s="2">
        <v>139.9</v>
      </c>
      <c r="G63" s="2">
        <v>139.9</v>
      </c>
      <c r="H63" s="2">
        <v>116.2</v>
      </c>
      <c r="I63" s="2">
        <v>135.5</v>
      </c>
      <c r="J63" s="2">
        <v>136.9</v>
      </c>
      <c r="K63" s="2">
        <v>117</v>
      </c>
      <c r="L63" s="2">
        <v>115.4</v>
      </c>
      <c r="M63" s="2">
        <v>140.69999999999999</v>
      </c>
      <c r="N63" s="2">
        <v>125.9</v>
      </c>
      <c r="O63" s="2">
        <v>147.1</v>
      </c>
      <c r="P63" s="2">
        <v>135.6</v>
      </c>
      <c r="Q63" s="2">
        <v>159.30000000000001</v>
      </c>
      <c r="R63" s="2">
        <v>136.30000000000001</v>
      </c>
      <c r="S63" s="2">
        <v>126.1</v>
      </c>
      <c r="T63" s="2">
        <v>134.69999999999999</v>
      </c>
      <c r="U63" s="2">
        <v>141.30000000000001</v>
      </c>
      <c r="V63" s="2">
        <v>127.3</v>
      </c>
      <c r="W63" s="2">
        <v>129.9</v>
      </c>
      <c r="X63" s="2">
        <v>129.80000000000001</v>
      </c>
      <c r="Y63" s="2">
        <v>117.4</v>
      </c>
      <c r="Z63" s="2">
        <v>126.5</v>
      </c>
      <c r="AA63" s="2">
        <v>137.19999999999999</v>
      </c>
      <c r="AB63" s="2">
        <v>126.2</v>
      </c>
      <c r="AC63" s="2">
        <v>126.5</v>
      </c>
      <c r="AD63" s="12">
        <v>134</v>
      </c>
    </row>
    <row r="64" spans="1:30">
      <c r="A64" s="9" t="s">
        <v>33</v>
      </c>
      <c r="B64" s="1">
        <v>2018</v>
      </c>
      <c r="C64" s="1" t="s">
        <v>36</v>
      </c>
      <c r="D64" s="1">
        <v>135</v>
      </c>
      <c r="E64" s="1">
        <v>143.1</v>
      </c>
      <c r="F64" s="1">
        <v>135.5</v>
      </c>
      <c r="G64" s="1">
        <v>139.9</v>
      </c>
      <c r="H64" s="1">
        <v>116.5</v>
      </c>
      <c r="I64" s="1">
        <v>138.5</v>
      </c>
      <c r="J64" s="1">
        <v>128</v>
      </c>
      <c r="K64" s="1">
        <v>115.5</v>
      </c>
      <c r="L64" s="1">
        <v>114.2</v>
      </c>
      <c r="M64" s="1">
        <v>140.69999999999999</v>
      </c>
      <c r="N64" s="1">
        <v>126.2</v>
      </c>
      <c r="O64" s="1">
        <v>147.6</v>
      </c>
      <c r="P64" s="1">
        <v>134.80000000000001</v>
      </c>
      <c r="Q64" s="1">
        <v>159.69999999999999</v>
      </c>
      <c r="R64" s="1">
        <v>136.69999999999999</v>
      </c>
      <c r="S64" s="1">
        <v>126.7</v>
      </c>
      <c r="T64" s="1">
        <v>135.19999999999999</v>
      </c>
      <c r="U64" s="1">
        <v>142</v>
      </c>
      <c r="V64" s="1">
        <v>126.4</v>
      </c>
      <c r="W64" s="1">
        <v>130.80000000000001</v>
      </c>
      <c r="X64" s="1">
        <v>130.5</v>
      </c>
      <c r="Y64" s="1">
        <v>117.8</v>
      </c>
      <c r="Z64" s="1">
        <v>126.8</v>
      </c>
      <c r="AA64" s="1">
        <v>137.80000000000001</v>
      </c>
      <c r="AB64" s="1">
        <v>126.7</v>
      </c>
      <c r="AC64" s="1">
        <v>127.1</v>
      </c>
      <c r="AD64" s="11">
        <v>134</v>
      </c>
    </row>
    <row r="65" spans="1:30">
      <c r="A65" s="10" t="s">
        <v>33</v>
      </c>
      <c r="B65" s="2">
        <v>2018</v>
      </c>
      <c r="C65" s="2" t="s">
        <v>37</v>
      </c>
      <c r="D65" s="2">
        <v>135</v>
      </c>
      <c r="E65" s="2">
        <v>144.30000000000001</v>
      </c>
      <c r="F65" s="2">
        <v>130.80000000000001</v>
      </c>
      <c r="G65" s="2">
        <v>140.30000000000001</v>
      </c>
      <c r="H65" s="2">
        <v>116.6</v>
      </c>
      <c r="I65" s="2">
        <v>150.1</v>
      </c>
      <c r="J65" s="2">
        <v>127.6</v>
      </c>
      <c r="K65" s="2">
        <v>114</v>
      </c>
      <c r="L65" s="2">
        <v>110.6</v>
      </c>
      <c r="M65" s="2">
        <v>140.19999999999999</v>
      </c>
      <c r="N65" s="2">
        <v>126.5</v>
      </c>
      <c r="O65" s="2">
        <v>148.30000000000001</v>
      </c>
      <c r="P65" s="2">
        <v>135.69999999999999</v>
      </c>
      <c r="Q65" s="2">
        <v>159.19999999999999</v>
      </c>
      <c r="R65" s="2">
        <v>137.80000000000001</v>
      </c>
      <c r="S65" s="2">
        <v>127.4</v>
      </c>
      <c r="T65" s="2">
        <v>136.19999999999999</v>
      </c>
      <c r="U65" s="2">
        <v>142.9</v>
      </c>
      <c r="V65" s="2">
        <v>124.6</v>
      </c>
      <c r="W65" s="2">
        <v>131.80000000000001</v>
      </c>
      <c r="X65" s="2">
        <v>131.30000000000001</v>
      </c>
      <c r="Y65" s="2">
        <v>118.9</v>
      </c>
      <c r="Z65" s="2">
        <v>127.6</v>
      </c>
      <c r="AA65" s="2">
        <v>139.69999999999999</v>
      </c>
      <c r="AB65" s="2">
        <v>127.6</v>
      </c>
      <c r="AC65" s="2">
        <v>128.19999999999999</v>
      </c>
      <c r="AD65" s="12">
        <v>134.80000000000001</v>
      </c>
    </row>
    <row r="66" spans="1:30">
      <c r="A66" s="9" t="s">
        <v>33</v>
      </c>
      <c r="B66" s="1">
        <v>2018</v>
      </c>
      <c r="C66" s="1" t="s">
        <v>38</v>
      </c>
      <c r="D66" s="1">
        <v>135</v>
      </c>
      <c r="E66" s="1">
        <v>148.19999999999999</v>
      </c>
      <c r="F66" s="1">
        <v>130.5</v>
      </c>
      <c r="G66" s="1">
        <v>140.69999999999999</v>
      </c>
      <c r="H66" s="1">
        <v>116.4</v>
      </c>
      <c r="I66" s="1">
        <v>151.30000000000001</v>
      </c>
      <c r="J66" s="1">
        <v>131.4</v>
      </c>
      <c r="K66" s="1">
        <v>112.8</v>
      </c>
      <c r="L66" s="1">
        <v>105.3</v>
      </c>
      <c r="M66" s="1">
        <v>139.6</v>
      </c>
      <c r="N66" s="1">
        <v>126.6</v>
      </c>
      <c r="O66" s="1">
        <v>148.69999999999999</v>
      </c>
      <c r="P66" s="1">
        <v>136.4</v>
      </c>
      <c r="Q66" s="1">
        <v>160.30000000000001</v>
      </c>
      <c r="R66" s="1">
        <v>138.6</v>
      </c>
      <c r="S66" s="1">
        <v>127.9</v>
      </c>
      <c r="T66" s="1">
        <v>137</v>
      </c>
      <c r="U66" s="1">
        <v>143.19999999999999</v>
      </c>
      <c r="V66" s="1">
        <v>124.7</v>
      </c>
      <c r="W66" s="1">
        <v>132.5</v>
      </c>
      <c r="X66" s="1">
        <v>132</v>
      </c>
      <c r="Y66" s="1">
        <v>119.8</v>
      </c>
      <c r="Z66" s="1">
        <v>128</v>
      </c>
      <c r="AA66" s="1">
        <v>140.4</v>
      </c>
      <c r="AB66" s="1">
        <v>128.1</v>
      </c>
      <c r="AC66" s="1">
        <v>128.9</v>
      </c>
      <c r="AD66" s="11">
        <v>135.4</v>
      </c>
    </row>
    <row r="67" spans="1:30">
      <c r="A67" s="10" t="s">
        <v>33</v>
      </c>
      <c r="B67" s="2">
        <v>2018</v>
      </c>
      <c r="C67" s="2" t="s">
        <v>39</v>
      </c>
      <c r="D67" s="2">
        <v>135.30000000000001</v>
      </c>
      <c r="E67" s="2">
        <v>149.69999999999999</v>
      </c>
      <c r="F67" s="2">
        <v>133.9</v>
      </c>
      <c r="G67" s="2">
        <v>140.80000000000001</v>
      </c>
      <c r="H67" s="2">
        <v>116.6</v>
      </c>
      <c r="I67" s="2">
        <v>152.19999999999999</v>
      </c>
      <c r="J67" s="2">
        <v>144</v>
      </c>
      <c r="K67" s="2">
        <v>112.3</v>
      </c>
      <c r="L67" s="2">
        <v>108.4</v>
      </c>
      <c r="M67" s="2">
        <v>140</v>
      </c>
      <c r="N67" s="2">
        <v>126.7</v>
      </c>
      <c r="O67" s="2">
        <v>149</v>
      </c>
      <c r="P67" s="2">
        <v>138.4</v>
      </c>
      <c r="Q67" s="2">
        <v>161</v>
      </c>
      <c r="R67" s="2">
        <v>138.9</v>
      </c>
      <c r="S67" s="2">
        <v>128.69999999999999</v>
      </c>
      <c r="T67" s="2">
        <v>137.4</v>
      </c>
      <c r="U67" s="2">
        <v>142.5</v>
      </c>
      <c r="V67" s="2">
        <v>126.5</v>
      </c>
      <c r="W67" s="2">
        <v>133.1</v>
      </c>
      <c r="X67" s="2">
        <v>132.6</v>
      </c>
      <c r="Y67" s="2">
        <v>120.4</v>
      </c>
      <c r="Z67" s="2">
        <v>128.5</v>
      </c>
      <c r="AA67" s="2">
        <v>141.19999999999999</v>
      </c>
      <c r="AB67" s="2">
        <v>128.19999999999999</v>
      </c>
      <c r="AC67" s="2">
        <v>129.5</v>
      </c>
      <c r="AD67" s="12">
        <v>136.19999999999999</v>
      </c>
    </row>
    <row r="68" spans="1:30">
      <c r="A68" s="9" t="s">
        <v>33</v>
      </c>
      <c r="B68" s="1">
        <v>2018</v>
      </c>
      <c r="C68" s="1" t="s">
        <v>40</v>
      </c>
      <c r="D68" s="1">
        <v>135.6</v>
      </c>
      <c r="E68" s="1">
        <v>148.6</v>
      </c>
      <c r="F68" s="1">
        <v>139.1</v>
      </c>
      <c r="G68" s="1">
        <v>141</v>
      </c>
      <c r="H68" s="1">
        <v>116.7</v>
      </c>
      <c r="I68" s="1">
        <v>149.69999999999999</v>
      </c>
      <c r="J68" s="1">
        <v>159.19999999999999</v>
      </c>
      <c r="K68" s="1">
        <v>112.6</v>
      </c>
      <c r="L68" s="1">
        <v>111.8</v>
      </c>
      <c r="M68" s="1">
        <v>140.30000000000001</v>
      </c>
      <c r="N68" s="1">
        <v>126.8</v>
      </c>
      <c r="O68" s="1">
        <v>149.4</v>
      </c>
      <c r="P68" s="1">
        <v>140.30000000000001</v>
      </c>
      <c r="Q68" s="1">
        <v>161.4</v>
      </c>
      <c r="R68" s="1">
        <v>139.6</v>
      </c>
      <c r="S68" s="1">
        <v>128.9</v>
      </c>
      <c r="T68" s="1">
        <v>137.9</v>
      </c>
      <c r="U68" s="1">
        <v>143.6</v>
      </c>
      <c r="V68" s="1">
        <v>128.1</v>
      </c>
      <c r="W68" s="1">
        <v>133.6</v>
      </c>
      <c r="X68" s="1">
        <v>133.6</v>
      </c>
      <c r="Y68" s="1">
        <v>120.1</v>
      </c>
      <c r="Z68" s="1">
        <v>129</v>
      </c>
      <c r="AA68" s="1">
        <v>144</v>
      </c>
      <c r="AB68" s="1">
        <v>128.19999999999999</v>
      </c>
      <c r="AC68" s="1">
        <v>130.19999999999999</v>
      </c>
      <c r="AD68" s="11">
        <v>137.5</v>
      </c>
    </row>
    <row r="69" spans="1:30">
      <c r="A69" s="10" t="s">
        <v>33</v>
      </c>
      <c r="B69" s="2">
        <v>2018</v>
      </c>
      <c r="C69" s="2" t="s">
        <v>41</v>
      </c>
      <c r="D69" s="2">
        <v>136.5</v>
      </c>
      <c r="E69" s="2">
        <v>146.4</v>
      </c>
      <c r="F69" s="2">
        <v>136.6</v>
      </c>
      <c r="G69" s="2">
        <v>141.19999999999999</v>
      </c>
      <c r="H69" s="2">
        <v>117.4</v>
      </c>
      <c r="I69" s="2">
        <v>146.30000000000001</v>
      </c>
      <c r="J69" s="2">
        <v>157.30000000000001</v>
      </c>
      <c r="K69" s="2">
        <v>113.6</v>
      </c>
      <c r="L69" s="2">
        <v>113.3</v>
      </c>
      <c r="M69" s="2">
        <v>141.1</v>
      </c>
      <c r="N69" s="2">
        <v>127.4</v>
      </c>
      <c r="O69" s="2">
        <v>150.4</v>
      </c>
      <c r="P69" s="2">
        <v>140.1</v>
      </c>
      <c r="Q69" s="2">
        <v>162.1</v>
      </c>
      <c r="R69" s="2">
        <v>140</v>
      </c>
      <c r="S69" s="2">
        <v>129</v>
      </c>
      <c r="T69" s="2">
        <v>138.30000000000001</v>
      </c>
      <c r="U69" s="2">
        <v>144.6</v>
      </c>
      <c r="V69" s="2">
        <v>129.80000000000001</v>
      </c>
      <c r="W69" s="2">
        <v>134.4</v>
      </c>
      <c r="X69" s="2">
        <v>134.9</v>
      </c>
      <c r="Y69" s="2">
        <v>120.7</v>
      </c>
      <c r="Z69" s="2">
        <v>129.80000000000001</v>
      </c>
      <c r="AA69" s="2">
        <v>145.30000000000001</v>
      </c>
      <c r="AB69" s="2">
        <v>128.30000000000001</v>
      </c>
      <c r="AC69" s="2">
        <v>131</v>
      </c>
      <c r="AD69" s="12">
        <v>138</v>
      </c>
    </row>
    <row r="70" spans="1:30">
      <c r="A70" s="9" t="s">
        <v>33</v>
      </c>
      <c r="B70" s="1">
        <v>2018</v>
      </c>
      <c r="C70" s="1" t="s">
        <v>42</v>
      </c>
      <c r="D70" s="1">
        <v>137</v>
      </c>
      <c r="E70" s="1">
        <v>143.1</v>
      </c>
      <c r="F70" s="1">
        <v>132.80000000000001</v>
      </c>
      <c r="G70" s="1">
        <v>141.5</v>
      </c>
      <c r="H70" s="1">
        <v>117.8</v>
      </c>
      <c r="I70" s="1">
        <v>140</v>
      </c>
      <c r="J70" s="1">
        <v>151.30000000000001</v>
      </c>
      <c r="K70" s="1">
        <v>113.5</v>
      </c>
      <c r="L70" s="1">
        <v>112.3</v>
      </c>
      <c r="M70" s="1">
        <v>141.19999999999999</v>
      </c>
      <c r="N70" s="1">
        <v>127.7</v>
      </c>
      <c r="O70" s="1">
        <v>151.30000000000001</v>
      </c>
      <c r="P70" s="1">
        <v>138.9</v>
      </c>
      <c r="Q70" s="1">
        <v>163.30000000000001</v>
      </c>
      <c r="R70" s="1">
        <v>140.80000000000001</v>
      </c>
      <c r="S70" s="1">
        <v>129.30000000000001</v>
      </c>
      <c r="T70" s="1">
        <v>139.1</v>
      </c>
      <c r="U70" s="1">
        <v>145.30000000000001</v>
      </c>
      <c r="V70" s="1">
        <v>131.19999999999999</v>
      </c>
      <c r="W70" s="1">
        <v>134.9</v>
      </c>
      <c r="X70" s="1">
        <v>135.69999999999999</v>
      </c>
      <c r="Y70" s="1">
        <v>122.5</v>
      </c>
      <c r="Z70" s="1">
        <v>130.19999999999999</v>
      </c>
      <c r="AA70" s="1">
        <v>145.19999999999999</v>
      </c>
      <c r="AB70" s="1">
        <v>129.30000000000001</v>
      </c>
      <c r="AC70" s="1">
        <v>131.9</v>
      </c>
      <c r="AD70" s="11">
        <v>138.1</v>
      </c>
    </row>
    <row r="71" spans="1:30">
      <c r="A71" s="10" t="s">
        <v>33</v>
      </c>
      <c r="B71" s="2">
        <v>2018</v>
      </c>
      <c r="C71" s="2" t="s">
        <v>43</v>
      </c>
      <c r="D71" s="2">
        <v>137.6</v>
      </c>
      <c r="E71" s="2">
        <v>144.9</v>
      </c>
      <c r="F71" s="2">
        <v>133.5</v>
      </c>
      <c r="G71" s="2">
        <v>141.5</v>
      </c>
      <c r="H71" s="2">
        <v>118</v>
      </c>
      <c r="I71" s="2">
        <v>139.5</v>
      </c>
      <c r="J71" s="2">
        <v>153</v>
      </c>
      <c r="K71" s="2">
        <v>113.2</v>
      </c>
      <c r="L71" s="2">
        <v>112.8</v>
      </c>
      <c r="M71" s="2">
        <v>141.1</v>
      </c>
      <c r="N71" s="2">
        <v>127.6</v>
      </c>
      <c r="O71" s="2">
        <v>152</v>
      </c>
      <c r="P71" s="2">
        <v>139.4</v>
      </c>
      <c r="Q71" s="2">
        <v>164</v>
      </c>
      <c r="R71" s="2">
        <v>141.5</v>
      </c>
      <c r="S71" s="2">
        <v>129.80000000000001</v>
      </c>
      <c r="T71" s="2">
        <v>139.69999999999999</v>
      </c>
      <c r="U71" s="2">
        <v>146.30000000000001</v>
      </c>
      <c r="V71" s="2">
        <v>133.4</v>
      </c>
      <c r="W71" s="2">
        <v>135.1</v>
      </c>
      <c r="X71" s="2">
        <v>136.19999999999999</v>
      </c>
      <c r="Y71" s="2">
        <v>123.3</v>
      </c>
      <c r="Z71" s="2">
        <v>130.69999999999999</v>
      </c>
      <c r="AA71" s="2">
        <v>145.5</v>
      </c>
      <c r="AB71" s="2">
        <v>130.4</v>
      </c>
      <c r="AC71" s="2">
        <v>132.5</v>
      </c>
      <c r="AD71" s="12">
        <v>138.9</v>
      </c>
    </row>
    <row r="72" spans="1:30">
      <c r="A72" s="9" t="s">
        <v>33</v>
      </c>
      <c r="B72" s="1">
        <v>2018</v>
      </c>
      <c r="C72" s="1" t="s">
        <v>45</v>
      </c>
      <c r="D72" s="1">
        <v>138.1</v>
      </c>
      <c r="E72" s="1">
        <v>146.30000000000001</v>
      </c>
      <c r="F72" s="1">
        <v>137.80000000000001</v>
      </c>
      <c r="G72" s="1">
        <v>141.6</v>
      </c>
      <c r="H72" s="1">
        <v>118.1</v>
      </c>
      <c r="I72" s="1">
        <v>141.5</v>
      </c>
      <c r="J72" s="1">
        <v>145.19999999999999</v>
      </c>
      <c r="K72" s="1">
        <v>115.3</v>
      </c>
      <c r="L72" s="1">
        <v>112.5</v>
      </c>
      <c r="M72" s="1">
        <v>141.4</v>
      </c>
      <c r="N72" s="1">
        <v>128</v>
      </c>
      <c r="O72" s="1">
        <v>152.6</v>
      </c>
      <c r="P72" s="1">
        <v>139.1</v>
      </c>
      <c r="Q72" s="1">
        <v>164.4</v>
      </c>
      <c r="R72" s="1">
        <v>142.4</v>
      </c>
      <c r="S72" s="1">
        <v>130.19999999999999</v>
      </c>
      <c r="T72" s="1">
        <v>140.5</v>
      </c>
      <c r="U72" s="1">
        <v>146.9</v>
      </c>
      <c r="V72" s="1">
        <v>136.69999999999999</v>
      </c>
      <c r="W72" s="1">
        <v>135.80000000000001</v>
      </c>
      <c r="X72" s="1">
        <v>136.80000000000001</v>
      </c>
      <c r="Y72" s="1">
        <v>121.2</v>
      </c>
      <c r="Z72" s="1">
        <v>131.30000000000001</v>
      </c>
      <c r="AA72" s="1">
        <v>146.1</v>
      </c>
      <c r="AB72" s="1">
        <v>130.5</v>
      </c>
      <c r="AC72" s="1">
        <v>132.19999999999999</v>
      </c>
      <c r="AD72" s="11">
        <v>139</v>
      </c>
    </row>
    <row r="73" spans="1:30">
      <c r="A73" s="10" t="s">
        <v>33</v>
      </c>
      <c r="B73" s="2">
        <v>2018</v>
      </c>
      <c r="C73" s="2" t="s">
        <v>46</v>
      </c>
      <c r="D73" s="2">
        <v>138.5</v>
      </c>
      <c r="E73" s="2">
        <v>147.80000000000001</v>
      </c>
      <c r="F73" s="2">
        <v>141.1</v>
      </c>
      <c r="G73" s="2">
        <v>141.6</v>
      </c>
      <c r="H73" s="2">
        <v>118.1</v>
      </c>
      <c r="I73" s="2">
        <v>138.5</v>
      </c>
      <c r="J73" s="2">
        <v>132.4</v>
      </c>
      <c r="K73" s="2">
        <v>117.5</v>
      </c>
      <c r="L73" s="2">
        <v>111</v>
      </c>
      <c r="M73" s="2">
        <v>141.5</v>
      </c>
      <c r="N73" s="2">
        <v>128.1</v>
      </c>
      <c r="O73" s="2">
        <v>152.9</v>
      </c>
      <c r="P73" s="2">
        <v>137.6</v>
      </c>
      <c r="Q73" s="2">
        <v>164.6</v>
      </c>
      <c r="R73" s="2">
        <v>142.69999999999999</v>
      </c>
      <c r="S73" s="2">
        <v>130.30000000000001</v>
      </c>
      <c r="T73" s="2">
        <v>140.80000000000001</v>
      </c>
      <c r="U73" s="2">
        <v>146.5</v>
      </c>
      <c r="V73" s="2">
        <v>132.4</v>
      </c>
      <c r="W73" s="2">
        <v>136.19999999999999</v>
      </c>
      <c r="X73" s="2">
        <v>137.30000000000001</v>
      </c>
      <c r="Y73" s="2">
        <v>118.8</v>
      </c>
      <c r="Z73" s="2">
        <v>131.69999999999999</v>
      </c>
      <c r="AA73" s="2">
        <v>146.5</v>
      </c>
      <c r="AB73" s="2">
        <v>130.80000000000001</v>
      </c>
      <c r="AC73" s="2">
        <v>131.69999999999999</v>
      </c>
      <c r="AD73" s="12">
        <v>138</v>
      </c>
    </row>
    <row r="74" spans="1:30">
      <c r="A74" s="9" t="s">
        <v>33</v>
      </c>
      <c r="B74" s="1">
        <v>2019</v>
      </c>
      <c r="C74" s="1" t="s">
        <v>31</v>
      </c>
      <c r="D74" s="1">
        <v>138.30000000000001</v>
      </c>
      <c r="E74" s="1">
        <v>149.4</v>
      </c>
      <c r="F74" s="1">
        <v>143.5</v>
      </c>
      <c r="G74" s="1">
        <v>141.69999999999999</v>
      </c>
      <c r="H74" s="1">
        <v>118.1</v>
      </c>
      <c r="I74" s="1">
        <v>135.19999999999999</v>
      </c>
      <c r="J74" s="1">
        <v>130.5</v>
      </c>
      <c r="K74" s="1">
        <v>118.2</v>
      </c>
      <c r="L74" s="1">
        <v>110.4</v>
      </c>
      <c r="M74" s="1">
        <v>140.4</v>
      </c>
      <c r="N74" s="1">
        <v>128.1</v>
      </c>
      <c r="O74" s="1">
        <v>153.19999999999999</v>
      </c>
      <c r="P74" s="1">
        <v>137.30000000000001</v>
      </c>
      <c r="Q74" s="1">
        <v>164.7</v>
      </c>
      <c r="R74" s="1">
        <v>143</v>
      </c>
      <c r="S74" s="1">
        <v>130.4</v>
      </c>
      <c r="T74" s="1">
        <v>141.1</v>
      </c>
      <c r="U74" s="1">
        <v>147.69999999999999</v>
      </c>
      <c r="V74" s="1">
        <v>128.6</v>
      </c>
      <c r="W74" s="1">
        <v>136.30000000000001</v>
      </c>
      <c r="X74" s="1">
        <v>137.80000000000001</v>
      </c>
      <c r="Y74" s="1">
        <v>118.6</v>
      </c>
      <c r="Z74" s="1">
        <v>131.9</v>
      </c>
      <c r="AA74" s="1">
        <v>146.6</v>
      </c>
      <c r="AB74" s="1">
        <v>131.69999999999999</v>
      </c>
      <c r="AC74" s="1">
        <v>131.80000000000001</v>
      </c>
      <c r="AD74" s="11">
        <v>138</v>
      </c>
    </row>
    <row r="75" spans="1:30">
      <c r="A75" s="10" t="s">
        <v>33</v>
      </c>
      <c r="B75" s="2">
        <v>2019</v>
      </c>
      <c r="C75" s="2" t="s">
        <v>35</v>
      </c>
      <c r="D75" s="2">
        <v>139.4</v>
      </c>
      <c r="E75" s="2">
        <v>150.1</v>
      </c>
      <c r="F75" s="2">
        <v>145.30000000000001</v>
      </c>
      <c r="G75" s="2">
        <v>141.69999999999999</v>
      </c>
      <c r="H75" s="2">
        <v>118.4</v>
      </c>
      <c r="I75" s="2">
        <v>137</v>
      </c>
      <c r="J75" s="2">
        <v>131.6</v>
      </c>
      <c r="K75" s="2">
        <v>119.9</v>
      </c>
      <c r="L75" s="2">
        <v>110.4</v>
      </c>
      <c r="M75" s="2">
        <v>140.80000000000001</v>
      </c>
      <c r="N75" s="2">
        <v>128.30000000000001</v>
      </c>
      <c r="O75" s="2">
        <v>153.5</v>
      </c>
      <c r="P75" s="2">
        <v>138</v>
      </c>
      <c r="Q75" s="2">
        <v>164.9</v>
      </c>
      <c r="R75" s="2">
        <v>143.30000000000001</v>
      </c>
      <c r="S75" s="2">
        <v>130.80000000000001</v>
      </c>
      <c r="T75" s="2">
        <v>141.4</v>
      </c>
      <c r="U75" s="2">
        <v>148.5</v>
      </c>
      <c r="V75" s="2">
        <v>127.1</v>
      </c>
      <c r="W75" s="2">
        <v>136.6</v>
      </c>
      <c r="X75" s="2">
        <v>138.5</v>
      </c>
      <c r="Y75" s="2">
        <v>119.2</v>
      </c>
      <c r="Z75" s="2">
        <v>132.19999999999999</v>
      </c>
      <c r="AA75" s="2">
        <v>146.6</v>
      </c>
      <c r="AB75" s="2">
        <v>133</v>
      </c>
      <c r="AC75" s="2">
        <v>132.4</v>
      </c>
      <c r="AD75" s="12">
        <v>138.6</v>
      </c>
    </row>
    <row r="76" spans="1:30">
      <c r="A76" s="9" t="s">
        <v>33</v>
      </c>
      <c r="B76" s="1">
        <v>2019</v>
      </c>
      <c r="C76" s="1" t="s">
        <v>36</v>
      </c>
      <c r="D76" s="1">
        <v>139.69999999999999</v>
      </c>
      <c r="E76" s="1">
        <v>151.1</v>
      </c>
      <c r="F76" s="1">
        <v>142.9</v>
      </c>
      <c r="G76" s="1">
        <v>141.9</v>
      </c>
      <c r="H76" s="1">
        <v>118.4</v>
      </c>
      <c r="I76" s="1">
        <v>139.4</v>
      </c>
      <c r="J76" s="1">
        <v>141.19999999999999</v>
      </c>
      <c r="K76" s="1">
        <v>120.7</v>
      </c>
      <c r="L76" s="1">
        <v>110.4</v>
      </c>
      <c r="M76" s="1">
        <v>140.69999999999999</v>
      </c>
      <c r="N76" s="1">
        <v>128.5</v>
      </c>
      <c r="O76" s="1">
        <v>153.9</v>
      </c>
      <c r="P76" s="1">
        <v>139.6</v>
      </c>
      <c r="Q76" s="1">
        <v>165.3</v>
      </c>
      <c r="R76" s="1">
        <v>143.5</v>
      </c>
      <c r="S76" s="1">
        <v>131.19999999999999</v>
      </c>
      <c r="T76" s="1">
        <v>141.6</v>
      </c>
      <c r="U76" s="1">
        <v>149</v>
      </c>
      <c r="V76" s="1">
        <v>128.80000000000001</v>
      </c>
      <c r="W76" s="1">
        <v>136.80000000000001</v>
      </c>
      <c r="X76" s="1">
        <v>139.19999999999999</v>
      </c>
      <c r="Y76" s="1">
        <v>119.9</v>
      </c>
      <c r="Z76" s="1">
        <v>133</v>
      </c>
      <c r="AA76" s="1">
        <v>146.69999999999999</v>
      </c>
      <c r="AB76" s="1">
        <v>132.5</v>
      </c>
      <c r="AC76" s="1">
        <v>132.80000000000001</v>
      </c>
      <c r="AD76" s="11">
        <v>139.5</v>
      </c>
    </row>
    <row r="77" spans="1:30">
      <c r="A77" s="10" t="s">
        <v>33</v>
      </c>
      <c r="B77" s="2">
        <v>2019</v>
      </c>
      <c r="C77" s="2" t="s">
        <v>38</v>
      </c>
      <c r="D77" s="2">
        <v>140.4</v>
      </c>
      <c r="E77" s="2">
        <v>156.69999999999999</v>
      </c>
      <c r="F77" s="2">
        <v>138.30000000000001</v>
      </c>
      <c r="G77" s="2">
        <v>142.4</v>
      </c>
      <c r="H77" s="2">
        <v>118.6</v>
      </c>
      <c r="I77" s="2">
        <v>149.69999999999999</v>
      </c>
      <c r="J77" s="2">
        <v>161.6</v>
      </c>
      <c r="K77" s="2">
        <v>124.4</v>
      </c>
      <c r="L77" s="2">
        <v>111.2</v>
      </c>
      <c r="M77" s="2">
        <v>141</v>
      </c>
      <c r="N77" s="2">
        <v>128.9</v>
      </c>
      <c r="O77" s="2">
        <v>154.5</v>
      </c>
      <c r="P77" s="2">
        <v>143.80000000000001</v>
      </c>
      <c r="Q77" s="2">
        <v>166.2</v>
      </c>
      <c r="R77" s="2">
        <v>144</v>
      </c>
      <c r="S77" s="2">
        <v>131.69999999999999</v>
      </c>
      <c r="T77" s="2">
        <v>142.19999999999999</v>
      </c>
      <c r="U77" s="2">
        <v>150.1</v>
      </c>
      <c r="V77" s="2">
        <v>129.4</v>
      </c>
      <c r="W77" s="2">
        <v>137.19999999999999</v>
      </c>
      <c r="X77" s="2">
        <v>139.80000000000001</v>
      </c>
      <c r="Y77" s="2">
        <v>120.1</v>
      </c>
      <c r="Z77" s="2">
        <v>134</v>
      </c>
      <c r="AA77" s="2">
        <v>148</v>
      </c>
      <c r="AB77" s="2">
        <v>132.6</v>
      </c>
      <c r="AC77" s="2">
        <v>133.30000000000001</v>
      </c>
      <c r="AD77" s="12">
        <v>141.5</v>
      </c>
    </row>
    <row r="78" spans="1:30">
      <c r="A78" s="9" t="s">
        <v>33</v>
      </c>
      <c r="B78" s="1">
        <v>2019</v>
      </c>
      <c r="C78" s="1" t="s">
        <v>39</v>
      </c>
      <c r="D78" s="1">
        <v>140.69999999999999</v>
      </c>
      <c r="E78" s="1">
        <v>159.6</v>
      </c>
      <c r="F78" s="1">
        <v>140.4</v>
      </c>
      <c r="G78" s="1">
        <v>143.4</v>
      </c>
      <c r="H78" s="1">
        <v>118.6</v>
      </c>
      <c r="I78" s="1">
        <v>150.9</v>
      </c>
      <c r="J78" s="1">
        <v>169.8</v>
      </c>
      <c r="K78" s="1">
        <v>127.4</v>
      </c>
      <c r="L78" s="1">
        <v>111.8</v>
      </c>
      <c r="M78" s="1">
        <v>141</v>
      </c>
      <c r="N78" s="1">
        <v>129</v>
      </c>
      <c r="O78" s="1">
        <v>155.1</v>
      </c>
      <c r="P78" s="1">
        <v>145.6</v>
      </c>
      <c r="Q78" s="1">
        <v>166.7</v>
      </c>
      <c r="R78" s="1">
        <v>144.30000000000001</v>
      </c>
      <c r="S78" s="1">
        <v>131.69999999999999</v>
      </c>
      <c r="T78" s="1">
        <v>142.4</v>
      </c>
      <c r="U78" s="1">
        <v>149.4</v>
      </c>
      <c r="V78" s="1">
        <v>130.5</v>
      </c>
      <c r="W78" s="1">
        <v>137.4</v>
      </c>
      <c r="X78" s="1">
        <v>140.30000000000001</v>
      </c>
      <c r="Y78" s="1">
        <v>119.6</v>
      </c>
      <c r="Z78" s="1">
        <v>134.30000000000001</v>
      </c>
      <c r="AA78" s="1">
        <v>148.9</v>
      </c>
      <c r="AB78" s="1">
        <v>133.69999999999999</v>
      </c>
      <c r="AC78" s="1">
        <v>133.6</v>
      </c>
      <c r="AD78" s="11">
        <v>142.1</v>
      </c>
    </row>
    <row r="79" spans="1:30">
      <c r="A79" s="10" t="s">
        <v>33</v>
      </c>
      <c r="B79" s="2">
        <v>2019</v>
      </c>
      <c r="C79" s="2" t="s">
        <v>40</v>
      </c>
      <c r="D79" s="2">
        <v>141.4</v>
      </c>
      <c r="E79" s="2">
        <v>160.19999999999999</v>
      </c>
      <c r="F79" s="2">
        <v>142.5</v>
      </c>
      <c r="G79" s="2">
        <v>144.1</v>
      </c>
      <c r="H79" s="2">
        <v>119.3</v>
      </c>
      <c r="I79" s="2">
        <v>154.69999999999999</v>
      </c>
      <c r="J79" s="2">
        <v>180.1</v>
      </c>
      <c r="K79" s="2">
        <v>128.9</v>
      </c>
      <c r="L79" s="2">
        <v>111.8</v>
      </c>
      <c r="M79" s="2">
        <v>141.6</v>
      </c>
      <c r="N79" s="2">
        <v>129.5</v>
      </c>
      <c r="O79" s="2">
        <v>155.6</v>
      </c>
      <c r="P79" s="2">
        <v>147.69999999999999</v>
      </c>
      <c r="Q79" s="2">
        <v>167.2</v>
      </c>
      <c r="R79" s="2">
        <v>144.69999999999999</v>
      </c>
      <c r="S79" s="2">
        <v>131.9</v>
      </c>
      <c r="T79" s="2">
        <v>142.69999999999999</v>
      </c>
      <c r="U79" s="2">
        <v>150.6</v>
      </c>
      <c r="V79" s="2">
        <v>127</v>
      </c>
      <c r="W79" s="2">
        <v>137.69999999999999</v>
      </c>
      <c r="X79" s="2">
        <v>140.80000000000001</v>
      </c>
      <c r="Y79" s="2">
        <v>120.6</v>
      </c>
      <c r="Z79" s="2">
        <v>135</v>
      </c>
      <c r="AA79" s="2">
        <v>150.4</v>
      </c>
      <c r="AB79" s="2">
        <v>135.1</v>
      </c>
      <c r="AC79" s="2">
        <v>134.5</v>
      </c>
      <c r="AD79" s="12">
        <v>143.30000000000001</v>
      </c>
    </row>
    <row r="80" spans="1:30">
      <c r="A80" s="9" t="s">
        <v>33</v>
      </c>
      <c r="B80" s="1">
        <v>2019</v>
      </c>
      <c r="C80" s="1" t="s">
        <v>41</v>
      </c>
      <c r="D80" s="1">
        <v>142.1</v>
      </c>
      <c r="E80" s="1">
        <v>158.30000000000001</v>
      </c>
      <c r="F80" s="1">
        <v>140.80000000000001</v>
      </c>
      <c r="G80" s="1">
        <v>144.9</v>
      </c>
      <c r="H80" s="1">
        <v>119.9</v>
      </c>
      <c r="I80" s="1">
        <v>153.9</v>
      </c>
      <c r="J80" s="1">
        <v>189.1</v>
      </c>
      <c r="K80" s="1">
        <v>129.80000000000001</v>
      </c>
      <c r="L80" s="1">
        <v>112.7</v>
      </c>
      <c r="M80" s="1">
        <v>142.5</v>
      </c>
      <c r="N80" s="1">
        <v>129.80000000000001</v>
      </c>
      <c r="O80" s="1">
        <v>156.19999999999999</v>
      </c>
      <c r="P80" s="1">
        <v>149.1</v>
      </c>
      <c r="Q80" s="1">
        <v>167.9</v>
      </c>
      <c r="R80" s="1">
        <v>145</v>
      </c>
      <c r="S80" s="1">
        <v>132.19999999999999</v>
      </c>
      <c r="T80" s="1">
        <v>143</v>
      </c>
      <c r="U80" s="1">
        <v>151.6</v>
      </c>
      <c r="V80" s="1">
        <v>125.5</v>
      </c>
      <c r="W80" s="1">
        <v>138.1</v>
      </c>
      <c r="X80" s="1">
        <v>141.5</v>
      </c>
      <c r="Y80" s="1">
        <v>120.8</v>
      </c>
      <c r="Z80" s="1">
        <v>135.4</v>
      </c>
      <c r="AA80" s="1">
        <v>151.5</v>
      </c>
      <c r="AB80" s="1">
        <v>137.80000000000001</v>
      </c>
      <c r="AC80" s="1">
        <v>135.30000000000001</v>
      </c>
      <c r="AD80" s="11">
        <v>144.19999999999999</v>
      </c>
    </row>
    <row r="81" spans="1:30">
      <c r="A81" s="10" t="s">
        <v>33</v>
      </c>
      <c r="B81" s="2">
        <v>2019</v>
      </c>
      <c r="C81" s="2" t="s">
        <v>42</v>
      </c>
      <c r="D81" s="2">
        <v>142.69999999999999</v>
      </c>
      <c r="E81" s="2">
        <v>158.69999999999999</v>
      </c>
      <c r="F81" s="2">
        <v>141.6</v>
      </c>
      <c r="G81" s="2">
        <v>144.9</v>
      </c>
      <c r="H81" s="2">
        <v>120.8</v>
      </c>
      <c r="I81" s="2">
        <v>149.80000000000001</v>
      </c>
      <c r="J81" s="2">
        <v>192.4</v>
      </c>
      <c r="K81" s="2">
        <v>130.30000000000001</v>
      </c>
      <c r="L81" s="2">
        <v>114</v>
      </c>
      <c r="M81" s="2">
        <v>143.80000000000001</v>
      </c>
      <c r="N81" s="2">
        <v>130</v>
      </c>
      <c r="O81" s="2">
        <v>156.4</v>
      </c>
      <c r="P81" s="2">
        <v>149.5</v>
      </c>
      <c r="Q81" s="2">
        <v>168.6</v>
      </c>
      <c r="R81" s="2">
        <v>145.30000000000001</v>
      </c>
      <c r="S81" s="2">
        <v>132.19999999999999</v>
      </c>
      <c r="T81" s="2">
        <v>143.30000000000001</v>
      </c>
      <c r="U81" s="2">
        <v>152.19999999999999</v>
      </c>
      <c r="V81" s="2">
        <v>126.6</v>
      </c>
      <c r="W81" s="2">
        <v>138.30000000000001</v>
      </c>
      <c r="X81" s="2">
        <v>141.9</v>
      </c>
      <c r="Y81" s="2">
        <v>121.2</v>
      </c>
      <c r="Z81" s="2">
        <v>135.9</v>
      </c>
      <c r="AA81" s="2">
        <v>151.6</v>
      </c>
      <c r="AB81" s="2">
        <v>139</v>
      </c>
      <c r="AC81" s="2">
        <v>135.69999999999999</v>
      </c>
      <c r="AD81" s="12">
        <v>144.69999999999999</v>
      </c>
    </row>
    <row r="82" spans="1:30">
      <c r="A82" s="9" t="s">
        <v>33</v>
      </c>
      <c r="B82" s="1">
        <v>2019</v>
      </c>
      <c r="C82" s="1" t="s">
        <v>43</v>
      </c>
      <c r="D82" s="1">
        <v>143.5</v>
      </c>
      <c r="E82" s="1">
        <v>159.80000000000001</v>
      </c>
      <c r="F82" s="1">
        <v>144.69999999999999</v>
      </c>
      <c r="G82" s="1">
        <v>145.6</v>
      </c>
      <c r="H82" s="1">
        <v>121.1</v>
      </c>
      <c r="I82" s="1">
        <v>150.6</v>
      </c>
      <c r="J82" s="1">
        <v>207.2</v>
      </c>
      <c r="K82" s="1">
        <v>131.19999999999999</v>
      </c>
      <c r="L82" s="1">
        <v>114.8</v>
      </c>
      <c r="M82" s="1">
        <v>145.19999999999999</v>
      </c>
      <c r="N82" s="1">
        <v>130.19999999999999</v>
      </c>
      <c r="O82" s="1">
        <v>156.80000000000001</v>
      </c>
      <c r="P82" s="1">
        <v>151.9</v>
      </c>
      <c r="Q82" s="1">
        <v>169.3</v>
      </c>
      <c r="R82" s="1">
        <v>145.9</v>
      </c>
      <c r="S82" s="1">
        <v>132.4</v>
      </c>
      <c r="T82" s="1">
        <v>143.9</v>
      </c>
      <c r="U82" s="1">
        <v>153</v>
      </c>
      <c r="V82" s="1">
        <v>128.9</v>
      </c>
      <c r="W82" s="1">
        <v>138.69999999999999</v>
      </c>
      <c r="X82" s="1">
        <v>142.4</v>
      </c>
      <c r="Y82" s="1">
        <v>121.5</v>
      </c>
      <c r="Z82" s="1">
        <v>136.19999999999999</v>
      </c>
      <c r="AA82" s="1">
        <v>151.69999999999999</v>
      </c>
      <c r="AB82" s="1">
        <v>139.5</v>
      </c>
      <c r="AC82" s="1">
        <v>136</v>
      </c>
      <c r="AD82" s="11">
        <v>146</v>
      </c>
    </row>
    <row r="83" spans="1:30">
      <c r="A83" s="10" t="s">
        <v>33</v>
      </c>
      <c r="B83" s="2">
        <v>2019</v>
      </c>
      <c r="C83" s="2" t="s">
        <v>45</v>
      </c>
      <c r="D83" s="2">
        <v>144.1</v>
      </c>
      <c r="E83" s="2">
        <v>162.4</v>
      </c>
      <c r="F83" s="2">
        <v>148.4</v>
      </c>
      <c r="G83" s="2">
        <v>145.9</v>
      </c>
      <c r="H83" s="2">
        <v>121.5</v>
      </c>
      <c r="I83" s="2">
        <v>148.80000000000001</v>
      </c>
      <c r="J83" s="2">
        <v>215.7</v>
      </c>
      <c r="K83" s="2">
        <v>134.6</v>
      </c>
      <c r="L83" s="2">
        <v>115</v>
      </c>
      <c r="M83" s="2">
        <v>146.30000000000001</v>
      </c>
      <c r="N83" s="2">
        <v>130.5</v>
      </c>
      <c r="O83" s="2">
        <v>157.19999999999999</v>
      </c>
      <c r="P83" s="2">
        <v>153.6</v>
      </c>
      <c r="Q83" s="2">
        <v>169.9</v>
      </c>
      <c r="R83" s="2">
        <v>146.30000000000001</v>
      </c>
      <c r="S83" s="2">
        <v>132.6</v>
      </c>
      <c r="T83" s="2">
        <v>144.19999999999999</v>
      </c>
      <c r="U83" s="2">
        <v>153.5</v>
      </c>
      <c r="V83" s="2">
        <v>132.19999999999999</v>
      </c>
      <c r="W83" s="2">
        <v>139.1</v>
      </c>
      <c r="X83" s="2">
        <v>142.80000000000001</v>
      </c>
      <c r="Y83" s="2">
        <v>121.7</v>
      </c>
      <c r="Z83" s="2">
        <v>136.69999999999999</v>
      </c>
      <c r="AA83" s="2">
        <v>151.80000000000001</v>
      </c>
      <c r="AB83" s="2">
        <v>139.80000000000001</v>
      </c>
      <c r="AC83" s="2">
        <v>136.30000000000001</v>
      </c>
      <c r="AD83" s="12">
        <v>147</v>
      </c>
    </row>
    <row r="84" spans="1:30">
      <c r="A84" s="9" t="s">
        <v>33</v>
      </c>
      <c r="B84" s="1">
        <v>2019</v>
      </c>
      <c r="C84" s="1" t="s">
        <v>46</v>
      </c>
      <c r="D84" s="1">
        <v>144.9</v>
      </c>
      <c r="E84" s="1">
        <v>164.5</v>
      </c>
      <c r="F84" s="1">
        <v>153.69999999999999</v>
      </c>
      <c r="G84" s="1">
        <v>147.5</v>
      </c>
      <c r="H84" s="1">
        <v>122.7</v>
      </c>
      <c r="I84" s="1">
        <v>147.19999999999999</v>
      </c>
      <c r="J84" s="1">
        <v>231.5</v>
      </c>
      <c r="K84" s="1">
        <v>137.19999999999999</v>
      </c>
      <c r="L84" s="1">
        <v>114.7</v>
      </c>
      <c r="M84" s="1">
        <v>148</v>
      </c>
      <c r="N84" s="1">
        <v>130.80000000000001</v>
      </c>
      <c r="O84" s="1">
        <v>157.69999999999999</v>
      </c>
      <c r="P84" s="1">
        <v>156.30000000000001</v>
      </c>
      <c r="Q84" s="1">
        <v>170.4</v>
      </c>
      <c r="R84" s="1">
        <v>146.80000000000001</v>
      </c>
      <c r="S84" s="1">
        <v>132.80000000000001</v>
      </c>
      <c r="T84" s="1">
        <v>144.6</v>
      </c>
      <c r="U84" s="1">
        <v>152.80000000000001</v>
      </c>
      <c r="V84" s="1">
        <v>133.6</v>
      </c>
      <c r="W84" s="1">
        <v>139.80000000000001</v>
      </c>
      <c r="X84" s="1">
        <v>143.19999999999999</v>
      </c>
      <c r="Y84" s="1">
        <v>125.2</v>
      </c>
      <c r="Z84" s="1">
        <v>136.80000000000001</v>
      </c>
      <c r="AA84" s="1">
        <v>151.9</v>
      </c>
      <c r="AB84" s="1">
        <v>140.19999999999999</v>
      </c>
      <c r="AC84" s="1">
        <v>137.69999999999999</v>
      </c>
      <c r="AD84" s="11">
        <v>148.30000000000001</v>
      </c>
    </row>
    <row r="85" spans="1:30">
      <c r="A85" s="10" t="s">
        <v>33</v>
      </c>
      <c r="B85" s="2">
        <v>2020</v>
      </c>
      <c r="C85" s="2" t="s">
        <v>31</v>
      </c>
      <c r="D85" s="2">
        <v>145.6</v>
      </c>
      <c r="E85" s="2">
        <v>167.6</v>
      </c>
      <c r="F85" s="2">
        <v>157</v>
      </c>
      <c r="G85" s="2">
        <v>149.30000000000001</v>
      </c>
      <c r="H85" s="2">
        <v>126.3</v>
      </c>
      <c r="I85" s="2">
        <v>144.4</v>
      </c>
      <c r="J85" s="2">
        <v>207.8</v>
      </c>
      <c r="K85" s="2">
        <v>139.1</v>
      </c>
      <c r="L85" s="2">
        <v>114.8</v>
      </c>
      <c r="M85" s="2">
        <v>149.5</v>
      </c>
      <c r="N85" s="2">
        <v>131.1</v>
      </c>
      <c r="O85" s="2">
        <v>158.5</v>
      </c>
      <c r="P85" s="2">
        <v>154.4</v>
      </c>
      <c r="Q85" s="2">
        <v>170.8</v>
      </c>
      <c r="R85" s="2">
        <v>147</v>
      </c>
      <c r="S85" s="2">
        <v>133.19999999999999</v>
      </c>
      <c r="T85" s="2">
        <v>144.9</v>
      </c>
      <c r="U85" s="2">
        <v>153.9</v>
      </c>
      <c r="V85" s="2">
        <v>135.1</v>
      </c>
      <c r="W85" s="2">
        <v>140.1</v>
      </c>
      <c r="X85" s="2">
        <v>143.80000000000001</v>
      </c>
      <c r="Y85" s="2">
        <v>126.1</v>
      </c>
      <c r="Z85" s="2">
        <v>137.19999999999999</v>
      </c>
      <c r="AA85" s="2">
        <v>152.1</v>
      </c>
      <c r="AB85" s="2">
        <v>142.1</v>
      </c>
      <c r="AC85" s="2">
        <v>138.4</v>
      </c>
      <c r="AD85" s="12">
        <v>148.19999999999999</v>
      </c>
    </row>
    <row r="86" spans="1:30">
      <c r="A86" s="9" t="s">
        <v>33</v>
      </c>
      <c r="B86" s="1">
        <v>2020</v>
      </c>
      <c r="C86" s="1" t="s">
        <v>35</v>
      </c>
      <c r="D86" s="1">
        <v>146.19999999999999</v>
      </c>
      <c r="E86" s="1">
        <v>167.6</v>
      </c>
      <c r="F86" s="1">
        <v>153.1</v>
      </c>
      <c r="G86" s="1">
        <v>150.69999999999999</v>
      </c>
      <c r="H86" s="1">
        <v>127.4</v>
      </c>
      <c r="I86" s="1">
        <v>143.1</v>
      </c>
      <c r="J86" s="1">
        <v>181.7</v>
      </c>
      <c r="K86" s="1">
        <v>139.6</v>
      </c>
      <c r="L86" s="1">
        <v>114.6</v>
      </c>
      <c r="M86" s="1">
        <v>150.4</v>
      </c>
      <c r="N86" s="1">
        <v>131.5</v>
      </c>
      <c r="O86" s="1">
        <v>159</v>
      </c>
      <c r="P86" s="1">
        <v>151.69999999999999</v>
      </c>
      <c r="Q86" s="1">
        <v>172</v>
      </c>
      <c r="R86" s="1">
        <v>147.30000000000001</v>
      </c>
      <c r="S86" s="1">
        <v>133.5</v>
      </c>
      <c r="T86" s="1">
        <v>145.19999999999999</v>
      </c>
      <c r="U86" s="1">
        <v>154.80000000000001</v>
      </c>
      <c r="V86" s="1">
        <v>138.9</v>
      </c>
      <c r="W86" s="1">
        <v>140.4</v>
      </c>
      <c r="X86" s="1">
        <v>144.4</v>
      </c>
      <c r="Y86" s="1">
        <v>125.2</v>
      </c>
      <c r="Z86" s="1">
        <v>137.69999999999999</v>
      </c>
      <c r="AA86" s="1">
        <v>152.19999999999999</v>
      </c>
      <c r="AB86" s="1">
        <v>143.5</v>
      </c>
      <c r="AC86" s="1">
        <v>138.4</v>
      </c>
      <c r="AD86" s="11">
        <v>147.69999999999999</v>
      </c>
    </row>
    <row r="87" spans="1:30">
      <c r="A87" s="10" t="s">
        <v>33</v>
      </c>
      <c r="B87" s="2">
        <v>2020</v>
      </c>
      <c r="C87" s="2" t="s">
        <v>36</v>
      </c>
      <c r="D87" s="2">
        <v>146.5</v>
      </c>
      <c r="E87" s="2">
        <v>167.5</v>
      </c>
      <c r="F87" s="2">
        <v>148.9</v>
      </c>
      <c r="G87" s="2">
        <v>151.1</v>
      </c>
      <c r="H87" s="2">
        <v>127.5</v>
      </c>
      <c r="I87" s="2">
        <v>143.30000000000001</v>
      </c>
      <c r="J87" s="2">
        <v>167</v>
      </c>
      <c r="K87" s="2">
        <v>139.69999999999999</v>
      </c>
      <c r="L87" s="2">
        <v>114.4</v>
      </c>
      <c r="M87" s="2">
        <v>151.5</v>
      </c>
      <c r="N87" s="2">
        <v>131.9</v>
      </c>
      <c r="O87" s="2">
        <v>159.1</v>
      </c>
      <c r="P87" s="2">
        <v>150.1</v>
      </c>
      <c r="Q87" s="2">
        <v>173.3</v>
      </c>
      <c r="R87" s="2">
        <v>147.69999999999999</v>
      </c>
      <c r="S87" s="2">
        <v>133.80000000000001</v>
      </c>
      <c r="T87" s="2">
        <v>145.6</v>
      </c>
      <c r="U87" s="2">
        <v>154.5</v>
      </c>
      <c r="V87" s="2">
        <v>141.4</v>
      </c>
      <c r="W87" s="2">
        <v>140.80000000000001</v>
      </c>
      <c r="X87" s="2">
        <v>145</v>
      </c>
      <c r="Y87" s="2">
        <v>124.6</v>
      </c>
      <c r="Z87" s="2">
        <v>137.9</v>
      </c>
      <c r="AA87" s="2">
        <v>152.5</v>
      </c>
      <c r="AB87" s="2">
        <v>145.30000000000001</v>
      </c>
      <c r="AC87" s="2">
        <v>138.69999999999999</v>
      </c>
      <c r="AD87" s="12">
        <v>147.30000000000001</v>
      </c>
    </row>
    <row r="88" spans="1:30">
      <c r="A88" s="9" t="s">
        <v>33</v>
      </c>
      <c r="B88" s="1">
        <v>2020</v>
      </c>
      <c r="C88" s="1" t="s">
        <v>37</v>
      </c>
      <c r="D88" s="1">
        <v>151.80000000000001</v>
      </c>
      <c r="E88" s="1" t="s">
        <v>32</v>
      </c>
      <c r="F88" s="1">
        <v>151.9</v>
      </c>
      <c r="G88" s="1">
        <v>155.5</v>
      </c>
      <c r="H88" s="1">
        <v>131.6</v>
      </c>
      <c r="I88" s="1">
        <v>152.9</v>
      </c>
      <c r="J88" s="1">
        <v>180</v>
      </c>
      <c r="K88" s="1">
        <v>150.80000000000001</v>
      </c>
      <c r="L88" s="1">
        <v>121.2</v>
      </c>
      <c r="M88" s="1">
        <v>154</v>
      </c>
      <c r="N88" s="1">
        <v>133.5</v>
      </c>
      <c r="O88" s="1" t="s">
        <v>32</v>
      </c>
      <c r="P88" s="1">
        <v>153.5</v>
      </c>
      <c r="Q88" s="1" t="s">
        <v>32</v>
      </c>
      <c r="R88" s="1" t="s">
        <v>32</v>
      </c>
      <c r="S88" s="1" t="s">
        <v>32</v>
      </c>
      <c r="T88" s="1" t="s">
        <v>32</v>
      </c>
      <c r="U88" s="1">
        <v>155.6</v>
      </c>
      <c r="V88" s="1">
        <v>137.1</v>
      </c>
      <c r="W88" s="1" t="s">
        <v>32</v>
      </c>
      <c r="X88" s="1">
        <v>144.80000000000001</v>
      </c>
      <c r="Y88" s="1" t="s">
        <v>32</v>
      </c>
      <c r="Z88" s="1" t="s">
        <v>32</v>
      </c>
      <c r="AA88" s="1" t="s">
        <v>32</v>
      </c>
      <c r="AB88" s="1" t="s">
        <v>32</v>
      </c>
      <c r="AC88" s="1" t="s">
        <v>32</v>
      </c>
      <c r="AD88" s="11" t="s">
        <v>32</v>
      </c>
    </row>
    <row r="89" spans="1:30">
      <c r="A89" s="10" t="s">
        <v>33</v>
      </c>
      <c r="B89" s="2">
        <v>2020</v>
      </c>
      <c r="C89" s="2" t="s">
        <v>38</v>
      </c>
      <c r="D89" s="2" t="s">
        <v>32</v>
      </c>
      <c r="E89" s="2" t="s">
        <v>32</v>
      </c>
      <c r="F89" s="2" t="s">
        <v>32</v>
      </c>
      <c r="G89" s="2" t="s">
        <v>32</v>
      </c>
      <c r="H89" s="2" t="s">
        <v>32</v>
      </c>
      <c r="I89" s="2" t="s">
        <v>32</v>
      </c>
      <c r="J89" s="2" t="s">
        <v>32</v>
      </c>
      <c r="K89" s="2" t="s">
        <v>32</v>
      </c>
      <c r="L89" s="2" t="s">
        <v>32</v>
      </c>
      <c r="M89" s="2" t="s">
        <v>32</v>
      </c>
      <c r="N89" s="2" t="s">
        <v>32</v>
      </c>
      <c r="O89" s="2" t="s">
        <v>32</v>
      </c>
      <c r="P89" s="2" t="s">
        <v>32</v>
      </c>
      <c r="Q89" s="2" t="s">
        <v>32</v>
      </c>
      <c r="R89" s="2" t="s">
        <v>32</v>
      </c>
      <c r="S89" s="2" t="s">
        <v>32</v>
      </c>
      <c r="T89" s="2" t="s">
        <v>32</v>
      </c>
      <c r="U89" s="2" t="s">
        <v>32</v>
      </c>
      <c r="V89" s="2" t="s">
        <v>32</v>
      </c>
      <c r="W89" s="2" t="s">
        <v>32</v>
      </c>
      <c r="X89" s="2" t="s">
        <v>32</v>
      </c>
      <c r="Y89" s="2" t="s">
        <v>32</v>
      </c>
      <c r="Z89" s="2" t="s">
        <v>32</v>
      </c>
      <c r="AA89" s="2" t="s">
        <v>32</v>
      </c>
      <c r="AB89" s="2" t="s">
        <v>32</v>
      </c>
      <c r="AC89" s="2" t="s">
        <v>32</v>
      </c>
      <c r="AD89" s="12" t="s">
        <v>32</v>
      </c>
    </row>
    <row r="90" spans="1:30">
      <c r="A90" s="9" t="s">
        <v>33</v>
      </c>
      <c r="B90" s="1">
        <v>2020</v>
      </c>
      <c r="C90" s="1" t="s">
        <v>39</v>
      </c>
      <c r="D90" s="1">
        <v>152.69999999999999</v>
      </c>
      <c r="E90" s="1">
        <v>197</v>
      </c>
      <c r="F90" s="1">
        <v>154.6</v>
      </c>
      <c r="G90" s="1">
        <v>153.4</v>
      </c>
      <c r="H90" s="1">
        <v>132.9</v>
      </c>
      <c r="I90" s="1">
        <v>151.80000000000001</v>
      </c>
      <c r="J90" s="1">
        <v>171.2</v>
      </c>
      <c r="K90" s="1">
        <v>152</v>
      </c>
      <c r="L90" s="1">
        <v>116.3</v>
      </c>
      <c r="M90" s="1">
        <v>158.80000000000001</v>
      </c>
      <c r="N90" s="1">
        <v>135.6</v>
      </c>
      <c r="O90" s="1">
        <v>161.69999999999999</v>
      </c>
      <c r="P90" s="1">
        <v>157</v>
      </c>
      <c r="Q90" s="1">
        <v>186.7</v>
      </c>
      <c r="R90" s="1">
        <v>149.1</v>
      </c>
      <c r="S90" s="1">
        <v>136.6</v>
      </c>
      <c r="T90" s="1">
        <v>147.19999999999999</v>
      </c>
      <c r="U90" s="1">
        <v>154.69999999999999</v>
      </c>
      <c r="V90" s="1">
        <v>137.1</v>
      </c>
      <c r="W90" s="1">
        <v>140.4</v>
      </c>
      <c r="X90" s="1">
        <v>148.1</v>
      </c>
      <c r="Y90" s="1">
        <v>129.30000000000001</v>
      </c>
      <c r="Z90" s="1">
        <v>144.5</v>
      </c>
      <c r="AA90" s="1">
        <v>152.5</v>
      </c>
      <c r="AB90" s="1">
        <v>152.19999999999999</v>
      </c>
      <c r="AC90" s="1">
        <v>142</v>
      </c>
      <c r="AD90" s="11">
        <v>150.80000000000001</v>
      </c>
    </row>
    <row r="91" spans="1:30">
      <c r="A91" s="10" t="s">
        <v>33</v>
      </c>
      <c r="B91" s="2">
        <v>2020</v>
      </c>
      <c r="C91" s="2" t="s">
        <v>40</v>
      </c>
      <c r="D91" s="2">
        <v>152.69999999999999</v>
      </c>
      <c r="E91" s="2">
        <v>197</v>
      </c>
      <c r="F91" s="2">
        <v>154.6</v>
      </c>
      <c r="G91" s="2">
        <v>153.4</v>
      </c>
      <c r="H91" s="2">
        <v>132.9</v>
      </c>
      <c r="I91" s="2">
        <v>151.80000000000001</v>
      </c>
      <c r="J91" s="2">
        <v>171.2</v>
      </c>
      <c r="K91" s="2">
        <v>152</v>
      </c>
      <c r="L91" s="2">
        <v>116.3</v>
      </c>
      <c r="M91" s="2">
        <v>158.80000000000001</v>
      </c>
      <c r="N91" s="2">
        <v>135.6</v>
      </c>
      <c r="O91" s="2">
        <v>161.69999999999999</v>
      </c>
      <c r="P91" s="2">
        <v>157</v>
      </c>
      <c r="Q91" s="2">
        <v>186.7</v>
      </c>
      <c r="R91" s="2">
        <v>149.1</v>
      </c>
      <c r="S91" s="2">
        <v>136.6</v>
      </c>
      <c r="T91" s="2">
        <v>147.19999999999999</v>
      </c>
      <c r="U91" s="2">
        <v>154.69999999999999</v>
      </c>
      <c r="V91" s="2">
        <v>137.1</v>
      </c>
      <c r="W91" s="2">
        <v>140.4</v>
      </c>
      <c r="X91" s="2">
        <v>148.1</v>
      </c>
      <c r="Y91" s="2">
        <v>129.30000000000001</v>
      </c>
      <c r="Z91" s="2">
        <v>144.5</v>
      </c>
      <c r="AA91" s="2">
        <v>152.5</v>
      </c>
      <c r="AB91" s="2">
        <v>152.19999999999999</v>
      </c>
      <c r="AC91" s="2">
        <v>142</v>
      </c>
      <c r="AD91" s="12">
        <v>150.80000000000001</v>
      </c>
    </row>
    <row r="92" spans="1:30">
      <c r="A92" s="9" t="s">
        <v>33</v>
      </c>
      <c r="B92" s="1">
        <v>2020</v>
      </c>
      <c r="C92" s="1" t="s">
        <v>41</v>
      </c>
      <c r="D92" s="1">
        <v>151.6</v>
      </c>
      <c r="E92" s="1">
        <v>197.8</v>
      </c>
      <c r="F92" s="1">
        <v>154.5</v>
      </c>
      <c r="G92" s="1">
        <v>153.4</v>
      </c>
      <c r="H92" s="1">
        <v>133.4</v>
      </c>
      <c r="I92" s="1">
        <v>154.5</v>
      </c>
      <c r="J92" s="1">
        <v>191.9</v>
      </c>
      <c r="K92" s="1">
        <v>151.30000000000001</v>
      </c>
      <c r="L92" s="1">
        <v>116.8</v>
      </c>
      <c r="M92" s="1">
        <v>160</v>
      </c>
      <c r="N92" s="1">
        <v>136.5</v>
      </c>
      <c r="O92" s="1">
        <v>163.30000000000001</v>
      </c>
      <c r="P92" s="1">
        <v>159.9</v>
      </c>
      <c r="Q92" s="1">
        <v>187.2</v>
      </c>
      <c r="R92" s="1">
        <v>150</v>
      </c>
      <c r="S92" s="1">
        <v>135.19999999999999</v>
      </c>
      <c r="T92" s="1">
        <v>147.80000000000001</v>
      </c>
      <c r="U92" s="1">
        <v>155.5</v>
      </c>
      <c r="V92" s="1">
        <v>138.30000000000001</v>
      </c>
      <c r="W92" s="1">
        <v>144.5</v>
      </c>
      <c r="X92" s="1">
        <v>148.69999999999999</v>
      </c>
      <c r="Y92" s="1">
        <v>133.9</v>
      </c>
      <c r="Z92" s="1">
        <v>141.19999999999999</v>
      </c>
      <c r="AA92" s="1">
        <v>155.5</v>
      </c>
      <c r="AB92" s="1">
        <v>155.19999999999999</v>
      </c>
      <c r="AC92" s="1">
        <v>144.80000000000001</v>
      </c>
      <c r="AD92" s="11">
        <v>152.9</v>
      </c>
    </row>
    <row r="93" spans="1:30">
      <c r="A93" s="10" t="s">
        <v>33</v>
      </c>
      <c r="B93" s="2">
        <v>2020</v>
      </c>
      <c r="C93" s="2" t="s">
        <v>42</v>
      </c>
      <c r="D93" s="2">
        <v>151.5</v>
      </c>
      <c r="E93" s="2">
        <v>193.1</v>
      </c>
      <c r="F93" s="2">
        <v>157.30000000000001</v>
      </c>
      <c r="G93" s="2">
        <v>153.9</v>
      </c>
      <c r="H93" s="2">
        <v>134.4</v>
      </c>
      <c r="I93" s="2">
        <v>155.4</v>
      </c>
      <c r="J93" s="2">
        <v>202</v>
      </c>
      <c r="K93" s="2">
        <v>150.80000000000001</v>
      </c>
      <c r="L93" s="2">
        <v>118.9</v>
      </c>
      <c r="M93" s="2">
        <v>160.9</v>
      </c>
      <c r="N93" s="2">
        <v>137.69999999999999</v>
      </c>
      <c r="O93" s="2">
        <v>164.4</v>
      </c>
      <c r="P93" s="2">
        <v>161.30000000000001</v>
      </c>
      <c r="Q93" s="2">
        <v>188.7</v>
      </c>
      <c r="R93" s="2">
        <v>150.19999999999999</v>
      </c>
      <c r="S93" s="2">
        <v>136.30000000000001</v>
      </c>
      <c r="T93" s="2">
        <v>148.1</v>
      </c>
      <c r="U93" s="2">
        <v>156.30000000000001</v>
      </c>
      <c r="V93" s="2">
        <v>137.19999999999999</v>
      </c>
      <c r="W93" s="2">
        <v>145.4</v>
      </c>
      <c r="X93" s="2">
        <v>150</v>
      </c>
      <c r="Y93" s="2">
        <v>135.1</v>
      </c>
      <c r="Z93" s="2">
        <v>141.80000000000001</v>
      </c>
      <c r="AA93" s="2">
        <v>154.9</v>
      </c>
      <c r="AB93" s="2">
        <v>159.80000000000001</v>
      </c>
      <c r="AC93" s="2">
        <v>146</v>
      </c>
      <c r="AD93" s="12">
        <v>154</v>
      </c>
    </row>
    <row r="94" spans="1:30">
      <c r="A94" s="9" t="s">
        <v>33</v>
      </c>
      <c r="B94" s="1">
        <v>2020</v>
      </c>
      <c r="C94" s="1" t="s">
        <v>43</v>
      </c>
      <c r="D94" s="1">
        <v>150.6</v>
      </c>
      <c r="E94" s="1">
        <v>193.7</v>
      </c>
      <c r="F94" s="1">
        <v>164.8</v>
      </c>
      <c r="G94" s="1">
        <v>153.69999999999999</v>
      </c>
      <c r="H94" s="1">
        <v>135.69999999999999</v>
      </c>
      <c r="I94" s="1">
        <v>155.69999999999999</v>
      </c>
      <c r="J94" s="1">
        <v>226</v>
      </c>
      <c r="K94" s="1">
        <v>152.19999999999999</v>
      </c>
      <c r="L94" s="1">
        <v>118.1</v>
      </c>
      <c r="M94" s="1">
        <v>161.30000000000001</v>
      </c>
      <c r="N94" s="1">
        <v>139.19999999999999</v>
      </c>
      <c r="O94" s="1">
        <v>164.8</v>
      </c>
      <c r="P94" s="1">
        <v>164.4</v>
      </c>
      <c r="Q94" s="1">
        <v>188.7</v>
      </c>
      <c r="R94" s="1">
        <v>150.5</v>
      </c>
      <c r="S94" s="1">
        <v>136.1</v>
      </c>
      <c r="T94" s="1">
        <v>148.30000000000001</v>
      </c>
      <c r="U94" s="1">
        <v>156.5</v>
      </c>
      <c r="V94" s="1">
        <v>137.1</v>
      </c>
      <c r="W94" s="1">
        <v>145.1</v>
      </c>
      <c r="X94" s="1">
        <v>151</v>
      </c>
      <c r="Y94" s="1">
        <v>135.4</v>
      </c>
      <c r="Z94" s="1">
        <v>142</v>
      </c>
      <c r="AA94" s="1">
        <v>155.69999999999999</v>
      </c>
      <c r="AB94" s="1">
        <v>158.1</v>
      </c>
      <c r="AC94" s="1">
        <v>146.19999999999999</v>
      </c>
      <c r="AD94" s="11">
        <v>155.19999999999999</v>
      </c>
    </row>
    <row r="95" spans="1:30">
      <c r="A95" s="10" t="s">
        <v>33</v>
      </c>
      <c r="B95" s="2">
        <v>2020</v>
      </c>
      <c r="C95" s="2" t="s">
        <v>45</v>
      </c>
      <c r="D95" s="2">
        <v>149.69999999999999</v>
      </c>
      <c r="E95" s="2">
        <v>195.5</v>
      </c>
      <c r="F95" s="2">
        <v>176.9</v>
      </c>
      <c r="G95" s="2">
        <v>153.9</v>
      </c>
      <c r="H95" s="2">
        <v>138</v>
      </c>
      <c r="I95" s="2">
        <v>150.5</v>
      </c>
      <c r="J95" s="2">
        <v>245.3</v>
      </c>
      <c r="K95" s="2">
        <v>158.69999999999999</v>
      </c>
      <c r="L95" s="2">
        <v>117.2</v>
      </c>
      <c r="M95" s="2">
        <v>161.4</v>
      </c>
      <c r="N95" s="2">
        <v>141.5</v>
      </c>
      <c r="O95" s="2">
        <v>165.1</v>
      </c>
      <c r="P95" s="2">
        <v>167</v>
      </c>
      <c r="Q95" s="2">
        <v>188.8</v>
      </c>
      <c r="R95" s="2">
        <v>151.1</v>
      </c>
      <c r="S95" s="2">
        <v>136.4</v>
      </c>
      <c r="T95" s="2">
        <v>148.80000000000001</v>
      </c>
      <c r="U95" s="2">
        <v>158</v>
      </c>
      <c r="V95" s="2">
        <v>137.30000000000001</v>
      </c>
      <c r="W95" s="2">
        <v>145.1</v>
      </c>
      <c r="X95" s="2">
        <v>152</v>
      </c>
      <c r="Y95" s="2">
        <v>135.19999999999999</v>
      </c>
      <c r="Z95" s="2">
        <v>144.4</v>
      </c>
      <c r="AA95" s="2">
        <v>156.4</v>
      </c>
      <c r="AB95" s="2">
        <v>157.9</v>
      </c>
      <c r="AC95" s="2">
        <v>146.6</v>
      </c>
      <c r="AD95" s="12">
        <v>156.69999999999999</v>
      </c>
    </row>
    <row r="96" spans="1:30">
      <c r="A96" s="9" t="s">
        <v>33</v>
      </c>
      <c r="B96" s="1">
        <v>2020</v>
      </c>
      <c r="C96" s="1" t="s">
        <v>46</v>
      </c>
      <c r="D96" s="1">
        <v>149</v>
      </c>
      <c r="E96" s="1">
        <v>195.7</v>
      </c>
      <c r="F96" s="1">
        <v>178.3</v>
      </c>
      <c r="G96" s="1">
        <v>154.19999999999999</v>
      </c>
      <c r="H96" s="1">
        <v>140.69999999999999</v>
      </c>
      <c r="I96" s="1">
        <v>149.69999999999999</v>
      </c>
      <c r="J96" s="1">
        <v>240.9</v>
      </c>
      <c r="K96" s="1">
        <v>161.5</v>
      </c>
      <c r="L96" s="1">
        <v>117.1</v>
      </c>
      <c r="M96" s="1">
        <v>161.9</v>
      </c>
      <c r="N96" s="1">
        <v>143.30000000000001</v>
      </c>
      <c r="O96" s="1">
        <v>166.1</v>
      </c>
      <c r="P96" s="1">
        <v>167</v>
      </c>
      <c r="Q96" s="1">
        <v>190.2</v>
      </c>
      <c r="R96" s="1">
        <v>151.9</v>
      </c>
      <c r="S96" s="1">
        <v>136.69999999999999</v>
      </c>
      <c r="T96" s="1">
        <v>149.6</v>
      </c>
      <c r="U96" s="1">
        <v>158.4</v>
      </c>
      <c r="V96" s="1">
        <v>137.9</v>
      </c>
      <c r="W96" s="1">
        <v>145.5</v>
      </c>
      <c r="X96" s="1">
        <v>152.9</v>
      </c>
      <c r="Y96" s="1">
        <v>135.5</v>
      </c>
      <c r="Z96" s="1">
        <v>144.30000000000001</v>
      </c>
      <c r="AA96" s="1">
        <v>156.9</v>
      </c>
      <c r="AB96" s="1">
        <v>157.9</v>
      </c>
      <c r="AC96" s="1">
        <v>146.9</v>
      </c>
      <c r="AD96" s="11">
        <v>156.9</v>
      </c>
    </row>
    <row r="97" spans="1:30">
      <c r="A97" s="10" t="s">
        <v>33</v>
      </c>
      <c r="B97" s="2">
        <v>2021</v>
      </c>
      <c r="C97" s="2" t="s">
        <v>31</v>
      </c>
      <c r="D97" s="2">
        <v>148</v>
      </c>
      <c r="E97" s="2">
        <v>194.8</v>
      </c>
      <c r="F97" s="2">
        <v>178.4</v>
      </c>
      <c r="G97" s="2">
        <v>154.4</v>
      </c>
      <c r="H97" s="2">
        <v>144.1</v>
      </c>
      <c r="I97" s="2">
        <v>152.6</v>
      </c>
      <c r="J97" s="2">
        <v>206.8</v>
      </c>
      <c r="K97" s="2">
        <v>162.1</v>
      </c>
      <c r="L97" s="2">
        <v>116.3</v>
      </c>
      <c r="M97" s="2">
        <v>163</v>
      </c>
      <c r="N97" s="2">
        <v>145.9</v>
      </c>
      <c r="O97" s="2">
        <v>167.2</v>
      </c>
      <c r="P97" s="2">
        <v>163.4</v>
      </c>
      <c r="Q97" s="2">
        <v>191.8</v>
      </c>
      <c r="R97" s="2">
        <v>152.5</v>
      </c>
      <c r="S97" s="2">
        <v>137.30000000000001</v>
      </c>
      <c r="T97" s="2">
        <v>150.19999999999999</v>
      </c>
      <c r="U97" s="2">
        <v>157.69999999999999</v>
      </c>
      <c r="V97" s="2">
        <v>142.9</v>
      </c>
      <c r="W97" s="2">
        <v>145.69999999999999</v>
      </c>
      <c r="X97" s="2">
        <v>154.1</v>
      </c>
      <c r="Y97" s="2">
        <v>136.9</v>
      </c>
      <c r="Z97" s="2">
        <v>145.4</v>
      </c>
      <c r="AA97" s="2">
        <v>156.1</v>
      </c>
      <c r="AB97" s="2">
        <v>157.69999999999999</v>
      </c>
      <c r="AC97" s="2">
        <v>147.6</v>
      </c>
      <c r="AD97" s="12">
        <v>156</v>
      </c>
    </row>
    <row r="98" spans="1:30">
      <c r="A98" s="9" t="s">
        <v>33</v>
      </c>
      <c r="B98" s="1">
        <v>2021</v>
      </c>
      <c r="C98" s="1" t="s">
        <v>35</v>
      </c>
      <c r="D98" s="1">
        <v>147.6</v>
      </c>
      <c r="E98" s="1">
        <v>191.2</v>
      </c>
      <c r="F98" s="1">
        <v>169.9</v>
      </c>
      <c r="G98" s="1">
        <v>155.1</v>
      </c>
      <c r="H98" s="1">
        <v>151.4</v>
      </c>
      <c r="I98" s="1">
        <v>154</v>
      </c>
      <c r="J98" s="1">
        <v>180.2</v>
      </c>
      <c r="K98" s="1">
        <v>159.80000000000001</v>
      </c>
      <c r="L98" s="1">
        <v>114.9</v>
      </c>
      <c r="M98" s="1">
        <v>162.5</v>
      </c>
      <c r="N98" s="1">
        <v>149.19999999999999</v>
      </c>
      <c r="O98" s="1">
        <v>169.4</v>
      </c>
      <c r="P98" s="1">
        <v>160.80000000000001</v>
      </c>
      <c r="Q98" s="1">
        <v>193.3</v>
      </c>
      <c r="R98" s="1">
        <v>154.19999999999999</v>
      </c>
      <c r="S98" s="1">
        <v>138.19999999999999</v>
      </c>
      <c r="T98" s="1">
        <v>151.80000000000001</v>
      </c>
      <c r="U98" s="1">
        <v>159.80000000000001</v>
      </c>
      <c r="V98" s="1">
        <v>149.1</v>
      </c>
      <c r="W98" s="1">
        <v>146.5</v>
      </c>
      <c r="X98" s="1">
        <v>156.30000000000001</v>
      </c>
      <c r="Y98" s="1">
        <v>140.5</v>
      </c>
      <c r="Z98" s="1">
        <v>147.30000000000001</v>
      </c>
      <c r="AA98" s="1">
        <v>156.6</v>
      </c>
      <c r="AB98" s="1">
        <v>156.69999999999999</v>
      </c>
      <c r="AC98" s="1">
        <v>149.30000000000001</v>
      </c>
      <c r="AD98" s="11">
        <v>156.5</v>
      </c>
    </row>
    <row r="99" spans="1:30">
      <c r="A99" s="10" t="s">
        <v>33</v>
      </c>
      <c r="B99" s="2">
        <v>2021</v>
      </c>
      <c r="C99" s="2" t="s">
        <v>36</v>
      </c>
      <c r="D99" s="2">
        <v>147.5</v>
      </c>
      <c r="E99" s="2">
        <v>197.5</v>
      </c>
      <c r="F99" s="2">
        <v>164.7</v>
      </c>
      <c r="G99" s="2">
        <v>155.6</v>
      </c>
      <c r="H99" s="2">
        <v>156.4</v>
      </c>
      <c r="I99" s="2">
        <v>157.30000000000001</v>
      </c>
      <c r="J99" s="2">
        <v>166.1</v>
      </c>
      <c r="K99" s="2">
        <v>161.1</v>
      </c>
      <c r="L99" s="2">
        <v>114.3</v>
      </c>
      <c r="M99" s="2">
        <v>162.6</v>
      </c>
      <c r="N99" s="2">
        <v>150.69999999999999</v>
      </c>
      <c r="O99" s="2">
        <v>170.3</v>
      </c>
      <c r="P99" s="2">
        <v>160.4</v>
      </c>
      <c r="Q99" s="2">
        <v>193.5</v>
      </c>
      <c r="R99" s="2">
        <v>155.1</v>
      </c>
      <c r="S99" s="2">
        <v>138.69999999999999</v>
      </c>
      <c r="T99" s="2">
        <v>152.6</v>
      </c>
      <c r="U99" s="2">
        <v>159.9</v>
      </c>
      <c r="V99" s="2">
        <v>154.80000000000001</v>
      </c>
      <c r="W99" s="2">
        <v>147.19999999999999</v>
      </c>
      <c r="X99" s="2">
        <v>156.9</v>
      </c>
      <c r="Y99" s="2">
        <v>141.69999999999999</v>
      </c>
      <c r="Z99" s="2">
        <v>148.6</v>
      </c>
      <c r="AA99" s="2">
        <v>157.6</v>
      </c>
      <c r="AB99" s="2">
        <v>154.9</v>
      </c>
      <c r="AC99" s="2">
        <v>150</v>
      </c>
      <c r="AD99" s="12">
        <v>156.9</v>
      </c>
    </row>
    <row r="100" spans="1:30">
      <c r="A100" s="9" t="s">
        <v>33</v>
      </c>
      <c r="B100" s="1">
        <v>2021</v>
      </c>
      <c r="C100" s="1" t="s">
        <v>37</v>
      </c>
      <c r="D100" s="1">
        <v>147.6</v>
      </c>
      <c r="E100" s="1">
        <v>202.5</v>
      </c>
      <c r="F100" s="1">
        <v>166.4</v>
      </c>
      <c r="G100" s="1">
        <v>156</v>
      </c>
      <c r="H100" s="1">
        <v>161.4</v>
      </c>
      <c r="I100" s="1">
        <v>168.8</v>
      </c>
      <c r="J100" s="1">
        <v>161.6</v>
      </c>
      <c r="K100" s="1">
        <v>162.80000000000001</v>
      </c>
      <c r="L100" s="1">
        <v>114.8</v>
      </c>
      <c r="M100" s="1">
        <v>162.80000000000001</v>
      </c>
      <c r="N100" s="1">
        <v>151.5</v>
      </c>
      <c r="O100" s="1">
        <v>171.4</v>
      </c>
      <c r="P100" s="1">
        <v>162</v>
      </c>
      <c r="Q100" s="1">
        <v>194.4</v>
      </c>
      <c r="R100" s="1">
        <v>155.9</v>
      </c>
      <c r="S100" s="1">
        <v>139.30000000000001</v>
      </c>
      <c r="T100" s="1">
        <v>153.4</v>
      </c>
      <c r="U100" s="1">
        <v>161.4</v>
      </c>
      <c r="V100" s="1">
        <v>154.9</v>
      </c>
      <c r="W100" s="1">
        <v>147.6</v>
      </c>
      <c r="X100" s="1">
        <v>157.5</v>
      </c>
      <c r="Y100" s="1">
        <v>142.1</v>
      </c>
      <c r="Z100" s="1">
        <v>149.1</v>
      </c>
      <c r="AA100" s="1">
        <v>157.6</v>
      </c>
      <c r="AB100" s="1">
        <v>156.6</v>
      </c>
      <c r="AC100" s="1">
        <v>150.5</v>
      </c>
      <c r="AD100" s="11">
        <v>158</v>
      </c>
    </row>
    <row r="101" spans="1:30">
      <c r="A101" s="10" t="s">
        <v>33</v>
      </c>
      <c r="B101" s="2">
        <v>2021</v>
      </c>
      <c r="C101" s="2" t="s">
        <v>38</v>
      </c>
      <c r="D101" s="2">
        <v>148.80000000000001</v>
      </c>
      <c r="E101" s="2">
        <v>204.3</v>
      </c>
      <c r="F101" s="2">
        <v>173</v>
      </c>
      <c r="G101" s="2">
        <v>156.5</v>
      </c>
      <c r="H101" s="2">
        <v>168.8</v>
      </c>
      <c r="I101" s="2">
        <v>172.5</v>
      </c>
      <c r="J101" s="2">
        <v>166.5</v>
      </c>
      <c r="K101" s="2">
        <v>165.9</v>
      </c>
      <c r="L101" s="2">
        <v>115.9</v>
      </c>
      <c r="M101" s="2">
        <v>165.2</v>
      </c>
      <c r="N101" s="2">
        <v>152</v>
      </c>
      <c r="O101" s="2">
        <v>171.1</v>
      </c>
      <c r="P101" s="2">
        <v>164.2</v>
      </c>
      <c r="Q101" s="2">
        <v>198.2</v>
      </c>
      <c r="R101" s="2">
        <v>156.5</v>
      </c>
      <c r="S101" s="2">
        <v>140.19999999999999</v>
      </c>
      <c r="T101" s="2">
        <v>154.1</v>
      </c>
      <c r="U101" s="2">
        <v>161.6</v>
      </c>
      <c r="V101" s="2">
        <v>155.5</v>
      </c>
      <c r="W101" s="2">
        <v>150.1</v>
      </c>
      <c r="X101" s="2">
        <v>160.4</v>
      </c>
      <c r="Y101" s="2">
        <v>145</v>
      </c>
      <c r="Z101" s="2">
        <v>152.6</v>
      </c>
      <c r="AA101" s="2">
        <v>156.6</v>
      </c>
      <c r="AB101" s="2">
        <v>157.5</v>
      </c>
      <c r="AC101" s="2">
        <v>152.30000000000001</v>
      </c>
      <c r="AD101" s="12">
        <v>159.5</v>
      </c>
    </row>
    <row r="102" spans="1:30">
      <c r="A102" s="9" t="s">
        <v>33</v>
      </c>
      <c r="B102" s="1">
        <v>2021</v>
      </c>
      <c r="C102" s="1" t="s">
        <v>39</v>
      </c>
      <c r="D102" s="1">
        <v>149.19999999999999</v>
      </c>
      <c r="E102" s="1">
        <v>205.5</v>
      </c>
      <c r="F102" s="1">
        <v>182.8</v>
      </c>
      <c r="G102" s="1">
        <v>156.5</v>
      </c>
      <c r="H102" s="1">
        <v>172.2</v>
      </c>
      <c r="I102" s="1">
        <v>171.5</v>
      </c>
      <c r="J102" s="1">
        <v>176.2</v>
      </c>
      <c r="K102" s="1">
        <v>166.9</v>
      </c>
      <c r="L102" s="1">
        <v>116.1</v>
      </c>
      <c r="M102" s="1">
        <v>165.5</v>
      </c>
      <c r="N102" s="1">
        <v>152.30000000000001</v>
      </c>
      <c r="O102" s="1">
        <v>173.3</v>
      </c>
      <c r="P102" s="1">
        <v>166.2</v>
      </c>
      <c r="Q102" s="1">
        <v>195.6</v>
      </c>
      <c r="R102" s="1">
        <v>157.30000000000001</v>
      </c>
      <c r="S102" s="1">
        <v>140.5</v>
      </c>
      <c r="T102" s="1">
        <v>154.80000000000001</v>
      </c>
      <c r="U102" s="1">
        <v>160.5</v>
      </c>
      <c r="V102" s="1">
        <v>156.1</v>
      </c>
      <c r="W102" s="1">
        <v>149.80000000000001</v>
      </c>
      <c r="X102" s="1">
        <v>160.80000000000001</v>
      </c>
      <c r="Y102" s="1">
        <v>147.5</v>
      </c>
      <c r="Z102" s="1">
        <v>150.69999999999999</v>
      </c>
      <c r="AA102" s="1">
        <v>158.1</v>
      </c>
      <c r="AB102" s="1">
        <v>158</v>
      </c>
      <c r="AC102" s="1">
        <v>153.4</v>
      </c>
      <c r="AD102" s="11">
        <v>160.4</v>
      </c>
    </row>
    <row r="103" spans="1:30">
      <c r="A103" s="10" t="s">
        <v>33</v>
      </c>
      <c r="B103" s="2">
        <v>2021</v>
      </c>
      <c r="C103" s="2" t="s">
        <v>40</v>
      </c>
      <c r="D103" s="2">
        <v>149.1</v>
      </c>
      <c r="E103" s="2">
        <v>210.9</v>
      </c>
      <c r="F103" s="2">
        <v>185</v>
      </c>
      <c r="G103" s="2">
        <v>158.19999999999999</v>
      </c>
      <c r="H103" s="2">
        <v>170.6</v>
      </c>
      <c r="I103" s="2">
        <v>170.9</v>
      </c>
      <c r="J103" s="2">
        <v>186.4</v>
      </c>
      <c r="K103" s="2">
        <v>164.7</v>
      </c>
      <c r="L103" s="2">
        <v>115.7</v>
      </c>
      <c r="M103" s="2">
        <v>165.5</v>
      </c>
      <c r="N103" s="2">
        <v>153.4</v>
      </c>
      <c r="O103" s="2">
        <v>173.5</v>
      </c>
      <c r="P103" s="2">
        <v>167.9</v>
      </c>
      <c r="Q103" s="2">
        <v>195.5</v>
      </c>
      <c r="R103" s="2">
        <v>157.9</v>
      </c>
      <c r="S103" s="2">
        <v>141.9</v>
      </c>
      <c r="T103" s="2">
        <v>155.5</v>
      </c>
      <c r="U103" s="2">
        <v>161.5</v>
      </c>
      <c r="V103" s="2">
        <v>157.69999999999999</v>
      </c>
      <c r="W103" s="2">
        <v>150.69999999999999</v>
      </c>
      <c r="X103" s="2">
        <v>161.5</v>
      </c>
      <c r="Y103" s="2">
        <v>149.5</v>
      </c>
      <c r="Z103" s="2">
        <v>151.19999999999999</v>
      </c>
      <c r="AA103" s="2">
        <v>160.30000000000001</v>
      </c>
      <c r="AB103" s="2">
        <v>159.6</v>
      </c>
      <c r="AC103" s="2">
        <v>155</v>
      </c>
      <c r="AD103" s="12">
        <v>161.80000000000001</v>
      </c>
    </row>
    <row r="104" spans="1:30">
      <c r="A104" s="9" t="s">
        <v>33</v>
      </c>
      <c r="B104" s="1">
        <v>2021</v>
      </c>
      <c r="C104" s="1" t="s">
        <v>41</v>
      </c>
      <c r="D104" s="1">
        <v>149.30000000000001</v>
      </c>
      <c r="E104" s="1">
        <v>207.4</v>
      </c>
      <c r="F104" s="1">
        <v>174.1</v>
      </c>
      <c r="G104" s="1">
        <v>159.19999999999999</v>
      </c>
      <c r="H104" s="1">
        <v>175</v>
      </c>
      <c r="I104" s="1">
        <v>161.30000000000001</v>
      </c>
      <c r="J104" s="1">
        <v>183.3</v>
      </c>
      <c r="K104" s="1">
        <v>164.5</v>
      </c>
      <c r="L104" s="1">
        <v>120.4</v>
      </c>
      <c r="M104" s="1">
        <v>166.2</v>
      </c>
      <c r="N104" s="1">
        <v>154.80000000000001</v>
      </c>
      <c r="O104" s="1">
        <v>175.1</v>
      </c>
      <c r="P104" s="1">
        <v>167.3</v>
      </c>
      <c r="Q104" s="1">
        <v>196.5</v>
      </c>
      <c r="R104" s="1">
        <v>159.80000000000001</v>
      </c>
      <c r="S104" s="1">
        <v>143.6</v>
      </c>
      <c r="T104" s="1">
        <v>157.30000000000001</v>
      </c>
      <c r="U104" s="1">
        <v>162.1</v>
      </c>
      <c r="V104" s="1">
        <v>160.69999999999999</v>
      </c>
      <c r="W104" s="1">
        <v>153.19999999999999</v>
      </c>
      <c r="X104" s="1">
        <v>162.80000000000001</v>
      </c>
      <c r="Y104" s="1">
        <v>150.4</v>
      </c>
      <c r="Z104" s="1">
        <v>153.69999999999999</v>
      </c>
      <c r="AA104" s="1">
        <v>160.4</v>
      </c>
      <c r="AB104" s="1">
        <v>159.6</v>
      </c>
      <c r="AC104" s="1">
        <v>156</v>
      </c>
      <c r="AD104" s="11">
        <v>162.30000000000001</v>
      </c>
    </row>
    <row r="105" spans="1:30">
      <c r="A105" s="10" t="s">
        <v>33</v>
      </c>
      <c r="B105" s="2">
        <v>2021</v>
      </c>
      <c r="C105" s="2" t="s">
        <v>42</v>
      </c>
      <c r="D105" s="2">
        <v>149.30000000000001</v>
      </c>
      <c r="E105" s="2">
        <v>207.4</v>
      </c>
      <c r="F105" s="2">
        <v>174.1</v>
      </c>
      <c r="G105" s="2">
        <v>159.1</v>
      </c>
      <c r="H105" s="2">
        <v>175</v>
      </c>
      <c r="I105" s="2">
        <v>161.19999999999999</v>
      </c>
      <c r="J105" s="2">
        <v>183.5</v>
      </c>
      <c r="K105" s="2">
        <v>164.5</v>
      </c>
      <c r="L105" s="2">
        <v>120.4</v>
      </c>
      <c r="M105" s="2">
        <v>166.2</v>
      </c>
      <c r="N105" s="2">
        <v>154.80000000000001</v>
      </c>
      <c r="O105" s="2">
        <v>175.1</v>
      </c>
      <c r="P105" s="2">
        <v>167.3</v>
      </c>
      <c r="Q105" s="2">
        <v>196.5</v>
      </c>
      <c r="R105" s="2">
        <v>159.80000000000001</v>
      </c>
      <c r="S105" s="2">
        <v>143.6</v>
      </c>
      <c r="T105" s="2">
        <v>157.4</v>
      </c>
      <c r="U105" s="2">
        <v>162.1</v>
      </c>
      <c r="V105" s="2">
        <v>160.80000000000001</v>
      </c>
      <c r="W105" s="2">
        <v>153.30000000000001</v>
      </c>
      <c r="X105" s="2">
        <v>162.80000000000001</v>
      </c>
      <c r="Y105" s="2">
        <v>150.5</v>
      </c>
      <c r="Z105" s="2">
        <v>153.9</v>
      </c>
      <c r="AA105" s="2">
        <v>160.30000000000001</v>
      </c>
      <c r="AB105" s="2">
        <v>159.6</v>
      </c>
      <c r="AC105" s="2">
        <v>156</v>
      </c>
      <c r="AD105" s="12">
        <v>162.30000000000001</v>
      </c>
    </row>
    <row r="106" spans="1:30">
      <c r="A106" s="9" t="s">
        <v>33</v>
      </c>
      <c r="B106" s="1">
        <v>2021</v>
      </c>
      <c r="C106" s="1" t="s">
        <v>43</v>
      </c>
      <c r="D106" s="1">
        <v>150.1</v>
      </c>
      <c r="E106" s="1">
        <v>208.4</v>
      </c>
      <c r="F106" s="1">
        <v>173</v>
      </c>
      <c r="G106" s="1">
        <v>159.19999999999999</v>
      </c>
      <c r="H106" s="1">
        <v>176.6</v>
      </c>
      <c r="I106" s="1">
        <v>159.30000000000001</v>
      </c>
      <c r="J106" s="1">
        <v>214.4</v>
      </c>
      <c r="K106" s="1">
        <v>165.3</v>
      </c>
      <c r="L106" s="1">
        <v>122.5</v>
      </c>
      <c r="M106" s="1">
        <v>166.8</v>
      </c>
      <c r="N106" s="1">
        <v>155.4</v>
      </c>
      <c r="O106" s="1">
        <v>175.9</v>
      </c>
      <c r="P106" s="1">
        <v>171.5</v>
      </c>
      <c r="Q106" s="1">
        <v>197</v>
      </c>
      <c r="R106" s="1">
        <v>160.80000000000001</v>
      </c>
      <c r="S106" s="1">
        <v>144.4</v>
      </c>
      <c r="T106" s="1">
        <v>158.30000000000001</v>
      </c>
      <c r="U106" s="1">
        <v>163.6</v>
      </c>
      <c r="V106" s="1">
        <v>162.19999999999999</v>
      </c>
      <c r="W106" s="1">
        <v>154.30000000000001</v>
      </c>
      <c r="X106" s="1">
        <v>163.5</v>
      </c>
      <c r="Y106" s="1">
        <v>152.19999999999999</v>
      </c>
      <c r="Z106" s="1">
        <v>155.1</v>
      </c>
      <c r="AA106" s="1">
        <v>160.30000000000001</v>
      </c>
      <c r="AB106" s="1">
        <v>160.30000000000001</v>
      </c>
      <c r="AC106" s="1">
        <v>157</v>
      </c>
      <c r="AD106" s="11">
        <v>164.6</v>
      </c>
    </row>
    <row r="107" spans="1:30">
      <c r="A107" s="10" t="s">
        <v>33</v>
      </c>
      <c r="B107" s="2">
        <v>2021</v>
      </c>
      <c r="C107" s="2" t="s">
        <v>45</v>
      </c>
      <c r="D107" s="2">
        <v>151</v>
      </c>
      <c r="E107" s="2">
        <v>204.9</v>
      </c>
      <c r="F107" s="2">
        <v>175.4</v>
      </c>
      <c r="G107" s="2">
        <v>159.6</v>
      </c>
      <c r="H107" s="2">
        <v>175.8</v>
      </c>
      <c r="I107" s="2">
        <v>160.30000000000001</v>
      </c>
      <c r="J107" s="2">
        <v>229.1</v>
      </c>
      <c r="K107" s="2">
        <v>165.1</v>
      </c>
      <c r="L107" s="2">
        <v>123.1</v>
      </c>
      <c r="M107" s="2">
        <v>167.2</v>
      </c>
      <c r="N107" s="2">
        <v>156.1</v>
      </c>
      <c r="O107" s="2">
        <v>176.8</v>
      </c>
      <c r="P107" s="2">
        <v>173.5</v>
      </c>
      <c r="Q107" s="2">
        <v>197</v>
      </c>
      <c r="R107" s="2">
        <v>162.30000000000001</v>
      </c>
      <c r="S107" s="2">
        <v>145.30000000000001</v>
      </c>
      <c r="T107" s="2">
        <v>159.69999999999999</v>
      </c>
      <c r="U107" s="2">
        <v>164.2</v>
      </c>
      <c r="V107" s="2">
        <v>161.6</v>
      </c>
      <c r="W107" s="2">
        <v>155.19999999999999</v>
      </c>
      <c r="X107" s="2">
        <v>164.2</v>
      </c>
      <c r="Y107" s="2">
        <v>151.19999999999999</v>
      </c>
      <c r="Z107" s="2">
        <v>156.69999999999999</v>
      </c>
      <c r="AA107" s="2">
        <v>160.80000000000001</v>
      </c>
      <c r="AB107" s="2">
        <v>161.80000000000001</v>
      </c>
      <c r="AC107" s="2">
        <v>157.30000000000001</v>
      </c>
      <c r="AD107" s="12">
        <v>165.6</v>
      </c>
    </row>
    <row r="108" spans="1:30">
      <c r="A108" s="9" t="s">
        <v>33</v>
      </c>
      <c r="B108" s="1">
        <v>2021</v>
      </c>
      <c r="C108" s="1" t="s">
        <v>46</v>
      </c>
      <c r="D108" s="1">
        <v>151.6</v>
      </c>
      <c r="E108" s="1">
        <v>202.2</v>
      </c>
      <c r="F108" s="1">
        <v>180</v>
      </c>
      <c r="G108" s="1">
        <v>160</v>
      </c>
      <c r="H108" s="1">
        <v>173.5</v>
      </c>
      <c r="I108" s="1">
        <v>158.30000000000001</v>
      </c>
      <c r="J108" s="1">
        <v>219.5</v>
      </c>
      <c r="K108" s="1">
        <v>164.2</v>
      </c>
      <c r="L108" s="1">
        <v>121.9</v>
      </c>
      <c r="M108" s="1">
        <v>168.2</v>
      </c>
      <c r="N108" s="1">
        <v>156.5</v>
      </c>
      <c r="O108" s="1">
        <v>178.2</v>
      </c>
      <c r="P108" s="1">
        <v>172.2</v>
      </c>
      <c r="Q108" s="1">
        <v>196.8</v>
      </c>
      <c r="R108" s="1">
        <v>163.30000000000001</v>
      </c>
      <c r="S108" s="1">
        <v>146.69999999999999</v>
      </c>
      <c r="T108" s="1">
        <v>160.69999999999999</v>
      </c>
      <c r="U108" s="1">
        <v>163.4</v>
      </c>
      <c r="V108" s="1">
        <v>161.69999999999999</v>
      </c>
      <c r="W108" s="1">
        <v>156</v>
      </c>
      <c r="X108" s="1">
        <v>165.1</v>
      </c>
      <c r="Y108" s="1">
        <v>151.80000000000001</v>
      </c>
      <c r="Z108" s="1">
        <v>157.6</v>
      </c>
      <c r="AA108" s="1">
        <v>160.6</v>
      </c>
      <c r="AB108" s="1">
        <v>162.4</v>
      </c>
      <c r="AC108" s="1">
        <v>157.80000000000001</v>
      </c>
      <c r="AD108" s="11">
        <v>165.2</v>
      </c>
    </row>
    <row r="109" spans="1:30">
      <c r="A109" s="10" t="s">
        <v>33</v>
      </c>
      <c r="B109" s="2">
        <v>2022</v>
      </c>
      <c r="C109" s="2" t="s">
        <v>31</v>
      </c>
      <c r="D109" s="2">
        <v>152.19999999999999</v>
      </c>
      <c r="E109" s="2">
        <v>202.1</v>
      </c>
      <c r="F109" s="2">
        <v>180.1</v>
      </c>
      <c r="G109" s="2">
        <v>160.4</v>
      </c>
      <c r="H109" s="2">
        <v>171</v>
      </c>
      <c r="I109" s="2">
        <v>156.5</v>
      </c>
      <c r="J109" s="2">
        <v>203.6</v>
      </c>
      <c r="K109" s="2">
        <v>163.80000000000001</v>
      </c>
      <c r="L109" s="2">
        <v>121.3</v>
      </c>
      <c r="M109" s="2">
        <v>169.8</v>
      </c>
      <c r="N109" s="2">
        <v>156.6</v>
      </c>
      <c r="O109" s="2">
        <v>179</v>
      </c>
      <c r="P109" s="2">
        <v>170.3</v>
      </c>
      <c r="Q109" s="2">
        <v>196.4</v>
      </c>
      <c r="R109" s="2">
        <v>164.7</v>
      </c>
      <c r="S109" s="2">
        <v>148.5</v>
      </c>
      <c r="T109" s="2">
        <v>162.19999999999999</v>
      </c>
      <c r="U109" s="2">
        <v>164.5</v>
      </c>
      <c r="V109" s="2">
        <v>161.6</v>
      </c>
      <c r="W109" s="2">
        <v>156.80000000000001</v>
      </c>
      <c r="X109" s="2">
        <v>166.1</v>
      </c>
      <c r="Y109" s="2">
        <v>152.69999999999999</v>
      </c>
      <c r="Z109" s="2">
        <v>158.4</v>
      </c>
      <c r="AA109" s="2">
        <v>161</v>
      </c>
      <c r="AB109" s="2">
        <v>162.80000000000001</v>
      </c>
      <c r="AC109" s="2">
        <v>158.6</v>
      </c>
      <c r="AD109" s="12">
        <v>165</v>
      </c>
    </row>
    <row r="110" spans="1:30">
      <c r="A110" s="9" t="s">
        <v>33</v>
      </c>
      <c r="B110" s="1">
        <v>2022</v>
      </c>
      <c r="C110" s="1" t="s">
        <v>35</v>
      </c>
      <c r="D110" s="1">
        <v>152.5</v>
      </c>
      <c r="E110" s="1">
        <v>205.2</v>
      </c>
      <c r="F110" s="1">
        <v>176.4</v>
      </c>
      <c r="G110" s="1">
        <v>160.6</v>
      </c>
      <c r="H110" s="1">
        <v>171.5</v>
      </c>
      <c r="I110" s="1">
        <v>156.4</v>
      </c>
      <c r="J110" s="1">
        <v>198</v>
      </c>
      <c r="K110" s="1">
        <v>163.19999999999999</v>
      </c>
      <c r="L110" s="1">
        <v>120.6</v>
      </c>
      <c r="M110" s="1">
        <v>172.2</v>
      </c>
      <c r="N110" s="1">
        <v>156.69999999999999</v>
      </c>
      <c r="O110" s="1">
        <v>180</v>
      </c>
      <c r="P110" s="1">
        <v>170.2</v>
      </c>
      <c r="Q110" s="1">
        <v>196.5</v>
      </c>
      <c r="R110" s="1">
        <v>165.7</v>
      </c>
      <c r="S110" s="1">
        <v>150.4</v>
      </c>
      <c r="T110" s="1">
        <v>163.4</v>
      </c>
      <c r="U110" s="1">
        <v>165.5</v>
      </c>
      <c r="V110" s="1">
        <v>163</v>
      </c>
      <c r="W110" s="1">
        <v>157.4</v>
      </c>
      <c r="X110" s="1">
        <v>167.2</v>
      </c>
      <c r="Y110" s="1">
        <v>153.1</v>
      </c>
      <c r="Z110" s="1">
        <v>159.5</v>
      </c>
      <c r="AA110" s="1">
        <v>162</v>
      </c>
      <c r="AB110" s="1">
        <v>164.2</v>
      </c>
      <c r="AC110" s="1">
        <v>159.4</v>
      </c>
      <c r="AD110" s="11">
        <v>165.5</v>
      </c>
    </row>
    <row r="111" spans="1:30">
      <c r="A111" s="10" t="s">
        <v>33</v>
      </c>
      <c r="B111" s="2">
        <v>2022</v>
      </c>
      <c r="C111" s="2" t="s">
        <v>36</v>
      </c>
      <c r="D111" s="2">
        <v>153.69999999999999</v>
      </c>
      <c r="E111" s="2">
        <v>215.8</v>
      </c>
      <c r="F111" s="2">
        <v>167.7</v>
      </c>
      <c r="G111" s="2">
        <v>162.6</v>
      </c>
      <c r="H111" s="2">
        <v>180</v>
      </c>
      <c r="I111" s="2">
        <v>159.6</v>
      </c>
      <c r="J111" s="2">
        <v>188.4</v>
      </c>
      <c r="K111" s="2">
        <v>163.4</v>
      </c>
      <c r="L111" s="2">
        <v>120.3</v>
      </c>
      <c r="M111" s="2">
        <v>174.7</v>
      </c>
      <c r="N111" s="2">
        <v>157.1</v>
      </c>
      <c r="O111" s="2">
        <v>181.5</v>
      </c>
      <c r="P111" s="2">
        <v>171.5</v>
      </c>
      <c r="Q111" s="2">
        <v>197.5</v>
      </c>
      <c r="R111" s="2">
        <v>167.1</v>
      </c>
      <c r="S111" s="2">
        <v>152.6</v>
      </c>
      <c r="T111" s="2">
        <v>164.9</v>
      </c>
      <c r="U111" s="2">
        <v>165.3</v>
      </c>
      <c r="V111" s="2">
        <v>164.5</v>
      </c>
      <c r="W111" s="2">
        <v>158.6</v>
      </c>
      <c r="X111" s="2">
        <v>168.2</v>
      </c>
      <c r="Y111" s="2">
        <v>154.19999999999999</v>
      </c>
      <c r="Z111" s="2">
        <v>160.80000000000001</v>
      </c>
      <c r="AA111" s="2">
        <v>162.69999999999999</v>
      </c>
      <c r="AB111" s="2">
        <v>166.8</v>
      </c>
      <c r="AC111" s="2">
        <v>160.6</v>
      </c>
      <c r="AD111" s="12">
        <v>166.5</v>
      </c>
    </row>
    <row r="112" spans="1:30">
      <c r="A112" s="9" t="s">
        <v>33</v>
      </c>
      <c r="B112" s="1">
        <v>2022</v>
      </c>
      <c r="C112" s="1" t="s">
        <v>37</v>
      </c>
      <c r="D112" s="1">
        <v>155.4</v>
      </c>
      <c r="E112" s="1">
        <v>215.8</v>
      </c>
      <c r="F112" s="1">
        <v>164.6</v>
      </c>
      <c r="G112" s="1">
        <v>164.2</v>
      </c>
      <c r="H112" s="1">
        <v>186</v>
      </c>
      <c r="I112" s="1">
        <v>175.9</v>
      </c>
      <c r="J112" s="1">
        <v>190.7</v>
      </c>
      <c r="K112" s="1">
        <v>164</v>
      </c>
      <c r="L112" s="1">
        <v>120.5</v>
      </c>
      <c r="M112" s="1">
        <v>178</v>
      </c>
      <c r="N112" s="1">
        <v>157.5</v>
      </c>
      <c r="O112" s="1">
        <v>183.3</v>
      </c>
      <c r="P112" s="1">
        <v>174.5</v>
      </c>
      <c r="Q112" s="1">
        <v>197.1</v>
      </c>
      <c r="R112" s="1">
        <v>168.4</v>
      </c>
      <c r="S112" s="1">
        <v>154.5</v>
      </c>
      <c r="T112" s="1">
        <v>166.3</v>
      </c>
      <c r="U112" s="1">
        <v>167</v>
      </c>
      <c r="V112" s="1">
        <v>170.5</v>
      </c>
      <c r="W112" s="1">
        <v>159.80000000000001</v>
      </c>
      <c r="X112" s="1">
        <v>169</v>
      </c>
      <c r="Y112" s="1">
        <v>159.30000000000001</v>
      </c>
      <c r="Z112" s="1">
        <v>162.19999999999999</v>
      </c>
      <c r="AA112" s="1">
        <v>164</v>
      </c>
      <c r="AB112" s="1">
        <v>168.4</v>
      </c>
      <c r="AC112" s="1">
        <v>163.1</v>
      </c>
      <c r="AD112" s="11">
        <v>169.2</v>
      </c>
    </row>
    <row r="113" spans="1:30">
      <c r="A113" s="10" t="s">
        <v>33</v>
      </c>
      <c r="B113" s="2">
        <v>2022</v>
      </c>
      <c r="C113" s="2" t="s">
        <v>38</v>
      </c>
      <c r="D113" s="2">
        <v>156.69999999999999</v>
      </c>
      <c r="E113" s="2">
        <v>221.2</v>
      </c>
      <c r="F113" s="2">
        <v>164.1</v>
      </c>
      <c r="G113" s="2">
        <v>165.4</v>
      </c>
      <c r="H113" s="2">
        <v>189.5</v>
      </c>
      <c r="I113" s="2">
        <v>174.5</v>
      </c>
      <c r="J113" s="2">
        <v>203.2</v>
      </c>
      <c r="K113" s="2">
        <v>164.1</v>
      </c>
      <c r="L113" s="2">
        <v>121.2</v>
      </c>
      <c r="M113" s="2">
        <v>181.4</v>
      </c>
      <c r="N113" s="2">
        <v>158.5</v>
      </c>
      <c r="O113" s="2">
        <v>184.9</v>
      </c>
      <c r="P113" s="2">
        <v>177.5</v>
      </c>
      <c r="Q113" s="2">
        <v>197.5</v>
      </c>
      <c r="R113" s="2">
        <v>170</v>
      </c>
      <c r="S113" s="2">
        <v>155.9</v>
      </c>
      <c r="T113" s="2">
        <v>167.8</v>
      </c>
      <c r="U113" s="2">
        <v>167.5</v>
      </c>
      <c r="V113" s="2">
        <v>173.5</v>
      </c>
      <c r="W113" s="2">
        <v>161.1</v>
      </c>
      <c r="X113" s="2">
        <v>170.1</v>
      </c>
      <c r="Y113" s="2">
        <v>159.4</v>
      </c>
      <c r="Z113" s="2">
        <v>163.19999999999999</v>
      </c>
      <c r="AA113" s="2">
        <v>165.2</v>
      </c>
      <c r="AB113" s="2">
        <v>168.2</v>
      </c>
      <c r="AC113" s="2">
        <v>163.80000000000001</v>
      </c>
      <c r="AD113" s="12">
        <v>170.8</v>
      </c>
    </row>
    <row r="114" spans="1:30">
      <c r="A114" s="9" t="s">
        <v>33</v>
      </c>
      <c r="B114" s="1">
        <v>2022</v>
      </c>
      <c r="C114" s="1" t="s">
        <v>39</v>
      </c>
      <c r="D114" s="1">
        <v>157.5</v>
      </c>
      <c r="E114" s="1">
        <v>223.4</v>
      </c>
      <c r="F114" s="1">
        <v>172.8</v>
      </c>
      <c r="G114" s="1">
        <v>166.4</v>
      </c>
      <c r="H114" s="1">
        <v>188.6</v>
      </c>
      <c r="I114" s="1">
        <v>174.1</v>
      </c>
      <c r="J114" s="1">
        <v>211.5</v>
      </c>
      <c r="K114" s="1">
        <v>163.6</v>
      </c>
      <c r="L114" s="1">
        <v>121.4</v>
      </c>
      <c r="M114" s="1">
        <v>183.5</v>
      </c>
      <c r="N114" s="1">
        <v>159.1</v>
      </c>
      <c r="O114" s="1">
        <v>186.3</v>
      </c>
      <c r="P114" s="1">
        <v>179.3</v>
      </c>
      <c r="Q114" s="1">
        <v>198.3</v>
      </c>
      <c r="R114" s="1">
        <v>171.6</v>
      </c>
      <c r="S114" s="1">
        <v>157.4</v>
      </c>
      <c r="T114" s="1">
        <v>169.4</v>
      </c>
      <c r="U114" s="1">
        <v>166.8</v>
      </c>
      <c r="V114" s="1">
        <v>174.9</v>
      </c>
      <c r="W114" s="1">
        <v>162.1</v>
      </c>
      <c r="X114" s="1">
        <v>170.9</v>
      </c>
      <c r="Y114" s="1">
        <v>157.19999999999999</v>
      </c>
      <c r="Z114" s="1">
        <v>164.1</v>
      </c>
      <c r="AA114" s="1">
        <v>166.5</v>
      </c>
      <c r="AB114" s="1">
        <v>169.2</v>
      </c>
      <c r="AC114" s="1">
        <v>163.80000000000001</v>
      </c>
      <c r="AD114" s="11">
        <v>171.4</v>
      </c>
    </row>
    <row r="115" spans="1:30">
      <c r="A115" s="10" t="s">
        <v>33</v>
      </c>
      <c r="B115" s="2">
        <v>2022</v>
      </c>
      <c r="C115" s="2" t="s">
        <v>40</v>
      </c>
      <c r="D115" s="2">
        <v>159.30000000000001</v>
      </c>
      <c r="E115" s="2">
        <v>217.1</v>
      </c>
      <c r="F115" s="2">
        <v>176.6</v>
      </c>
      <c r="G115" s="2">
        <v>167.1</v>
      </c>
      <c r="H115" s="2">
        <v>184.8</v>
      </c>
      <c r="I115" s="2">
        <v>179.5</v>
      </c>
      <c r="J115" s="2">
        <v>208.5</v>
      </c>
      <c r="K115" s="2">
        <v>164</v>
      </c>
      <c r="L115" s="2">
        <v>121.5</v>
      </c>
      <c r="M115" s="2">
        <v>186.3</v>
      </c>
      <c r="N115" s="2">
        <v>159.80000000000001</v>
      </c>
      <c r="O115" s="2">
        <v>187.7</v>
      </c>
      <c r="P115" s="2">
        <v>179.4</v>
      </c>
      <c r="Q115" s="2">
        <v>198.6</v>
      </c>
      <c r="R115" s="2">
        <v>172.7</v>
      </c>
      <c r="S115" s="2">
        <v>158.69999999999999</v>
      </c>
      <c r="T115" s="2">
        <v>170.6</v>
      </c>
      <c r="U115" s="2">
        <v>167.8</v>
      </c>
      <c r="V115" s="2">
        <v>179.5</v>
      </c>
      <c r="W115" s="2">
        <v>163.1</v>
      </c>
      <c r="X115" s="2">
        <v>171.7</v>
      </c>
      <c r="Y115" s="2">
        <v>157.4</v>
      </c>
      <c r="Z115" s="2">
        <v>164.6</v>
      </c>
      <c r="AA115" s="2">
        <v>169.1</v>
      </c>
      <c r="AB115" s="2">
        <v>169.8</v>
      </c>
      <c r="AC115" s="2">
        <v>164.7</v>
      </c>
      <c r="AD115" s="12">
        <v>172.3</v>
      </c>
    </row>
    <row r="116" spans="1:30">
      <c r="A116" s="9" t="s">
        <v>33</v>
      </c>
      <c r="B116" s="1">
        <v>2022</v>
      </c>
      <c r="C116" s="1" t="s">
        <v>41</v>
      </c>
      <c r="D116" s="1">
        <v>162.1</v>
      </c>
      <c r="E116" s="1">
        <v>210.9</v>
      </c>
      <c r="F116" s="1">
        <v>170.6</v>
      </c>
      <c r="G116" s="1">
        <v>168.4</v>
      </c>
      <c r="H116" s="1">
        <v>182.5</v>
      </c>
      <c r="I116" s="1">
        <v>177.1</v>
      </c>
      <c r="J116" s="1">
        <v>213.1</v>
      </c>
      <c r="K116" s="1">
        <v>167.3</v>
      </c>
      <c r="L116" s="1">
        <v>122.2</v>
      </c>
      <c r="M116" s="1">
        <v>189.7</v>
      </c>
      <c r="N116" s="1">
        <v>160.5</v>
      </c>
      <c r="O116" s="1">
        <v>188.9</v>
      </c>
      <c r="P116" s="1">
        <v>180.4</v>
      </c>
      <c r="Q116" s="1">
        <v>198.7</v>
      </c>
      <c r="R116" s="1">
        <v>173.7</v>
      </c>
      <c r="S116" s="1">
        <v>160</v>
      </c>
      <c r="T116" s="1">
        <v>171.6</v>
      </c>
      <c r="U116" s="1">
        <v>169</v>
      </c>
      <c r="V116" s="1">
        <v>178.4</v>
      </c>
      <c r="W116" s="1">
        <v>164.2</v>
      </c>
      <c r="X116" s="1">
        <v>172.6</v>
      </c>
      <c r="Y116" s="1">
        <v>157.69999999999999</v>
      </c>
      <c r="Z116" s="1">
        <v>165.1</v>
      </c>
      <c r="AA116" s="1">
        <v>169.9</v>
      </c>
      <c r="AB116" s="1">
        <v>171.4</v>
      </c>
      <c r="AC116" s="1">
        <v>165.4</v>
      </c>
      <c r="AD116" s="11">
        <v>173.1</v>
      </c>
    </row>
    <row r="117" spans="1:30">
      <c r="A117" s="10" t="s">
        <v>33</v>
      </c>
      <c r="B117" s="2">
        <v>2022</v>
      </c>
      <c r="C117" s="2" t="s">
        <v>42</v>
      </c>
      <c r="D117" s="2">
        <v>164.9</v>
      </c>
      <c r="E117" s="2">
        <v>213.7</v>
      </c>
      <c r="F117" s="2">
        <v>170.9</v>
      </c>
      <c r="G117" s="2">
        <v>170.1</v>
      </c>
      <c r="H117" s="2">
        <v>179.3</v>
      </c>
      <c r="I117" s="2">
        <v>167.5</v>
      </c>
      <c r="J117" s="2">
        <v>220.8</v>
      </c>
      <c r="K117" s="2">
        <v>169.2</v>
      </c>
      <c r="L117" s="2">
        <v>123.1</v>
      </c>
      <c r="M117" s="2">
        <v>193.6</v>
      </c>
      <c r="N117" s="2">
        <v>161.1</v>
      </c>
      <c r="O117" s="2">
        <v>190.4</v>
      </c>
      <c r="P117" s="2">
        <v>181.8</v>
      </c>
      <c r="Q117" s="2">
        <v>199.7</v>
      </c>
      <c r="R117" s="2">
        <v>175</v>
      </c>
      <c r="S117" s="2">
        <v>161.69999999999999</v>
      </c>
      <c r="T117" s="2">
        <v>173</v>
      </c>
      <c r="U117" s="2">
        <v>169.5</v>
      </c>
      <c r="V117" s="2">
        <v>179.2</v>
      </c>
      <c r="W117" s="2">
        <v>165</v>
      </c>
      <c r="X117" s="2">
        <v>173.8</v>
      </c>
      <c r="Y117" s="2">
        <v>158.19999999999999</v>
      </c>
      <c r="Z117" s="2">
        <v>165.8</v>
      </c>
      <c r="AA117" s="2">
        <v>170.9</v>
      </c>
      <c r="AB117" s="2">
        <v>171.1</v>
      </c>
      <c r="AC117" s="2">
        <v>166.1</v>
      </c>
      <c r="AD117" s="12">
        <v>174.1</v>
      </c>
    </row>
    <row r="118" spans="1:30">
      <c r="A118" s="9" t="s">
        <v>33</v>
      </c>
      <c r="B118" s="1">
        <v>2022</v>
      </c>
      <c r="C118" s="1" t="s">
        <v>43</v>
      </c>
      <c r="D118" s="1">
        <v>166.4</v>
      </c>
      <c r="E118" s="1">
        <v>214.9</v>
      </c>
      <c r="F118" s="1">
        <v>171.9</v>
      </c>
      <c r="G118" s="1">
        <v>171</v>
      </c>
      <c r="H118" s="1">
        <v>177.7</v>
      </c>
      <c r="I118" s="1">
        <v>165.7</v>
      </c>
      <c r="J118" s="1">
        <v>228.6</v>
      </c>
      <c r="K118" s="1">
        <v>169.9</v>
      </c>
      <c r="L118" s="1">
        <v>123.4</v>
      </c>
      <c r="M118" s="1">
        <v>196.4</v>
      </c>
      <c r="N118" s="1">
        <v>161.6</v>
      </c>
      <c r="O118" s="1">
        <v>191.5</v>
      </c>
      <c r="P118" s="1">
        <v>183.3</v>
      </c>
      <c r="Q118" s="1">
        <v>200.1</v>
      </c>
      <c r="R118" s="1">
        <v>175.5</v>
      </c>
      <c r="S118" s="1">
        <v>162.6</v>
      </c>
      <c r="T118" s="1">
        <v>173.6</v>
      </c>
      <c r="U118" s="1">
        <v>171.2</v>
      </c>
      <c r="V118" s="1">
        <v>180</v>
      </c>
      <c r="W118" s="1">
        <v>166</v>
      </c>
      <c r="X118" s="1">
        <v>174.7</v>
      </c>
      <c r="Y118" s="1">
        <v>158.80000000000001</v>
      </c>
      <c r="Z118" s="1">
        <v>166.3</v>
      </c>
      <c r="AA118" s="1">
        <v>171.2</v>
      </c>
      <c r="AB118" s="1">
        <v>172.3</v>
      </c>
      <c r="AC118" s="1">
        <v>166.8</v>
      </c>
      <c r="AD118" s="11">
        <v>175.3</v>
      </c>
    </row>
    <row r="119" spans="1:30">
      <c r="A119" s="10" t="s">
        <v>33</v>
      </c>
      <c r="B119" s="2">
        <v>2022</v>
      </c>
      <c r="C119" s="2" t="s">
        <v>45</v>
      </c>
      <c r="D119" s="2">
        <v>168.4</v>
      </c>
      <c r="E119" s="2">
        <v>213.4</v>
      </c>
      <c r="F119" s="2">
        <v>183.2</v>
      </c>
      <c r="G119" s="2">
        <v>172.3</v>
      </c>
      <c r="H119" s="2">
        <v>180</v>
      </c>
      <c r="I119" s="2">
        <v>162.6</v>
      </c>
      <c r="J119" s="2">
        <v>205.5</v>
      </c>
      <c r="K119" s="2">
        <v>171</v>
      </c>
      <c r="L119" s="2">
        <v>123.4</v>
      </c>
      <c r="M119" s="2">
        <v>198.8</v>
      </c>
      <c r="N119" s="2">
        <v>162.1</v>
      </c>
      <c r="O119" s="2">
        <v>192.4</v>
      </c>
      <c r="P119" s="2">
        <v>181.3</v>
      </c>
      <c r="Q119" s="2">
        <v>200.6</v>
      </c>
      <c r="R119" s="2">
        <v>176.7</v>
      </c>
      <c r="S119" s="2">
        <v>163.5</v>
      </c>
      <c r="T119" s="2">
        <v>174.7</v>
      </c>
      <c r="U119" s="2">
        <v>171.8</v>
      </c>
      <c r="V119" s="2">
        <v>180.3</v>
      </c>
      <c r="W119" s="2">
        <v>166.9</v>
      </c>
      <c r="X119" s="2">
        <v>175.8</v>
      </c>
      <c r="Y119" s="2">
        <v>158.9</v>
      </c>
      <c r="Z119" s="2">
        <v>166.7</v>
      </c>
      <c r="AA119" s="2">
        <v>171.5</v>
      </c>
      <c r="AB119" s="2">
        <v>173.8</v>
      </c>
      <c r="AC119" s="2">
        <v>167.4</v>
      </c>
      <c r="AD119" s="12">
        <v>174.1</v>
      </c>
    </row>
    <row r="120" spans="1:30">
      <c r="A120" s="9" t="s">
        <v>33</v>
      </c>
      <c r="B120" s="1">
        <v>2022</v>
      </c>
      <c r="C120" s="1" t="s">
        <v>46</v>
      </c>
      <c r="D120" s="1">
        <v>170.2</v>
      </c>
      <c r="E120" s="1">
        <v>212.9</v>
      </c>
      <c r="F120" s="1">
        <v>191.9</v>
      </c>
      <c r="G120" s="1">
        <v>173.9</v>
      </c>
      <c r="H120" s="1">
        <v>179.1</v>
      </c>
      <c r="I120" s="1">
        <v>159.5</v>
      </c>
      <c r="J120" s="1">
        <v>178.7</v>
      </c>
      <c r="K120" s="1">
        <v>171.3</v>
      </c>
      <c r="L120" s="1">
        <v>123.1</v>
      </c>
      <c r="M120" s="1">
        <v>200.5</v>
      </c>
      <c r="N120" s="1">
        <v>162.80000000000001</v>
      </c>
      <c r="O120" s="1">
        <v>193.3</v>
      </c>
      <c r="P120" s="1">
        <v>178.6</v>
      </c>
      <c r="Q120" s="1">
        <v>201.1</v>
      </c>
      <c r="R120" s="1">
        <v>177.7</v>
      </c>
      <c r="S120" s="1">
        <v>164.5</v>
      </c>
      <c r="T120" s="1">
        <v>175.7</v>
      </c>
      <c r="U120" s="1">
        <v>170.7</v>
      </c>
      <c r="V120" s="1">
        <v>180.6</v>
      </c>
      <c r="W120" s="1">
        <v>167.3</v>
      </c>
      <c r="X120" s="1">
        <v>177.2</v>
      </c>
      <c r="Y120" s="1">
        <v>159.4</v>
      </c>
      <c r="Z120" s="1">
        <v>167.1</v>
      </c>
      <c r="AA120" s="1">
        <v>171.8</v>
      </c>
      <c r="AB120" s="1">
        <v>176</v>
      </c>
      <c r="AC120" s="1">
        <v>168.2</v>
      </c>
      <c r="AD120" s="11">
        <v>174.1</v>
      </c>
    </row>
    <row r="121" spans="1:30">
      <c r="A121" s="10" t="s">
        <v>33</v>
      </c>
      <c r="B121" s="2">
        <v>2023</v>
      </c>
      <c r="C121" s="2" t="s">
        <v>31</v>
      </c>
      <c r="D121" s="2">
        <v>173.3</v>
      </c>
      <c r="E121" s="2">
        <v>215.2</v>
      </c>
      <c r="F121" s="2">
        <v>197</v>
      </c>
      <c r="G121" s="2">
        <v>175.2</v>
      </c>
      <c r="H121" s="2">
        <v>178</v>
      </c>
      <c r="I121" s="2">
        <v>160.5</v>
      </c>
      <c r="J121" s="2">
        <v>175.3</v>
      </c>
      <c r="K121" s="2">
        <v>171.2</v>
      </c>
      <c r="L121" s="2">
        <v>122.7</v>
      </c>
      <c r="M121" s="2">
        <v>204.3</v>
      </c>
      <c r="N121" s="2">
        <v>163.69999999999999</v>
      </c>
      <c r="O121" s="2">
        <v>194.3</v>
      </c>
      <c r="P121" s="2">
        <v>179.5</v>
      </c>
      <c r="Q121" s="2">
        <v>201.6</v>
      </c>
      <c r="R121" s="2">
        <v>178.7</v>
      </c>
      <c r="S121" s="2">
        <v>165.3</v>
      </c>
      <c r="T121" s="2">
        <v>176.6</v>
      </c>
      <c r="U121" s="2">
        <v>172.1</v>
      </c>
      <c r="V121" s="2">
        <v>180.1</v>
      </c>
      <c r="W121" s="2">
        <v>168</v>
      </c>
      <c r="X121" s="2">
        <v>178.5</v>
      </c>
      <c r="Y121" s="2">
        <v>159.5</v>
      </c>
      <c r="Z121" s="2">
        <v>167.8</v>
      </c>
      <c r="AA121" s="2">
        <v>171.8</v>
      </c>
      <c r="AB121" s="2">
        <v>178.8</v>
      </c>
      <c r="AC121" s="2">
        <v>168.9</v>
      </c>
      <c r="AD121" s="12">
        <v>174.9</v>
      </c>
    </row>
    <row r="122" spans="1:30">
      <c r="A122" s="9" t="s">
        <v>33</v>
      </c>
      <c r="B122" s="1">
        <v>2023</v>
      </c>
      <c r="C122" s="1" t="s">
        <v>35</v>
      </c>
      <c r="D122" s="1">
        <v>174.7</v>
      </c>
      <c r="E122" s="1">
        <v>212.2</v>
      </c>
      <c r="F122" s="1">
        <v>177.2</v>
      </c>
      <c r="G122" s="1">
        <v>177.9</v>
      </c>
      <c r="H122" s="1">
        <v>172.2</v>
      </c>
      <c r="I122" s="1">
        <v>172.1</v>
      </c>
      <c r="J122" s="1">
        <v>175.8</v>
      </c>
      <c r="K122" s="1">
        <v>172.2</v>
      </c>
      <c r="L122" s="1">
        <v>121.9</v>
      </c>
      <c r="M122" s="1">
        <v>204.8</v>
      </c>
      <c r="N122" s="1">
        <v>164.9</v>
      </c>
      <c r="O122" s="1">
        <v>196.6</v>
      </c>
      <c r="P122" s="1">
        <v>180.7</v>
      </c>
      <c r="Q122" s="1">
        <v>202.7</v>
      </c>
      <c r="R122" s="1">
        <v>180.3</v>
      </c>
      <c r="S122" s="1">
        <v>167</v>
      </c>
      <c r="T122" s="1">
        <v>178.2</v>
      </c>
      <c r="U122" s="1">
        <v>173.5</v>
      </c>
      <c r="V122" s="1">
        <v>182.8</v>
      </c>
      <c r="W122" s="1">
        <v>169.2</v>
      </c>
      <c r="X122" s="1">
        <v>180.8</v>
      </c>
      <c r="Y122" s="1">
        <v>159.80000000000001</v>
      </c>
      <c r="Z122" s="1">
        <v>168.4</v>
      </c>
      <c r="AA122" s="1">
        <v>172.5</v>
      </c>
      <c r="AB122" s="1">
        <v>181.4</v>
      </c>
      <c r="AC122" s="1">
        <v>170</v>
      </c>
      <c r="AD122" s="11">
        <v>176.3</v>
      </c>
    </row>
    <row r="123" spans="1:30">
      <c r="A123" s="10" t="s">
        <v>33</v>
      </c>
      <c r="B123" s="2">
        <v>2023</v>
      </c>
      <c r="C123" s="2" t="s">
        <v>36</v>
      </c>
      <c r="D123" s="2">
        <v>174.7</v>
      </c>
      <c r="E123" s="2">
        <v>212.2</v>
      </c>
      <c r="F123" s="2">
        <v>177.2</v>
      </c>
      <c r="G123" s="2">
        <v>177.9</v>
      </c>
      <c r="H123" s="2">
        <v>172.2</v>
      </c>
      <c r="I123" s="2">
        <v>172.1</v>
      </c>
      <c r="J123" s="2">
        <v>175.9</v>
      </c>
      <c r="K123" s="2">
        <v>172.2</v>
      </c>
      <c r="L123" s="2">
        <v>121.9</v>
      </c>
      <c r="M123" s="2">
        <v>204.8</v>
      </c>
      <c r="N123" s="2">
        <v>164.9</v>
      </c>
      <c r="O123" s="2">
        <v>196.6</v>
      </c>
      <c r="P123" s="2">
        <v>180.8</v>
      </c>
      <c r="Q123" s="2">
        <v>202.7</v>
      </c>
      <c r="R123" s="2">
        <v>180.2</v>
      </c>
      <c r="S123" s="2">
        <v>167</v>
      </c>
      <c r="T123" s="2">
        <v>178.2</v>
      </c>
      <c r="U123" s="2">
        <v>173.5</v>
      </c>
      <c r="V123" s="2">
        <v>182.6</v>
      </c>
      <c r="W123" s="2">
        <v>169.2</v>
      </c>
      <c r="X123" s="2">
        <v>180.8</v>
      </c>
      <c r="Y123" s="2">
        <v>159.80000000000001</v>
      </c>
      <c r="Z123" s="2">
        <v>168.4</v>
      </c>
      <c r="AA123" s="2">
        <v>172.5</v>
      </c>
      <c r="AB123" s="2">
        <v>181.5</v>
      </c>
      <c r="AC123" s="2">
        <v>170</v>
      </c>
      <c r="AD123" s="12">
        <v>176.3</v>
      </c>
    </row>
    <row r="124" spans="1:30">
      <c r="A124" s="9" t="s">
        <v>33</v>
      </c>
      <c r="B124" s="1">
        <v>2023</v>
      </c>
      <c r="C124" s="1" t="s">
        <v>37</v>
      </c>
      <c r="D124" s="1">
        <v>174.8</v>
      </c>
      <c r="E124" s="1">
        <v>213.7</v>
      </c>
      <c r="F124" s="1">
        <v>172.4</v>
      </c>
      <c r="G124" s="1">
        <v>178.8</v>
      </c>
      <c r="H124" s="1">
        <v>168.7</v>
      </c>
      <c r="I124" s="1">
        <v>179.2</v>
      </c>
      <c r="J124" s="1">
        <v>179.9</v>
      </c>
      <c r="K124" s="1">
        <v>174.7</v>
      </c>
      <c r="L124" s="1">
        <v>123.1</v>
      </c>
      <c r="M124" s="1">
        <v>207.8</v>
      </c>
      <c r="N124" s="1">
        <v>165.5</v>
      </c>
      <c r="O124" s="1">
        <v>197</v>
      </c>
      <c r="P124" s="1">
        <v>182.1</v>
      </c>
      <c r="Q124" s="1">
        <v>203.5</v>
      </c>
      <c r="R124" s="1">
        <v>181</v>
      </c>
      <c r="S124" s="1">
        <v>167.7</v>
      </c>
      <c r="T124" s="1">
        <v>178.9</v>
      </c>
      <c r="U124" s="1">
        <v>175.2</v>
      </c>
      <c r="V124" s="1">
        <v>182.1</v>
      </c>
      <c r="W124" s="1">
        <v>169.6</v>
      </c>
      <c r="X124" s="1">
        <v>181.5</v>
      </c>
      <c r="Y124" s="1">
        <v>160.1</v>
      </c>
      <c r="Z124" s="1">
        <v>168.8</v>
      </c>
      <c r="AA124" s="1">
        <v>174.2</v>
      </c>
      <c r="AB124" s="1">
        <v>184.4</v>
      </c>
      <c r="AC124" s="1">
        <v>170.9</v>
      </c>
      <c r="AD124" s="11">
        <v>177.4</v>
      </c>
    </row>
    <row r="125" spans="1:30">
      <c r="A125" s="16" t="s">
        <v>33</v>
      </c>
      <c r="B125" s="17">
        <v>2023</v>
      </c>
      <c r="C125" s="17" t="s">
        <v>38</v>
      </c>
      <c r="D125" s="17">
        <v>174.7</v>
      </c>
      <c r="E125" s="17">
        <v>219.4</v>
      </c>
      <c r="F125" s="17">
        <v>176.7</v>
      </c>
      <c r="G125" s="17">
        <v>179.4</v>
      </c>
      <c r="H125" s="17">
        <v>164.4</v>
      </c>
      <c r="I125" s="17">
        <v>175.8</v>
      </c>
      <c r="J125" s="17">
        <v>185</v>
      </c>
      <c r="K125" s="17">
        <v>176.9</v>
      </c>
      <c r="L125" s="17">
        <v>124.2</v>
      </c>
      <c r="M125" s="17">
        <v>211.9</v>
      </c>
      <c r="N125" s="17">
        <v>165.9</v>
      </c>
      <c r="O125" s="17">
        <v>197.7</v>
      </c>
      <c r="P125" s="17">
        <v>183.1</v>
      </c>
      <c r="Q125" s="17">
        <v>204.2</v>
      </c>
      <c r="R125" s="17">
        <v>181.3</v>
      </c>
      <c r="S125" s="17">
        <v>168.1</v>
      </c>
      <c r="T125" s="17">
        <v>179.3</v>
      </c>
      <c r="U125" s="17">
        <v>175.6</v>
      </c>
      <c r="V125" s="17">
        <v>183.4</v>
      </c>
      <c r="W125" s="17">
        <v>170.1</v>
      </c>
      <c r="X125" s="17">
        <v>182.2</v>
      </c>
      <c r="Y125" s="17">
        <v>160.4</v>
      </c>
      <c r="Z125" s="17">
        <v>169.2</v>
      </c>
      <c r="AA125" s="17">
        <v>174.8</v>
      </c>
      <c r="AB125" s="17">
        <v>185.6</v>
      </c>
      <c r="AC125" s="17">
        <v>171.6</v>
      </c>
      <c r="AD125" s="18">
        <v>178.2</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684B2-AAA8-48AF-8A14-AA797AD47817}">
  <dimension ref="A1:BF30"/>
  <sheetViews>
    <sheetView topLeftCell="AX1" zoomScale="98" zoomScaleNormal="98" workbookViewId="0">
      <selection activeCell="BC11" sqref="BC11"/>
    </sheetView>
  </sheetViews>
  <sheetFormatPr defaultRowHeight="14.4"/>
  <cols>
    <col min="1" max="1" width="11.33203125" bestFit="1" customWidth="1"/>
    <col min="2" max="2" width="6.6640625" customWidth="1"/>
    <col min="3" max="3" width="10" bestFit="1" customWidth="1"/>
    <col min="4" max="4" width="20.88671875" customWidth="1"/>
    <col min="5" max="5" width="14.109375" customWidth="1"/>
    <col min="6" max="6" width="6.109375" bestFit="1" customWidth="1"/>
    <col min="7" max="7" width="18" customWidth="1"/>
    <col min="8" max="8" width="13.33203125" customWidth="1"/>
    <col min="9" max="9" width="7.77734375" customWidth="1"/>
    <col min="10" max="10" width="12.33203125" customWidth="1"/>
    <col min="11" max="11" width="20" customWidth="1"/>
    <col min="12" max="12" width="23.33203125" customWidth="1"/>
    <col min="13" max="13" width="8.77734375" customWidth="1"/>
    <col min="14" max="14" width="23.77734375" customWidth="1"/>
    <col min="15" max="15" width="33.5546875" customWidth="1"/>
    <col min="16" max="16" width="19.6640625" customWidth="1"/>
    <col min="17" max="17" width="27.21875" customWidth="1"/>
    <col min="18" max="18" width="10" customWidth="1"/>
    <col min="19" max="19" width="10.77734375" customWidth="1"/>
    <col min="20" max="20" width="21.21875" customWidth="1"/>
    <col min="21" max="21" width="9.77734375" customWidth="1"/>
    <col min="22" max="22" width="14.21875" customWidth="1"/>
    <col min="23" max="23" width="28.21875" customWidth="1"/>
    <col min="24" max="24" width="8.6640625" customWidth="1"/>
    <col min="25" max="25" width="28.21875" customWidth="1"/>
    <col min="26" max="26" width="26.109375" customWidth="1"/>
    <col min="27" max="27" width="11.44140625" customWidth="1"/>
    <col min="28" max="28" width="24" customWidth="1"/>
    <col min="29" max="29" width="15.109375" customWidth="1"/>
    <col min="30" max="30" width="14.6640625" customWidth="1"/>
    <col min="32" max="32" width="18.33203125" bestFit="1" customWidth="1"/>
    <col min="33" max="33" width="11.6640625" bestFit="1" customWidth="1"/>
    <col min="34" max="34" width="12.77734375" bestFit="1" customWidth="1"/>
    <col min="35" max="35" width="15.21875" bestFit="1" customWidth="1"/>
    <col min="36" max="36" width="10.88671875" bestFit="1" customWidth="1"/>
    <col min="37" max="37" width="7.109375" bestFit="1" customWidth="1"/>
    <col min="38" max="38" width="10" bestFit="1" customWidth="1"/>
    <col min="39" max="39" width="17.44140625" bestFit="1" customWidth="1"/>
    <col min="40" max="40" width="20.77734375" bestFit="1" customWidth="1"/>
    <col min="41" max="41" width="6.77734375" bestFit="1" customWidth="1"/>
    <col min="42" max="42" width="21.21875" bestFit="1" customWidth="1"/>
    <col min="43" max="43" width="30.88671875" bestFit="1" customWidth="1"/>
    <col min="44" max="44" width="17.109375" bestFit="1" customWidth="1"/>
    <col min="45" max="45" width="24.33203125" bestFit="1" customWidth="1"/>
    <col min="46" max="46" width="7.6640625" bestFit="1" customWidth="1"/>
    <col min="47" max="47" width="8.6640625" bestFit="1" customWidth="1"/>
    <col min="48" max="48" width="18.6640625" bestFit="1" customWidth="1"/>
    <col min="49" max="49" width="7.6640625" bestFit="1" customWidth="1"/>
    <col min="50" max="50" width="11.5546875" bestFit="1" customWidth="1"/>
    <col min="51" max="51" width="25.6640625" bestFit="1" customWidth="1"/>
    <col min="52" max="52" width="6.44140625" bestFit="1" customWidth="1"/>
    <col min="53" max="53" width="25.33203125" bestFit="1" customWidth="1"/>
    <col min="54" max="54" width="23.44140625" bestFit="1" customWidth="1"/>
    <col min="55" max="55" width="9.109375" bestFit="1" customWidth="1"/>
    <col min="56" max="56" width="21.77734375" bestFit="1" customWidth="1"/>
    <col min="57" max="57" width="12.6640625" bestFit="1" customWidth="1"/>
    <col min="58" max="58" width="12.109375" bestFit="1" customWidth="1"/>
  </cols>
  <sheetData>
    <row r="1" spans="1:5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F1" t="s">
        <v>3</v>
      </c>
      <c r="AG1" t="s">
        <v>4</v>
      </c>
      <c r="AH1" t="s">
        <v>5</v>
      </c>
      <c r="AI1" t="s">
        <v>6</v>
      </c>
      <c r="AJ1" t="s">
        <v>7</v>
      </c>
      <c r="AK1" t="s">
        <v>8</v>
      </c>
      <c r="AL1" t="s">
        <v>9</v>
      </c>
      <c r="AM1" t="s">
        <v>10</v>
      </c>
      <c r="AN1" t="s">
        <v>11</v>
      </c>
      <c r="AO1" t="s">
        <v>12</v>
      </c>
      <c r="AP1" t="s">
        <v>13</v>
      </c>
      <c r="AQ1" t="s">
        <v>14</v>
      </c>
      <c r="AR1" t="s">
        <v>15</v>
      </c>
      <c r="AS1" t="s">
        <v>16</v>
      </c>
      <c r="AT1" t="s">
        <v>17</v>
      </c>
      <c r="AU1" t="s">
        <v>18</v>
      </c>
      <c r="AV1" t="s">
        <v>19</v>
      </c>
      <c r="AW1" t="s">
        <v>20</v>
      </c>
      <c r="AX1" t="s">
        <v>21</v>
      </c>
      <c r="AY1" t="s">
        <v>22</v>
      </c>
      <c r="AZ1" t="s">
        <v>23</v>
      </c>
      <c r="BA1" t="s">
        <v>24</v>
      </c>
      <c r="BB1" t="s">
        <v>25</v>
      </c>
      <c r="BC1" t="s">
        <v>26</v>
      </c>
      <c r="BD1" t="s">
        <v>27</v>
      </c>
      <c r="BE1" t="s">
        <v>28</v>
      </c>
      <c r="BF1" t="s">
        <v>29</v>
      </c>
    </row>
    <row r="2" spans="1:58">
      <c r="A2" t="s">
        <v>34</v>
      </c>
      <c r="B2">
        <v>2021</v>
      </c>
      <c r="C2" t="s">
        <v>31</v>
      </c>
      <c r="D2">
        <v>144.9</v>
      </c>
      <c r="E2">
        <v>190.1</v>
      </c>
      <c r="F2">
        <v>175.3</v>
      </c>
      <c r="G2">
        <v>154.1</v>
      </c>
      <c r="H2">
        <v>150.9</v>
      </c>
      <c r="I2">
        <v>149.6</v>
      </c>
      <c r="J2">
        <v>194.2</v>
      </c>
      <c r="K2">
        <v>160.4</v>
      </c>
      <c r="L2">
        <v>114.6</v>
      </c>
      <c r="M2">
        <v>164</v>
      </c>
      <c r="N2">
        <v>151.80000000000001</v>
      </c>
      <c r="O2">
        <v>165.6</v>
      </c>
      <c r="P2">
        <v>161</v>
      </c>
      <c r="Q2">
        <v>186.5</v>
      </c>
      <c r="R2">
        <v>155.5</v>
      </c>
      <c r="S2">
        <v>146.1</v>
      </c>
      <c r="T2">
        <v>154.19999999999999</v>
      </c>
      <c r="U2">
        <v>157.69999999999999</v>
      </c>
      <c r="V2">
        <v>147.9</v>
      </c>
      <c r="W2">
        <v>150</v>
      </c>
      <c r="X2">
        <v>159.30000000000001</v>
      </c>
      <c r="Y2">
        <v>141.9</v>
      </c>
      <c r="Z2">
        <v>149.6</v>
      </c>
      <c r="AA2">
        <v>159.19999999999999</v>
      </c>
      <c r="AB2">
        <v>156.80000000000001</v>
      </c>
      <c r="AC2">
        <v>151.9</v>
      </c>
      <c r="AD2">
        <v>157.30000000000001</v>
      </c>
    </row>
    <row r="3" spans="1:58">
      <c r="A3" t="s">
        <v>34</v>
      </c>
      <c r="B3">
        <v>2021</v>
      </c>
      <c r="C3" t="s">
        <v>35</v>
      </c>
      <c r="D3">
        <v>144.30000000000001</v>
      </c>
      <c r="E3">
        <v>186.5</v>
      </c>
      <c r="F3">
        <v>168.7</v>
      </c>
      <c r="G3">
        <v>154.69999999999999</v>
      </c>
      <c r="H3">
        <v>158.69999999999999</v>
      </c>
      <c r="I3">
        <v>150.69999999999999</v>
      </c>
      <c r="J3">
        <v>160</v>
      </c>
      <c r="K3">
        <v>158.80000000000001</v>
      </c>
      <c r="L3">
        <v>112.8</v>
      </c>
      <c r="M3">
        <v>164.2</v>
      </c>
      <c r="N3">
        <v>155.5</v>
      </c>
      <c r="O3">
        <v>167.5</v>
      </c>
      <c r="P3">
        <v>156.9</v>
      </c>
      <c r="Q3">
        <v>188.3</v>
      </c>
      <c r="R3">
        <v>157.19999999999999</v>
      </c>
      <c r="S3">
        <v>147.4</v>
      </c>
      <c r="T3">
        <v>155.80000000000001</v>
      </c>
      <c r="U3">
        <v>159.80000000000001</v>
      </c>
      <c r="V3">
        <v>152.4</v>
      </c>
      <c r="W3">
        <v>150.9</v>
      </c>
      <c r="X3">
        <v>161.30000000000001</v>
      </c>
      <c r="Y3">
        <v>145.1</v>
      </c>
      <c r="Z3">
        <v>151.5</v>
      </c>
      <c r="AA3">
        <v>159.5</v>
      </c>
      <c r="AB3">
        <v>155.80000000000001</v>
      </c>
      <c r="AC3">
        <v>153.4</v>
      </c>
      <c r="AD3">
        <v>156.6</v>
      </c>
      <c r="AF3" s="25">
        <f t="shared" ref="AF3:AF30" si="0">(D3-D2)/D2</f>
        <v>-4.1407867494823621E-3</v>
      </c>
      <c r="AG3" s="25">
        <f t="shared" ref="AG3:AG30" si="1">(E3-E2)/E2</f>
        <v>-1.8937401367701182E-2</v>
      </c>
      <c r="AH3" s="25">
        <f t="shared" ref="AH3:AH30" si="2">(F3-F2)/F2</f>
        <v>-3.764974329720492E-2</v>
      </c>
      <c r="AI3" s="25">
        <f t="shared" ref="AI3:AI30" si="3">(G3-G2)/G2</f>
        <v>3.893575600259535E-3</v>
      </c>
      <c r="AJ3" s="25">
        <f t="shared" ref="AJ3:AJ30" si="4">(H3-H2)/H2</f>
        <v>5.1689860834989942E-2</v>
      </c>
      <c r="AK3" s="25">
        <f t="shared" ref="AK3:AK30" si="5">(I3-I2)/I2</f>
        <v>7.3529411764705508E-3</v>
      </c>
      <c r="AL3" s="25">
        <f t="shared" ref="AL3:AL30" si="6">(J3-J2)/J2</f>
        <v>-0.17610710607621005</v>
      </c>
      <c r="AM3" s="25">
        <f t="shared" ref="AM3:AM30" si="7">(K3-K2)/K2</f>
        <v>-9.9750623441396159E-3</v>
      </c>
      <c r="AN3" s="25">
        <f t="shared" ref="AN3:AN30" si="8">(L3-L2)/L2</f>
        <v>-1.5706806282722488E-2</v>
      </c>
      <c r="AO3" s="25">
        <f t="shared" ref="AO3:AO30" si="9">(M3-M2)/M2</f>
        <v>1.2195121951218818E-3</v>
      </c>
      <c r="AP3" s="25">
        <f t="shared" ref="AP3:AP30" si="10">(N3-N2)/N2</f>
        <v>2.4374176548089516E-2</v>
      </c>
      <c r="AQ3" s="25">
        <f t="shared" ref="AQ3:AQ30" si="11">(O3-O2)/O2</f>
        <v>1.1473429951690857E-2</v>
      </c>
      <c r="AR3" s="25">
        <f t="shared" ref="AR3:AR30" si="12">(P3-P2)/P2</f>
        <v>-2.5465838509316736E-2</v>
      </c>
      <c r="AS3" s="25">
        <f t="shared" ref="AS3:AS30" si="13">(Q3-Q2)/Q2</f>
        <v>9.6514745308311604E-3</v>
      </c>
      <c r="AT3" s="25">
        <f t="shared" ref="AT3:AT30" si="14">(R3-R2)/R2</f>
        <v>1.09324758842443E-2</v>
      </c>
      <c r="AU3" s="25">
        <f t="shared" ref="AU3:AU30" si="15">(S3-S2)/S2</f>
        <v>8.8980150581794079E-3</v>
      </c>
      <c r="AV3" s="25">
        <f t="shared" ref="AV3:AV30" si="16">(T3-T2)/T2</f>
        <v>1.0376134889753716E-2</v>
      </c>
      <c r="AW3" s="25">
        <f t="shared" ref="AW3:AW30" si="17">(U3-U2)/U2</f>
        <v>1.331642358909336E-2</v>
      </c>
      <c r="AX3" s="25">
        <f t="shared" ref="AX3:AX30" si="18">(V3-V2)/V2</f>
        <v>3.0425963488843813E-2</v>
      </c>
      <c r="AY3" s="25">
        <f t="shared" ref="AY3:AY30" si="19">(W3-W2)/W2</f>
        <v>6.0000000000000383E-3</v>
      </c>
      <c r="AZ3" s="25">
        <f t="shared" ref="AZ3:AZ30" si="20">(X3-X2)/X2</f>
        <v>1.2554927809165096E-2</v>
      </c>
      <c r="BA3" s="25">
        <f t="shared" ref="BA3:BA30" si="21">(Y3-Y2)/Y2</f>
        <v>2.2551092318534097E-2</v>
      </c>
      <c r="BB3" s="25">
        <f t="shared" ref="BB3:BB30" si="22">(Z3-Z2)/Z2</f>
        <v>1.2700534759358327E-2</v>
      </c>
      <c r="BC3" s="25">
        <f t="shared" ref="BC3:BC30" si="23">(AA3-AA2)/AA2</f>
        <v>1.8844221105528353E-3</v>
      </c>
      <c r="BD3" s="25">
        <f t="shared" ref="BD3:BD30" si="24">(AB3-AB2)/AB2</f>
        <v>-6.3775510204081625E-3</v>
      </c>
      <c r="BE3" s="25">
        <f t="shared" ref="BE3:BE30" si="25">(AC3-AC2)/AC2</f>
        <v>9.8749177090190904E-3</v>
      </c>
      <c r="BF3" s="25">
        <f t="shared" ref="BF3:BF30" si="26">(AD3-AD2)/AD2</f>
        <v>-4.4500953591863762E-3</v>
      </c>
    </row>
    <row r="4" spans="1:58">
      <c r="A4" t="s">
        <v>34</v>
      </c>
      <c r="B4">
        <v>2021</v>
      </c>
      <c r="C4" t="s">
        <v>36</v>
      </c>
      <c r="D4">
        <v>144.1</v>
      </c>
      <c r="E4">
        <v>192.2</v>
      </c>
      <c r="F4">
        <v>163.80000000000001</v>
      </c>
      <c r="G4">
        <v>154.9</v>
      </c>
      <c r="H4">
        <v>163.9</v>
      </c>
      <c r="I4">
        <v>153.69999999999999</v>
      </c>
      <c r="J4">
        <v>149.5</v>
      </c>
      <c r="K4">
        <v>159.80000000000001</v>
      </c>
      <c r="L4">
        <v>112.6</v>
      </c>
      <c r="M4">
        <v>163.5</v>
      </c>
      <c r="N4">
        <v>156.5</v>
      </c>
      <c r="O4">
        <v>168.2</v>
      </c>
      <c r="P4">
        <v>156.69999999999999</v>
      </c>
      <c r="Q4">
        <v>188.1</v>
      </c>
      <c r="R4">
        <v>157.80000000000001</v>
      </c>
      <c r="S4">
        <v>147.9</v>
      </c>
      <c r="T4">
        <v>156.4</v>
      </c>
      <c r="U4">
        <v>159.9</v>
      </c>
      <c r="V4">
        <v>155.5</v>
      </c>
      <c r="W4">
        <v>151.19999999999999</v>
      </c>
      <c r="X4">
        <v>161.69999999999999</v>
      </c>
      <c r="Y4">
        <v>146.19999999999999</v>
      </c>
      <c r="Z4">
        <v>152.6</v>
      </c>
      <c r="AA4">
        <v>160.19999999999999</v>
      </c>
      <c r="AB4">
        <v>153.80000000000001</v>
      </c>
      <c r="AC4">
        <v>153.80000000000001</v>
      </c>
      <c r="AD4">
        <v>156.80000000000001</v>
      </c>
      <c r="AF4" s="25">
        <f t="shared" si="0"/>
        <v>-1.386001386001504E-3</v>
      </c>
      <c r="AG4" s="25">
        <f t="shared" si="1"/>
        <v>3.0563002680965085E-2</v>
      </c>
      <c r="AH4" s="25">
        <f t="shared" si="2"/>
        <v>-2.9045643153526837E-2</v>
      </c>
      <c r="AI4" s="25">
        <f t="shared" si="3"/>
        <v>1.2928248222366973E-3</v>
      </c>
      <c r="AJ4" s="25">
        <f t="shared" si="4"/>
        <v>3.2766225582860853E-2</v>
      </c>
      <c r="AK4" s="25">
        <f t="shared" si="5"/>
        <v>1.9907100199071003E-2</v>
      </c>
      <c r="AL4" s="25">
        <f t="shared" si="6"/>
        <v>-6.5625000000000003E-2</v>
      </c>
      <c r="AM4" s="25">
        <f t="shared" si="7"/>
        <v>6.2972292191435762E-3</v>
      </c>
      <c r="AN4" s="25">
        <f t="shared" si="8"/>
        <v>-1.7730496453900962E-3</v>
      </c>
      <c r="AO4" s="25">
        <f t="shared" si="9"/>
        <v>-4.2630937880632682E-3</v>
      </c>
      <c r="AP4" s="25">
        <f t="shared" si="10"/>
        <v>6.4308681672025723E-3</v>
      </c>
      <c r="AQ4" s="25">
        <f t="shared" si="11"/>
        <v>4.1791044776118723E-3</v>
      </c>
      <c r="AR4" s="25">
        <f t="shared" si="12"/>
        <v>-1.2746972594010009E-3</v>
      </c>
      <c r="AS4" s="25">
        <f t="shared" si="13"/>
        <v>-1.0621348911312642E-3</v>
      </c>
      <c r="AT4" s="25">
        <f t="shared" si="14"/>
        <v>3.8167938931299157E-3</v>
      </c>
      <c r="AU4" s="25">
        <f t="shared" si="15"/>
        <v>3.3921302578018993E-3</v>
      </c>
      <c r="AV4" s="25">
        <f t="shared" si="16"/>
        <v>3.8510911424903356E-3</v>
      </c>
      <c r="AW4" s="25">
        <f t="shared" si="17"/>
        <v>6.2578222778469526E-4</v>
      </c>
      <c r="AX4" s="25">
        <f t="shared" si="18"/>
        <v>2.0341207349081326E-2</v>
      </c>
      <c r="AY4" s="25">
        <f t="shared" si="19"/>
        <v>1.9880715705764278E-3</v>
      </c>
      <c r="AZ4" s="25">
        <f t="shared" si="20"/>
        <v>2.4798512089273233E-3</v>
      </c>
      <c r="BA4" s="25">
        <f t="shared" si="21"/>
        <v>7.5809786354238068E-3</v>
      </c>
      <c r="BB4" s="25">
        <f t="shared" si="22"/>
        <v>7.2607260726072235E-3</v>
      </c>
      <c r="BC4" s="25">
        <f t="shared" si="23"/>
        <v>4.3887147335422488E-3</v>
      </c>
      <c r="BD4" s="25">
        <f t="shared" si="24"/>
        <v>-1.2836970474967907E-2</v>
      </c>
      <c r="BE4" s="25">
        <f t="shared" si="25"/>
        <v>2.6075619295958647E-3</v>
      </c>
      <c r="BF4" s="25">
        <f t="shared" si="26"/>
        <v>1.2771392081737999E-3</v>
      </c>
    </row>
    <row r="5" spans="1:58">
      <c r="A5" t="s">
        <v>34</v>
      </c>
      <c r="B5">
        <v>2021</v>
      </c>
      <c r="C5" t="s">
        <v>37</v>
      </c>
      <c r="D5">
        <v>144.30000000000001</v>
      </c>
      <c r="E5">
        <v>198</v>
      </c>
      <c r="F5">
        <v>164.6</v>
      </c>
      <c r="G5">
        <v>155.4</v>
      </c>
      <c r="H5">
        <v>170.1</v>
      </c>
      <c r="I5">
        <v>164.4</v>
      </c>
      <c r="J5">
        <v>144.1</v>
      </c>
      <c r="K5">
        <v>161.69999999999999</v>
      </c>
      <c r="L5">
        <v>113.1</v>
      </c>
      <c r="M5">
        <v>163.9</v>
      </c>
      <c r="N5">
        <v>157.6</v>
      </c>
      <c r="O5">
        <v>168.9</v>
      </c>
      <c r="P5">
        <v>158</v>
      </c>
      <c r="Q5">
        <v>188.8</v>
      </c>
      <c r="R5">
        <v>158.80000000000001</v>
      </c>
      <c r="S5">
        <v>148.5</v>
      </c>
      <c r="T5">
        <v>157.30000000000001</v>
      </c>
      <c r="U5">
        <v>161.4</v>
      </c>
      <c r="V5">
        <v>155.6</v>
      </c>
      <c r="W5">
        <v>151.80000000000001</v>
      </c>
      <c r="X5">
        <v>162.30000000000001</v>
      </c>
      <c r="Y5">
        <v>146.6</v>
      </c>
      <c r="Z5">
        <v>153.19999999999999</v>
      </c>
      <c r="AA5">
        <v>160.30000000000001</v>
      </c>
      <c r="AB5">
        <v>155.4</v>
      </c>
      <c r="AC5">
        <v>154.4</v>
      </c>
      <c r="AD5">
        <v>157.80000000000001</v>
      </c>
      <c r="AF5" s="25">
        <f t="shared" si="0"/>
        <v>1.3879250520473078E-3</v>
      </c>
      <c r="AG5" s="25">
        <f t="shared" si="1"/>
        <v>3.0176899063475607E-2</v>
      </c>
      <c r="AH5" s="25">
        <f t="shared" si="2"/>
        <v>4.8840048840047799E-3</v>
      </c>
      <c r="AI5" s="25">
        <f t="shared" si="3"/>
        <v>3.2278889606197547E-3</v>
      </c>
      <c r="AJ5" s="25">
        <f t="shared" si="4"/>
        <v>3.7827943868212255E-2</v>
      </c>
      <c r="AK5" s="25">
        <f t="shared" si="5"/>
        <v>6.9616135328562256E-2</v>
      </c>
      <c r="AL5" s="25">
        <f t="shared" si="6"/>
        <v>-3.6120401337792679E-2</v>
      </c>
      <c r="AM5" s="25">
        <f t="shared" si="7"/>
        <v>1.1889862327909744E-2</v>
      </c>
      <c r="AN5" s="25">
        <f t="shared" si="8"/>
        <v>4.4404973357015992E-3</v>
      </c>
      <c r="AO5" s="25">
        <f t="shared" si="9"/>
        <v>2.4464831804281695E-3</v>
      </c>
      <c r="AP5" s="25">
        <f t="shared" si="10"/>
        <v>7.0287539936101876E-3</v>
      </c>
      <c r="AQ5" s="25">
        <f t="shared" si="11"/>
        <v>4.1617122473247151E-3</v>
      </c>
      <c r="AR5" s="25">
        <f t="shared" si="12"/>
        <v>8.2961072112317253E-3</v>
      </c>
      <c r="AS5" s="25">
        <f t="shared" si="13"/>
        <v>3.7214247740564436E-3</v>
      </c>
      <c r="AT5" s="25">
        <f t="shared" si="14"/>
        <v>6.3371356147021544E-3</v>
      </c>
      <c r="AU5" s="25">
        <f t="shared" si="15"/>
        <v>4.0567951318458036E-3</v>
      </c>
      <c r="AV5" s="25">
        <f t="shared" si="16"/>
        <v>5.7544757033248439E-3</v>
      </c>
      <c r="AW5" s="25">
        <f t="shared" si="17"/>
        <v>9.3808630393996239E-3</v>
      </c>
      <c r="AX5" s="25">
        <f t="shared" si="18"/>
        <v>6.4308681672022071E-4</v>
      </c>
      <c r="AY5" s="25">
        <f t="shared" si="19"/>
        <v>3.968253968254119E-3</v>
      </c>
      <c r="AZ5" s="25">
        <f t="shared" si="20"/>
        <v>3.7105751391467087E-3</v>
      </c>
      <c r="BA5" s="25">
        <f t="shared" si="21"/>
        <v>2.7359781121751416E-3</v>
      </c>
      <c r="BB5" s="25">
        <f t="shared" si="22"/>
        <v>3.9318479685451794E-3</v>
      </c>
      <c r="BC5" s="25">
        <f t="shared" si="23"/>
        <v>6.2421972534346278E-4</v>
      </c>
      <c r="BD5" s="25">
        <f t="shared" si="24"/>
        <v>1.0403120936280846E-2</v>
      </c>
      <c r="BE5" s="25">
        <f t="shared" si="25"/>
        <v>3.9011703511052944E-3</v>
      </c>
      <c r="BF5" s="25">
        <f t="shared" si="26"/>
        <v>6.3775510204081625E-3</v>
      </c>
    </row>
    <row r="6" spans="1:58">
      <c r="A6" t="s">
        <v>34</v>
      </c>
      <c r="B6">
        <v>2021</v>
      </c>
      <c r="C6" t="s">
        <v>38</v>
      </c>
      <c r="D6">
        <v>146.30000000000001</v>
      </c>
      <c r="E6">
        <v>200.5</v>
      </c>
      <c r="F6">
        <v>170.3</v>
      </c>
      <c r="G6">
        <v>156.1</v>
      </c>
      <c r="H6">
        <v>178.7</v>
      </c>
      <c r="I6">
        <v>167.1</v>
      </c>
      <c r="J6">
        <v>147.9</v>
      </c>
      <c r="K6">
        <v>165.4</v>
      </c>
      <c r="L6">
        <v>114.8</v>
      </c>
      <c r="M6">
        <v>168.2</v>
      </c>
      <c r="N6">
        <v>159.30000000000001</v>
      </c>
      <c r="O6">
        <v>170.4</v>
      </c>
      <c r="P6">
        <v>160.69999999999999</v>
      </c>
      <c r="Q6">
        <v>191.9</v>
      </c>
      <c r="R6">
        <v>161.80000000000001</v>
      </c>
      <c r="S6">
        <v>152.1</v>
      </c>
      <c r="T6">
        <v>160.4</v>
      </c>
      <c r="U6">
        <v>161.6</v>
      </c>
      <c r="V6">
        <v>159.4</v>
      </c>
      <c r="W6">
        <v>154.69999999999999</v>
      </c>
      <c r="X6">
        <v>165.8</v>
      </c>
      <c r="Y6">
        <v>148.9</v>
      </c>
      <c r="Z6">
        <v>155.80000000000001</v>
      </c>
      <c r="AA6">
        <v>161.19999999999999</v>
      </c>
      <c r="AB6">
        <v>158.6</v>
      </c>
      <c r="AC6">
        <v>156.80000000000001</v>
      </c>
      <c r="AD6">
        <v>160.4</v>
      </c>
      <c r="AF6" s="25">
        <f t="shared" si="0"/>
        <v>1.386001386001386E-2</v>
      </c>
      <c r="AG6" s="25">
        <f t="shared" si="1"/>
        <v>1.2626262626262626E-2</v>
      </c>
      <c r="AH6" s="25">
        <f t="shared" si="2"/>
        <v>3.4629404617254056E-2</v>
      </c>
      <c r="AI6" s="25">
        <f t="shared" si="3"/>
        <v>4.5045045045044316E-3</v>
      </c>
      <c r="AJ6" s="25">
        <f t="shared" si="4"/>
        <v>5.0558495002939415E-2</v>
      </c>
      <c r="AK6" s="25">
        <f t="shared" si="5"/>
        <v>1.6423357664233508E-2</v>
      </c>
      <c r="AL6" s="25">
        <f t="shared" si="6"/>
        <v>2.637057598889668E-2</v>
      </c>
      <c r="AM6" s="25">
        <f t="shared" si="7"/>
        <v>2.2881880024737275E-2</v>
      </c>
      <c r="AN6" s="25">
        <f t="shared" si="8"/>
        <v>1.503094606542885E-2</v>
      </c>
      <c r="AO6" s="25">
        <f t="shared" si="9"/>
        <v>2.6235509456985863E-2</v>
      </c>
      <c r="AP6" s="25">
        <f t="shared" si="10"/>
        <v>1.0786802030456961E-2</v>
      </c>
      <c r="AQ6" s="25">
        <f t="shared" si="11"/>
        <v>8.8809946714031966E-3</v>
      </c>
      <c r="AR6" s="25">
        <f t="shared" si="12"/>
        <v>1.7088607594936637E-2</v>
      </c>
      <c r="AS6" s="25">
        <f t="shared" si="13"/>
        <v>1.6419491525423699E-2</v>
      </c>
      <c r="AT6" s="25">
        <f t="shared" si="14"/>
        <v>1.8891687657430729E-2</v>
      </c>
      <c r="AU6" s="25">
        <f t="shared" si="15"/>
        <v>2.4242424242424204E-2</v>
      </c>
      <c r="AV6" s="25">
        <f t="shared" si="16"/>
        <v>1.9707565162110578E-2</v>
      </c>
      <c r="AW6" s="25">
        <f t="shared" si="17"/>
        <v>1.2391573729862988E-3</v>
      </c>
      <c r="AX6" s="25">
        <f t="shared" si="18"/>
        <v>2.4421593830334265E-2</v>
      </c>
      <c r="AY6" s="25">
        <f t="shared" si="19"/>
        <v>1.9104084321475475E-2</v>
      </c>
      <c r="AZ6" s="25">
        <f t="shared" si="20"/>
        <v>2.1565003080714726E-2</v>
      </c>
      <c r="BA6" s="25">
        <f t="shared" si="21"/>
        <v>1.568894952251031E-2</v>
      </c>
      <c r="BB6" s="25">
        <f t="shared" si="22"/>
        <v>1.6971279373368297E-2</v>
      </c>
      <c r="BC6" s="25">
        <f t="shared" si="23"/>
        <v>5.6144728633810183E-3</v>
      </c>
      <c r="BD6" s="25">
        <f t="shared" si="24"/>
        <v>2.0592020592020518E-2</v>
      </c>
      <c r="BE6" s="25">
        <f t="shared" si="25"/>
        <v>1.5544041450777238E-2</v>
      </c>
      <c r="BF6" s="25">
        <f t="shared" si="26"/>
        <v>1.6476552598225565E-2</v>
      </c>
    </row>
    <row r="7" spans="1:58">
      <c r="A7" t="s">
        <v>34</v>
      </c>
      <c r="B7">
        <v>2021</v>
      </c>
      <c r="C7" t="s">
        <v>39</v>
      </c>
      <c r="D7">
        <v>146.69999999999999</v>
      </c>
      <c r="E7">
        <v>202</v>
      </c>
      <c r="F7">
        <v>180.7</v>
      </c>
      <c r="G7">
        <v>156.19999999999999</v>
      </c>
      <c r="H7">
        <v>183.7</v>
      </c>
      <c r="I7">
        <v>164.6</v>
      </c>
      <c r="J7">
        <v>155.4</v>
      </c>
      <c r="K7">
        <v>166</v>
      </c>
      <c r="L7">
        <v>115.1</v>
      </c>
      <c r="M7">
        <v>168.5</v>
      </c>
      <c r="N7">
        <v>160</v>
      </c>
      <c r="O7">
        <v>172.4</v>
      </c>
      <c r="P7">
        <v>162.6</v>
      </c>
      <c r="Q7">
        <v>190.8</v>
      </c>
      <c r="R7">
        <v>162.19999999999999</v>
      </c>
      <c r="S7">
        <v>151.80000000000001</v>
      </c>
      <c r="T7">
        <v>160.69999999999999</v>
      </c>
      <c r="U7">
        <v>160.5</v>
      </c>
      <c r="V7">
        <v>159.80000000000001</v>
      </c>
      <c r="W7">
        <v>154.80000000000001</v>
      </c>
      <c r="X7">
        <v>166.3</v>
      </c>
      <c r="Y7">
        <v>150.69999999999999</v>
      </c>
      <c r="Z7">
        <v>154.9</v>
      </c>
      <c r="AA7">
        <v>161.69999999999999</v>
      </c>
      <c r="AB7">
        <v>158.80000000000001</v>
      </c>
      <c r="AC7">
        <v>157.6</v>
      </c>
      <c r="AD7">
        <v>161.30000000000001</v>
      </c>
      <c r="AF7" s="25">
        <f t="shared" si="0"/>
        <v>2.7341079972657365E-3</v>
      </c>
      <c r="AG7" s="25">
        <f t="shared" si="1"/>
        <v>7.481296758104738E-3</v>
      </c>
      <c r="AH7" s="25">
        <f t="shared" si="2"/>
        <v>6.1068702290076202E-2</v>
      </c>
      <c r="AI7" s="25">
        <f t="shared" si="3"/>
        <v>6.4061499039073878E-4</v>
      </c>
      <c r="AJ7" s="25">
        <f t="shared" si="4"/>
        <v>2.7979854504756579E-2</v>
      </c>
      <c r="AK7" s="25">
        <f t="shared" si="5"/>
        <v>-1.4961101137043686E-2</v>
      </c>
      <c r="AL7" s="25">
        <f t="shared" si="6"/>
        <v>5.0709939148073022E-2</v>
      </c>
      <c r="AM7" s="25">
        <f t="shared" si="7"/>
        <v>3.6275695284159267E-3</v>
      </c>
      <c r="AN7" s="25">
        <f t="shared" si="8"/>
        <v>2.6132404181184424E-3</v>
      </c>
      <c r="AO7" s="25">
        <f t="shared" si="9"/>
        <v>1.7835909631391878E-3</v>
      </c>
      <c r="AP7" s="25">
        <f t="shared" si="10"/>
        <v>4.394224733207712E-3</v>
      </c>
      <c r="AQ7" s="25">
        <f t="shared" si="11"/>
        <v>1.1737089201877934E-2</v>
      </c>
      <c r="AR7" s="25">
        <f t="shared" si="12"/>
        <v>1.1823273179838244E-2</v>
      </c>
      <c r="AS7" s="25">
        <f t="shared" si="13"/>
        <v>-5.7321521625846496E-3</v>
      </c>
      <c r="AT7" s="25">
        <f t="shared" si="14"/>
        <v>2.4721878862792165E-3</v>
      </c>
      <c r="AU7" s="25">
        <f t="shared" si="15"/>
        <v>-1.9723865877710909E-3</v>
      </c>
      <c r="AV7" s="25">
        <f t="shared" si="16"/>
        <v>1.8703241895260782E-3</v>
      </c>
      <c r="AW7" s="25">
        <f t="shared" si="17"/>
        <v>-6.8069306930692722E-3</v>
      </c>
      <c r="AX7" s="25">
        <f t="shared" si="18"/>
        <v>2.5094102885822186E-3</v>
      </c>
      <c r="AY7" s="25">
        <f t="shared" si="19"/>
        <v>6.4641241111844047E-4</v>
      </c>
      <c r="AZ7" s="25">
        <f t="shared" si="20"/>
        <v>3.0156815440289505E-3</v>
      </c>
      <c r="BA7" s="25">
        <f t="shared" si="21"/>
        <v>1.2088650100738636E-2</v>
      </c>
      <c r="BB7" s="25">
        <f t="shared" si="22"/>
        <v>-5.7766367137355949E-3</v>
      </c>
      <c r="BC7" s="25">
        <f t="shared" si="23"/>
        <v>3.1017369727047149E-3</v>
      </c>
      <c r="BD7" s="25">
        <f t="shared" si="24"/>
        <v>1.2610340479194014E-3</v>
      </c>
      <c r="BE7" s="25">
        <f t="shared" si="25"/>
        <v>5.1020408163264218E-3</v>
      </c>
      <c r="BF7" s="25">
        <f t="shared" si="26"/>
        <v>5.6109725685785893E-3</v>
      </c>
    </row>
    <row r="8" spans="1:58">
      <c r="A8" t="s">
        <v>34</v>
      </c>
      <c r="B8">
        <v>2021</v>
      </c>
      <c r="C8" t="s">
        <v>40</v>
      </c>
      <c r="D8">
        <v>146.4</v>
      </c>
      <c r="E8">
        <v>206.8</v>
      </c>
      <c r="F8">
        <v>182.2</v>
      </c>
      <c r="G8">
        <v>157.5</v>
      </c>
      <c r="H8">
        <v>182.1</v>
      </c>
      <c r="I8">
        <v>163.9</v>
      </c>
      <c r="J8">
        <v>164.2</v>
      </c>
      <c r="K8">
        <v>164</v>
      </c>
      <c r="L8">
        <v>114.5</v>
      </c>
      <c r="M8">
        <v>168.3</v>
      </c>
      <c r="N8">
        <v>160.9</v>
      </c>
      <c r="O8">
        <v>172.2</v>
      </c>
      <c r="P8">
        <v>164</v>
      </c>
      <c r="Q8">
        <v>191.2</v>
      </c>
      <c r="R8">
        <v>162.80000000000001</v>
      </c>
      <c r="S8">
        <v>153.1</v>
      </c>
      <c r="T8">
        <v>161.4</v>
      </c>
      <c r="U8">
        <v>161.5</v>
      </c>
      <c r="V8">
        <v>160.69999999999999</v>
      </c>
      <c r="W8">
        <v>155.80000000000001</v>
      </c>
      <c r="X8">
        <v>167</v>
      </c>
      <c r="Y8">
        <v>153.1</v>
      </c>
      <c r="Z8">
        <v>155.30000000000001</v>
      </c>
      <c r="AA8">
        <v>163.19999999999999</v>
      </c>
      <c r="AB8">
        <v>160.1</v>
      </c>
      <c r="AC8">
        <v>159</v>
      </c>
      <c r="AD8">
        <v>162.5</v>
      </c>
      <c r="AF8" s="25">
        <f t="shared" si="0"/>
        <v>-2.0449897750510087E-3</v>
      </c>
      <c r="AG8" s="25">
        <f t="shared" si="1"/>
        <v>2.3762376237623818E-2</v>
      </c>
      <c r="AH8" s="25">
        <f t="shared" si="2"/>
        <v>8.3010514665190927E-3</v>
      </c>
      <c r="AI8" s="25">
        <f t="shared" si="3"/>
        <v>8.32266325224079E-3</v>
      </c>
      <c r="AJ8" s="25">
        <f t="shared" si="4"/>
        <v>-8.7098530212302364E-3</v>
      </c>
      <c r="AK8" s="25">
        <f t="shared" si="5"/>
        <v>-4.2527339003644513E-3</v>
      </c>
      <c r="AL8" s="25">
        <f t="shared" si="6"/>
        <v>5.662805662805652E-2</v>
      </c>
      <c r="AM8" s="25">
        <f t="shared" si="7"/>
        <v>-1.2048192771084338E-2</v>
      </c>
      <c r="AN8" s="25">
        <f t="shared" si="8"/>
        <v>-5.2128583840138519E-3</v>
      </c>
      <c r="AO8" s="25">
        <f t="shared" si="9"/>
        <v>-1.1869436201779741E-3</v>
      </c>
      <c r="AP8" s="25">
        <f t="shared" si="10"/>
        <v>5.6250000000000354E-3</v>
      </c>
      <c r="AQ8" s="25">
        <f t="shared" si="11"/>
        <v>-1.1600928074246928E-3</v>
      </c>
      <c r="AR8" s="25">
        <f t="shared" si="12"/>
        <v>8.6100861008610446E-3</v>
      </c>
      <c r="AS8" s="25">
        <f t="shared" si="13"/>
        <v>2.0964360587000905E-3</v>
      </c>
      <c r="AT8" s="25">
        <f t="shared" si="14"/>
        <v>3.6991368680642589E-3</v>
      </c>
      <c r="AU8" s="25">
        <f t="shared" si="15"/>
        <v>8.5638998682475813E-3</v>
      </c>
      <c r="AV8" s="25">
        <f t="shared" si="16"/>
        <v>4.3559427504668144E-3</v>
      </c>
      <c r="AW8" s="25">
        <f t="shared" si="17"/>
        <v>6.2305295950155761E-3</v>
      </c>
      <c r="AX8" s="25">
        <f t="shared" si="18"/>
        <v>5.6320400500624356E-3</v>
      </c>
      <c r="AY8" s="25">
        <f t="shared" si="19"/>
        <v>6.4599483204134363E-3</v>
      </c>
      <c r="AZ8" s="25">
        <f t="shared" si="20"/>
        <v>4.2092603728201361E-3</v>
      </c>
      <c r="BA8" s="25">
        <f t="shared" si="21"/>
        <v>1.5925680159256841E-2</v>
      </c>
      <c r="BB8" s="25">
        <f t="shared" si="22"/>
        <v>2.5823111684958404E-3</v>
      </c>
      <c r="BC8" s="25">
        <f t="shared" si="23"/>
        <v>9.2764378478664197E-3</v>
      </c>
      <c r="BD8" s="25">
        <f t="shared" si="24"/>
        <v>8.1863979848865419E-3</v>
      </c>
      <c r="BE8" s="25">
        <f t="shared" si="25"/>
        <v>8.883248730964504E-3</v>
      </c>
      <c r="BF8" s="25">
        <f t="shared" si="26"/>
        <v>7.439553626782322E-3</v>
      </c>
    </row>
    <row r="9" spans="1:58">
      <c r="A9" t="s">
        <v>34</v>
      </c>
      <c r="B9">
        <v>2021</v>
      </c>
      <c r="C9" t="s">
        <v>41</v>
      </c>
      <c r="D9">
        <v>146.6</v>
      </c>
      <c r="E9">
        <v>204</v>
      </c>
      <c r="F9">
        <v>172.8</v>
      </c>
      <c r="G9">
        <v>158.4</v>
      </c>
      <c r="H9">
        <v>188</v>
      </c>
      <c r="I9">
        <v>156.80000000000001</v>
      </c>
      <c r="J9">
        <v>162.19999999999999</v>
      </c>
      <c r="K9">
        <v>164.1</v>
      </c>
      <c r="L9">
        <v>119.7</v>
      </c>
      <c r="M9">
        <v>168.8</v>
      </c>
      <c r="N9">
        <v>162.69999999999999</v>
      </c>
      <c r="O9">
        <v>173.9</v>
      </c>
      <c r="P9">
        <v>164</v>
      </c>
      <c r="Q9">
        <v>192.1</v>
      </c>
      <c r="R9">
        <v>164.5</v>
      </c>
      <c r="S9">
        <v>155.30000000000001</v>
      </c>
      <c r="T9">
        <v>163.19999999999999</v>
      </c>
      <c r="U9">
        <v>162.1</v>
      </c>
      <c r="V9">
        <v>162.6</v>
      </c>
      <c r="W9">
        <v>157.5</v>
      </c>
      <c r="X9">
        <v>168.4</v>
      </c>
      <c r="Y9">
        <v>154</v>
      </c>
      <c r="Z9">
        <v>157.6</v>
      </c>
      <c r="AA9">
        <v>163.80000000000001</v>
      </c>
      <c r="AB9">
        <v>160</v>
      </c>
      <c r="AC9">
        <v>160</v>
      </c>
      <c r="AD9">
        <v>163.19999999999999</v>
      </c>
      <c r="AF9" s="25">
        <f t="shared" si="0"/>
        <v>1.3661202185791573E-3</v>
      </c>
      <c r="AG9" s="25">
        <f t="shared" si="1"/>
        <v>-1.3539651837524232E-2</v>
      </c>
      <c r="AH9" s="25">
        <f t="shared" si="2"/>
        <v>-5.1591657519209536E-2</v>
      </c>
      <c r="AI9" s="25">
        <f t="shared" si="3"/>
        <v>5.7142857142857507E-3</v>
      </c>
      <c r="AJ9" s="25">
        <f t="shared" si="4"/>
        <v>3.2399780340472299E-2</v>
      </c>
      <c r="AK9" s="25">
        <f t="shared" si="5"/>
        <v>-4.3319097010372141E-2</v>
      </c>
      <c r="AL9" s="25">
        <f t="shared" si="6"/>
        <v>-1.2180267965895251E-2</v>
      </c>
      <c r="AM9" s="25">
        <f t="shared" si="7"/>
        <v>6.0975609756094091E-4</v>
      </c>
      <c r="AN9" s="25">
        <f t="shared" si="8"/>
        <v>4.5414847161572076E-2</v>
      </c>
      <c r="AO9" s="25">
        <f t="shared" si="9"/>
        <v>2.9708853238265003E-3</v>
      </c>
      <c r="AP9" s="25">
        <f t="shared" si="10"/>
        <v>1.1187072715972548E-2</v>
      </c>
      <c r="AQ9" s="25">
        <f t="shared" si="11"/>
        <v>9.872241579558752E-3</v>
      </c>
      <c r="AR9" s="25">
        <f t="shared" si="12"/>
        <v>0</v>
      </c>
      <c r="AS9" s="25">
        <f t="shared" si="13"/>
        <v>4.7071129707113267E-3</v>
      </c>
      <c r="AT9" s="25">
        <f t="shared" si="14"/>
        <v>1.0442260442260373E-2</v>
      </c>
      <c r="AU9" s="25">
        <f t="shared" si="15"/>
        <v>1.4369693011103966E-2</v>
      </c>
      <c r="AV9" s="25">
        <f t="shared" si="16"/>
        <v>1.1152416356877217E-2</v>
      </c>
      <c r="AW9" s="25">
        <f t="shared" si="17"/>
        <v>3.7151702786377356E-3</v>
      </c>
      <c r="AX9" s="25">
        <f t="shared" si="18"/>
        <v>1.1823273179838244E-2</v>
      </c>
      <c r="AY9" s="25">
        <f t="shared" si="19"/>
        <v>1.0911424903722648E-2</v>
      </c>
      <c r="AZ9" s="25">
        <f t="shared" si="20"/>
        <v>8.3832335329341659E-3</v>
      </c>
      <c r="BA9" s="25">
        <f t="shared" si="21"/>
        <v>5.8785107772697954E-3</v>
      </c>
      <c r="BB9" s="25">
        <f t="shared" si="22"/>
        <v>1.4810045074050114E-2</v>
      </c>
      <c r="BC9" s="25">
        <f t="shared" si="23"/>
        <v>3.6764705882354337E-3</v>
      </c>
      <c r="BD9" s="25">
        <f t="shared" si="24"/>
        <v>-6.2460961898809693E-4</v>
      </c>
      <c r="BE9" s="25">
        <f t="shared" si="25"/>
        <v>6.2893081761006293E-3</v>
      </c>
      <c r="BF9" s="25">
        <f t="shared" si="26"/>
        <v>4.3076923076922381E-3</v>
      </c>
    </row>
    <row r="10" spans="1:58">
      <c r="A10" t="s">
        <v>34</v>
      </c>
      <c r="B10">
        <v>2021</v>
      </c>
      <c r="C10" t="s">
        <v>42</v>
      </c>
      <c r="D10">
        <v>146.6</v>
      </c>
      <c r="E10">
        <v>204</v>
      </c>
      <c r="F10">
        <v>172.8</v>
      </c>
      <c r="G10">
        <v>158.4</v>
      </c>
      <c r="H10">
        <v>188</v>
      </c>
      <c r="I10">
        <v>156.69999999999999</v>
      </c>
      <c r="J10">
        <v>162.30000000000001</v>
      </c>
      <c r="K10">
        <v>164.1</v>
      </c>
      <c r="L10">
        <v>119.7</v>
      </c>
      <c r="M10">
        <v>168.8</v>
      </c>
      <c r="N10">
        <v>162.69999999999999</v>
      </c>
      <c r="O10">
        <v>173.9</v>
      </c>
      <c r="P10">
        <v>164</v>
      </c>
      <c r="Q10">
        <v>192.1</v>
      </c>
      <c r="R10">
        <v>164.6</v>
      </c>
      <c r="S10">
        <v>155.30000000000001</v>
      </c>
      <c r="T10">
        <v>163.30000000000001</v>
      </c>
      <c r="U10">
        <v>162.1</v>
      </c>
      <c r="V10">
        <v>162.6</v>
      </c>
      <c r="W10">
        <v>157.5</v>
      </c>
      <c r="X10">
        <v>168.4</v>
      </c>
      <c r="Y10">
        <v>154</v>
      </c>
      <c r="Z10">
        <v>157.69999999999999</v>
      </c>
      <c r="AA10">
        <v>163.69999999999999</v>
      </c>
      <c r="AB10">
        <v>160</v>
      </c>
      <c r="AC10">
        <v>160</v>
      </c>
      <c r="AD10">
        <v>163.19999999999999</v>
      </c>
      <c r="AF10" s="25">
        <f t="shared" si="0"/>
        <v>0</v>
      </c>
      <c r="AG10" s="25">
        <f t="shared" si="1"/>
        <v>0</v>
      </c>
      <c r="AH10" s="25">
        <f t="shared" si="2"/>
        <v>0</v>
      </c>
      <c r="AI10" s="25">
        <f t="shared" si="3"/>
        <v>0</v>
      </c>
      <c r="AJ10" s="25">
        <f t="shared" si="4"/>
        <v>0</v>
      </c>
      <c r="AK10" s="25">
        <f t="shared" si="5"/>
        <v>-6.3775510204096134E-4</v>
      </c>
      <c r="AL10" s="25">
        <f t="shared" si="6"/>
        <v>6.1652281134415992E-4</v>
      </c>
      <c r="AM10" s="25">
        <f t="shared" si="7"/>
        <v>0</v>
      </c>
      <c r="AN10" s="25">
        <f t="shared" si="8"/>
        <v>0</v>
      </c>
      <c r="AO10" s="25">
        <f t="shared" si="9"/>
        <v>0</v>
      </c>
      <c r="AP10" s="25">
        <f t="shared" si="10"/>
        <v>0</v>
      </c>
      <c r="AQ10" s="25">
        <f t="shared" si="11"/>
        <v>0</v>
      </c>
      <c r="AR10" s="25">
        <f t="shared" si="12"/>
        <v>0</v>
      </c>
      <c r="AS10" s="25">
        <f t="shared" si="13"/>
        <v>0</v>
      </c>
      <c r="AT10" s="25">
        <f t="shared" si="14"/>
        <v>6.0790273556227549E-4</v>
      </c>
      <c r="AU10" s="25">
        <f t="shared" si="15"/>
        <v>0</v>
      </c>
      <c r="AV10" s="25">
        <f t="shared" si="16"/>
        <v>6.12745098039355E-4</v>
      </c>
      <c r="AW10" s="25">
        <f t="shared" si="17"/>
        <v>0</v>
      </c>
      <c r="AX10" s="25">
        <f t="shared" si="18"/>
        <v>0</v>
      </c>
      <c r="AY10" s="25">
        <f t="shared" si="19"/>
        <v>0</v>
      </c>
      <c r="AZ10" s="25">
        <f t="shared" si="20"/>
        <v>0</v>
      </c>
      <c r="BA10" s="25">
        <f t="shared" si="21"/>
        <v>0</v>
      </c>
      <c r="BB10" s="25">
        <f t="shared" si="22"/>
        <v>6.3451776649742588E-4</v>
      </c>
      <c r="BC10" s="25">
        <f t="shared" si="23"/>
        <v>-6.1050061050074928E-4</v>
      </c>
      <c r="BD10" s="25">
        <f t="shared" si="24"/>
        <v>0</v>
      </c>
      <c r="BE10" s="25">
        <f t="shared" si="25"/>
        <v>0</v>
      </c>
      <c r="BF10" s="25">
        <f t="shared" si="26"/>
        <v>0</v>
      </c>
    </row>
    <row r="11" spans="1:58">
      <c r="A11" t="s">
        <v>34</v>
      </c>
      <c r="B11">
        <v>2021</v>
      </c>
      <c r="C11" t="s">
        <v>43</v>
      </c>
      <c r="D11">
        <v>147.4</v>
      </c>
      <c r="E11">
        <v>204.6</v>
      </c>
      <c r="F11">
        <v>171.2</v>
      </c>
      <c r="G11">
        <v>158.69999999999999</v>
      </c>
      <c r="H11">
        <v>190.6</v>
      </c>
      <c r="I11">
        <v>155.69999999999999</v>
      </c>
      <c r="J11">
        <v>185.3</v>
      </c>
      <c r="K11">
        <v>165.2</v>
      </c>
      <c r="L11">
        <v>121.9</v>
      </c>
      <c r="M11">
        <v>169.3</v>
      </c>
      <c r="N11">
        <v>163.19999999999999</v>
      </c>
      <c r="O11">
        <v>174.7</v>
      </c>
      <c r="P11">
        <v>167.7</v>
      </c>
      <c r="Q11">
        <v>192.7</v>
      </c>
      <c r="R11">
        <v>165.7</v>
      </c>
      <c r="S11">
        <v>156.30000000000001</v>
      </c>
      <c r="T11">
        <v>164.3</v>
      </c>
      <c r="U11">
        <v>163.6</v>
      </c>
      <c r="V11">
        <v>164.2</v>
      </c>
      <c r="W11">
        <v>158.4</v>
      </c>
      <c r="X11">
        <v>169.1</v>
      </c>
      <c r="Y11">
        <v>155.69999999999999</v>
      </c>
      <c r="Z11">
        <v>158.6</v>
      </c>
      <c r="AA11">
        <v>163.9</v>
      </c>
      <c r="AB11">
        <v>160.80000000000001</v>
      </c>
      <c r="AC11">
        <v>161</v>
      </c>
      <c r="AD11">
        <v>165.5</v>
      </c>
      <c r="AF11" s="25">
        <f t="shared" si="0"/>
        <v>5.4570259208732022E-3</v>
      </c>
      <c r="AG11" s="25">
        <f t="shared" si="1"/>
        <v>2.9411764705882075E-3</v>
      </c>
      <c r="AH11" s="25">
        <f t="shared" si="2"/>
        <v>-9.2592592592593906E-3</v>
      </c>
      <c r="AI11" s="25">
        <f t="shared" si="3"/>
        <v>1.8939393939392862E-3</v>
      </c>
      <c r="AJ11" s="25">
        <f t="shared" si="4"/>
        <v>1.3829787234042523E-2</v>
      </c>
      <c r="AK11" s="25">
        <f t="shared" si="5"/>
        <v>-6.3816209317166563E-3</v>
      </c>
      <c r="AL11" s="25">
        <f t="shared" si="6"/>
        <v>0.14171287738755389</v>
      </c>
      <c r="AM11" s="25">
        <f t="shared" si="7"/>
        <v>6.7032297379646215E-3</v>
      </c>
      <c r="AN11" s="25">
        <f t="shared" si="8"/>
        <v>1.8379281537176297E-2</v>
      </c>
      <c r="AO11" s="25">
        <f t="shared" si="9"/>
        <v>2.9620853080568718E-3</v>
      </c>
      <c r="AP11" s="25">
        <f t="shared" si="10"/>
        <v>3.0731407498463433E-3</v>
      </c>
      <c r="AQ11" s="25">
        <f t="shared" si="11"/>
        <v>4.6003450258768428E-3</v>
      </c>
      <c r="AR11" s="25">
        <f t="shared" si="12"/>
        <v>2.2560975609756027E-2</v>
      </c>
      <c r="AS11" s="25">
        <f t="shared" si="13"/>
        <v>3.1233732431025212E-3</v>
      </c>
      <c r="AT11" s="25">
        <f t="shared" si="14"/>
        <v>6.6828675577156405E-3</v>
      </c>
      <c r="AU11" s="25">
        <f t="shared" si="15"/>
        <v>6.4391500321957498E-3</v>
      </c>
      <c r="AV11" s="25">
        <f t="shared" si="16"/>
        <v>6.1236987140232697E-3</v>
      </c>
      <c r="AW11" s="25">
        <f t="shared" si="17"/>
        <v>9.2535471930906849E-3</v>
      </c>
      <c r="AX11" s="25">
        <f t="shared" si="18"/>
        <v>9.8400984009839754E-3</v>
      </c>
      <c r="AY11" s="25">
        <f t="shared" si="19"/>
        <v>5.7142857142857507E-3</v>
      </c>
      <c r="AZ11" s="25">
        <f t="shared" si="20"/>
        <v>4.1567695961994573E-3</v>
      </c>
      <c r="BA11" s="25">
        <f t="shared" si="21"/>
        <v>1.1038961038960965E-2</v>
      </c>
      <c r="BB11" s="25">
        <f t="shared" si="22"/>
        <v>5.7070386810399859E-3</v>
      </c>
      <c r="BC11" s="25">
        <f t="shared" si="23"/>
        <v>1.2217470983507458E-3</v>
      </c>
      <c r="BD11" s="25">
        <f t="shared" si="24"/>
        <v>5.0000000000000712E-3</v>
      </c>
      <c r="BE11" s="25">
        <f t="shared" si="25"/>
        <v>6.2500000000000003E-3</v>
      </c>
      <c r="BF11" s="25">
        <f t="shared" si="26"/>
        <v>1.4093137254902032E-2</v>
      </c>
    </row>
    <row r="12" spans="1:58">
      <c r="A12" t="s">
        <v>34</v>
      </c>
      <c r="B12">
        <v>2021</v>
      </c>
      <c r="C12" t="s">
        <v>45</v>
      </c>
      <c r="D12">
        <v>148.19999999999999</v>
      </c>
      <c r="E12">
        <v>201.6</v>
      </c>
      <c r="F12">
        <v>173</v>
      </c>
      <c r="G12">
        <v>159.30000000000001</v>
      </c>
      <c r="H12">
        <v>190.1</v>
      </c>
      <c r="I12">
        <v>156.5</v>
      </c>
      <c r="J12">
        <v>199.2</v>
      </c>
      <c r="K12">
        <v>165.3</v>
      </c>
      <c r="L12">
        <v>122.4</v>
      </c>
      <c r="M12">
        <v>169.6</v>
      </c>
      <c r="N12">
        <v>163.69999999999999</v>
      </c>
      <c r="O12">
        <v>175.5</v>
      </c>
      <c r="P12">
        <v>169.7</v>
      </c>
      <c r="Q12">
        <v>192.9</v>
      </c>
      <c r="R12">
        <v>167.2</v>
      </c>
      <c r="S12">
        <v>157.4</v>
      </c>
      <c r="T12">
        <v>165.8</v>
      </c>
      <c r="U12">
        <v>164.2</v>
      </c>
      <c r="V12">
        <v>163.9</v>
      </c>
      <c r="W12">
        <v>159.30000000000001</v>
      </c>
      <c r="X12">
        <v>169.9</v>
      </c>
      <c r="Y12">
        <v>154.80000000000001</v>
      </c>
      <c r="Z12">
        <v>159.80000000000001</v>
      </c>
      <c r="AA12">
        <v>164.3</v>
      </c>
      <c r="AB12">
        <v>162.19999999999999</v>
      </c>
      <c r="AC12">
        <v>161.4</v>
      </c>
      <c r="AD12">
        <v>166.7</v>
      </c>
      <c r="AF12" s="25">
        <f t="shared" si="0"/>
        <v>5.4274084124829236E-3</v>
      </c>
      <c r="AG12" s="25">
        <f t="shared" si="1"/>
        <v>-1.466275659824047E-2</v>
      </c>
      <c r="AH12" s="25">
        <f t="shared" si="2"/>
        <v>1.0514018691588852E-2</v>
      </c>
      <c r="AI12" s="25">
        <f t="shared" si="3"/>
        <v>3.7807183364840756E-3</v>
      </c>
      <c r="AJ12" s="25">
        <f t="shared" si="4"/>
        <v>-2.6232948583420779E-3</v>
      </c>
      <c r="AK12" s="25">
        <f t="shared" si="5"/>
        <v>5.1380860629416276E-3</v>
      </c>
      <c r="AL12" s="25">
        <f t="shared" si="6"/>
        <v>7.5013491635186058E-2</v>
      </c>
      <c r="AM12" s="25">
        <f t="shared" si="7"/>
        <v>6.0532687651345491E-4</v>
      </c>
      <c r="AN12" s="25">
        <f t="shared" si="8"/>
        <v>4.1017227235438884E-3</v>
      </c>
      <c r="AO12" s="25">
        <f t="shared" si="9"/>
        <v>1.772002362669716E-3</v>
      </c>
      <c r="AP12" s="25">
        <f t="shared" si="10"/>
        <v>3.0637254901960788E-3</v>
      </c>
      <c r="AQ12" s="25">
        <f t="shared" si="11"/>
        <v>4.5792787635947994E-3</v>
      </c>
      <c r="AR12" s="25">
        <f t="shared" si="12"/>
        <v>1.1926058437686345E-2</v>
      </c>
      <c r="AS12" s="25">
        <f t="shared" si="13"/>
        <v>1.0378827192528131E-3</v>
      </c>
      <c r="AT12" s="25">
        <f t="shared" si="14"/>
        <v>9.0525045262522634E-3</v>
      </c>
      <c r="AU12" s="25">
        <f t="shared" si="15"/>
        <v>7.03774792066535E-3</v>
      </c>
      <c r="AV12" s="25">
        <f t="shared" si="16"/>
        <v>9.1296409007912346E-3</v>
      </c>
      <c r="AW12" s="25">
        <f t="shared" si="17"/>
        <v>3.6674816625916523E-3</v>
      </c>
      <c r="AX12" s="25">
        <f t="shared" si="18"/>
        <v>-1.8270401948841837E-3</v>
      </c>
      <c r="AY12" s="25">
        <f t="shared" si="19"/>
        <v>5.6818181818182175E-3</v>
      </c>
      <c r="AZ12" s="25">
        <f t="shared" si="20"/>
        <v>4.730928444707341E-3</v>
      </c>
      <c r="BA12" s="25">
        <f t="shared" si="21"/>
        <v>-5.7803468208091026E-3</v>
      </c>
      <c r="BB12" s="25">
        <f t="shared" si="22"/>
        <v>7.5662042875158705E-3</v>
      </c>
      <c r="BC12" s="25">
        <f t="shared" si="23"/>
        <v>2.4405125076266362E-3</v>
      </c>
      <c r="BD12" s="25">
        <f t="shared" si="24"/>
        <v>8.7064676616914003E-3</v>
      </c>
      <c r="BE12" s="25">
        <f t="shared" si="25"/>
        <v>2.4844720496894762E-3</v>
      </c>
      <c r="BF12" s="25">
        <f t="shared" si="26"/>
        <v>7.2507552870089949E-3</v>
      </c>
    </row>
    <row r="13" spans="1:58">
      <c r="A13" t="s">
        <v>34</v>
      </c>
      <c r="B13">
        <v>2021</v>
      </c>
      <c r="C13" t="s">
        <v>46</v>
      </c>
      <c r="D13">
        <v>148.69999999999999</v>
      </c>
      <c r="E13">
        <v>198.8</v>
      </c>
      <c r="F13">
        <v>177.9</v>
      </c>
      <c r="G13">
        <v>159.9</v>
      </c>
      <c r="H13">
        <v>187.6</v>
      </c>
      <c r="I13">
        <v>154.9</v>
      </c>
      <c r="J13">
        <v>188.3</v>
      </c>
      <c r="K13">
        <v>164.4</v>
      </c>
      <c r="L13">
        <v>121</v>
      </c>
      <c r="M13">
        <v>170.5</v>
      </c>
      <c r="N13">
        <v>164.2</v>
      </c>
      <c r="O13">
        <v>176.5</v>
      </c>
      <c r="P13">
        <v>168.2</v>
      </c>
      <c r="Q13">
        <v>192.4</v>
      </c>
      <c r="R13">
        <v>168.5</v>
      </c>
      <c r="S13">
        <v>158.69999999999999</v>
      </c>
      <c r="T13">
        <v>167</v>
      </c>
      <c r="U13">
        <v>163.4</v>
      </c>
      <c r="V13">
        <v>164.1</v>
      </c>
      <c r="W13">
        <v>160.19999999999999</v>
      </c>
      <c r="X13">
        <v>170.6</v>
      </c>
      <c r="Y13">
        <v>155.69999999999999</v>
      </c>
      <c r="Z13">
        <v>160.6</v>
      </c>
      <c r="AA13">
        <v>164.4</v>
      </c>
      <c r="AB13">
        <v>162.6</v>
      </c>
      <c r="AC13">
        <v>162</v>
      </c>
      <c r="AD13">
        <v>166.2</v>
      </c>
      <c r="AF13" s="25">
        <f t="shared" si="0"/>
        <v>3.3738191632928477E-3</v>
      </c>
      <c r="AG13" s="25">
        <f t="shared" si="1"/>
        <v>-1.3888888888888805E-2</v>
      </c>
      <c r="AH13" s="25">
        <f t="shared" si="2"/>
        <v>2.8323699421965352E-2</v>
      </c>
      <c r="AI13" s="25">
        <f t="shared" si="3"/>
        <v>3.766478342749493E-3</v>
      </c>
      <c r="AJ13" s="25">
        <f t="shared" si="4"/>
        <v>-1.3150973172014729E-2</v>
      </c>
      <c r="AK13" s="25">
        <f t="shared" si="5"/>
        <v>-1.0223642172523926E-2</v>
      </c>
      <c r="AL13" s="25">
        <f t="shared" si="6"/>
        <v>-5.4718875502007921E-2</v>
      </c>
      <c r="AM13" s="25">
        <f t="shared" si="7"/>
        <v>-5.4446460980036634E-3</v>
      </c>
      <c r="AN13" s="25">
        <f t="shared" si="8"/>
        <v>-1.1437908496732072E-2</v>
      </c>
      <c r="AO13" s="25">
        <f t="shared" si="9"/>
        <v>5.3066037735849392E-3</v>
      </c>
      <c r="AP13" s="25">
        <f t="shared" si="10"/>
        <v>3.0543677458766036E-3</v>
      </c>
      <c r="AQ13" s="25">
        <f t="shared" si="11"/>
        <v>5.6980056980056983E-3</v>
      </c>
      <c r="AR13" s="25">
        <f t="shared" si="12"/>
        <v>-8.8391278727165592E-3</v>
      </c>
      <c r="AS13" s="25">
        <f t="shared" si="13"/>
        <v>-2.592016588906169E-3</v>
      </c>
      <c r="AT13" s="25">
        <f t="shared" si="14"/>
        <v>7.7751196172249487E-3</v>
      </c>
      <c r="AU13" s="25">
        <f t="shared" si="15"/>
        <v>8.2592121982209849E-3</v>
      </c>
      <c r="AV13" s="25">
        <f t="shared" si="16"/>
        <v>7.2376357056694119E-3</v>
      </c>
      <c r="AW13" s="25">
        <f t="shared" si="17"/>
        <v>-4.8721071863579964E-3</v>
      </c>
      <c r="AX13" s="25">
        <f t="shared" si="18"/>
        <v>1.2202562538132314E-3</v>
      </c>
      <c r="AY13" s="25">
        <f t="shared" si="19"/>
        <v>5.6497175141241507E-3</v>
      </c>
      <c r="AZ13" s="25">
        <f t="shared" si="20"/>
        <v>4.1200706297821578E-3</v>
      </c>
      <c r="BA13" s="25">
        <f t="shared" si="21"/>
        <v>5.8139534883719455E-3</v>
      </c>
      <c r="BB13" s="25">
        <f t="shared" si="22"/>
        <v>5.0062578222777399E-3</v>
      </c>
      <c r="BC13" s="25">
        <f t="shared" si="23"/>
        <v>6.0864272671938102E-4</v>
      </c>
      <c r="BD13" s="25">
        <f t="shared" si="24"/>
        <v>2.4660912453761141E-3</v>
      </c>
      <c r="BE13" s="25">
        <f t="shared" si="25"/>
        <v>3.7174721189590725E-3</v>
      </c>
      <c r="BF13" s="25">
        <f t="shared" si="26"/>
        <v>-2.999400119976005E-3</v>
      </c>
    </row>
    <row r="14" spans="1:58">
      <c r="A14" t="s">
        <v>34</v>
      </c>
      <c r="B14">
        <v>2022</v>
      </c>
      <c r="C14" t="s">
        <v>31</v>
      </c>
      <c r="D14">
        <v>149.5</v>
      </c>
      <c r="E14">
        <v>198.7</v>
      </c>
      <c r="F14">
        <v>178.8</v>
      </c>
      <c r="G14">
        <v>160.5</v>
      </c>
      <c r="H14">
        <v>184.7</v>
      </c>
      <c r="I14">
        <v>153.69999999999999</v>
      </c>
      <c r="J14">
        <v>174.3</v>
      </c>
      <c r="K14">
        <v>163.9</v>
      </c>
      <c r="L14">
        <v>120</v>
      </c>
      <c r="M14">
        <v>172.1</v>
      </c>
      <c r="N14">
        <v>164.3</v>
      </c>
      <c r="O14">
        <v>177.3</v>
      </c>
      <c r="P14">
        <v>166.4</v>
      </c>
      <c r="Q14">
        <v>192.2</v>
      </c>
      <c r="R14">
        <v>169.9</v>
      </c>
      <c r="S14">
        <v>160.69999999999999</v>
      </c>
      <c r="T14">
        <v>168.5</v>
      </c>
      <c r="U14">
        <v>164.5</v>
      </c>
      <c r="V14">
        <v>164.2</v>
      </c>
      <c r="W14">
        <v>161.1</v>
      </c>
      <c r="X14">
        <v>171.4</v>
      </c>
      <c r="Y14">
        <v>156.5</v>
      </c>
      <c r="Z14">
        <v>161.19999999999999</v>
      </c>
      <c r="AA14">
        <v>164.7</v>
      </c>
      <c r="AB14">
        <v>163</v>
      </c>
      <c r="AC14">
        <v>162.69999999999999</v>
      </c>
      <c r="AD14">
        <v>165.7</v>
      </c>
      <c r="AF14" s="25">
        <f t="shared" si="0"/>
        <v>5.3799596503026998E-3</v>
      </c>
      <c r="AG14" s="25">
        <f t="shared" si="1"/>
        <v>-5.0301810865202579E-4</v>
      </c>
      <c r="AH14" s="25">
        <f t="shared" si="2"/>
        <v>5.0590219224283623E-3</v>
      </c>
      <c r="AI14" s="25">
        <f t="shared" si="3"/>
        <v>3.7523452157598143E-3</v>
      </c>
      <c r="AJ14" s="25">
        <f t="shared" si="4"/>
        <v>-1.5458422174840116E-2</v>
      </c>
      <c r="AK14" s="25">
        <f t="shared" si="5"/>
        <v>-7.7469335054875209E-3</v>
      </c>
      <c r="AL14" s="25">
        <f t="shared" si="6"/>
        <v>-7.4349442379182146E-2</v>
      </c>
      <c r="AM14" s="25">
        <f t="shared" si="7"/>
        <v>-3.0413625304136251E-3</v>
      </c>
      <c r="AN14" s="25">
        <f t="shared" si="8"/>
        <v>-8.2644628099173556E-3</v>
      </c>
      <c r="AO14" s="25">
        <f t="shared" si="9"/>
        <v>9.3841642228738673E-3</v>
      </c>
      <c r="AP14" s="25">
        <f t="shared" si="10"/>
        <v>6.0901339829490101E-4</v>
      </c>
      <c r="AQ14" s="25">
        <f t="shared" si="11"/>
        <v>4.5325779036827843E-3</v>
      </c>
      <c r="AR14" s="25">
        <f t="shared" si="12"/>
        <v>-1.070154577883462E-2</v>
      </c>
      <c r="AS14" s="25">
        <f t="shared" si="13"/>
        <v>-1.039501039501128E-3</v>
      </c>
      <c r="AT14" s="25">
        <f t="shared" si="14"/>
        <v>8.3086053412463248E-3</v>
      </c>
      <c r="AU14" s="25">
        <f t="shared" si="15"/>
        <v>1.2602394454946441E-2</v>
      </c>
      <c r="AV14" s="25">
        <f t="shared" si="16"/>
        <v>8.9820359281437123E-3</v>
      </c>
      <c r="AW14" s="25">
        <f t="shared" si="17"/>
        <v>6.7319461444308093E-3</v>
      </c>
      <c r="AX14" s="25">
        <f t="shared" si="18"/>
        <v>6.0938452163311586E-4</v>
      </c>
      <c r="AY14" s="25">
        <f t="shared" si="19"/>
        <v>5.6179775280899239E-3</v>
      </c>
      <c r="AZ14" s="25">
        <f t="shared" si="20"/>
        <v>4.6893317702228097E-3</v>
      </c>
      <c r="BA14" s="25">
        <f t="shared" si="21"/>
        <v>5.1380860629416276E-3</v>
      </c>
      <c r="BB14" s="25">
        <f t="shared" si="22"/>
        <v>3.735990037359865E-3</v>
      </c>
      <c r="BC14" s="25">
        <f t="shared" si="23"/>
        <v>1.8248175182480715E-3</v>
      </c>
      <c r="BD14" s="25">
        <f t="shared" si="24"/>
        <v>2.4600246002460377E-3</v>
      </c>
      <c r="BE14" s="25">
        <f t="shared" si="25"/>
        <v>4.3209876543209179E-3</v>
      </c>
      <c r="BF14" s="25">
        <f t="shared" si="26"/>
        <v>-3.0084235860409147E-3</v>
      </c>
    </row>
    <row r="15" spans="1:58">
      <c r="A15" t="s">
        <v>34</v>
      </c>
      <c r="B15">
        <v>2022</v>
      </c>
      <c r="C15" t="s">
        <v>35</v>
      </c>
      <c r="D15">
        <v>150</v>
      </c>
      <c r="E15">
        <v>200.6</v>
      </c>
      <c r="F15">
        <v>175.8</v>
      </c>
      <c r="G15">
        <v>160.69999999999999</v>
      </c>
      <c r="H15">
        <v>184.9</v>
      </c>
      <c r="I15">
        <v>153.69999999999999</v>
      </c>
      <c r="J15">
        <v>169.7</v>
      </c>
      <c r="K15">
        <v>163.69999999999999</v>
      </c>
      <c r="L15">
        <v>118.9</v>
      </c>
      <c r="M15">
        <v>174.3</v>
      </c>
      <c r="N15">
        <v>164.7</v>
      </c>
      <c r="O15">
        <v>178</v>
      </c>
      <c r="P15">
        <v>166.2</v>
      </c>
      <c r="Q15">
        <v>192.8</v>
      </c>
      <c r="R15">
        <v>170.8</v>
      </c>
      <c r="S15">
        <v>162.4</v>
      </c>
      <c r="T15">
        <v>169.6</v>
      </c>
      <c r="U15">
        <v>165.5</v>
      </c>
      <c r="V15">
        <v>165.7</v>
      </c>
      <c r="W15">
        <v>161.80000000000001</v>
      </c>
      <c r="X15">
        <v>172.2</v>
      </c>
      <c r="Y15">
        <v>156.9</v>
      </c>
      <c r="Z15">
        <v>162.1</v>
      </c>
      <c r="AA15">
        <v>165.4</v>
      </c>
      <c r="AB15">
        <v>164.4</v>
      </c>
      <c r="AC15">
        <v>163.5</v>
      </c>
      <c r="AD15">
        <v>166.1</v>
      </c>
      <c r="AF15" s="25">
        <f t="shared" si="0"/>
        <v>3.3444816053511705E-3</v>
      </c>
      <c r="AG15" s="25">
        <f t="shared" si="1"/>
        <v>9.5621540010065714E-3</v>
      </c>
      <c r="AH15" s="25">
        <f t="shared" si="2"/>
        <v>-1.6778523489932886E-2</v>
      </c>
      <c r="AI15" s="25">
        <f t="shared" si="3"/>
        <v>1.2461059190030444E-3</v>
      </c>
      <c r="AJ15" s="25">
        <f t="shared" si="4"/>
        <v>1.0828370330266219E-3</v>
      </c>
      <c r="AK15" s="25">
        <f t="shared" si="5"/>
        <v>0</v>
      </c>
      <c r="AL15" s="25">
        <f t="shared" si="6"/>
        <v>-2.6391279403327726E-2</v>
      </c>
      <c r="AM15" s="25">
        <f t="shared" si="7"/>
        <v>-1.2202562538134048E-3</v>
      </c>
      <c r="AN15" s="25">
        <f t="shared" si="8"/>
        <v>-9.1666666666666199E-3</v>
      </c>
      <c r="AO15" s="25">
        <f t="shared" si="9"/>
        <v>1.2783265543288885E-2</v>
      </c>
      <c r="AP15" s="25">
        <f t="shared" si="10"/>
        <v>2.4345709068775241E-3</v>
      </c>
      <c r="AQ15" s="25">
        <f t="shared" si="11"/>
        <v>3.948110547095254E-3</v>
      </c>
      <c r="AR15" s="25">
        <f t="shared" si="12"/>
        <v>-1.2019230769231793E-3</v>
      </c>
      <c r="AS15" s="25">
        <f t="shared" si="13"/>
        <v>3.1217481789803476E-3</v>
      </c>
      <c r="AT15" s="25">
        <f t="shared" si="14"/>
        <v>5.297233666862894E-3</v>
      </c>
      <c r="AU15" s="25">
        <f t="shared" si="15"/>
        <v>1.0578718108276397E-2</v>
      </c>
      <c r="AV15" s="25">
        <f t="shared" si="16"/>
        <v>6.5281899109791951E-3</v>
      </c>
      <c r="AW15" s="25">
        <f t="shared" si="17"/>
        <v>6.0790273556231003E-3</v>
      </c>
      <c r="AX15" s="25">
        <f t="shared" si="18"/>
        <v>9.1352009744214372E-3</v>
      </c>
      <c r="AY15" s="25">
        <f t="shared" si="19"/>
        <v>4.3451272501552896E-3</v>
      </c>
      <c r="AZ15" s="25">
        <f t="shared" si="20"/>
        <v>4.6674445740955833E-3</v>
      </c>
      <c r="BA15" s="25">
        <f t="shared" si="21"/>
        <v>2.5559105431310269E-3</v>
      </c>
      <c r="BB15" s="25">
        <f t="shared" si="22"/>
        <v>5.5831265508685217E-3</v>
      </c>
      <c r="BC15" s="25">
        <f t="shared" si="23"/>
        <v>4.2501517911355015E-3</v>
      </c>
      <c r="BD15" s="25">
        <f t="shared" si="24"/>
        <v>8.5889570552147593E-3</v>
      </c>
      <c r="BE15" s="25">
        <f t="shared" si="25"/>
        <v>4.9170251997542186E-3</v>
      </c>
      <c r="BF15" s="25">
        <f t="shared" si="26"/>
        <v>2.4140012070006378E-3</v>
      </c>
    </row>
    <row r="16" spans="1:58">
      <c r="A16" t="s">
        <v>34</v>
      </c>
      <c r="B16">
        <v>2022</v>
      </c>
      <c r="C16" t="s">
        <v>36</v>
      </c>
      <c r="D16">
        <v>151.30000000000001</v>
      </c>
      <c r="E16">
        <v>210.7</v>
      </c>
      <c r="F16">
        <v>167.8</v>
      </c>
      <c r="G16">
        <v>162.19999999999999</v>
      </c>
      <c r="H16">
        <v>194.6</v>
      </c>
      <c r="I16">
        <v>157.6</v>
      </c>
      <c r="J16">
        <v>166.9</v>
      </c>
      <c r="K16">
        <v>163.9</v>
      </c>
      <c r="L16">
        <v>118.8</v>
      </c>
      <c r="M16">
        <v>177.4</v>
      </c>
      <c r="N16">
        <v>165.3</v>
      </c>
      <c r="O16">
        <v>179.3</v>
      </c>
      <c r="P16">
        <v>168.4</v>
      </c>
      <c r="Q16">
        <v>193.7</v>
      </c>
      <c r="R16">
        <v>172.1</v>
      </c>
      <c r="S16">
        <v>164.6</v>
      </c>
      <c r="T16">
        <v>171.1</v>
      </c>
      <c r="U16">
        <v>165.3</v>
      </c>
      <c r="V16">
        <v>167.2</v>
      </c>
      <c r="W16">
        <v>162.80000000000001</v>
      </c>
      <c r="X16">
        <v>173</v>
      </c>
      <c r="Y16">
        <v>157.9</v>
      </c>
      <c r="Z16">
        <v>163.30000000000001</v>
      </c>
      <c r="AA16">
        <v>166</v>
      </c>
      <c r="AB16">
        <v>167.2</v>
      </c>
      <c r="AC16">
        <v>164.6</v>
      </c>
      <c r="AD16">
        <v>167.7</v>
      </c>
      <c r="AF16" s="25">
        <f t="shared" si="0"/>
        <v>8.6666666666667426E-3</v>
      </c>
      <c r="AG16" s="25">
        <f t="shared" si="1"/>
        <v>5.0348953140578238E-2</v>
      </c>
      <c r="AH16" s="25">
        <f t="shared" si="2"/>
        <v>-4.5506257110352673E-2</v>
      </c>
      <c r="AI16" s="25">
        <f t="shared" si="3"/>
        <v>9.3341630367143758E-3</v>
      </c>
      <c r="AJ16" s="25">
        <f t="shared" si="4"/>
        <v>5.2460789616008592E-2</v>
      </c>
      <c r="AK16" s="25">
        <f t="shared" si="5"/>
        <v>2.5374105400130163E-2</v>
      </c>
      <c r="AL16" s="25">
        <f t="shared" si="6"/>
        <v>-1.6499705362404145E-2</v>
      </c>
      <c r="AM16" s="25">
        <f t="shared" si="7"/>
        <v>1.2217470983507458E-3</v>
      </c>
      <c r="AN16" s="25">
        <f t="shared" si="8"/>
        <v>-8.4104289318762419E-4</v>
      </c>
      <c r="AO16" s="25">
        <f t="shared" si="9"/>
        <v>1.7785427423981606E-2</v>
      </c>
      <c r="AP16" s="25">
        <f t="shared" si="10"/>
        <v>3.6429872495447649E-3</v>
      </c>
      <c r="AQ16" s="25">
        <f t="shared" si="11"/>
        <v>7.3033707865169176E-3</v>
      </c>
      <c r="AR16" s="25">
        <f t="shared" si="12"/>
        <v>1.3237063778580128E-2</v>
      </c>
      <c r="AS16" s="25">
        <f t="shared" si="13"/>
        <v>4.6680497925310023E-3</v>
      </c>
      <c r="AT16" s="25">
        <f t="shared" si="14"/>
        <v>7.6112412177984949E-3</v>
      </c>
      <c r="AU16" s="25">
        <f t="shared" si="15"/>
        <v>1.354679802955658E-2</v>
      </c>
      <c r="AV16" s="25">
        <f t="shared" si="16"/>
        <v>8.8443396226415092E-3</v>
      </c>
      <c r="AW16" s="25">
        <f t="shared" si="17"/>
        <v>-1.2084592145014418E-3</v>
      </c>
      <c r="AX16" s="25">
        <f t="shared" si="18"/>
        <v>9.0525045262522634E-3</v>
      </c>
      <c r="AY16" s="25">
        <f t="shared" si="19"/>
        <v>6.180469715698393E-3</v>
      </c>
      <c r="AZ16" s="25">
        <f t="shared" si="20"/>
        <v>4.6457607433217848E-3</v>
      </c>
      <c r="BA16" s="25">
        <f t="shared" si="21"/>
        <v>6.3734862970044612E-3</v>
      </c>
      <c r="BB16" s="25">
        <f t="shared" si="22"/>
        <v>7.4028377544726534E-3</v>
      </c>
      <c r="BC16" s="25">
        <f t="shared" si="23"/>
        <v>3.6275695284159267E-3</v>
      </c>
      <c r="BD16" s="25">
        <f t="shared" si="24"/>
        <v>1.7031630170316198E-2</v>
      </c>
      <c r="BE16" s="25">
        <f t="shared" si="25"/>
        <v>6.7278287461773351E-3</v>
      </c>
      <c r="BF16" s="25">
        <f t="shared" si="26"/>
        <v>9.6327513546056245E-3</v>
      </c>
    </row>
    <row r="17" spans="1:58">
      <c r="A17" t="s">
        <v>34</v>
      </c>
      <c r="B17">
        <v>2022</v>
      </c>
      <c r="C17" t="s">
        <v>37</v>
      </c>
      <c r="D17">
        <v>152.9</v>
      </c>
      <c r="E17">
        <v>211.8</v>
      </c>
      <c r="F17">
        <v>164.5</v>
      </c>
      <c r="G17">
        <v>163.9</v>
      </c>
      <c r="H17">
        <v>199.5</v>
      </c>
      <c r="I17">
        <v>172.6</v>
      </c>
      <c r="J17">
        <v>166.2</v>
      </c>
      <c r="K17">
        <v>164.7</v>
      </c>
      <c r="L17">
        <v>119</v>
      </c>
      <c r="M17">
        <v>181.3</v>
      </c>
      <c r="N17">
        <v>166.2</v>
      </c>
      <c r="O17">
        <v>180.9</v>
      </c>
      <c r="P17">
        <v>170.8</v>
      </c>
      <c r="Q17">
        <v>193.9</v>
      </c>
      <c r="R17">
        <v>173.9</v>
      </c>
      <c r="S17">
        <v>166.5</v>
      </c>
      <c r="T17">
        <v>172.8</v>
      </c>
      <c r="U17">
        <v>167</v>
      </c>
      <c r="V17">
        <v>172.2</v>
      </c>
      <c r="W17">
        <v>164</v>
      </c>
      <c r="X17">
        <v>174</v>
      </c>
      <c r="Y17">
        <v>162.6</v>
      </c>
      <c r="Z17">
        <v>164.4</v>
      </c>
      <c r="AA17">
        <v>166.9</v>
      </c>
      <c r="AB17">
        <v>168.8</v>
      </c>
      <c r="AC17">
        <v>166.8</v>
      </c>
      <c r="AD17">
        <v>170.1</v>
      </c>
      <c r="AF17" s="25">
        <f t="shared" si="0"/>
        <v>1.0575016523463279E-2</v>
      </c>
      <c r="AG17" s="25">
        <f t="shared" si="1"/>
        <v>5.2206929283342323E-3</v>
      </c>
      <c r="AH17" s="25">
        <f t="shared" si="2"/>
        <v>-1.9666269368295658E-2</v>
      </c>
      <c r="AI17" s="25">
        <f t="shared" si="3"/>
        <v>1.0480887792848441E-2</v>
      </c>
      <c r="AJ17" s="25">
        <f t="shared" si="4"/>
        <v>2.5179856115107944E-2</v>
      </c>
      <c r="AK17" s="25">
        <f t="shared" si="5"/>
        <v>9.5177664974619297E-2</v>
      </c>
      <c r="AL17" s="25">
        <f t="shared" si="6"/>
        <v>-4.1941282204914143E-3</v>
      </c>
      <c r="AM17" s="25">
        <f t="shared" si="7"/>
        <v>4.8810250152530989E-3</v>
      </c>
      <c r="AN17" s="25">
        <f t="shared" si="8"/>
        <v>1.6835016835017075E-3</v>
      </c>
      <c r="AO17" s="25">
        <f t="shared" si="9"/>
        <v>2.1984216459977484E-2</v>
      </c>
      <c r="AP17" s="25">
        <f t="shared" si="10"/>
        <v>5.4446460980034916E-3</v>
      </c>
      <c r="AQ17" s="25">
        <f t="shared" si="11"/>
        <v>8.9235917456776028E-3</v>
      </c>
      <c r="AR17" s="25">
        <f t="shared" si="12"/>
        <v>1.4251781472684119E-2</v>
      </c>
      <c r="AS17" s="25">
        <f t="shared" si="13"/>
        <v>1.0325245224574965E-3</v>
      </c>
      <c r="AT17" s="25">
        <f t="shared" si="14"/>
        <v>1.0459035444509072E-2</v>
      </c>
      <c r="AU17" s="25">
        <f t="shared" si="15"/>
        <v>1.1543134872418018E-2</v>
      </c>
      <c r="AV17" s="25">
        <f t="shared" si="16"/>
        <v>9.9357101110462715E-3</v>
      </c>
      <c r="AW17" s="25">
        <f t="shared" si="17"/>
        <v>1.0284331518451231E-2</v>
      </c>
      <c r="AX17" s="25">
        <f t="shared" si="18"/>
        <v>2.9904306220095697E-2</v>
      </c>
      <c r="AY17" s="25">
        <f t="shared" si="19"/>
        <v>7.371007371007301E-3</v>
      </c>
      <c r="AZ17" s="25">
        <f t="shared" si="20"/>
        <v>5.7803468208092483E-3</v>
      </c>
      <c r="BA17" s="25">
        <f t="shared" si="21"/>
        <v>2.9765674477517344E-2</v>
      </c>
      <c r="BB17" s="25">
        <f t="shared" si="22"/>
        <v>6.7360685854255618E-3</v>
      </c>
      <c r="BC17" s="25">
        <f t="shared" si="23"/>
        <v>5.4216867469879864E-3</v>
      </c>
      <c r="BD17" s="25">
        <f t="shared" si="24"/>
        <v>9.5693779904307587E-3</v>
      </c>
      <c r="BE17" s="25">
        <f t="shared" si="25"/>
        <v>1.3365735115431453E-2</v>
      </c>
      <c r="BF17" s="25">
        <f t="shared" si="26"/>
        <v>1.4311270125223648E-2</v>
      </c>
    </row>
    <row r="18" spans="1:58">
      <c r="A18" t="s">
        <v>34</v>
      </c>
      <c r="B18">
        <v>2022</v>
      </c>
      <c r="C18" t="s">
        <v>38</v>
      </c>
      <c r="D18">
        <v>154.1</v>
      </c>
      <c r="E18">
        <v>217</v>
      </c>
      <c r="F18">
        <v>162.4</v>
      </c>
      <c r="G18">
        <v>164.9</v>
      </c>
      <c r="H18">
        <v>202.4</v>
      </c>
      <c r="I18">
        <v>171</v>
      </c>
      <c r="J18">
        <v>174.9</v>
      </c>
      <c r="K18">
        <v>164.7</v>
      </c>
      <c r="L18">
        <v>119.7</v>
      </c>
      <c r="M18">
        <v>184.9</v>
      </c>
      <c r="N18">
        <v>167.1</v>
      </c>
      <c r="O18">
        <v>182.5</v>
      </c>
      <c r="P18">
        <v>173.3</v>
      </c>
      <c r="Q18">
        <v>194.1</v>
      </c>
      <c r="R18">
        <v>175.6</v>
      </c>
      <c r="S18">
        <v>168.4</v>
      </c>
      <c r="T18">
        <v>174.6</v>
      </c>
      <c r="U18">
        <v>167.5</v>
      </c>
      <c r="V18">
        <v>174.6</v>
      </c>
      <c r="W18">
        <v>165.2</v>
      </c>
      <c r="X18">
        <v>174.8</v>
      </c>
      <c r="Y18">
        <v>163</v>
      </c>
      <c r="Z18">
        <v>165.1</v>
      </c>
      <c r="AA18">
        <v>167.9</v>
      </c>
      <c r="AB18">
        <v>168.4</v>
      </c>
      <c r="AC18">
        <v>167.5</v>
      </c>
      <c r="AD18">
        <v>171.7</v>
      </c>
      <c r="AF18" s="25">
        <f t="shared" si="0"/>
        <v>7.848266841072522E-3</v>
      </c>
      <c r="AG18" s="25">
        <f t="shared" si="1"/>
        <v>2.4551463644948011E-2</v>
      </c>
      <c r="AH18" s="25">
        <f t="shared" si="2"/>
        <v>-1.2765957446808475E-2</v>
      </c>
      <c r="AI18" s="25">
        <f t="shared" si="3"/>
        <v>6.1012812690665035E-3</v>
      </c>
      <c r="AJ18" s="25">
        <f t="shared" si="4"/>
        <v>1.4536340852130354E-2</v>
      </c>
      <c r="AK18" s="25">
        <f t="shared" si="5"/>
        <v>-9.2699884125144513E-3</v>
      </c>
      <c r="AL18" s="25">
        <f t="shared" si="6"/>
        <v>5.2346570397112019E-2</v>
      </c>
      <c r="AM18" s="25">
        <f t="shared" si="7"/>
        <v>0</v>
      </c>
      <c r="AN18" s="25">
        <f t="shared" si="8"/>
        <v>5.8823529411764948E-3</v>
      </c>
      <c r="AO18" s="25">
        <f t="shared" si="9"/>
        <v>1.9856591285162681E-2</v>
      </c>
      <c r="AP18" s="25">
        <f t="shared" si="10"/>
        <v>5.4151624548736807E-3</v>
      </c>
      <c r="AQ18" s="25">
        <f t="shared" si="11"/>
        <v>8.8446655610834399E-3</v>
      </c>
      <c r="AR18" s="25">
        <f t="shared" si="12"/>
        <v>1.4637002341920374E-2</v>
      </c>
      <c r="AS18" s="25">
        <f t="shared" si="13"/>
        <v>1.0314595152139691E-3</v>
      </c>
      <c r="AT18" s="25">
        <f t="shared" si="14"/>
        <v>9.7757331799884339E-3</v>
      </c>
      <c r="AU18" s="25">
        <f t="shared" si="15"/>
        <v>1.1411411411411446E-2</v>
      </c>
      <c r="AV18" s="25">
        <f t="shared" si="16"/>
        <v>1.0416666666666567E-2</v>
      </c>
      <c r="AW18" s="25">
        <f t="shared" si="17"/>
        <v>2.9940119760479044E-3</v>
      </c>
      <c r="AX18" s="25">
        <f t="shared" si="18"/>
        <v>1.3937282229965191E-2</v>
      </c>
      <c r="AY18" s="25">
        <f t="shared" si="19"/>
        <v>7.3170731707316384E-3</v>
      </c>
      <c r="AZ18" s="25">
        <f t="shared" si="20"/>
        <v>4.5977011494253523E-3</v>
      </c>
      <c r="BA18" s="25">
        <f t="shared" si="21"/>
        <v>2.4600246002460377E-3</v>
      </c>
      <c r="BB18" s="25">
        <f t="shared" si="22"/>
        <v>4.257907542579006E-3</v>
      </c>
      <c r="BC18" s="25">
        <f t="shared" si="23"/>
        <v>5.9916117435590173E-3</v>
      </c>
      <c r="BD18" s="25">
        <f t="shared" si="24"/>
        <v>-2.3696682464455312E-3</v>
      </c>
      <c r="BE18" s="25">
        <f t="shared" si="25"/>
        <v>4.1966426858512504E-3</v>
      </c>
      <c r="BF18" s="25">
        <f t="shared" si="26"/>
        <v>9.4062316284538178E-3</v>
      </c>
    </row>
    <row r="19" spans="1:58">
      <c r="A19" t="s">
        <v>34</v>
      </c>
      <c r="B19">
        <v>2022</v>
      </c>
      <c r="C19" t="s">
        <v>39</v>
      </c>
      <c r="D19">
        <v>155</v>
      </c>
      <c r="E19">
        <v>219.4</v>
      </c>
      <c r="F19">
        <v>170.8</v>
      </c>
      <c r="G19">
        <v>165.8</v>
      </c>
      <c r="H19">
        <v>200.9</v>
      </c>
      <c r="I19">
        <v>169.7</v>
      </c>
      <c r="J19">
        <v>182.3</v>
      </c>
      <c r="K19">
        <v>164.3</v>
      </c>
      <c r="L19">
        <v>119.9</v>
      </c>
      <c r="M19">
        <v>187.1</v>
      </c>
      <c r="N19">
        <v>167.9</v>
      </c>
      <c r="O19">
        <v>183.9</v>
      </c>
      <c r="P19">
        <v>174.9</v>
      </c>
      <c r="Q19">
        <v>194.3</v>
      </c>
      <c r="R19">
        <v>177.1</v>
      </c>
      <c r="S19">
        <v>169.9</v>
      </c>
      <c r="T19">
        <v>176</v>
      </c>
      <c r="U19">
        <v>166.8</v>
      </c>
      <c r="V19">
        <v>176</v>
      </c>
      <c r="W19">
        <v>166.4</v>
      </c>
      <c r="X19">
        <v>175.4</v>
      </c>
      <c r="Y19">
        <v>161.1</v>
      </c>
      <c r="Z19">
        <v>165.8</v>
      </c>
      <c r="AA19">
        <v>169</v>
      </c>
      <c r="AB19">
        <v>169.4</v>
      </c>
      <c r="AC19">
        <v>167.5</v>
      </c>
      <c r="AD19">
        <v>172.6</v>
      </c>
      <c r="AF19" s="25">
        <f t="shared" si="0"/>
        <v>5.8403634003893947E-3</v>
      </c>
      <c r="AG19" s="25">
        <f t="shared" si="1"/>
        <v>1.1059907834101408E-2</v>
      </c>
      <c r="AH19" s="25">
        <f t="shared" si="2"/>
        <v>5.1724137931034517E-2</v>
      </c>
      <c r="AI19" s="25">
        <f t="shared" si="3"/>
        <v>5.4578532443905741E-3</v>
      </c>
      <c r="AJ19" s="25">
        <f t="shared" si="4"/>
        <v>-7.411067193675889E-3</v>
      </c>
      <c r="AK19" s="25">
        <f t="shared" si="5"/>
        <v>-7.6023391812866164E-3</v>
      </c>
      <c r="AL19" s="25">
        <f t="shared" si="6"/>
        <v>4.230989136649517E-2</v>
      </c>
      <c r="AM19" s="25">
        <f t="shared" si="7"/>
        <v>-2.4286581663629466E-3</v>
      </c>
      <c r="AN19" s="25">
        <f t="shared" si="8"/>
        <v>1.6708437761069578E-3</v>
      </c>
      <c r="AO19" s="25">
        <f t="shared" si="9"/>
        <v>1.1898323418063756E-2</v>
      </c>
      <c r="AP19" s="25">
        <f t="shared" si="10"/>
        <v>4.7875523638540481E-3</v>
      </c>
      <c r="AQ19" s="25">
        <f t="shared" si="11"/>
        <v>7.6712328767123599E-3</v>
      </c>
      <c r="AR19" s="25">
        <f t="shared" si="12"/>
        <v>9.2325447201384546E-3</v>
      </c>
      <c r="AS19" s="25">
        <f t="shared" si="13"/>
        <v>1.0303967027306391E-3</v>
      </c>
      <c r="AT19" s="25">
        <f t="shared" si="14"/>
        <v>8.5421412300683373E-3</v>
      </c>
      <c r="AU19" s="25">
        <f t="shared" si="15"/>
        <v>8.9073634204275536E-3</v>
      </c>
      <c r="AV19" s="25">
        <f t="shared" si="16"/>
        <v>8.0183276059565042E-3</v>
      </c>
      <c r="AW19" s="25">
        <f t="shared" si="17"/>
        <v>-4.1791044776118723E-3</v>
      </c>
      <c r="AX19" s="25">
        <f t="shared" si="18"/>
        <v>8.0183276059565042E-3</v>
      </c>
      <c r="AY19" s="25">
        <f t="shared" si="19"/>
        <v>7.2639225181599099E-3</v>
      </c>
      <c r="AZ19" s="25">
        <f t="shared" si="20"/>
        <v>3.4324942791761686E-3</v>
      </c>
      <c r="BA19" s="25">
        <f t="shared" si="21"/>
        <v>-1.1656441717791446E-2</v>
      </c>
      <c r="BB19" s="25">
        <f t="shared" si="22"/>
        <v>4.2398546335555244E-3</v>
      </c>
      <c r="BC19" s="25">
        <f t="shared" si="23"/>
        <v>6.5515187611673272E-3</v>
      </c>
      <c r="BD19" s="25">
        <f t="shared" si="24"/>
        <v>5.9382422802850355E-3</v>
      </c>
      <c r="BE19" s="25">
        <f t="shared" si="25"/>
        <v>0</v>
      </c>
      <c r="BF19" s="25">
        <f t="shared" si="26"/>
        <v>5.2417006406523343E-3</v>
      </c>
    </row>
    <row r="20" spans="1:58">
      <c r="A20" t="s">
        <v>34</v>
      </c>
      <c r="B20">
        <v>2022</v>
      </c>
      <c r="C20" t="s">
        <v>40</v>
      </c>
      <c r="D20">
        <v>156.5</v>
      </c>
      <c r="E20">
        <v>213</v>
      </c>
      <c r="F20">
        <v>175.2</v>
      </c>
      <c r="G20">
        <v>166.6</v>
      </c>
      <c r="H20">
        <v>195.8</v>
      </c>
      <c r="I20">
        <v>174.2</v>
      </c>
      <c r="J20">
        <v>182.1</v>
      </c>
      <c r="K20">
        <v>164.3</v>
      </c>
      <c r="L20">
        <v>120</v>
      </c>
      <c r="M20">
        <v>190</v>
      </c>
      <c r="N20">
        <v>168.4</v>
      </c>
      <c r="O20">
        <v>185.2</v>
      </c>
      <c r="P20">
        <v>175</v>
      </c>
      <c r="Q20">
        <v>194.6</v>
      </c>
      <c r="R20">
        <v>178.3</v>
      </c>
      <c r="S20">
        <v>171.3</v>
      </c>
      <c r="T20">
        <v>177.3</v>
      </c>
      <c r="U20">
        <v>167.8</v>
      </c>
      <c r="V20">
        <v>179.6</v>
      </c>
      <c r="W20">
        <v>167.4</v>
      </c>
      <c r="X20">
        <v>176.1</v>
      </c>
      <c r="Y20">
        <v>161.6</v>
      </c>
      <c r="Z20">
        <v>166.3</v>
      </c>
      <c r="AA20">
        <v>171.4</v>
      </c>
      <c r="AB20">
        <v>169.7</v>
      </c>
      <c r="AC20">
        <v>168.4</v>
      </c>
      <c r="AD20">
        <v>173.4</v>
      </c>
      <c r="AF20" s="25">
        <f t="shared" si="0"/>
        <v>9.6774193548387101E-3</v>
      </c>
      <c r="AG20" s="25">
        <f t="shared" si="1"/>
        <v>-2.9170464904284436E-2</v>
      </c>
      <c r="AH20" s="25">
        <f t="shared" si="2"/>
        <v>2.5761124121779725E-2</v>
      </c>
      <c r="AI20" s="25">
        <f t="shared" si="3"/>
        <v>4.8250904704462173E-3</v>
      </c>
      <c r="AJ20" s="25">
        <f t="shared" si="4"/>
        <v>-2.5385764061722219E-2</v>
      </c>
      <c r="AK20" s="25">
        <f t="shared" si="5"/>
        <v>2.6517383618149679E-2</v>
      </c>
      <c r="AL20" s="25">
        <f t="shared" si="6"/>
        <v>-1.0970927043336097E-3</v>
      </c>
      <c r="AM20" s="25">
        <f t="shared" si="7"/>
        <v>0</v>
      </c>
      <c r="AN20" s="25">
        <f t="shared" si="8"/>
        <v>8.3402835696408937E-4</v>
      </c>
      <c r="AO20" s="25">
        <f t="shared" si="9"/>
        <v>1.5499732763228252E-2</v>
      </c>
      <c r="AP20" s="25">
        <f t="shared" si="10"/>
        <v>2.9779630732578916E-3</v>
      </c>
      <c r="AQ20" s="25">
        <f t="shared" si="11"/>
        <v>7.0690592713430287E-3</v>
      </c>
      <c r="AR20" s="25">
        <f t="shared" si="12"/>
        <v>5.7175528873638828E-4</v>
      </c>
      <c r="AS20" s="25">
        <f t="shared" si="13"/>
        <v>1.5440041173442251E-3</v>
      </c>
      <c r="AT20" s="25">
        <f t="shared" si="14"/>
        <v>6.7758328627894812E-3</v>
      </c>
      <c r="AU20" s="25">
        <f t="shared" si="15"/>
        <v>8.2401412595644822E-3</v>
      </c>
      <c r="AV20" s="25">
        <f t="shared" si="16"/>
        <v>7.3863636363637013E-3</v>
      </c>
      <c r="AW20" s="25">
        <f t="shared" si="17"/>
        <v>5.9952038369304557E-3</v>
      </c>
      <c r="AX20" s="25">
        <f t="shared" si="18"/>
        <v>2.0454545454545423E-2</v>
      </c>
      <c r="AY20" s="25">
        <f t="shared" si="19"/>
        <v>6.0096153846153841E-3</v>
      </c>
      <c r="AZ20" s="25">
        <f t="shared" si="20"/>
        <v>3.9908779931584299E-3</v>
      </c>
      <c r="BA20" s="25">
        <f t="shared" si="21"/>
        <v>3.1036623215394167E-3</v>
      </c>
      <c r="BB20" s="25">
        <f t="shared" si="22"/>
        <v>3.0156815440289505E-3</v>
      </c>
      <c r="BC20" s="25">
        <f t="shared" si="23"/>
        <v>1.4201183431952697E-2</v>
      </c>
      <c r="BD20" s="25">
        <f t="shared" si="24"/>
        <v>1.7709563164107611E-3</v>
      </c>
      <c r="BE20" s="25">
        <f t="shared" si="25"/>
        <v>5.3731343283582433E-3</v>
      </c>
      <c r="BF20" s="25">
        <f t="shared" si="26"/>
        <v>4.634994206257308E-3</v>
      </c>
    </row>
    <row r="21" spans="1:58">
      <c r="A21" t="s">
        <v>34</v>
      </c>
      <c r="B21">
        <v>2022</v>
      </c>
      <c r="C21" t="s">
        <v>41</v>
      </c>
      <c r="D21">
        <v>160.30000000000001</v>
      </c>
      <c r="E21">
        <v>206.5</v>
      </c>
      <c r="F21">
        <v>169.2</v>
      </c>
      <c r="G21">
        <v>168.1</v>
      </c>
      <c r="H21">
        <v>192.4</v>
      </c>
      <c r="I21">
        <v>172.9</v>
      </c>
      <c r="J21">
        <v>186.7</v>
      </c>
      <c r="K21">
        <v>167.2</v>
      </c>
      <c r="L21">
        <v>120.9</v>
      </c>
      <c r="M21">
        <v>193.6</v>
      </c>
      <c r="N21">
        <v>168.8</v>
      </c>
      <c r="O21">
        <v>186.3</v>
      </c>
      <c r="P21">
        <v>176.3</v>
      </c>
      <c r="Q21">
        <v>195</v>
      </c>
      <c r="R21">
        <v>179.5</v>
      </c>
      <c r="S21">
        <v>172.7</v>
      </c>
      <c r="T21">
        <v>178.5</v>
      </c>
      <c r="U21">
        <v>169</v>
      </c>
      <c r="V21">
        <v>178.8</v>
      </c>
      <c r="W21">
        <v>168.5</v>
      </c>
      <c r="X21">
        <v>176.8</v>
      </c>
      <c r="Y21">
        <v>161.9</v>
      </c>
      <c r="Z21">
        <v>166.9</v>
      </c>
      <c r="AA21">
        <v>172.3</v>
      </c>
      <c r="AB21">
        <v>171.2</v>
      </c>
      <c r="AC21">
        <v>169.1</v>
      </c>
      <c r="AD21">
        <v>174.3</v>
      </c>
      <c r="AF21" s="25">
        <f t="shared" si="0"/>
        <v>2.4281150159744483E-2</v>
      </c>
      <c r="AG21" s="25">
        <f t="shared" si="1"/>
        <v>-3.0516431924882629E-2</v>
      </c>
      <c r="AH21" s="25">
        <f t="shared" si="2"/>
        <v>-3.4246575342465758E-2</v>
      </c>
      <c r="AI21" s="25">
        <f t="shared" si="3"/>
        <v>9.00360144057623E-3</v>
      </c>
      <c r="AJ21" s="25">
        <f t="shared" si="4"/>
        <v>-1.7364657814096043E-2</v>
      </c>
      <c r="AK21" s="25">
        <f t="shared" si="5"/>
        <v>-7.4626865671640818E-3</v>
      </c>
      <c r="AL21" s="25">
        <f t="shared" si="6"/>
        <v>2.5260845689181737E-2</v>
      </c>
      <c r="AM21" s="25">
        <f t="shared" si="7"/>
        <v>1.7650639074862917E-2</v>
      </c>
      <c r="AN21" s="25">
        <f t="shared" si="8"/>
        <v>7.5000000000000474E-3</v>
      </c>
      <c r="AO21" s="25">
        <f t="shared" si="9"/>
        <v>1.8947368421052602E-2</v>
      </c>
      <c r="AP21" s="25">
        <f t="shared" si="10"/>
        <v>2.3752969121140478E-3</v>
      </c>
      <c r="AQ21" s="25">
        <f t="shared" si="11"/>
        <v>5.9395248380130824E-3</v>
      </c>
      <c r="AR21" s="25">
        <f t="shared" si="12"/>
        <v>7.4285714285714935E-3</v>
      </c>
      <c r="AS21" s="25">
        <f t="shared" si="13"/>
        <v>2.0554984583761853E-3</v>
      </c>
      <c r="AT21" s="25">
        <f t="shared" si="14"/>
        <v>6.7302299495232108E-3</v>
      </c>
      <c r="AU21" s="25">
        <f t="shared" si="15"/>
        <v>8.1727962638644316E-3</v>
      </c>
      <c r="AV21" s="25">
        <f t="shared" si="16"/>
        <v>6.7681895093061962E-3</v>
      </c>
      <c r="AW21" s="25">
        <f t="shared" si="17"/>
        <v>7.1513706793801465E-3</v>
      </c>
      <c r="AX21" s="25">
        <f t="shared" si="18"/>
        <v>-4.4543429844097048E-3</v>
      </c>
      <c r="AY21" s="25">
        <f t="shared" si="19"/>
        <v>6.571087216248472E-3</v>
      </c>
      <c r="AZ21" s="25">
        <f t="shared" si="20"/>
        <v>3.9750141964793699E-3</v>
      </c>
      <c r="BA21" s="25">
        <f t="shared" si="21"/>
        <v>1.8564356435644268E-3</v>
      </c>
      <c r="BB21" s="25">
        <f t="shared" si="22"/>
        <v>3.6079374624172836E-3</v>
      </c>
      <c r="BC21" s="25">
        <f t="shared" si="23"/>
        <v>5.2508751458576761E-3</v>
      </c>
      <c r="BD21" s="25">
        <f t="shared" si="24"/>
        <v>8.8391278727165592E-3</v>
      </c>
      <c r="BE21" s="25">
        <f t="shared" si="25"/>
        <v>4.1567695961994573E-3</v>
      </c>
      <c r="BF21" s="25">
        <f t="shared" si="26"/>
        <v>5.1903114186851538E-3</v>
      </c>
    </row>
    <row r="22" spans="1:58">
      <c r="A22" t="s">
        <v>34</v>
      </c>
      <c r="B22">
        <v>2022</v>
      </c>
      <c r="C22" t="s">
        <v>42</v>
      </c>
      <c r="D22">
        <v>163.5</v>
      </c>
      <c r="E22">
        <v>209.2</v>
      </c>
      <c r="F22">
        <v>169.7</v>
      </c>
      <c r="G22">
        <v>169.7</v>
      </c>
      <c r="H22">
        <v>188.7</v>
      </c>
      <c r="I22">
        <v>165.7</v>
      </c>
      <c r="J22">
        <v>191.8</v>
      </c>
      <c r="K22">
        <v>169.1</v>
      </c>
      <c r="L22">
        <v>121.6</v>
      </c>
      <c r="M22">
        <v>197.3</v>
      </c>
      <c r="N22">
        <v>169.4</v>
      </c>
      <c r="O22">
        <v>187.4</v>
      </c>
      <c r="P22">
        <v>177.8</v>
      </c>
      <c r="Q22">
        <v>195.9</v>
      </c>
      <c r="R22">
        <v>180.9</v>
      </c>
      <c r="S22">
        <v>174.3</v>
      </c>
      <c r="T22">
        <v>179.9</v>
      </c>
      <c r="U22">
        <v>169.5</v>
      </c>
      <c r="V22">
        <v>179.5</v>
      </c>
      <c r="W22">
        <v>169.5</v>
      </c>
      <c r="X22">
        <v>177.8</v>
      </c>
      <c r="Y22">
        <v>162.30000000000001</v>
      </c>
      <c r="Z22">
        <v>167.6</v>
      </c>
      <c r="AA22">
        <v>173.1</v>
      </c>
      <c r="AB22">
        <v>170.9</v>
      </c>
      <c r="AC22">
        <v>169.7</v>
      </c>
      <c r="AD22">
        <v>175.3</v>
      </c>
      <c r="AF22" s="25">
        <f t="shared" si="0"/>
        <v>1.9962570180910719E-2</v>
      </c>
      <c r="AG22" s="25">
        <f t="shared" si="1"/>
        <v>1.3075060532687597E-2</v>
      </c>
      <c r="AH22" s="25">
        <f t="shared" si="2"/>
        <v>2.9550827423167852E-3</v>
      </c>
      <c r="AI22" s="25">
        <f t="shared" si="3"/>
        <v>9.5181439619273899E-3</v>
      </c>
      <c r="AJ22" s="25">
        <f t="shared" si="4"/>
        <v>-1.9230769230769319E-2</v>
      </c>
      <c r="AK22" s="25">
        <f t="shared" si="5"/>
        <v>-4.1642567958357531E-2</v>
      </c>
      <c r="AL22" s="25">
        <f t="shared" si="6"/>
        <v>2.7316550615961558E-2</v>
      </c>
      <c r="AM22" s="25">
        <f t="shared" si="7"/>
        <v>1.1363636363636399E-2</v>
      </c>
      <c r="AN22" s="25">
        <f t="shared" si="8"/>
        <v>5.7899090157153728E-3</v>
      </c>
      <c r="AO22" s="25">
        <f t="shared" si="9"/>
        <v>1.9111570247933973E-2</v>
      </c>
      <c r="AP22" s="25">
        <f t="shared" si="10"/>
        <v>3.5545023696682125E-3</v>
      </c>
      <c r="AQ22" s="25">
        <f t="shared" si="11"/>
        <v>5.9044551798174676E-3</v>
      </c>
      <c r="AR22" s="25">
        <f t="shared" si="12"/>
        <v>8.5082246171298923E-3</v>
      </c>
      <c r="AS22" s="25">
        <f t="shared" si="13"/>
        <v>4.6153846153846444E-3</v>
      </c>
      <c r="AT22" s="25">
        <f t="shared" si="14"/>
        <v>7.7994428969359649E-3</v>
      </c>
      <c r="AU22" s="25">
        <f t="shared" si="15"/>
        <v>9.2646207295890154E-3</v>
      </c>
      <c r="AV22" s="25">
        <f t="shared" si="16"/>
        <v>7.8431372549019919E-3</v>
      </c>
      <c r="AW22" s="25">
        <f t="shared" si="17"/>
        <v>2.9585798816568047E-3</v>
      </c>
      <c r="AX22" s="25">
        <f t="shared" si="18"/>
        <v>3.9149888143176093E-3</v>
      </c>
      <c r="AY22" s="25">
        <f t="shared" si="19"/>
        <v>5.9347181008902079E-3</v>
      </c>
      <c r="AZ22" s="25">
        <f t="shared" si="20"/>
        <v>5.6561085972850677E-3</v>
      </c>
      <c r="BA22" s="25">
        <f t="shared" si="21"/>
        <v>2.470660901791264E-3</v>
      </c>
      <c r="BB22" s="25">
        <f t="shared" si="22"/>
        <v>4.1941282204912443E-3</v>
      </c>
      <c r="BC22" s="25">
        <f t="shared" si="23"/>
        <v>4.6430644225187636E-3</v>
      </c>
      <c r="BD22" s="25">
        <f t="shared" si="24"/>
        <v>-1.7523364485980313E-3</v>
      </c>
      <c r="BE22" s="25">
        <f t="shared" si="25"/>
        <v>3.548196333530422E-3</v>
      </c>
      <c r="BF22" s="25">
        <f t="shared" si="26"/>
        <v>5.737234652897303E-3</v>
      </c>
    </row>
    <row r="23" spans="1:58">
      <c r="A23" t="s">
        <v>34</v>
      </c>
      <c r="B23">
        <v>2022</v>
      </c>
      <c r="C23" t="s">
        <v>43</v>
      </c>
      <c r="D23">
        <v>165.2</v>
      </c>
      <c r="E23">
        <v>210.9</v>
      </c>
      <c r="F23">
        <v>170.9</v>
      </c>
      <c r="G23">
        <v>170.9</v>
      </c>
      <c r="H23">
        <v>186.5</v>
      </c>
      <c r="I23">
        <v>163.80000000000001</v>
      </c>
      <c r="J23">
        <v>199.7</v>
      </c>
      <c r="K23">
        <v>169.8</v>
      </c>
      <c r="L23">
        <v>121.9</v>
      </c>
      <c r="M23">
        <v>199.9</v>
      </c>
      <c r="N23">
        <v>169.9</v>
      </c>
      <c r="O23">
        <v>188.3</v>
      </c>
      <c r="P23">
        <v>179.6</v>
      </c>
      <c r="Q23">
        <v>196.3</v>
      </c>
      <c r="R23">
        <v>181.9</v>
      </c>
      <c r="S23">
        <v>175.3</v>
      </c>
      <c r="T23">
        <v>181</v>
      </c>
      <c r="U23">
        <v>171.2</v>
      </c>
      <c r="V23">
        <v>180.5</v>
      </c>
      <c r="W23">
        <v>170.4</v>
      </c>
      <c r="X23">
        <v>178.7</v>
      </c>
      <c r="Y23">
        <v>162.9</v>
      </c>
      <c r="Z23">
        <v>168.2</v>
      </c>
      <c r="AA23">
        <v>173.4</v>
      </c>
      <c r="AB23">
        <v>172.1</v>
      </c>
      <c r="AC23">
        <v>170.5</v>
      </c>
      <c r="AD23">
        <v>176.7</v>
      </c>
      <c r="AF23" s="25">
        <f t="shared" si="0"/>
        <v>1.0397553516819502E-2</v>
      </c>
      <c r="AG23" s="25">
        <f t="shared" si="1"/>
        <v>8.1261950286807706E-3</v>
      </c>
      <c r="AH23" s="25">
        <f t="shared" si="2"/>
        <v>7.0713022981733478E-3</v>
      </c>
      <c r="AI23" s="25">
        <f t="shared" si="3"/>
        <v>7.0713022981733478E-3</v>
      </c>
      <c r="AJ23" s="25">
        <f t="shared" si="4"/>
        <v>-1.1658717541070422E-2</v>
      </c>
      <c r="AK23" s="25">
        <f t="shared" si="5"/>
        <v>-1.1466505733252729E-2</v>
      </c>
      <c r="AL23" s="25">
        <f t="shared" si="6"/>
        <v>4.118873826903012E-2</v>
      </c>
      <c r="AM23" s="25">
        <f t="shared" si="7"/>
        <v>4.1395623891189656E-3</v>
      </c>
      <c r="AN23" s="25">
        <f t="shared" si="8"/>
        <v>2.4671052631579883E-3</v>
      </c>
      <c r="AO23" s="25">
        <f t="shared" si="9"/>
        <v>1.3177901672579798E-2</v>
      </c>
      <c r="AP23" s="25">
        <f t="shared" si="10"/>
        <v>2.9515938606847697E-3</v>
      </c>
      <c r="AQ23" s="25">
        <f t="shared" si="11"/>
        <v>4.8025613660619302E-3</v>
      </c>
      <c r="AR23" s="25">
        <f t="shared" si="12"/>
        <v>1.0123734533183255E-2</v>
      </c>
      <c r="AS23" s="25">
        <f t="shared" si="13"/>
        <v>2.0418580908627142E-3</v>
      </c>
      <c r="AT23" s="25">
        <f t="shared" si="14"/>
        <v>5.5279159756771697E-3</v>
      </c>
      <c r="AU23" s="25">
        <f t="shared" si="15"/>
        <v>5.737234652897303E-3</v>
      </c>
      <c r="AV23" s="25">
        <f t="shared" si="16"/>
        <v>6.1145080600333197E-3</v>
      </c>
      <c r="AW23" s="25">
        <f t="shared" si="17"/>
        <v>1.0029498525073679E-2</v>
      </c>
      <c r="AX23" s="25">
        <f t="shared" si="18"/>
        <v>5.5710306406685237E-3</v>
      </c>
      <c r="AY23" s="25">
        <f t="shared" si="19"/>
        <v>5.30973451327437E-3</v>
      </c>
      <c r="AZ23" s="25">
        <f t="shared" si="20"/>
        <v>5.0618672665915477E-3</v>
      </c>
      <c r="BA23" s="25">
        <f t="shared" si="21"/>
        <v>3.6968576709796321E-3</v>
      </c>
      <c r="BB23" s="25">
        <f t="shared" si="22"/>
        <v>3.579952267303069E-3</v>
      </c>
      <c r="BC23" s="25">
        <f t="shared" si="23"/>
        <v>1.7331022530329948E-3</v>
      </c>
      <c r="BD23" s="25">
        <f t="shared" si="24"/>
        <v>7.021650087770559E-3</v>
      </c>
      <c r="BE23" s="25">
        <f t="shared" si="25"/>
        <v>4.7142015321155655E-3</v>
      </c>
      <c r="BF23" s="25">
        <f t="shared" si="26"/>
        <v>7.9863091842554308E-3</v>
      </c>
    </row>
    <row r="24" spans="1:58">
      <c r="A24" t="s">
        <v>34</v>
      </c>
      <c r="B24">
        <v>2022</v>
      </c>
      <c r="C24" t="s">
        <v>45</v>
      </c>
      <c r="D24">
        <v>167.4</v>
      </c>
      <c r="E24">
        <v>209.4</v>
      </c>
      <c r="F24">
        <v>181.4</v>
      </c>
      <c r="G24">
        <v>172.3</v>
      </c>
      <c r="H24">
        <v>188.9</v>
      </c>
      <c r="I24">
        <v>160.69999999999999</v>
      </c>
      <c r="J24">
        <v>183.1</v>
      </c>
      <c r="K24">
        <v>170.5</v>
      </c>
      <c r="L24">
        <v>122.1</v>
      </c>
      <c r="M24">
        <v>202.8</v>
      </c>
      <c r="N24">
        <v>170.4</v>
      </c>
      <c r="O24">
        <v>189.5</v>
      </c>
      <c r="P24">
        <v>178.3</v>
      </c>
      <c r="Q24">
        <v>196.9</v>
      </c>
      <c r="R24">
        <v>183.1</v>
      </c>
      <c r="S24">
        <v>176.2</v>
      </c>
      <c r="T24">
        <v>182.1</v>
      </c>
      <c r="U24">
        <v>171.8</v>
      </c>
      <c r="V24">
        <v>181.3</v>
      </c>
      <c r="W24">
        <v>171.4</v>
      </c>
      <c r="X24">
        <v>179.8</v>
      </c>
      <c r="Y24">
        <v>163</v>
      </c>
      <c r="Z24">
        <v>168.5</v>
      </c>
      <c r="AA24">
        <v>173.7</v>
      </c>
      <c r="AB24">
        <v>173.6</v>
      </c>
      <c r="AC24">
        <v>171.1</v>
      </c>
      <c r="AD24">
        <v>176.5</v>
      </c>
      <c r="AF24" s="25">
        <f t="shared" si="0"/>
        <v>1.3317191283293082E-2</v>
      </c>
      <c r="AG24" s="25">
        <f t="shared" si="1"/>
        <v>-7.1123755334281651E-3</v>
      </c>
      <c r="AH24" s="25">
        <f t="shared" si="2"/>
        <v>6.1439438267992974E-2</v>
      </c>
      <c r="AI24" s="25">
        <f t="shared" si="3"/>
        <v>8.1919251023990971E-3</v>
      </c>
      <c r="AJ24" s="25">
        <f t="shared" si="4"/>
        <v>1.286863270777483E-2</v>
      </c>
      <c r="AK24" s="25">
        <f t="shared" si="5"/>
        <v>-1.8925518925519063E-2</v>
      </c>
      <c r="AL24" s="25">
        <f t="shared" si="6"/>
        <v>-8.3124687030545791E-2</v>
      </c>
      <c r="AM24" s="25">
        <f t="shared" si="7"/>
        <v>4.1224970553591792E-3</v>
      </c>
      <c r="AN24" s="25">
        <f t="shared" si="8"/>
        <v>1.640689089417462E-3</v>
      </c>
      <c r="AO24" s="25">
        <f t="shared" si="9"/>
        <v>1.4507253626813434E-2</v>
      </c>
      <c r="AP24" s="25">
        <f t="shared" si="10"/>
        <v>2.942907592701589E-3</v>
      </c>
      <c r="AQ24" s="25">
        <f t="shared" si="11"/>
        <v>6.3728093467869812E-3</v>
      </c>
      <c r="AR24" s="25">
        <f t="shared" si="12"/>
        <v>-7.2383073496658295E-3</v>
      </c>
      <c r="AS24" s="25">
        <f t="shared" si="13"/>
        <v>3.0565461029036897E-3</v>
      </c>
      <c r="AT24" s="25">
        <f t="shared" si="14"/>
        <v>6.5970313358987825E-3</v>
      </c>
      <c r="AU24" s="25">
        <f t="shared" si="15"/>
        <v>5.1340559041641596E-3</v>
      </c>
      <c r="AV24" s="25">
        <f t="shared" si="16"/>
        <v>6.0773480662983112E-3</v>
      </c>
      <c r="AW24" s="25">
        <f t="shared" si="17"/>
        <v>3.5046728971963948E-3</v>
      </c>
      <c r="AX24" s="25">
        <f t="shared" si="18"/>
        <v>4.4321329639889825E-3</v>
      </c>
      <c r="AY24" s="25">
        <f t="shared" si="19"/>
        <v>5.8685446009389668E-3</v>
      </c>
      <c r="AZ24" s="25">
        <f t="shared" si="20"/>
        <v>6.1555679910465745E-3</v>
      </c>
      <c r="BA24" s="25">
        <f t="shared" si="21"/>
        <v>6.1387354205030267E-4</v>
      </c>
      <c r="BB24" s="25">
        <f t="shared" si="22"/>
        <v>1.7835909631391878E-3</v>
      </c>
      <c r="BC24" s="25">
        <f t="shared" si="23"/>
        <v>1.7301038062282753E-3</v>
      </c>
      <c r="BD24" s="25">
        <f t="shared" si="24"/>
        <v>8.7158628704241715E-3</v>
      </c>
      <c r="BE24" s="25">
        <f t="shared" si="25"/>
        <v>3.5190615835776792E-3</v>
      </c>
      <c r="BF24" s="25">
        <f t="shared" si="26"/>
        <v>-1.1318619128465684E-3</v>
      </c>
    </row>
    <row r="25" spans="1:58">
      <c r="A25" t="s">
        <v>34</v>
      </c>
      <c r="B25">
        <v>2022</v>
      </c>
      <c r="C25" t="s">
        <v>46</v>
      </c>
      <c r="D25">
        <v>169.2</v>
      </c>
      <c r="E25">
        <v>209</v>
      </c>
      <c r="F25">
        <v>190.2</v>
      </c>
      <c r="G25">
        <v>173.6</v>
      </c>
      <c r="H25">
        <v>188.5</v>
      </c>
      <c r="I25">
        <v>158</v>
      </c>
      <c r="J25">
        <v>159.9</v>
      </c>
      <c r="K25">
        <v>170.8</v>
      </c>
      <c r="L25">
        <v>121.8</v>
      </c>
      <c r="M25">
        <v>205.2</v>
      </c>
      <c r="N25">
        <v>171</v>
      </c>
      <c r="O25">
        <v>190.3</v>
      </c>
      <c r="P25">
        <v>175.9</v>
      </c>
      <c r="Q25">
        <v>197.3</v>
      </c>
      <c r="R25">
        <v>184</v>
      </c>
      <c r="S25">
        <v>177</v>
      </c>
      <c r="T25">
        <v>183</v>
      </c>
      <c r="U25">
        <v>170.7</v>
      </c>
      <c r="V25">
        <v>182</v>
      </c>
      <c r="W25">
        <v>172.1</v>
      </c>
      <c r="X25">
        <v>181.1</v>
      </c>
      <c r="Y25">
        <v>163.4</v>
      </c>
      <c r="Z25">
        <v>168.9</v>
      </c>
      <c r="AA25">
        <v>174.1</v>
      </c>
      <c r="AB25">
        <v>175.8</v>
      </c>
      <c r="AC25">
        <v>172</v>
      </c>
      <c r="AD25">
        <v>175.7</v>
      </c>
      <c r="AF25" s="25">
        <f t="shared" si="0"/>
        <v>1.0752688172042909E-2</v>
      </c>
      <c r="AG25" s="25">
        <f t="shared" si="1"/>
        <v>-1.9102196752626823E-3</v>
      </c>
      <c r="AH25" s="25">
        <f t="shared" si="2"/>
        <v>4.8511576626240255E-2</v>
      </c>
      <c r="AI25" s="25">
        <f t="shared" si="3"/>
        <v>7.5449796865930518E-3</v>
      </c>
      <c r="AJ25" s="25">
        <f t="shared" si="4"/>
        <v>-2.1175224986765785E-3</v>
      </c>
      <c r="AK25" s="25">
        <f t="shared" si="5"/>
        <v>-1.6801493466085806E-2</v>
      </c>
      <c r="AL25" s="25">
        <f t="shared" si="6"/>
        <v>-0.12670671764063349</v>
      </c>
      <c r="AM25" s="25">
        <f t="shared" si="7"/>
        <v>1.7595307917889231E-3</v>
      </c>
      <c r="AN25" s="25">
        <f t="shared" si="8"/>
        <v>-2.457002457002434E-3</v>
      </c>
      <c r="AO25" s="25">
        <f t="shared" si="9"/>
        <v>1.1834319526627106E-2</v>
      </c>
      <c r="AP25" s="25">
        <f t="shared" si="10"/>
        <v>3.521126760563347E-3</v>
      </c>
      <c r="AQ25" s="25">
        <f t="shared" si="11"/>
        <v>4.2216358839050729E-3</v>
      </c>
      <c r="AR25" s="25">
        <f t="shared" si="12"/>
        <v>-1.3460459899046581E-2</v>
      </c>
      <c r="AS25" s="25">
        <f t="shared" si="13"/>
        <v>2.031488065007647E-3</v>
      </c>
      <c r="AT25" s="25">
        <f t="shared" si="14"/>
        <v>4.9153468050246079E-3</v>
      </c>
      <c r="AU25" s="25">
        <f t="shared" si="15"/>
        <v>4.5402951191828118E-3</v>
      </c>
      <c r="AV25" s="25">
        <f t="shared" si="16"/>
        <v>4.9423393739703777E-3</v>
      </c>
      <c r="AW25" s="25">
        <f t="shared" si="17"/>
        <v>-6.4027939464494921E-3</v>
      </c>
      <c r="AX25" s="25">
        <f t="shared" si="18"/>
        <v>3.8610038610037982E-3</v>
      </c>
      <c r="AY25" s="25">
        <f t="shared" si="19"/>
        <v>4.0840140023336562E-3</v>
      </c>
      <c r="AZ25" s="25">
        <f t="shared" si="20"/>
        <v>7.2302558398219295E-3</v>
      </c>
      <c r="BA25" s="25">
        <f t="shared" si="21"/>
        <v>2.4539877300613845E-3</v>
      </c>
      <c r="BB25" s="25">
        <f t="shared" si="22"/>
        <v>2.3738872403561168E-3</v>
      </c>
      <c r="BC25" s="25">
        <f t="shared" si="23"/>
        <v>2.3028209556707293E-3</v>
      </c>
      <c r="BD25" s="25">
        <f t="shared" si="24"/>
        <v>1.2672811059907932E-2</v>
      </c>
      <c r="BE25" s="25">
        <f t="shared" si="25"/>
        <v>5.2600818234950653E-3</v>
      </c>
      <c r="BF25" s="25">
        <f t="shared" si="26"/>
        <v>-4.5325779036827843E-3</v>
      </c>
    </row>
    <row r="26" spans="1:58">
      <c r="A26" t="s">
        <v>34</v>
      </c>
      <c r="B26">
        <v>2023</v>
      </c>
      <c r="C26" t="s">
        <v>31</v>
      </c>
      <c r="D26">
        <v>173.8</v>
      </c>
      <c r="E26">
        <v>210.7</v>
      </c>
      <c r="F26">
        <v>194.5</v>
      </c>
      <c r="G26">
        <v>174.6</v>
      </c>
      <c r="H26">
        <v>187.2</v>
      </c>
      <c r="I26">
        <v>158.30000000000001</v>
      </c>
      <c r="J26">
        <v>153.9</v>
      </c>
      <c r="K26">
        <v>170.9</v>
      </c>
      <c r="L26">
        <v>121.1</v>
      </c>
      <c r="M26">
        <v>208.4</v>
      </c>
      <c r="N26">
        <v>171.4</v>
      </c>
      <c r="O26">
        <v>191.2</v>
      </c>
      <c r="P26">
        <v>176.7</v>
      </c>
      <c r="Q26">
        <v>198.2</v>
      </c>
      <c r="R26">
        <v>184.9</v>
      </c>
      <c r="S26">
        <v>177.6</v>
      </c>
      <c r="T26">
        <v>183.8</v>
      </c>
      <c r="U26">
        <v>172.1</v>
      </c>
      <c r="V26">
        <v>182</v>
      </c>
      <c r="W26">
        <v>172.9</v>
      </c>
      <c r="X26">
        <v>182.3</v>
      </c>
      <c r="Y26">
        <v>163.6</v>
      </c>
      <c r="Z26">
        <v>169.5</v>
      </c>
      <c r="AA26">
        <v>174.3</v>
      </c>
      <c r="AB26">
        <v>178.6</v>
      </c>
      <c r="AC26">
        <v>172.8</v>
      </c>
      <c r="AD26">
        <v>176.5</v>
      </c>
      <c r="AF26" s="25">
        <f t="shared" si="0"/>
        <v>2.7186761229314557E-2</v>
      </c>
      <c r="AG26" s="25">
        <f t="shared" si="1"/>
        <v>8.1339712918659744E-3</v>
      </c>
      <c r="AH26" s="25">
        <f t="shared" si="2"/>
        <v>2.2607781282860208E-2</v>
      </c>
      <c r="AI26" s="25">
        <f t="shared" si="3"/>
        <v>5.7603686635944703E-3</v>
      </c>
      <c r="AJ26" s="25">
        <f t="shared" si="4"/>
        <v>-6.8965517241379917E-3</v>
      </c>
      <c r="AK26" s="25">
        <f t="shared" si="5"/>
        <v>1.8987341772152618E-3</v>
      </c>
      <c r="AL26" s="25">
        <f t="shared" si="6"/>
        <v>-3.7523452157598496E-2</v>
      </c>
      <c r="AM26" s="25">
        <f t="shared" si="7"/>
        <v>5.854800936767817E-4</v>
      </c>
      <c r="AN26" s="25">
        <f t="shared" si="8"/>
        <v>-5.7471264367816325E-3</v>
      </c>
      <c r="AO26" s="25">
        <f t="shared" si="9"/>
        <v>1.5594541910331468E-2</v>
      </c>
      <c r="AP26" s="25">
        <f t="shared" si="10"/>
        <v>2.339181286549741E-3</v>
      </c>
      <c r="AQ26" s="25">
        <f t="shared" si="11"/>
        <v>4.7293746715710832E-3</v>
      </c>
      <c r="AR26" s="25">
        <f t="shared" si="12"/>
        <v>4.5480386583284984E-3</v>
      </c>
      <c r="AS26" s="25">
        <f t="shared" si="13"/>
        <v>4.5615813482005937E-3</v>
      </c>
      <c r="AT26" s="25">
        <f t="shared" si="14"/>
        <v>4.8913043478261177E-3</v>
      </c>
      <c r="AU26" s="25">
        <f t="shared" si="15"/>
        <v>3.3898305084745441E-3</v>
      </c>
      <c r="AV26" s="25">
        <f t="shared" si="16"/>
        <v>4.3715846994536144E-3</v>
      </c>
      <c r="AW26" s="25">
        <f t="shared" si="17"/>
        <v>8.201523140011751E-3</v>
      </c>
      <c r="AX26" s="25">
        <f t="shared" si="18"/>
        <v>0</v>
      </c>
      <c r="AY26" s="25">
        <f t="shared" si="19"/>
        <v>4.648460197559625E-3</v>
      </c>
      <c r="AZ26" s="25">
        <f t="shared" si="20"/>
        <v>6.6261733848703317E-3</v>
      </c>
      <c r="BA26" s="25">
        <f t="shared" si="21"/>
        <v>1.2239902080782657E-3</v>
      </c>
      <c r="BB26" s="25">
        <f t="shared" si="22"/>
        <v>3.5523978685612452E-3</v>
      </c>
      <c r="BC26" s="25">
        <f t="shared" si="23"/>
        <v>1.1487650775417408E-3</v>
      </c>
      <c r="BD26" s="25">
        <f t="shared" si="24"/>
        <v>1.5927189988623337E-2</v>
      </c>
      <c r="BE26" s="25">
        <f t="shared" si="25"/>
        <v>4.6511627906977403E-3</v>
      </c>
      <c r="BF26" s="25">
        <f t="shared" si="26"/>
        <v>4.5532157085942599E-3</v>
      </c>
    </row>
    <row r="27" spans="1:58">
      <c r="A27" t="s">
        <v>34</v>
      </c>
      <c r="B27">
        <v>2023</v>
      </c>
      <c r="C27" t="s">
        <v>35</v>
      </c>
      <c r="D27">
        <v>174.4</v>
      </c>
      <c r="E27">
        <v>207.7</v>
      </c>
      <c r="F27">
        <v>175.2</v>
      </c>
      <c r="G27">
        <v>177.3</v>
      </c>
      <c r="H27">
        <v>179.3</v>
      </c>
      <c r="I27">
        <v>169.5</v>
      </c>
      <c r="J27">
        <v>152.69999999999999</v>
      </c>
      <c r="K27">
        <v>171</v>
      </c>
      <c r="L27">
        <v>120</v>
      </c>
      <c r="M27">
        <v>209.7</v>
      </c>
      <c r="N27">
        <v>172.3</v>
      </c>
      <c r="O27">
        <v>193</v>
      </c>
      <c r="P27">
        <v>177</v>
      </c>
      <c r="Q27">
        <v>199.5</v>
      </c>
      <c r="R27">
        <v>186.2</v>
      </c>
      <c r="S27">
        <v>178.7</v>
      </c>
      <c r="T27">
        <v>185.1</v>
      </c>
      <c r="U27">
        <v>173.5</v>
      </c>
      <c r="V27">
        <v>182.1</v>
      </c>
      <c r="W27">
        <v>174.2</v>
      </c>
      <c r="X27">
        <v>184.4</v>
      </c>
      <c r="Y27">
        <v>164.2</v>
      </c>
      <c r="Z27">
        <v>170.3</v>
      </c>
      <c r="AA27">
        <v>175</v>
      </c>
      <c r="AB27">
        <v>181</v>
      </c>
      <c r="AC27">
        <v>174.1</v>
      </c>
      <c r="AD27">
        <v>177.2</v>
      </c>
      <c r="AF27" s="25">
        <f t="shared" si="0"/>
        <v>3.4522439585730398E-3</v>
      </c>
      <c r="AG27" s="25">
        <f t="shared" si="1"/>
        <v>-1.423825344091125E-2</v>
      </c>
      <c r="AH27" s="25">
        <f t="shared" si="2"/>
        <v>-9.9228791773778982E-2</v>
      </c>
      <c r="AI27" s="25">
        <f t="shared" si="3"/>
        <v>1.5463917525773294E-2</v>
      </c>
      <c r="AJ27" s="25">
        <f t="shared" si="4"/>
        <v>-4.2200854700854579E-2</v>
      </c>
      <c r="AK27" s="25">
        <f t="shared" si="5"/>
        <v>7.0751737207833149E-2</v>
      </c>
      <c r="AL27" s="25">
        <f t="shared" si="6"/>
        <v>-7.7972709551658026E-3</v>
      </c>
      <c r="AM27" s="25">
        <f t="shared" si="7"/>
        <v>5.8513750731418557E-4</v>
      </c>
      <c r="AN27" s="25">
        <f t="shared" si="8"/>
        <v>-9.0834021469859156E-3</v>
      </c>
      <c r="AO27" s="25">
        <f t="shared" si="9"/>
        <v>6.2380038387715112E-3</v>
      </c>
      <c r="AP27" s="25">
        <f t="shared" si="10"/>
        <v>5.2508751458576761E-3</v>
      </c>
      <c r="AQ27" s="25">
        <f t="shared" si="11"/>
        <v>9.4142259414226534E-3</v>
      </c>
      <c r="AR27" s="25">
        <f t="shared" si="12"/>
        <v>1.6977928692700134E-3</v>
      </c>
      <c r="AS27" s="25">
        <f t="shared" si="13"/>
        <v>6.5590312815338621E-3</v>
      </c>
      <c r="AT27" s="25">
        <f t="shared" si="14"/>
        <v>7.0308274743103453E-3</v>
      </c>
      <c r="AU27" s="25">
        <f t="shared" si="15"/>
        <v>6.1936936936936617E-3</v>
      </c>
      <c r="AV27" s="25">
        <f t="shared" si="16"/>
        <v>7.0729053318823879E-3</v>
      </c>
      <c r="AW27" s="25">
        <f t="shared" si="17"/>
        <v>8.1348053457292614E-3</v>
      </c>
      <c r="AX27" s="25">
        <f t="shared" si="18"/>
        <v>5.4945054945051823E-4</v>
      </c>
      <c r="AY27" s="25">
        <f t="shared" si="19"/>
        <v>7.5187969924811037E-3</v>
      </c>
      <c r="AZ27" s="25">
        <f t="shared" si="20"/>
        <v>1.1519473395501889E-2</v>
      </c>
      <c r="BA27" s="25">
        <f t="shared" si="21"/>
        <v>3.6674816625916523E-3</v>
      </c>
      <c r="BB27" s="25">
        <f t="shared" si="22"/>
        <v>4.7197640117994768E-3</v>
      </c>
      <c r="BC27" s="25">
        <f t="shared" si="23"/>
        <v>4.016064257028047E-3</v>
      </c>
      <c r="BD27" s="25">
        <f t="shared" si="24"/>
        <v>1.3437849944008991E-2</v>
      </c>
      <c r="BE27" s="25">
        <f t="shared" si="25"/>
        <v>7.5231481481480489E-3</v>
      </c>
      <c r="BF27" s="25">
        <f t="shared" si="26"/>
        <v>3.9660056657223148E-3</v>
      </c>
    </row>
    <row r="28" spans="1:58">
      <c r="A28" t="s">
        <v>34</v>
      </c>
      <c r="B28">
        <v>2023</v>
      </c>
      <c r="C28" t="s">
        <v>36</v>
      </c>
      <c r="D28">
        <v>174.4</v>
      </c>
      <c r="E28">
        <v>207.7</v>
      </c>
      <c r="F28">
        <v>175.2</v>
      </c>
      <c r="G28">
        <v>177.3</v>
      </c>
      <c r="H28">
        <v>179.2</v>
      </c>
      <c r="I28">
        <v>169.5</v>
      </c>
      <c r="J28">
        <v>152.80000000000001</v>
      </c>
      <c r="K28">
        <v>171.1</v>
      </c>
      <c r="L28">
        <v>120</v>
      </c>
      <c r="M28">
        <v>209.7</v>
      </c>
      <c r="N28">
        <v>172.3</v>
      </c>
      <c r="O28">
        <v>193</v>
      </c>
      <c r="P28">
        <v>177</v>
      </c>
      <c r="Q28">
        <v>199.5</v>
      </c>
      <c r="R28">
        <v>186.1</v>
      </c>
      <c r="S28">
        <v>178.7</v>
      </c>
      <c r="T28">
        <v>185.1</v>
      </c>
      <c r="U28">
        <v>173.5</v>
      </c>
      <c r="V28">
        <v>181.9</v>
      </c>
      <c r="W28">
        <v>174.2</v>
      </c>
      <c r="X28">
        <v>184.4</v>
      </c>
      <c r="Y28">
        <v>164.2</v>
      </c>
      <c r="Z28">
        <v>170.3</v>
      </c>
      <c r="AA28">
        <v>175</v>
      </c>
      <c r="AB28">
        <v>181</v>
      </c>
      <c r="AC28">
        <v>174.1</v>
      </c>
      <c r="AD28">
        <v>177.2</v>
      </c>
      <c r="AF28" s="25">
        <f t="shared" si="0"/>
        <v>0</v>
      </c>
      <c r="AG28" s="25">
        <f t="shared" si="1"/>
        <v>0</v>
      </c>
      <c r="AH28" s="25">
        <f t="shared" si="2"/>
        <v>0</v>
      </c>
      <c r="AI28" s="25">
        <f t="shared" si="3"/>
        <v>0</v>
      </c>
      <c r="AJ28" s="25">
        <f t="shared" si="4"/>
        <v>-5.5772448410497898E-4</v>
      </c>
      <c r="AK28" s="25">
        <f t="shared" si="5"/>
        <v>0</v>
      </c>
      <c r="AL28" s="25">
        <f t="shared" si="6"/>
        <v>6.5487884741337755E-4</v>
      </c>
      <c r="AM28" s="25">
        <f t="shared" si="7"/>
        <v>5.8479532163739363E-4</v>
      </c>
      <c r="AN28" s="25">
        <f t="shared" si="8"/>
        <v>0</v>
      </c>
      <c r="AO28" s="25">
        <f t="shared" si="9"/>
        <v>0</v>
      </c>
      <c r="AP28" s="25">
        <f t="shared" si="10"/>
        <v>0</v>
      </c>
      <c r="AQ28" s="25">
        <f t="shared" si="11"/>
        <v>0</v>
      </c>
      <c r="AR28" s="25">
        <f t="shared" si="12"/>
        <v>0</v>
      </c>
      <c r="AS28" s="25">
        <f t="shared" si="13"/>
        <v>0</v>
      </c>
      <c r="AT28" s="25">
        <f t="shared" si="14"/>
        <v>-5.3705692803434116E-4</v>
      </c>
      <c r="AU28" s="25">
        <f t="shared" si="15"/>
        <v>0</v>
      </c>
      <c r="AV28" s="25">
        <f t="shared" si="16"/>
        <v>0</v>
      </c>
      <c r="AW28" s="25">
        <f t="shared" si="17"/>
        <v>0</v>
      </c>
      <c r="AX28" s="25">
        <f t="shared" si="18"/>
        <v>-1.0982976386600144E-3</v>
      </c>
      <c r="AY28" s="25">
        <f t="shared" si="19"/>
        <v>0</v>
      </c>
      <c r="AZ28" s="25">
        <f t="shared" si="20"/>
        <v>0</v>
      </c>
      <c r="BA28" s="25">
        <f t="shared" si="21"/>
        <v>0</v>
      </c>
      <c r="BB28" s="25">
        <f t="shared" si="22"/>
        <v>0</v>
      </c>
      <c r="BC28" s="25">
        <f t="shared" si="23"/>
        <v>0</v>
      </c>
      <c r="BD28" s="25">
        <f t="shared" si="24"/>
        <v>0</v>
      </c>
      <c r="BE28" s="25">
        <f t="shared" si="25"/>
        <v>0</v>
      </c>
      <c r="BF28" s="25">
        <f t="shared" si="26"/>
        <v>0</v>
      </c>
    </row>
    <row r="29" spans="1:58">
      <c r="A29" t="s">
        <v>34</v>
      </c>
      <c r="B29">
        <v>2023</v>
      </c>
      <c r="C29" t="s">
        <v>37</v>
      </c>
      <c r="D29">
        <v>173.8</v>
      </c>
      <c r="E29">
        <v>209.3</v>
      </c>
      <c r="F29">
        <v>169.6</v>
      </c>
      <c r="G29">
        <v>178.4</v>
      </c>
      <c r="H29">
        <v>174.9</v>
      </c>
      <c r="I29">
        <v>176.3</v>
      </c>
      <c r="J29">
        <v>155.4</v>
      </c>
      <c r="K29">
        <v>173.4</v>
      </c>
      <c r="L29">
        <v>121.3</v>
      </c>
      <c r="M29">
        <v>212.9</v>
      </c>
      <c r="N29">
        <v>172.9</v>
      </c>
      <c r="O29">
        <v>193.5</v>
      </c>
      <c r="P29">
        <v>177.9</v>
      </c>
      <c r="Q29">
        <v>200.6</v>
      </c>
      <c r="R29">
        <v>186.9</v>
      </c>
      <c r="S29">
        <v>179.2</v>
      </c>
      <c r="T29">
        <v>185.7</v>
      </c>
      <c r="U29">
        <v>175.2</v>
      </c>
      <c r="V29">
        <v>181.7</v>
      </c>
      <c r="W29">
        <v>174.6</v>
      </c>
      <c r="X29">
        <v>185</v>
      </c>
      <c r="Y29">
        <v>164.5</v>
      </c>
      <c r="Z29">
        <v>170.7</v>
      </c>
      <c r="AA29">
        <v>176.4</v>
      </c>
      <c r="AB29">
        <v>184</v>
      </c>
      <c r="AC29">
        <v>175</v>
      </c>
      <c r="AD29">
        <v>178.1</v>
      </c>
      <c r="AF29" s="25">
        <f t="shared" si="0"/>
        <v>-3.4403669724770315E-3</v>
      </c>
      <c r="AG29" s="25">
        <f t="shared" si="1"/>
        <v>7.7034183919115207E-3</v>
      </c>
      <c r="AH29" s="25">
        <f t="shared" si="2"/>
        <v>-3.1963470319634674E-2</v>
      </c>
      <c r="AI29" s="25">
        <f t="shared" si="3"/>
        <v>6.2041737168640398E-3</v>
      </c>
      <c r="AJ29" s="25">
        <f t="shared" si="4"/>
        <v>-2.3995535714285622E-2</v>
      </c>
      <c r="AK29" s="25">
        <f t="shared" si="5"/>
        <v>4.0117994100295054E-2</v>
      </c>
      <c r="AL29" s="25">
        <f t="shared" si="6"/>
        <v>1.7015706806282685E-2</v>
      </c>
      <c r="AM29" s="25">
        <f t="shared" si="7"/>
        <v>1.3442431326709593E-2</v>
      </c>
      <c r="AN29" s="25">
        <f t="shared" si="8"/>
        <v>1.0833333333333309E-2</v>
      </c>
      <c r="AO29" s="25">
        <f t="shared" si="9"/>
        <v>1.5259895088221351E-2</v>
      </c>
      <c r="AP29" s="25">
        <f t="shared" si="10"/>
        <v>3.4822983168891135E-3</v>
      </c>
      <c r="AQ29" s="25">
        <f t="shared" si="11"/>
        <v>2.5906735751295338E-3</v>
      </c>
      <c r="AR29" s="25">
        <f t="shared" si="12"/>
        <v>5.0847457627118961E-3</v>
      </c>
      <c r="AS29" s="25">
        <f t="shared" si="13"/>
        <v>5.5137844611528536E-3</v>
      </c>
      <c r="AT29" s="25">
        <f t="shared" si="14"/>
        <v>4.2987641053197816E-3</v>
      </c>
      <c r="AU29" s="25">
        <f t="shared" si="15"/>
        <v>2.7979854504756579E-3</v>
      </c>
      <c r="AV29" s="25">
        <f t="shared" si="16"/>
        <v>3.2414910858994833E-3</v>
      </c>
      <c r="AW29" s="25">
        <f t="shared" si="17"/>
        <v>9.7982708933716921E-3</v>
      </c>
      <c r="AX29" s="25">
        <f t="shared" si="18"/>
        <v>-1.0995052226499013E-3</v>
      </c>
      <c r="AY29" s="25">
        <f t="shared" si="19"/>
        <v>2.2962112514351646E-3</v>
      </c>
      <c r="AZ29" s="25">
        <f t="shared" si="20"/>
        <v>3.2537960954446546E-3</v>
      </c>
      <c r="BA29" s="25">
        <f t="shared" si="21"/>
        <v>1.8270401948843567E-3</v>
      </c>
      <c r="BB29" s="25">
        <f t="shared" si="22"/>
        <v>2.3487962419258793E-3</v>
      </c>
      <c r="BC29" s="25">
        <f t="shared" si="23"/>
        <v>8.0000000000000331E-3</v>
      </c>
      <c r="BD29" s="25">
        <f t="shared" si="24"/>
        <v>1.6574585635359115E-2</v>
      </c>
      <c r="BE29" s="25">
        <f t="shared" si="25"/>
        <v>5.1694428489374254E-3</v>
      </c>
      <c r="BF29" s="25">
        <f t="shared" si="26"/>
        <v>5.0790067720090613E-3</v>
      </c>
    </row>
    <row r="30" spans="1:58">
      <c r="A30" t="s">
        <v>34</v>
      </c>
      <c r="B30">
        <v>2023</v>
      </c>
      <c r="C30" t="s">
        <v>38</v>
      </c>
      <c r="D30">
        <v>173.7</v>
      </c>
      <c r="E30">
        <v>214.3</v>
      </c>
      <c r="F30">
        <v>173.2</v>
      </c>
      <c r="G30">
        <v>179.5</v>
      </c>
      <c r="H30">
        <v>170</v>
      </c>
      <c r="I30">
        <v>172.2</v>
      </c>
      <c r="J30">
        <v>161</v>
      </c>
      <c r="K30">
        <v>175.6</v>
      </c>
      <c r="L30">
        <v>122.7</v>
      </c>
      <c r="M30">
        <v>218</v>
      </c>
      <c r="N30">
        <v>173.4</v>
      </c>
      <c r="O30">
        <v>194.2</v>
      </c>
      <c r="P30">
        <v>179.1</v>
      </c>
      <c r="Q30">
        <v>201</v>
      </c>
      <c r="R30">
        <v>187.3</v>
      </c>
      <c r="S30">
        <v>179.7</v>
      </c>
      <c r="T30">
        <v>186.2</v>
      </c>
      <c r="U30">
        <v>175.6</v>
      </c>
      <c r="V30">
        <v>182.8</v>
      </c>
      <c r="W30">
        <v>175.2</v>
      </c>
      <c r="X30">
        <v>185.7</v>
      </c>
      <c r="Y30">
        <v>164.8</v>
      </c>
      <c r="Z30">
        <v>171.2</v>
      </c>
      <c r="AA30">
        <v>177.1</v>
      </c>
      <c r="AB30">
        <v>185.2</v>
      </c>
      <c r="AC30">
        <v>175.7</v>
      </c>
      <c r="AD30">
        <v>179.1</v>
      </c>
      <c r="AF30" s="25">
        <f t="shared" si="0"/>
        <v>-5.7537399309564284E-4</v>
      </c>
      <c r="AG30" s="25">
        <f t="shared" si="1"/>
        <v>2.3889154323936932E-2</v>
      </c>
      <c r="AH30" s="25">
        <f t="shared" si="2"/>
        <v>2.122641509433959E-2</v>
      </c>
      <c r="AI30" s="25">
        <f t="shared" si="3"/>
        <v>6.1659192825111791E-3</v>
      </c>
      <c r="AJ30" s="25">
        <f t="shared" si="4"/>
        <v>-2.801600914808465E-2</v>
      </c>
      <c r="AK30" s="25">
        <f t="shared" si="5"/>
        <v>-2.32558139534885E-2</v>
      </c>
      <c r="AL30" s="25">
        <f t="shared" si="6"/>
        <v>3.6036036036036001E-2</v>
      </c>
      <c r="AM30" s="25">
        <f t="shared" si="7"/>
        <v>1.2687427912341341E-2</v>
      </c>
      <c r="AN30" s="25">
        <f t="shared" si="8"/>
        <v>1.1541632316570533E-2</v>
      </c>
      <c r="AO30" s="25">
        <f t="shared" si="9"/>
        <v>2.3954908407703118E-2</v>
      </c>
      <c r="AP30" s="25">
        <f t="shared" si="10"/>
        <v>2.8918449971081549E-3</v>
      </c>
      <c r="AQ30" s="25">
        <f t="shared" si="11"/>
        <v>3.6175710594314658E-3</v>
      </c>
      <c r="AR30" s="25">
        <f t="shared" si="12"/>
        <v>6.7453625632377095E-3</v>
      </c>
      <c r="AS30" s="25">
        <f t="shared" si="13"/>
        <v>1.9940179461615439E-3</v>
      </c>
      <c r="AT30" s="25">
        <f t="shared" si="14"/>
        <v>2.1401819154628445E-3</v>
      </c>
      <c r="AU30" s="25">
        <f t="shared" si="15"/>
        <v>2.7901785714285715E-3</v>
      </c>
      <c r="AV30" s="25">
        <f t="shared" si="16"/>
        <v>2.6925148088314489E-3</v>
      </c>
      <c r="AW30" s="25">
        <f t="shared" si="17"/>
        <v>2.2831050228310826E-3</v>
      </c>
      <c r="AX30" s="25">
        <f t="shared" si="18"/>
        <v>6.0539350577876877E-3</v>
      </c>
      <c r="AY30" s="25">
        <f t="shared" si="19"/>
        <v>3.4364261168384554E-3</v>
      </c>
      <c r="AZ30" s="25">
        <f t="shared" si="20"/>
        <v>3.7837837837837222E-3</v>
      </c>
      <c r="BA30" s="25">
        <f t="shared" si="21"/>
        <v>1.8237082066869992E-3</v>
      </c>
      <c r="BB30" s="25">
        <f t="shared" si="22"/>
        <v>2.9291154071470417E-3</v>
      </c>
      <c r="BC30" s="25">
        <f t="shared" si="23"/>
        <v>3.9682539682539038E-3</v>
      </c>
      <c r="BD30" s="25">
        <f t="shared" si="24"/>
        <v>6.5217391304347207E-3</v>
      </c>
      <c r="BE30" s="25">
        <f t="shared" si="25"/>
        <v>3.999999999999935E-3</v>
      </c>
      <c r="BF30" s="25">
        <f t="shared" si="26"/>
        <v>5.614823133071308E-3</v>
      </c>
    </row>
  </sheetData>
  <conditionalFormatting sqref="AF3:BF30">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458B0-729C-4B1B-A08C-06E6DAD10606}">
  <dimension ref="A1:BD28"/>
  <sheetViews>
    <sheetView workbookViewId="0">
      <selection activeCell="BD6" sqref="BD6"/>
    </sheetView>
  </sheetViews>
  <sheetFormatPr defaultRowHeight="14.4"/>
  <cols>
    <col min="1" max="1" width="10.6640625" bestFit="1" customWidth="1"/>
    <col min="2" max="2" width="5" bestFit="1" customWidth="1"/>
    <col min="3" max="3" width="25.5546875" bestFit="1" customWidth="1"/>
    <col min="4" max="4" width="30.33203125" bestFit="1" customWidth="1"/>
    <col min="5" max="5" width="18.77734375" bestFit="1" customWidth="1"/>
    <col min="6" max="6" width="12" bestFit="1" customWidth="1"/>
    <col min="7" max="7" width="16" customWidth="1"/>
    <col min="8" max="12" width="12" bestFit="1" customWidth="1"/>
    <col min="13" max="13" width="11" bestFit="1" customWidth="1"/>
    <col min="14" max="14" width="12" bestFit="1" customWidth="1"/>
    <col min="26" max="26" width="11.44140625" bestFit="1" customWidth="1"/>
    <col min="27" max="27" width="18.33203125" bestFit="1" customWidth="1"/>
    <col min="28" max="28" width="11.6640625" bestFit="1" customWidth="1"/>
    <col min="29" max="29" width="7.88671875" bestFit="1" customWidth="1"/>
    <col min="30" max="30" width="15.21875" bestFit="1" customWidth="1"/>
    <col min="31" max="31" width="10.88671875" bestFit="1" customWidth="1"/>
    <col min="32" max="32" width="7.21875" bestFit="1" customWidth="1"/>
    <col min="33" max="33" width="10" bestFit="1" customWidth="1"/>
    <col min="34" max="34" width="17.44140625" bestFit="1" customWidth="1"/>
    <col min="35" max="35" width="20.77734375" bestFit="1" customWidth="1"/>
    <col min="36" max="36" width="6.77734375" bestFit="1" customWidth="1"/>
    <col min="37" max="37" width="21.21875" bestFit="1" customWidth="1"/>
    <col min="38" max="38" width="30.88671875" bestFit="1" customWidth="1"/>
    <col min="39" max="39" width="17.109375" bestFit="1" customWidth="1"/>
    <col min="40" max="40" width="24.33203125" bestFit="1" customWidth="1"/>
    <col min="41" max="41" width="7.6640625" bestFit="1" customWidth="1"/>
    <col min="42" max="42" width="8.6640625" bestFit="1" customWidth="1"/>
    <col min="43" max="43" width="18.6640625" bestFit="1" customWidth="1"/>
    <col min="44" max="44" width="7.6640625" bestFit="1" customWidth="1"/>
    <col min="45" max="45" width="11.5546875" bestFit="1" customWidth="1"/>
    <col min="46" max="46" width="25.6640625" bestFit="1" customWidth="1"/>
    <col min="47" max="47" width="6.44140625" bestFit="1" customWidth="1"/>
    <col min="48" max="48" width="25.33203125" bestFit="1" customWidth="1"/>
    <col min="49" max="49" width="23.44140625" bestFit="1" customWidth="1"/>
    <col min="50" max="50" width="9.109375" bestFit="1" customWidth="1"/>
    <col min="51" max="51" width="21.77734375" bestFit="1" customWidth="1"/>
    <col min="52" max="52" width="12.6640625" bestFit="1" customWidth="1"/>
    <col min="53" max="53" width="12.109375" bestFit="1" customWidth="1"/>
    <col min="55" max="55" width="43.109375" customWidth="1"/>
    <col min="56" max="56" width="12.6640625" bestFit="1" customWidth="1"/>
    <col min="57" max="57" width="12" bestFit="1" customWidth="1"/>
    <col min="58" max="58" width="15.109375" bestFit="1" customWidth="1"/>
    <col min="59" max="61" width="12.6640625" bestFit="1" customWidth="1"/>
    <col min="62" max="62" width="17.33203125" bestFit="1" customWidth="1"/>
    <col min="63" max="63" width="20.6640625" bestFit="1" customWidth="1"/>
    <col min="64" max="64" width="11" bestFit="1" customWidth="1"/>
    <col min="65" max="65" width="21.109375" bestFit="1" customWidth="1"/>
    <col min="66" max="66" width="30.77734375" bestFit="1" customWidth="1"/>
    <col min="67" max="67" width="17" bestFit="1" customWidth="1"/>
    <col min="68" max="68" width="24.21875" bestFit="1" customWidth="1"/>
    <col min="69" max="70" width="12.6640625" bestFit="1" customWidth="1"/>
    <col min="71" max="71" width="18.5546875" bestFit="1" customWidth="1"/>
    <col min="72" max="72" width="12" bestFit="1" customWidth="1"/>
    <col min="73" max="73" width="12.6640625" bestFit="1" customWidth="1"/>
    <col min="74" max="74" width="25.5546875" bestFit="1" customWidth="1"/>
    <col min="75" max="75" width="12" bestFit="1" customWidth="1"/>
    <col min="76" max="76" width="25.21875" bestFit="1" customWidth="1"/>
    <col min="77" max="77" width="23.33203125" bestFit="1" customWidth="1"/>
    <col min="78" max="78" width="12.6640625" bestFit="1" customWidth="1"/>
    <col min="79" max="79" width="21.6640625" bestFit="1" customWidth="1"/>
    <col min="80" max="81" width="12.6640625" bestFit="1" customWidth="1"/>
  </cols>
  <sheetData>
    <row r="1" spans="1:56">
      <c r="A1" t="s">
        <v>2</v>
      </c>
      <c r="B1" t="s">
        <v>1</v>
      </c>
      <c r="C1" t="s">
        <v>148</v>
      </c>
      <c r="D1" t="s">
        <v>149</v>
      </c>
      <c r="E1" t="s">
        <v>151</v>
      </c>
      <c r="F1" t="s">
        <v>150</v>
      </c>
      <c r="G1" t="s">
        <v>98</v>
      </c>
      <c r="H1" t="s">
        <v>152</v>
      </c>
      <c r="BC1" s="93" t="s">
        <v>154</v>
      </c>
      <c r="BD1" s="93"/>
    </row>
    <row r="2" spans="1:56">
      <c r="A2" t="s">
        <v>105</v>
      </c>
      <c r="B2">
        <v>2021</v>
      </c>
      <c r="C2" s="26">
        <v>8555.124305166928</v>
      </c>
      <c r="D2" s="26">
        <v>18256.492266788002</v>
      </c>
      <c r="E2" s="23">
        <f>C2/D2</f>
        <v>0.4686072318903402</v>
      </c>
      <c r="F2" s="51">
        <f>DATE(B2, MONTH(1 &amp; A2), 1)</f>
        <v>44287</v>
      </c>
      <c r="G2" t="str">
        <f>_xlfn.CONCAT(A2,"-",B2)</f>
        <v>APRIL-2021</v>
      </c>
      <c r="Z2" s="25" t="s">
        <v>153</v>
      </c>
      <c r="AA2" t="s">
        <v>3</v>
      </c>
      <c r="AB2" t="s">
        <v>4</v>
      </c>
      <c r="AC2" t="s">
        <v>5</v>
      </c>
      <c r="AD2" t="s">
        <v>6</v>
      </c>
      <c r="AE2" t="s">
        <v>7</v>
      </c>
      <c r="AF2" t="s">
        <v>8</v>
      </c>
      <c r="AG2" t="s">
        <v>9</v>
      </c>
      <c r="AH2" t="s">
        <v>10</v>
      </c>
      <c r="AI2" t="s">
        <v>11</v>
      </c>
      <c r="AJ2" t="s">
        <v>12</v>
      </c>
      <c r="AK2" t="s">
        <v>13</v>
      </c>
      <c r="AL2" t="s">
        <v>14</v>
      </c>
      <c r="AM2" t="s">
        <v>15</v>
      </c>
      <c r="AN2" t="s">
        <v>16</v>
      </c>
      <c r="AO2" t="s">
        <v>17</v>
      </c>
      <c r="AP2" t="s">
        <v>18</v>
      </c>
      <c r="AQ2" t="s">
        <v>19</v>
      </c>
      <c r="AR2" t="s">
        <v>20</v>
      </c>
      <c r="AS2" t="s">
        <v>21</v>
      </c>
      <c r="AT2" t="s">
        <v>22</v>
      </c>
      <c r="AU2" t="s">
        <v>23</v>
      </c>
      <c r="AV2" t="s">
        <v>24</v>
      </c>
      <c r="AW2" t="s">
        <v>25</v>
      </c>
      <c r="AX2" t="s">
        <v>26</v>
      </c>
      <c r="AY2" t="s">
        <v>27</v>
      </c>
      <c r="AZ2" t="s">
        <v>28</v>
      </c>
      <c r="BA2" t="s">
        <v>29</v>
      </c>
      <c r="BC2" t="s">
        <v>3</v>
      </c>
      <c r="BD2" s="23">
        <f>CORREL($Z$3:$Z$25,AA$3:AA$25)</f>
        <v>-0.34950843670445497</v>
      </c>
    </row>
    <row r="3" spans="1:56">
      <c r="A3" t="s">
        <v>106</v>
      </c>
      <c r="B3">
        <v>2021</v>
      </c>
      <c r="C3" s="26">
        <v>8262.4591334358447</v>
      </c>
      <c r="D3" s="26">
        <v>17259.238289191999</v>
      </c>
      <c r="E3" s="23">
        <f t="shared" ref="E3:E25" si="0">C3/D3</f>
        <v>0.47872675462218539</v>
      </c>
      <c r="F3" s="51">
        <f t="shared" ref="F2:F25" si="1">DATE(B3, MONTH(1 &amp; A3), 1)</f>
        <v>44317</v>
      </c>
      <c r="G3" t="str">
        <f t="shared" ref="G3:G25" si="2">_xlfn.CONCAT(A3,"-",B3)</f>
        <v>MAY-2021</v>
      </c>
      <c r="H3" s="25">
        <f>(E3-E2)/E2</f>
        <v>2.1594892360118929E-2</v>
      </c>
      <c r="Z3" s="25">
        <v>2.1594892360118929E-2</v>
      </c>
      <c r="AA3" s="25">
        <v>1.386001386001386E-2</v>
      </c>
      <c r="AB3" s="25">
        <v>1.2626262626262626E-2</v>
      </c>
      <c r="AC3" s="25">
        <v>3.4629404617254056E-2</v>
      </c>
      <c r="AD3" s="25">
        <v>4.5045045045044316E-3</v>
      </c>
      <c r="AE3" s="25">
        <v>5.0558495002939415E-2</v>
      </c>
      <c r="AF3" s="25">
        <v>1.6423357664233508E-2</v>
      </c>
      <c r="AG3" s="25">
        <v>2.637057598889668E-2</v>
      </c>
      <c r="AH3" s="25">
        <v>2.2881880024737275E-2</v>
      </c>
      <c r="AI3" s="25">
        <v>1.503094606542885E-2</v>
      </c>
      <c r="AJ3" s="25">
        <v>2.6235509456985863E-2</v>
      </c>
      <c r="AK3" s="25">
        <v>1.0786802030456961E-2</v>
      </c>
      <c r="AL3" s="25">
        <v>8.8809946714031966E-3</v>
      </c>
      <c r="AM3" s="25">
        <v>1.7088607594936637E-2</v>
      </c>
      <c r="AN3" s="25">
        <v>1.6419491525423699E-2</v>
      </c>
      <c r="AO3" s="25">
        <v>1.8891687657430729E-2</v>
      </c>
      <c r="AP3" s="25">
        <v>2.4242424242424204E-2</v>
      </c>
      <c r="AQ3" s="25">
        <v>1.9707565162110578E-2</v>
      </c>
      <c r="AR3" s="25">
        <v>1.2391573729862988E-3</v>
      </c>
      <c r="AS3" s="25">
        <v>2.4421593830334265E-2</v>
      </c>
      <c r="AT3" s="25">
        <v>1.9104084321475475E-2</v>
      </c>
      <c r="AU3" s="25">
        <v>2.1565003080714726E-2</v>
      </c>
      <c r="AV3" s="25">
        <v>1.568894952251031E-2</v>
      </c>
      <c r="AW3" s="25">
        <v>1.6971279373368297E-2</v>
      </c>
      <c r="AX3" s="25">
        <v>5.6144728633810183E-3</v>
      </c>
      <c r="AY3" s="25">
        <v>2.0592020592020518E-2</v>
      </c>
      <c r="AZ3" s="25">
        <v>1.5544041450777238E-2</v>
      </c>
      <c r="BA3" s="25">
        <v>1.6476552598225565E-2</v>
      </c>
      <c r="BC3" t="s">
        <v>4</v>
      </c>
      <c r="BD3" s="23">
        <f>CORREL($Z$3:$Z$25,AB$3:AB$25)</f>
        <v>0.57993784283909533</v>
      </c>
    </row>
    <row r="4" spans="1:56">
      <c r="A4" t="s">
        <v>107</v>
      </c>
      <c r="B4">
        <v>2021</v>
      </c>
      <c r="C4" s="26">
        <v>8288.6639043868272</v>
      </c>
      <c r="D4" s="26">
        <v>15904.74071692</v>
      </c>
      <c r="E4" s="23">
        <f t="shared" si="0"/>
        <v>0.52114423315113001</v>
      </c>
      <c r="F4" s="51">
        <f t="shared" si="1"/>
        <v>44348</v>
      </c>
      <c r="G4" t="str">
        <f t="shared" si="2"/>
        <v>JUNE-2021</v>
      </c>
      <c r="H4" s="25">
        <f t="shared" ref="H4:H25" si="3">(E4-E3)/E3</f>
        <v>8.8604779489336871E-2</v>
      </c>
      <c r="Z4" s="25">
        <v>8.8604779489336871E-2</v>
      </c>
      <c r="AA4" s="25">
        <v>2.7341079972657365E-3</v>
      </c>
      <c r="AB4" s="25">
        <v>7.481296758104738E-3</v>
      </c>
      <c r="AC4" s="25">
        <v>6.1068702290076202E-2</v>
      </c>
      <c r="AD4" s="25">
        <v>6.4061499039073878E-4</v>
      </c>
      <c r="AE4" s="25">
        <v>2.7979854504756579E-2</v>
      </c>
      <c r="AF4" s="25">
        <v>-1.4961101137043686E-2</v>
      </c>
      <c r="AG4" s="25">
        <v>5.0709939148073022E-2</v>
      </c>
      <c r="AH4" s="25">
        <v>3.6275695284159267E-3</v>
      </c>
      <c r="AI4" s="25">
        <v>2.6132404181184424E-3</v>
      </c>
      <c r="AJ4" s="25">
        <v>1.7835909631391878E-3</v>
      </c>
      <c r="AK4" s="25">
        <v>4.394224733207712E-3</v>
      </c>
      <c r="AL4" s="25">
        <v>1.1737089201877934E-2</v>
      </c>
      <c r="AM4" s="25">
        <v>1.1823273179838244E-2</v>
      </c>
      <c r="AN4" s="25">
        <v>-5.7321521625846496E-3</v>
      </c>
      <c r="AO4" s="25">
        <v>2.4721878862792165E-3</v>
      </c>
      <c r="AP4" s="25">
        <v>-1.9723865877710909E-3</v>
      </c>
      <c r="AQ4" s="25">
        <v>1.8703241895260782E-3</v>
      </c>
      <c r="AR4" s="25">
        <v>-6.8069306930692722E-3</v>
      </c>
      <c r="AS4" s="25">
        <v>2.5094102885822186E-3</v>
      </c>
      <c r="AT4" s="25">
        <v>6.4641241111844047E-4</v>
      </c>
      <c r="AU4" s="25">
        <v>3.0156815440289505E-3</v>
      </c>
      <c r="AV4" s="25">
        <v>1.2088650100738636E-2</v>
      </c>
      <c r="AW4" s="25">
        <v>-5.7766367137355949E-3</v>
      </c>
      <c r="AX4" s="25">
        <v>3.1017369727047149E-3</v>
      </c>
      <c r="AY4" s="25">
        <v>1.2610340479194014E-3</v>
      </c>
      <c r="AZ4" s="25">
        <v>5.1020408163264218E-3</v>
      </c>
      <c r="BA4" s="25">
        <v>5.6109725685785893E-3</v>
      </c>
      <c r="BC4" t="s">
        <v>5</v>
      </c>
      <c r="BD4" s="23">
        <f>CORREL($Z$3:$Z$25,AC$3:AC$25)</f>
        <v>-0.11059283401886609</v>
      </c>
    </row>
    <row r="5" spans="1:56">
      <c r="A5" t="s">
        <v>108</v>
      </c>
      <c r="B5">
        <v>2021</v>
      </c>
      <c r="C5" s="26">
        <v>7975.557676093822</v>
      </c>
      <c r="D5" s="26">
        <v>15021.215412387</v>
      </c>
      <c r="E5" s="23">
        <f t="shared" si="0"/>
        <v>0.53095288611046132</v>
      </c>
      <c r="F5" s="51">
        <f t="shared" si="1"/>
        <v>44378</v>
      </c>
      <c r="G5" t="str">
        <f t="shared" si="2"/>
        <v>JULY-2021</v>
      </c>
      <c r="H5" s="25">
        <f t="shared" si="3"/>
        <v>1.8821378680567373E-2</v>
      </c>
      <c r="Z5" s="25">
        <v>1.8821378680567373E-2</v>
      </c>
      <c r="AA5" s="25">
        <v>-2.0449897750510087E-3</v>
      </c>
      <c r="AB5" s="25">
        <v>2.3762376237623818E-2</v>
      </c>
      <c r="AC5" s="25">
        <v>8.3010514665190927E-3</v>
      </c>
      <c r="AD5" s="25">
        <v>8.32266325224079E-3</v>
      </c>
      <c r="AE5" s="25">
        <v>-8.7098530212302364E-3</v>
      </c>
      <c r="AF5" s="25">
        <v>-4.2527339003644513E-3</v>
      </c>
      <c r="AG5" s="25">
        <v>5.662805662805652E-2</v>
      </c>
      <c r="AH5" s="25">
        <v>-1.2048192771084338E-2</v>
      </c>
      <c r="AI5" s="25">
        <v>-5.2128583840138519E-3</v>
      </c>
      <c r="AJ5" s="25">
        <v>-1.1869436201779741E-3</v>
      </c>
      <c r="AK5" s="25">
        <v>5.6250000000000354E-3</v>
      </c>
      <c r="AL5" s="25">
        <v>-1.1600928074246928E-3</v>
      </c>
      <c r="AM5" s="25">
        <v>8.6100861008610446E-3</v>
      </c>
      <c r="AN5" s="25">
        <v>2.0964360587000905E-3</v>
      </c>
      <c r="AO5" s="25">
        <v>3.6991368680642589E-3</v>
      </c>
      <c r="AP5" s="25">
        <v>8.5638998682475813E-3</v>
      </c>
      <c r="AQ5" s="25">
        <v>4.3559427504668144E-3</v>
      </c>
      <c r="AR5" s="25">
        <v>6.2305295950155761E-3</v>
      </c>
      <c r="AS5" s="25">
        <v>5.6320400500624356E-3</v>
      </c>
      <c r="AT5" s="25">
        <v>6.4599483204134363E-3</v>
      </c>
      <c r="AU5" s="25">
        <v>4.2092603728201361E-3</v>
      </c>
      <c r="AV5" s="25">
        <v>1.5925680159256841E-2</v>
      </c>
      <c r="AW5" s="25">
        <v>2.5823111684958404E-3</v>
      </c>
      <c r="AX5" s="25">
        <v>9.2764378478664197E-3</v>
      </c>
      <c r="AY5" s="25">
        <v>8.1863979848865419E-3</v>
      </c>
      <c r="AZ5" s="25">
        <v>8.883248730964504E-3</v>
      </c>
      <c r="BA5" s="25">
        <v>7.439553626782322E-3</v>
      </c>
      <c r="BC5" t="s">
        <v>6</v>
      </c>
      <c r="BD5" s="23">
        <f>CORREL($Z$3:$Z$25,AD$3:AD$25)</f>
        <v>-0.29134152953577541</v>
      </c>
    </row>
    <row r="6" spans="1:56">
      <c r="A6" t="s">
        <v>109</v>
      </c>
      <c r="B6">
        <v>2021</v>
      </c>
      <c r="C6" s="26">
        <v>9075.0363125651802</v>
      </c>
      <c r="D6" s="26">
        <v>17386.686679644998</v>
      </c>
      <c r="E6" s="23">
        <f t="shared" si="0"/>
        <v>0.52195317485013049</v>
      </c>
      <c r="F6" s="51">
        <f t="shared" si="1"/>
        <v>44409</v>
      </c>
      <c r="G6" t="str">
        <f t="shared" si="2"/>
        <v>AUGUST-2021</v>
      </c>
      <c r="H6" s="25">
        <f t="shared" si="3"/>
        <v>-1.6950112704460375E-2</v>
      </c>
      <c r="Z6" s="25">
        <v>-1.6950112704460375E-2</v>
      </c>
      <c r="AA6" s="25">
        <v>1.3661202185791573E-3</v>
      </c>
      <c r="AB6" s="25">
        <v>-1.3539651837524232E-2</v>
      </c>
      <c r="AC6" s="25">
        <v>-5.1591657519209536E-2</v>
      </c>
      <c r="AD6" s="25">
        <v>5.7142857142857507E-3</v>
      </c>
      <c r="AE6" s="25">
        <v>3.2399780340472299E-2</v>
      </c>
      <c r="AF6" s="25">
        <v>-4.3319097010372141E-2</v>
      </c>
      <c r="AG6" s="25">
        <v>-1.2180267965895251E-2</v>
      </c>
      <c r="AH6" s="25">
        <v>6.0975609756094091E-4</v>
      </c>
      <c r="AI6" s="25">
        <v>4.5414847161572076E-2</v>
      </c>
      <c r="AJ6" s="25">
        <v>2.9708853238265003E-3</v>
      </c>
      <c r="AK6" s="25">
        <v>1.1187072715972548E-2</v>
      </c>
      <c r="AL6" s="25">
        <v>9.872241579558752E-3</v>
      </c>
      <c r="AM6" s="25">
        <v>0</v>
      </c>
      <c r="AN6" s="25">
        <v>4.7071129707113267E-3</v>
      </c>
      <c r="AO6" s="25">
        <v>1.0442260442260373E-2</v>
      </c>
      <c r="AP6" s="25">
        <v>1.4369693011103966E-2</v>
      </c>
      <c r="AQ6" s="25">
        <v>1.1152416356877217E-2</v>
      </c>
      <c r="AR6" s="25">
        <v>3.7151702786377356E-3</v>
      </c>
      <c r="AS6" s="25">
        <v>1.1823273179838244E-2</v>
      </c>
      <c r="AT6" s="25">
        <v>1.0911424903722648E-2</v>
      </c>
      <c r="AU6" s="25">
        <v>8.3832335329341659E-3</v>
      </c>
      <c r="AV6" s="25">
        <v>5.8785107772697954E-3</v>
      </c>
      <c r="AW6" s="25">
        <v>1.4810045074050114E-2</v>
      </c>
      <c r="AX6" s="25">
        <v>3.6764705882354337E-3</v>
      </c>
      <c r="AY6" s="25">
        <v>-6.2460961898809693E-4</v>
      </c>
      <c r="AZ6" s="25">
        <v>6.2893081761006293E-3</v>
      </c>
      <c r="BA6" s="25">
        <v>4.3076923076922381E-3</v>
      </c>
      <c r="BC6" t="s">
        <v>7</v>
      </c>
      <c r="BD6" s="23">
        <f>CORREL($Z$3:$Z$25,AE$3:AE$25)</f>
        <v>0.51666183182873271</v>
      </c>
    </row>
    <row r="7" spans="1:56">
      <c r="A7" t="s">
        <v>110</v>
      </c>
      <c r="B7">
        <v>2021</v>
      </c>
      <c r="C7" s="26">
        <v>9340.0907281339605</v>
      </c>
      <c r="D7" s="26">
        <v>17607.534813625</v>
      </c>
      <c r="E7" s="23">
        <f t="shared" si="0"/>
        <v>0.53045987567245612</v>
      </c>
      <c r="F7" s="51">
        <f>DATE(B7, MONTH(1 &amp; A7), 1)</f>
        <v>44440</v>
      </c>
      <c r="G7" t="str">
        <f t="shared" si="2"/>
        <v>SEPTEMBER-2021</v>
      </c>
      <c r="H7" s="25">
        <f t="shared" si="3"/>
        <v>1.6297823698013098E-2</v>
      </c>
      <c r="Z7" s="25">
        <v>1.6297823698013098E-2</v>
      </c>
      <c r="AA7" s="25">
        <v>0</v>
      </c>
      <c r="AB7" s="25">
        <v>0</v>
      </c>
      <c r="AC7" s="25">
        <v>0</v>
      </c>
      <c r="AD7" s="25">
        <v>0</v>
      </c>
      <c r="AE7" s="25">
        <v>0</v>
      </c>
      <c r="AF7" s="25">
        <v>-6.3775510204096134E-4</v>
      </c>
      <c r="AG7" s="25">
        <v>6.1652281134415992E-4</v>
      </c>
      <c r="AH7" s="25">
        <v>0</v>
      </c>
      <c r="AI7" s="25">
        <v>0</v>
      </c>
      <c r="AJ7" s="25">
        <v>0</v>
      </c>
      <c r="AK7" s="25">
        <v>0</v>
      </c>
      <c r="AL7" s="25">
        <v>0</v>
      </c>
      <c r="AM7" s="25">
        <v>0</v>
      </c>
      <c r="AN7" s="25">
        <v>0</v>
      </c>
      <c r="AO7" s="25">
        <v>6.0790273556227549E-4</v>
      </c>
      <c r="AP7" s="25">
        <v>0</v>
      </c>
      <c r="AQ7" s="25">
        <v>6.12745098039355E-4</v>
      </c>
      <c r="AR7" s="25">
        <v>0</v>
      </c>
      <c r="AS7" s="25">
        <v>0</v>
      </c>
      <c r="AT7" s="25">
        <v>0</v>
      </c>
      <c r="AU7" s="25">
        <v>0</v>
      </c>
      <c r="AV7" s="25">
        <v>0</v>
      </c>
      <c r="AW7" s="25">
        <v>6.3451776649742588E-4</v>
      </c>
      <c r="AX7" s="25">
        <v>-6.1050061050074928E-4</v>
      </c>
      <c r="AY7" s="25">
        <v>0</v>
      </c>
      <c r="AZ7" s="25">
        <v>0</v>
      </c>
      <c r="BA7" s="25">
        <v>0</v>
      </c>
      <c r="BC7" t="s">
        <v>8</v>
      </c>
      <c r="BD7" s="23">
        <f>CORREL($Z$3:$Z$25,AF$3:AF$25)</f>
        <v>0.10752133161756114</v>
      </c>
    </row>
    <row r="8" spans="1:56">
      <c r="A8" t="s">
        <v>111</v>
      </c>
      <c r="B8">
        <v>2021</v>
      </c>
      <c r="C8" s="26">
        <v>9636.9097891856873</v>
      </c>
      <c r="D8" s="26">
        <v>17084.174631723999</v>
      </c>
      <c r="E8" s="23">
        <f t="shared" si="0"/>
        <v>0.56408401324174517</v>
      </c>
      <c r="F8" s="51">
        <f t="shared" si="1"/>
        <v>44470</v>
      </c>
      <c r="G8" t="str">
        <f t="shared" si="2"/>
        <v>OCTOBER-2021</v>
      </c>
      <c r="H8" s="25">
        <f t="shared" si="3"/>
        <v>6.3386768936414345E-2</v>
      </c>
      <c r="Z8" s="25">
        <v>6.3386768936414345E-2</v>
      </c>
      <c r="AA8" s="25">
        <v>5.4570259208732022E-3</v>
      </c>
      <c r="AB8" s="25">
        <v>2.9411764705882075E-3</v>
      </c>
      <c r="AC8" s="25">
        <v>-9.2592592592593906E-3</v>
      </c>
      <c r="AD8" s="25">
        <v>1.8939393939392862E-3</v>
      </c>
      <c r="AE8" s="25">
        <v>1.3829787234042523E-2</v>
      </c>
      <c r="AF8" s="25">
        <v>-6.3816209317166563E-3</v>
      </c>
      <c r="AG8" s="25">
        <v>0.14171287738755389</v>
      </c>
      <c r="AH8" s="25">
        <v>6.7032297379646215E-3</v>
      </c>
      <c r="AI8" s="25">
        <v>1.8379281537176297E-2</v>
      </c>
      <c r="AJ8" s="25">
        <v>2.9620853080568718E-3</v>
      </c>
      <c r="AK8" s="25">
        <v>3.0731407498463433E-3</v>
      </c>
      <c r="AL8" s="25">
        <v>4.6003450258768428E-3</v>
      </c>
      <c r="AM8" s="25">
        <v>2.2560975609756027E-2</v>
      </c>
      <c r="AN8" s="25">
        <v>3.1233732431025212E-3</v>
      </c>
      <c r="AO8" s="25">
        <v>6.6828675577156405E-3</v>
      </c>
      <c r="AP8" s="25">
        <v>6.4391500321957498E-3</v>
      </c>
      <c r="AQ8" s="25">
        <v>6.1236987140232697E-3</v>
      </c>
      <c r="AR8" s="25">
        <v>9.2535471930906849E-3</v>
      </c>
      <c r="AS8" s="25">
        <v>9.8400984009839754E-3</v>
      </c>
      <c r="AT8" s="25">
        <v>5.7142857142857507E-3</v>
      </c>
      <c r="AU8" s="25">
        <v>4.1567695961994573E-3</v>
      </c>
      <c r="AV8" s="25">
        <v>1.1038961038960965E-2</v>
      </c>
      <c r="AW8" s="25">
        <v>5.7070386810399859E-3</v>
      </c>
      <c r="AX8" s="25">
        <v>1.2217470983507458E-3</v>
      </c>
      <c r="AY8" s="25">
        <v>5.0000000000000712E-3</v>
      </c>
      <c r="AZ8" s="25">
        <v>6.2500000000000003E-3</v>
      </c>
      <c r="BA8" s="25">
        <v>1.4093137254902032E-2</v>
      </c>
      <c r="BC8" t="s">
        <v>9</v>
      </c>
      <c r="BD8" s="23">
        <f>CORREL($Z$3:$Z$25,AG$3:AG$25)</f>
        <v>0.24816211316105977</v>
      </c>
    </row>
    <row r="9" spans="1:56">
      <c r="A9" t="s">
        <v>112</v>
      </c>
      <c r="B9">
        <v>2021</v>
      </c>
      <c r="C9" s="26">
        <v>10588.500877415287</v>
      </c>
      <c r="D9" s="26">
        <v>18340.381595481929</v>
      </c>
      <c r="E9" s="23">
        <f t="shared" si="0"/>
        <v>0.57733263739854335</v>
      </c>
      <c r="F9" s="51">
        <f t="shared" si="1"/>
        <v>44501</v>
      </c>
      <c r="G9" t="str">
        <f t="shared" si="2"/>
        <v>NOVEMBER-2021</v>
      </c>
      <c r="H9" s="25">
        <f t="shared" si="3"/>
        <v>2.3486969752359053E-2</v>
      </c>
      <c r="Z9" s="25">
        <v>2.3486969752359053E-2</v>
      </c>
      <c r="AA9" s="25">
        <v>5.4274084124829236E-3</v>
      </c>
      <c r="AB9" s="25">
        <v>-1.466275659824047E-2</v>
      </c>
      <c r="AC9" s="25">
        <v>1.0514018691588852E-2</v>
      </c>
      <c r="AD9" s="25">
        <v>3.7807183364840756E-3</v>
      </c>
      <c r="AE9" s="25">
        <v>-2.6232948583420779E-3</v>
      </c>
      <c r="AF9" s="25">
        <v>5.1380860629416276E-3</v>
      </c>
      <c r="AG9" s="25">
        <v>7.5013491635186058E-2</v>
      </c>
      <c r="AH9" s="25">
        <v>6.0532687651345491E-4</v>
      </c>
      <c r="AI9" s="25">
        <v>4.1017227235438884E-3</v>
      </c>
      <c r="AJ9" s="25">
        <v>1.772002362669716E-3</v>
      </c>
      <c r="AK9" s="25">
        <v>3.0637254901960788E-3</v>
      </c>
      <c r="AL9" s="25">
        <v>4.5792787635947994E-3</v>
      </c>
      <c r="AM9" s="25">
        <v>1.1926058437686345E-2</v>
      </c>
      <c r="AN9" s="25">
        <v>1.0378827192528131E-3</v>
      </c>
      <c r="AO9" s="25">
        <v>9.0525045262522634E-3</v>
      </c>
      <c r="AP9" s="25">
        <v>7.03774792066535E-3</v>
      </c>
      <c r="AQ9" s="25">
        <v>9.1296409007912346E-3</v>
      </c>
      <c r="AR9" s="25">
        <v>3.6674816625916523E-3</v>
      </c>
      <c r="AS9" s="25">
        <v>-1.8270401948841837E-3</v>
      </c>
      <c r="AT9" s="25">
        <v>5.6818181818182175E-3</v>
      </c>
      <c r="AU9" s="25">
        <v>4.730928444707341E-3</v>
      </c>
      <c r="AV9" s="25">
        <v>-5.7803468208091026E-3</v>
      </c>
      <c r="AW9" s="25">
        <v>7.5662042875158705E-3</v>
      </c>
      <c r="AX9" s="25">
        <v>2.4405125076266362E-3</v>
      </c>
      <c r="AY9" s="25">
        <v>8.7064676616914003E-3</v>
      </c>
      <c r="AZ9" s="25">
        <v>2.4844720496894762E-3</v>
      </c>
      <c r="BA9" s="25">
        <v>7.2507552870089949E-3</v>
      </c>
      <c r="BC9" t="s">
        <v>10</v>
      </c>
      <c r="BD9" s="23">
        <f>CORREL($Z$3:$Z$25,AH$3:AH$25)</f>
        <v>-0.15621774168037136</v>
      </c>
    </row>
    <row r="10" spans="1:56">
      <c r="A10" t="s">
        <v>113</v>
      </c>
      <c r="B10">
        <v>2021</v>
      </c>
      <c r="C10" s="26">
        <v>10887.089291441698</v>
      </c>
      <c r="D10" s="26">
        <v>19648.115803371995</v>
      </c>
      <c r="E10" s="23">
        <f t="shared" si="0"/>
        <v>0.55410347742215893</v>
      </c>
      <c r="F10" s="51">
        <f t="shared" si="1"/>
        <v>44531</v>
      </c>
      <c r="G10" t="str">
        <f t="shared" si="2"/>
        <v>DECEMBER-2021</v>
      </c>
      <c r="H10" s="25">
        <f t="shared" si="3"/>
        <v>-4.0235314048855511E-2</v>
      </c>
      <c r="Z10" s="25">
        <v>-4.0235314048855511E-2</v>
      </c>
      <c r="AA10" s="25">
        <v>3.3738191632928477E-3</v>
      </c>
      <c r="AB10" s="25">
        <v>-1.3888888888888805E-2</v>
      </c>
      <c r="AC10" s="25">
        <v>2.8323699421965352E-2</v>
      </c>
      <c r="AD10" s="25">
        <v>3.766478342749493E-3</v>
      </c>
      <c r="AE10" s="25">
        <v>-1.3150973172014729E-2</v>
      </c>
      <c r="AF10" s="25">
        <v>-1.0223642172523926E-2</v>
      </c>
      <c r="AG10" s="25">
        <v>-5.4718875502007921E-2</v>
      </c>
      <c r="AH10" s="25">
        <v>-5.4446460980036634E-3</v>
      </c>
      <c r="AI10" s="25">
        <v>-1.1437908496732072E-2</v>
      </c>
      <c r="AJ10" s="25">
        <v>5.3066037735849392E-3</v>
      </c>
      <c r="AK10" s="25">
        <v>3.0543677458766036E-3</v>
      </c>
      <c r="AL10" s="25">
        <v>5.6980056980056983E-3</v>
      </c>
      <c r="AM10" s="25">
        <v>-8.8391278727165592E-3</v>
      </c>
      <c r="AN10" s="25">
        <v>-2.592016588906169E-3</v>
      </c>
      <c r="AO10" s="25">
        <v>7.7751196172249487E-3</v>
      </c>
      <c r="AP10" s="25">
        <v>8.2592121982209849E-3</v>
      </c>
      <c r="AQ10" s="25">
        <v>7.2376357056694119E-3</v>
      </c>
      <c r="AR10" s="25">
        <v>-4.8721071863579964E-3</v>
      </c>
      <c r="AS10" s="25">
        <v>1.2202562538132314E-3</v>
      </c>
      <c r="AT10" s="25">
        <v>5.6497175141241507E-3</v>
      </c>
      <c r="AU10" s="25">
        <v>4.1200706297821578E-3</v>
      </c>
      <c r="AV10" s="25">
        <v>5.8139534883719455E-3</v>
      </c>
      <c r="AW10" s="25">
        <v>5.0062578222777399E-3</v>
      </c>
      <c r="AX10" s="25">
        <v>6.0864272671938102E-4</v>
      </c>
      <c r="AY10" s="25">
        <v>2.4660912453761141E-3</v>
      </c>
      <c r="AZ10" s="25">
        <v>3.7174721189590725E-3</v>
      </c>
      <c r="BA10" s="25">
        <v>-2.999400119976005E-3</v>
      </c>
      <c r="BC10" t="s">
        <v>11</v>
      </c>
      <c r="BD10" s="23">
        <f>CORREL($Z$3:$Z$25,AI$3:AI$25)</f>
        <v>-4.686248775383877E-2</v>
      </c>
    </row>
    <row r="11" spans="1:56">
      <c r="A11" t="s">
        <v>114</v>
      </c>
      <c r="B11">
        <v>2022</v>
      </c>
      <c r="C11" s="26">
        <v>11573.41351840969</v>
      </c>
      <c r="D11" s="26">
        <v>19253.803364503616</v>
      </c>
      <c r="E11" s="23">
        <f t="shared" si="0"/>
        <v>0.60109752339875244</v>
      </c>
      <c r="F11" s="51">
        <f t="shared" si="1"/>
        <v>44562</v>
      </c>
      <c r="G11" t="str">
        <f t="shared" si="2"/>
        <v>JANUARY-2022</v>
      </c>
      <c r="H11" s="25">
        <f t="shared" si="3"/>
        <v>8.481095660186555E-2</v>
      </c>
      <c r="Z11" s="25">
        <v>8.481095660186555E-2</v>
      </c>
      <c r="AA11" s="25">
        <v>5.3799596503026998E-3</v>
      </c>
      <c r="AB11" s="25">
        <v>-5.0301810865202579E-4</v>
      </c>
      <c r="AC11" s="25">
        <v>5.0590219224283623E-3</v>
      </c>
      <c r="AD11" s="25">
        <v>3.7523452157598143E-3</v>
      </c>
      <c r="AE11" s="25">
        <v>-1.5458422174840116E-2</v>
      </c>
      <c r="AF11" s="25">
        <v>-7.7469335054875209E-3</v>
      </c>
      <c r="AG11" s="25">
        <v>-7.4349442379182146E-2</v>
      </c>
      <c r="AH11" s="25">
        <v>-3.0413625304136251E-3</v>
      </c>
      <c r="AI11" s="25">
        <v>-8.2644628099173556E-3</v>
      </c>
      <c r="AJ11" s="25">
        <v>9.3841642228738673E-3</v>
      </c>
      <c r="AK11" s="25">
        <v>6.0901339829490101E-4</v>
      </c>
      <c r="AL11" s="25">
        <v>4.5325779036827843E-3</v>
      </c>
      <c r="AM11" s="25">
        <v>-1.070154577883462E-2</v>
      </c>
      <c r="AN11" s="25">
        <v>-1.039501039501128E-3</v>
      </c>
      <c r="AO11" s="25">
        <v>8.3086053412463248E-3</v>
      </c>
      <c r="AP11" s="25">
        <v>1.2602394454946441E-2</v>
      </c>
      <c r="AQ11" s="25">
        <v>8.9820359281437123E-3</v>
      </c>
      <c r="AR11" s="25">
        <v>6.7319461444308093E-3</v>
      </c>
      <c r="AS11" s="25">
        <v>6.0938452163311586E-4</v>
      </c>
      <c r="AT11" s="25">
        <v>5.6179775280899239E-3</v>
      </c>
      <c r="AU11" s="25">
        <v>4.6893317702228097E-3</v>
      </c>
      <c r="AV11" s="25">
        <v>5.1380860629416276E-3</v>
      </c>
      <c r="AW11" s="25">
        <v>3.735990037359865E-3</v>
      </c>
      <c r="AX11" s="25">
        <v>1.8248175182480715E-3</v>
      </c>
      <c r="AY11" s="25">
        <v>2.4600246002460377E-3</v>
      </c>
      <c r="AZ11" s="25">
        <v>4.3209876543209179E-3</v>
      </c>
      <c r="BA11" s="25">
        <v>-3.0084235860409147E-3</v>
      </c>
      <c r="BC11" t="s">
        <v>12</v>
      </c>
      <c r="BD11" s="23">
        <f>CORREL($Z$3:$Z$25,AJ$3:AJ$25)</f>
        <v>-6.8542666496403476E-2</v>
      </c>
    </row>
    <row r="12" spans="1:56">
      <c r="A12" t="s">
        <v>115</v>
      </c>
      <c r="B12">
        <v>2022</v>
      </c>
      <c r="C12" s="26">
        <v>11618.667114456433</v>
      </c>
      <c r="D12" s="26">
        <v>17588.537024211</v>
      </c>
      <c r="E12" s="23">
        <f t="shared" si="0"/>
        <v>0.66058178110340204</v>
      </c>
      <c r="F12" s="51">
        <f t="shared" si="1"/>
        <v>44593</v>
      </c>
      <c r="G12" t="str">
        <f t="shared" si="2"/>
        <v>FEBRUARY-2022</v>
      </c>
      <c r="H12" s="25">
        <f t="shared" si="3"/>
        <v>9.8959412390041232E-2</v>
      </c>
      <c r="Z12" s="25">
        <v>9.8959412390041232E-2</v>
      </c>
      <c r="AA12" s="25">
        <v>3.3444816053511705E-3</v>
      </c>
      <c r="AB12" s="25">
        <v>9.5621540010065714E-3</v>
      </c>
      <c r="AC12" s="25">
        <v>-1.6778523489932886E-2</v>
      </c>
      <c r="AD12" s="25">
        <v>1.2461059190030444E-3</v>
      </c>
      <c r="AE12" s="25">
        <v>1.0828370330266219E-3</v>
      </c>
      <c r="AF12" s="25">
        <v>0</v>
      </c>
      <c r="AG12" s="25">
        <v>-2.6391279403327726E-2</v>
      </c>
      <c r="AH12" s="25">
        <v>-1.2202562538134048E-3</v>
      </c>
      <c r="AI12" s="25">
        <v>-9.1666666666666199E-3</v>
      </c>
      <c r="AJ12" s="25">
        <v>1.2783265543288885E-2</v>
      </c>
      <c r="AK12" s="25">
        <v>2.4345709068775241E-3</v>
      </c>
      <c r="AL12" s="25">
        <v>3.948110547095254E-3</v>
      </c>
      <c r="AM12" s="25">
        <v>-1.2019230769231793E-3</v>
      </c>
      <c r="AN12" s="25">
        <v>3.1217481789803476E-3</v>
      </c>
      <c r="AO12" s="25">
        <v>5.297233666862894E-3</v>
      </c>
      <c r="AP12" s="25">
        <v>1.0578718108276397E-2</v>
      </c>
      <c r="AQ12" s="25">
        <v>6.5281899109791951E-3</v>
      </c>
      <c r="AR12" s="25">
        <v>6.0790273556231003E-3</v>
      </c>
      <c r="AS12" s="25">
        <v>9.1352009744214372E-3</v>
      </c>
      <c r="AT12" s="25">
        <v>4.3451272501552896E-3</v>
      </c>
      <c r="AU12" s="25">
        <v>4.6674445740955833E-3</v>
      </c>
      <c r="AV12" s="25">
        <v>2.5559105431310269E-3</v>
      </c>
      <c r="AW12" s="25">
        <v>5.5831265508685217E-3</v>
      </c>
      <c r="AX12" s="25">
        <v>4.2501517911355015E-3</v>
      </c>
      <c r="AY12" s="25">
        <v>8.5889570552147593E-3</v>
      </c>
      <c r="AZ12" s="25">
        <v>4.9170251997542186E-3</v>
      </c>
      <c r="BA12" s="25">
        <v>2.4140012070006378E-3</v>
      </c>
      <c r="BC12" t="s">
        <v>13</v>
      </c>
      <c r="BD12" s="23">
        <f>CORREL($Z$3:$Z$25,AK$3:AK$25)</f>
        <v>-6.9466092882781603E-3</v>
      </c>
    </row>
    <row r="13" spans="1:56">
      <c r="A13" t="s">
        <v>116</v>
      </c>
      <c r="B13">
        <v>2022</v>
      </c>
      <c r="C13" s="26">
        <v>14873.640267261206</v>
      </c>
      <c r="D13" s="26">
        <v>19030.701838389999</v>
      </c>
      <c r="E13" s="23">
        <f t="shared" si="0"/>
        <v>0.78156025949905372</v>
      </c>
      <c r="F13" s="51">
        <f t="shared" si="1"/>
        <v>44621</v>
      </c>
      <c r="G13" t="str">
        <f t="shared" si="2"/>
        <v>MARCH-2022</v>
      </c>
      <c r="H13" s="25">
        <f t="shared" si="3"/>
        <v>0.18313929002639978</v>
      </c>
      <c r="Z13" s="25">
        <v>0.18313929002639978</v>
      </c>
      <c r="AA13" s="25">
        <v>8.6666666666667426E-3</v>
      </c>
      <c r="AB13" s="25">
        <v>5.0348953140578238E-2</v>
      </c>
      <c r="AC13" s="25">
        <v>-4.5506257110352673E-2</v>
      </c>
      <c r="AD13" s="25">
        <v>9.3341630367143758E-3</v>
      </c>
      <c r="AE13" s="25">
        <v>5.2460789616008592E-2</v>
      </c>
      <c r="AF13" s="25">
        <v>2.5374105400130163E-2</v>
      </c>
      <c r="AG13" s="25">
        <v>-1.6499705362404145E-2</v>
      </c>
      <c r="AH13" s="25">
        <v>1.2217470983507458E-3</v>
      </c>
      <c r="AI13" s="25">
        <v>-8.4104289318762419E-4</v>
      </c>
      <c r="AJ13" s="25">
        <v>1.7785427423981606E-2</v>
      </c>
      <c r="AK13" s="25">
        <v>3.6429872495447649E-3</v>
      </c>
      <c r="AL13" s="25">
        <v>7.3033707865169176E-3</v>
      </c>
      <c r="AM13" s="25">
        <v>1.3237063778580128E-2</v>
      </c>
      <c r="AN13" s="25">
        <v>4.6680497925310023E-3</v>
      </c>
      <c r="AO13" s="25">
        <v>7.6112412177984949E-3</v>
      </c>
      <c r="AP13" s="25">
        <v>1.354679802955658E-2</v>
      </c>
      <c r="AQ13" s="25">
        <v>8.8443396226415092E-3</v>
      </c>
      <c r="AR13" s="25">
        <v>-1.2084592145014418E-3</v>
      </c>
      <c r="AS13" s="25">
        <v>9.0525045262522634E-3</v>
      </c>
      <c r="AT13" s="25">
        <v>6.180469715698393E-3</v>
      </c>
      <c r="AU13" s="25">
        <v>4.6457607433217848E-3</v>
      </c>
      <c r="AV13" s="25">
        <v>6.3734862970044612E-3</v>
      </c>
      <c r="AW13" s="25">
        <v>7.4028377544726534E-3</v>
      </c>
      <c r="AX13" s="25">
        <v>3.6275695284159267E-3</v>
      </c>
      <c r="AY13" s="25">
        <v>1.7031630170316198E-2</v>
      </c>
      <c r="AZ13" s="25">
        <v>6.7278287461773351E-3</v>
      </c>
      <c r="BA13" s="25">
        <v>9.6327513546056245E-3</v>
      </c>
      <c r="BC13" t="s">
        <v>14</v>
      </c>
      <c r="BD13" s="23">
        <f>CORREL($Z$3:$Z$25,AL$3:AL$25)</f>
        <v>0.1132585017491691</v>
      </c>
    </row>
    <row r="14" spans="1:56">
      <c r="A14" t="s">
        <v>105</v>
      </c>
      <c r="B14">
        <v>2022</v>
      </c>
      <c r="C14" s="26">
        <v>16814.63885159072</v>
      </c>
      <c r="D14" s="26">
        <v>21626.169696185003</v>
      </c>
      <c r="E14" s="23">
        <f t="shared" si="0"/>
        <v>0.77751349812800796</v>
      </c>
      <c r="F14" s="51">
        <f t="shared" si="1"/>
        <v>44652</v>
      </c>
      <c r="G14" t="str">
        <f t="shared" si="2"/>
        <v>APRIL-2022</v>
      </c>
      <c r="H14" s="25">
        <f t="shared" si="3"/>
        <v>-5.1777982847279851E-3</v>
      </c>
      <c r="Z14" s="25">
        <v>-5.1777982847279851E-3</v>
      </c>
      <c r="AA14" s="25">
        <v>1.0575016523463279E-2</v>
      </c>
      <c r="AB14" s="25">
        <v>5.2206929283342323E-3</v>
      </c>
      <c r="AC14" s="25">
        <v>-1.9666269368295658E-2</v>
      </c>
      <c r="AD14" s="25">
        <v>1.0480887792848441E-2</v>
      </c>
      <c r="AE14" s="25">
        <v>2.5179856115107944E-2</v>
      </c>
      <c r="AF14" s="25">
        <v>9.5177664974619297E-2</v>
      </c>
      <c r="AG14" s="25">
        <v>-4.1941282204914143E-3</v>
      </c>
      <c r="AH14" s="25">
        <v>4.8810250152530989E-3</v>
      </c>
      <c r="AI14" s="25">
        <v>1.6835016835017075E-3</v>
      </c>
      <c r="AJ14" s="25">
        <v>2.1984216459977484E-2</v>
      </c>
      <c r="AK14" s="25">
        <v>5.4446460980034916E-3</v>
      </c>
      <c r="AL14" s="25">
        <v>8.9235917456776028E-3</v>
      </c>
      <c r="AM14" s="25">
        <v>1.4251781472684119E-2</v>
      </c>
      <c r="AN14" s="25">
        <v>1.0325245224574965E-3</v>
      </c>
      <c r="AO14" s="25">
        <v>1.0459035444509072E-2</v>
      </c>
      <c r="AP14" s="25">
        <v>1.1543134872418018E-2</v>
      </c>
      <c r="AQ14" s="25">
        <v>9.9357101110462715E-3</v>
      </c>
      <c r="AR14" s="25">
        <v>1.0284331518451231E-2</v>
      </c>
      <c r="AS14" s="25">
        <v>2.9904306220095697E-2</v>
      </c>
      <c r="AT14" s="25">
        <v>7.371007371007301E-3</v>
      </c>
      <c r="AU14" s="25">
        <v>5.7803468208092483E-3</v>
      </c>
      <c r="AV14" s="25">
        <v>2.9765674477517344E-2</v>
      </c>
      <c r="AW14" s="25">
        <v>6.7360685854255618E-3</v>
      </c>
      <c r="AX14" s="25">
        <v>5.4216867469879864E-3</v>
      </c>
      <c r="AY14" s="25">
        <v>9.5693779904307587E-3</v>
      </c>
      <c r="AZ14" s="25">
        <v>1.3365735115431453E-2</v>
      </c>
      <c r="BA14" s="25">
        <v>1.4311270125223648E-2</v>
      </c>
      <c r="BC14" t="s">
        <v>15</v>
      </c>
      <c r="BD14" s="23">
        <f>CORREL($Z$3:$Z$25,AM$3:AM$25)</f>
        <v>0.34415819048394491</v>
      </c>
    </row>
    <row r="15" spans="1:56">
      <c r="A15" t="s">
        <v>106</v>
      </c>
      <c r="B15">
        <v>2022</v>
      </c>
      <c r="C15" s="26">
        <v>15468.77842943227</v>
      </c>
      <c r="D15" s="26">
        <v>19644.253621534997</v>
      </c>
      <c r="E15" s="23">
        <f t="shared" si="0"/>
        <v>0.78744546509390578</v>
      </c>
      <c r="F15" s="51">
        <f t="shared" si="1"/>
        <v>44682</v>
      </c>
      <c r="G15" t="str">
        <f t="shared" si="2"/>
        <v>MAY-2022</v>
      </c>
      <c r="H15" s="25">
        <f t="shared" si="3"/>
        <v>1.2774012270926061E-2</v>
      </c>
      <c r="Z15" s="25">
        <v>1.2774012270926061E-2</v>
      </c>
      <c r="AA15" s="25">
        <v>7.848266841072522E-3</v>
      </c>
      <c r="AB15" s="25">
        <v>2.4551463644948011E-2</v>
      </c>
      <c r="AC15" s="25">
        <v>-1.2765957446808475E-2</v>
      </c>
      <c r="AD15" s="25">
        <v>6.1012812690665035E-3</v>
      </c>
      <c r="AE15" s="25">
        <v>1.4536340852130354E-2</v>
      </c>
      <c r="AF15" s="25">
        <v>-9.2699884125144513E-3</v>
      </c>
      <c r="AG15" s="25">
        <v>5.2346570397112019E-2</v>
      </c>
      <c r="AH15" s="25">
        <v>0</v>
      </c>
      <c r="AI15" s="25">
        <v>5.8823529411764948E-3</v>
      </c>
      <c r="AJ15" s="25">
        <v>1.9856591285162681E-2</v>
      </c>
      <c r="AK15" s="25">
        <v>5.4151624548736807E-3</v>
      </c>
      <c r="AL15" s="25">
        <v>8.8446655610834399E-3</v>
      </c>
      <c r="AM15" s="25">
        <v>1.4637002341920374E-2</v>
      </c>
      <c r="AN15" s="25">
        <v>1.0314595152139691E-3</v>
      </c>
      <c r="AO15" s="25">
        <v>9.7757331799884339E-3</v>
      </c>
      <c r="AP15" s="25">
        <v>1.1411411411411446E-2</v>
      </c>
      <c r="AQ15" s="25">
        <v>1.0416666666666567E-2</v>
      </c>
      <c r="AR15" s="25">
        <v>2.9940119760479044E-3</v>
      </c>
      <c r="AS15" s="25">
        <v>1.3937282229965191E-2</v>
      </c>
      <c r="AT15" s="25">
        <v>7.3170731707316384E-3</v>
      </c>
      <c r="AU15" s="25">
        <v>4.5977011494253523E-3</v>
      </c>
      <c r="AV15" s="25">
        <v>2.4600246002460377E-3</v>
      </c>
      <c r="AW15" s="25">
        <v>4.257907542579006E-3</v>
      </c>
      <c r="AX15" s="25">
        <v>5.9916117435590173E-3</v>
      </c>
      <c r="AY15" s="25">
        <v>-2.3696682464455312E-3</v>
      </c>
      <c r="AZ15" s="25">
        <v>4.1966426858512504E-3</v>
      </c>
      <c r="BA15" s="25">
        <v>9.4062316284538178E-3</v>
      </c>
      <c r="BC15" t="s">
        <v>16</v>
      </c>
      <c r="BD15" s="23">
        <f>CORREL($Z$3:$Z$25,AN$3:AN$25)</f>
        <v>-5.8124104156859195E-2</v>
      </c>
    </row>
    <row r="16" spans="1:56">
      <c r="A16" t="s">
        <v>107</v>
      </c>
      <c r="B16">
        <v>2022</v>
      </c>
      <c r="C16" s="26">
        <v>15596.965701493482</v>
      </c>
      <c r="D16" s="26">
        <v>19209.652005542004</v>
      </c>
      <c r="E16" s="23">
        <f t="shared" si="0"/>
        <v>0.81193379749897299</v>
      </c>
      <c r="F16" s="51">
        <f t="shared" si="1"/>
        <v>44713</v>
      </c>
      <c r="G16" t="str">
        <f t="shared" si="2"/>
        <v>JUNE-2022</v>
      </c>
      <c r="H16" s="25">
        <f t="shared" si="3"/>
        <v>3.1098448706091512E-2</v>
      </c>
      <c r="Z16" s="25">
        <v>3.1098448706091512E-2</v>
      </c>
      <c r="AA16" s="25">
        <v>5.8403634003893947E-3</v>
      </c>
      <c r="AB16" s="25">
        <v>1.1059907834101408E-2</v>
      </c>
      <c r="AC16" s="25">
        <v>5.1724137931034517E-2</v>
      </c>
      <c r="AD16" s="25">
        <v>5.4578532443905741E-3</v>
      </c>
      <c r="AE16" s="25">
        <v>-7.411067193675889E-3</v>
      </c>
      <c r="AF16" s="25">
        <v>-7.6023391812866164E-3</v>
      </c>
      <c r="AG16" s="25">
        <v>4.230989136649517E-2</v>
      </c>
      <c r="AH16" s="25">
        <v>-2.4286581663629466E-3</v>
      </c>
      <c r="AI16" s="25">
        <v>1.6708437761069578E-3</v>
      </c>
      <c r="AJ16" s="25">
        <v>1.1898323418063756E-2</v>
      </c>
      <c r="AK16" s="25">
        <v>4.7875523638540481E-3</v>
      </c>
      <c r="AL16" s="25">
        <v>7.6712328767123599E-3</v>
      </c>
      <c r="AM16" s="25">
        <v>9.2325447201384546E-3</v>
      </c>
      <c r="AN16" s="25">
        <v>1.0303967027306391E-3</v>
      </c>
      <c r="AO16" s="25">
        <v>8.5421412300683373E-3</v>
      </c>
      <c r="AP16" s="25">
        <v>8.9073634204275536E-3</v>
      </c>
      <c r="AQ16" s="25">
        <v>8.0183276059565042E-3</v>
      </c>
      <c r="AR16" s="25">
        <v>-4.1791044776118723E-3</v>
      </c>
      <c r="AS16" s="25">
        <v>8.0183276059565042E-3</v>
      </c>
      <c r="AT16" s="25">
        <v>7.2639225181599099E-3</v>
      </c>
      <c r="AU16" s="25">
        <v>3.4324942791761686E-3</v>
      </c>
      <c r="AV16" s="25">
        <v>-1.1656441717791446E-2</v>
      </c>
      <c r="AW16" s="25">
        <v>4.2398546335555244E-3</v>
      </c>
      <c r="AX16" s="25">
        <v>6.5515187611673272E-3</v>
      </c>
      <c r="AY16" s="25">
        <v>5.9382422802850355E-3</v>
      </c>
      <c r="AZ16" s="25">
        <v>0</v>
      </c>
      <c r="BA16" s="25">
        <v>5.2417006406523343E-3</v>
      </c>
      <c r="BC16" t="s">
        <v>17</v>
      </c>
      <c r="BD16" s="23">
        <f>CORREL($Z$3:$Z$25,AO$3:AO$25)</f>
        <v>7.1334729445142797E-2</v>
      </c>
    </row>
    <row r="17" spans="1:56">
      <c r="A17" t="s">
        <v>108</v>
      </c>
      <c r="B17">
        <v>2022</v>
      </c>
      <c r="C17" s="26">
        <v>16264.642870403179</v>
      </c>
      <c r="D17" s="26">
        <v>20624.253959481997</v>
      </c>
      <c r="E17" s="23">
        <f t="shared" si="0"/>
        <v>0.78861727082862609</v>
      </c>
      <c r="F17" s="51">
        <f t="shared" si="1"/>
        <v>44743</v>
      </c>
      <c r="G17" t="str">
        <f t="shared" si="2"/>
        <v>JULY-2022</v>
      </c>
      <c r="H17" s="25">
        <f t="shared" si="3"/>
        <v>-2.8717275647558427E-2</v>
      </c>
      <c r="Z17" s="25">
        <v>-2.8717275647558427E-2</v>
      </c>
      <c r="AA17" s="25">
        <v>9.6774193548387101E-3</v>
      </c>
      <c r="AB17" s="25">
        <v>-2.9170464904284436E-2</v>
      </c>
      <c r="AC17" s="25">
        <v>2.5761124121779725E-2</v>
      </c>
      <c r="AD17" s="25">
        <v>4.8250904704462173E-3</v>
      </c>
      <c r="AE17" s="25">
        <v>-2.5385764061722219E-2</v>
      </c>
      <c r="AF17" s="25">
        <v>2.6517383618149679E-2</v>
      </c>
      <c r="AG17" s="25">
        <v>-1.0970927043336097E-3</v>
      </c>
      <c r="AH17" s="25">
        <v>0</v>
      </c>
      <c r="AI17" s="25">
        <v>8.3402835696408937E-4</v>
      </c>
      <c r="AJ17" s="25">
        <v>1.5499732763228252E-2</v>
      </c>
      <c r="AK17" s="25">
        <v>2.9779630732578916E-3</v>
      </c>
      <c r="AL17" s="25">
        <v>7.0690592713430287E-3</v>
      </c>
      <c r="AM17" s="25">
        <v>5.7175528873638828E-4</v>
      </c>
      <c r="AN17" s="25">
        <v>1.5440041173442251E-3</v>
      </c>
      <c r="AO17" s="25">
        <v>6.7758328627894812E-3</v>
      </c>
      <c r="AP17" s="25">
        <v>8.2401412595644822E-3</v>
      </c>
      <c r="AQ17" s="25">
        <v>7.3863636363637013E-3</v>
      </c>
      <c r="AR17" s="25">
        <v>5.9952038369304557E-3</v>
      </c>
      <c r="AS17" s="25">
        <v>2.0454545454545423E-2</v>
      </c>
      <c r="AT17" s="25">
        <v>6.0096153846153841E-3</v>
      </c>
      <c r="AU17" s="25">
        <v>3.9908779931584299E-3</v>
      </c>
      <c r="AV17" s="25">
        <v>3.1036623215394167E-3</v>
      </c>
      <c r="AW17" s="25">
        <v>3.0156815440289505E-3</v>
      </c>
      <c r="AX17" s="25">
        <v>1.4201183431952697E-2</v>
      </c>
      <c r="AY17" s="25">
        <v>1.7709563164107611E-3</v>
      </c>
      <c r="AZ17" s="25">
        <v>5.3731343283582433E-3</v>
      </c>
      <c r="BA17" s="25">
        <v>4.634994206257308E-3</v>
      </c>
      <c r="BC17" t="s">
        <v>18</v>
      </c>
      <c r="BD17" s="23">
        <f>CORREL($Z$3:$Z$25,AP$3:AP$25)</f>
        <v>0.23273611842683412</v>
      </c>
    </row>
    <row r="18" spans="1:56">
      <c r="A18" t="s">
        <v>109</v>
      </c>
      <c r="B18">
        <v>2022</v>
      </c>
      <c r="C18" s="26">
        <v>13107.363864410439</v>
      </c>
      <c r="D18" s="26">
        <v>17637.212315264998</v>
      </c>
      <c r="E18" s="23">
        <f t="shared" si="0"/>
        <v>0.74316528202509768</v>
      </c>
      <c r="F18" s="51">
        <f t="shared" si="1"/>
        <v>44774</v>
      </c>
      <c r="G18" t="str">
        <f t="shared" si="2"/>
        <v>AUGUST-2022</v>
      </c>
      <c r="H18" s="25">
        <f t="shared" si="3"/>
        <v>-5.763504108370656E-2</v>
      </c>
      <c r="Z18" s="25">
        <v>-5.763504108370656E-2</v>
      </c>
      <c r="AA18" s="25">
        <v>2.4281150159744483E-2</v>
      </c>
      <c r="AB18" s="25">
        <v>-3.0516431924882629E-2</v>
      </c>
      <c r="AC18" s="25">
        <v>-3.4246575342465758E-2</v>
      </c>
      <c r="AD18" s="25">
        <v>9.00360144057623E-3</v>
      </c>
      <c r="AE18" s="25">
        <v>-1.7364657814096043E-2</v>
      </c>
      <c r="AF18" s="25">
        <v>-7.4626865671640818E-3</v>
      </c>
      <c r="AG18" s="25">
        <v>2.5260845689181737E-2</v>
      </c>
      <c r="AH18" s="25">
        <v>1.7650639074862917E-2</v>
      </c>
      <c r="AI18" s="25">
        <v>7.5000000000000474E-3</v>
      </c>
      <c r="AJ18" s="25">
        <v>1.8947368421052602E-2</v>
      </c>
      <c r="AK18" s="25">
        <v>2.3752969121140478E-3</v>
      </c>
      <c r="AL18" s="25">
        <v>5.9395248380130824E-3</v>
      </c>
      <c r="AM18" s="25">
        <v>7.4285714285714935E-3</v>
      </c>
      <c r="AN18" s="25">
        <v>2.0554984583761853E-3</v>
      </c>
      <c r="AO18" s="25">
        <v>6.7302299495232108E-3</v>
      </c>
      <c r="AP18" s="25">
        <v>8.1727962638644316E-3</v>
      </c>
      <c r="AQ18" s="25">
        <v>6.7681895093061962E-3</v>
      </c>
      <c r="AR18" s="25">
        <v>7.1513706793801465E-3</v>
      </c>
      <c r="AS18" s="25">
        <v>-4.4543429844097048E-3</v>
      </c>
      <c r="AT18" s="25">
        <v>6.571087216248472E-3</v>
      </c>
      <c r="AU18" s="25">
        <v>3.9750141964793699E-3</v>
      </c>
      <c r="AV18" s="25">
        <v>1.8564356435644268E-3</v>
      </c>
      <c r="AW18" s="25">
        <v>3.6079374624172836E-3</v>
      </c>
      <c r="AX18" s="25">
        <v>5.2508751458576761E-3</v>
      </c>
      <c r="AY18" s="25">
        <v>8.8391278727165592E-3</v>
      </c>
      <c r="AZ18" s="25">
        <v>4.1567695961994573E-3</v>
      </c>
      <c r="BA18" s="25">
        <v>5.1903114186851538E-3</v>
      </c>
      <c r="BC18" t="s">
        <v>19</v>
      </c>
      <c r="BD18" s="23">
        <f>CORREL($Z$3:$Z$25,AQ$3:AQ$25)</f>
        <v>0.11963089114146776</v>
      </c>
    </row>
    <row r="19" spans="1:56">
      <c r="A19" t="s">
        <v>110</v>
      </c>
      <c r="B19">
        <v>2022</v>
      </c>
      <c r="C19" s="26">
        <v>11827.3068625909</v>
      </c>
      <c r="D19" s="26">
        <v>16772.209972765002</v>
      </c>
      <c r="E19" s="23">
        <f t="shared" si="0"/>
        <v>0.70517283541025788</v>
      </c>
      <c r="F19" s="51">
        <f t="shared" si="1"/>
        <v>44805</v>
      </c>
      <c r="G19" t="str">
        <f t="shared" si="2"/>
        <v>SEPTEMBER-2022</v>
      </c>
      <c r="H19" s="25">
        <f t="shared" si="3"/>
        <v>-5.1122472394447442E-2</v>
      </c>
      <c r="Z19" s="25">
        <v>-5.1122472394447442E-2</v>
      </c>
      <c r="AA19" s="25">
        <v>1.9962570180910719E-2</v>
      </c>
      <c r="AB19" s="25">
        <v>1.3075060532687597E-2</v>
      </c>
      <c r="AC19" s="25">
        <v>2.9550827423167852E-3</v>
      </c>
      <c r="AD19" s="25">
        <v>9.5181439619273899E-3</v>
      </c>
      <c r="AE19" s="25">
        <v>-1.9230769230769319E-2</v>
      </c>
      <c r="AF19" s="25">
        <v>-4.1642567958357531E-2</v>
      </c>
      <c r="AG19" s="25">
        <v>2.7316550615961558E-2</v>
      </c>
      <c r="AH19" s="25">
        <v>1.1363636363636399E-2</v>
      </c>
      <c r="AI19" s="25">
        <v>5.7899090157153728E-3</v>
      </c>
      <c r="AJ19" s="25">
        <v>1.9111570247933973E-2</v>
      </c>
      <c r="AK19" s="25">
        <v>3.5545023696682125E-3</v>
      </c>
      <c r="AL19" s="25">
        <v>5.9044551798174676E-3</v>
      </c>
      <c r="AM19" s="25">
        <v>8.5082246171298923E-3</v>
      </c>
      <c r="AN19" s="25">
        <v>4.6153846153846444E-3</v>
      </c>
      <c r="AO19" s="25">
        <v>7.7994428969359649E-3</v>
      </c>
      <c r="AP19" s="25">
        <v>9.2646207295890154E-3</v>
      </c>
      <c r="AQ19" s="25">
        <v>7.8431372549019919E-3</v>
      </c>
      <c r="AR19" s="25">
        <v>2.9585798816568047E-3</v>
      </c>
      <c r="AS19" s="25">
        <v>3.9149888143176093E-3</v>
      </c>
      <c r="AT19" s="25">
        <v>5.9347181008902079E-3</v>
      </c>
      <c r="AU19" s="25">
        <v>5.6561085972850677E-3</v>
      </c>
      <c r="AV19" s="25">
        <v>2.470660901791264E-3</v>
      </c>
      <c r="AW19" s="25">
        <v>4.1941282204912443E-3</v>
      </c>
      <c r="AX19" s="25">
        <v>4.6430644225187636E-3</v>
      </c>
      <c r="AY19" s="25">
        <v>-1.7523364485980313E-3</v>
      </c>
      <c r="AZ19" s="25">
        <v>3.548196333530422E-3</v>
      </c>
      <c r="BA19" s="25">
        <v>5.737234652897303E-3</v>
      </c>
      <c r="BC19" t="s">
        <v>20</v>
      </c>
      <c r="BD19" s="23">
        <f>CORREL($Z$3:$Z$25,AR$3:AR$25)</f>
        <v>-9.8207951496237789E-2</v>
      </c>
    </row>
    <row r="20" spans="1:56">
      <c r="A20" t="s">
        <v>111</v>
      </c>
      <c r="B20">
        <v>2022</v>
      </c>
      <c r="C20" s="26">
        <v>12086.554987723201</v>
      </c>
      <c r="D20" s="26">
        <v>18123.446675544998</v>
      </c>
      <c r="E20" s="23">
        <f t="shared" si="0"/>
        <v>0.66690156701993553</v>
      </c>
      <c r="F20" s="51">
        <f t="shared" si="1"/>
        <v>44835</v>
      </c>
      <c r="G20" t="str">
        <f t="shared" si="2"/>
        <v>OCTOBER-2022</v>
      </c>
      <c r="H20" s="25">
        <f t="shared" si="3"/>
        <v>-5.4272181894324908E-2</v>
      </c>
      <c r="Z20" s="25">
        <v>-5.4272181894324908E-2</v>
      </c>
      <c r="AA20" s="25">
        <v>1.0397553516819502E-2</v>
      </c>
      <c r="AB20" s="25">
        <v>8.1261950286807706E-3</v>
      </c>
      <c r="AC20" s="25">
        <v>7.0713022981733478E-3</v>
      </c>
      <c r="AD20" s="25">
        <v>7.0713022981733478E-3</v>
      </c>
      <c r="AE20" s="25">
        <v>-1.1658717541070422E-2</v>
      </c>
      <c r="AF20" s="25">
        <v>-1.1466505733252729E-2</v>
      </c>
      <c r="AG20" s="25">
        <v>4.118873826903012E-2</v>
      </c>
      <c r="AH20" s="25">
        <v>4.1395623891189656E-3</v>
      </c>
      <c r="AI20" s="25">
        <v>2.4671052631579883E-3</v>
      </c>
      <c r="AJ20" s="25">
        <v>1.3177901672579798E-2</v>
      </c>
      <c r="AK20" s="25">
        <v>2.9515938606847697E-3</v>
      </c>
      <c r="AL20" s="25">
        <v>4.8025613660619302E-3</v>
      </c>
      <c r="AM20" s="25">
        <v>1.0123734533183255E-2</v>
      </c>
      <c r="AN20" s="25">
        <v>2.0418580908627142E-3</v>
      </c>
      <c r="AO20" s="25">
        <v>5.5279159756771697E-3</v>
      </c>
      <c r="AP20" s="25">
        <v>5.737234652897303E-3</v>
      </c>
      <c r="AQ20" s="25">
        <v>6.1145080600333197E-3</v>
      </c>
      <c r="AR20" s="25">
        <v>1.0029498525073679E-2</v>
      </c>
      <c r="AS20" s="25">
        <v>5.5710306406685237E-3</v>
      </c>
      <c r="AT20" s="25">
        <v>5.30973451327437E-3</v>
      </c>
      <c r="AU20" s="25">
        <v>5.0618672665915477E-3</v>
      </c>
      <c r="AV20" s="25">
        <v>3.6968576709796321E-3</v>
      </c>
      <c r="AW20" s="25">
        <v>3.579952267303069E-3</v>
      </c>
      <c r="AX20" s="25">
        <v>1.7331022530329948E-3</v>
      </c>
      <c r="AY20" s="25">
        <v>7.021650087770559E-3</v>
      </c>
      <c r="AZ20" s="25">
        <v>4.7142015321155655E-3</v>
      </c>
      <c r="BA20" s="25">
        <v>7.9863091842554308E-3</v>
      </c>
      <c r="BC20" t="s">
        <v>21</v>
      </c>
      <c r="BD20" s="23">
        <f>CORREL($Z$3:$Z$25,AS$3:AS$25)</f>
        <v>0.1421615215874939</v>
      </c>
    </row>
    <row r="21" spans="1:56">
      <c r="A21" t="s">
        <v>112</v>
      </c>
      <c r="B21">
        <v>2022</v>
      </c>
      <c r="C21" s="26">
        <v>12252.886624445022</v>
      </c>
      <c r="D21" s="26">
        <v>19003.280854934001</v>
      </c>
      <c r="E21" s="23">
        <f t="shared" si="0"/>
        <v>0.64477743174877566</v>
      </c>
      <c r="F21" s="51">
        <f t="shared" si="1"/>
        <v>44866</v>
      </c>
      <c r="G21" t="str">
        <f t="shared" si="2"/>
        <v>NOVEMBER-2022</v>
      </c>
      <c r="H21" s="25">
        <f t="shared" si="3"/>
        <v>-3.3174513849205743E-2</v>
      </c>
      <c r="Z21" s="25">
        <v>-3.3174513849205743E-2</v>
      </c>
      <c r="AA21" s="25">
        <v>1.3317191283293082E-2</v>
      </c>
      <c r="AB21" s="25">
        <v>-7.1123755334281651E-3</v>
      </c>
      <c r="AC21" s="25">
        <v>6.1439438267992974E-2</v>
      </c>
      <c r="AD21" s="25">
        <v>8.1919251023990971E-3</v>
      </c>
      <c r="AE21" s="25">
        <v>1.286863270777483E-2</v>
      </c>
      <c r="AF21" s="25">
        <v>-1.8925518925519063E-2</v>
      </c>
      <c r="AG21" s="25">
        <v>-8.3124687030545791E-2</v>
      </c>
      <c r="AH21" s="25">
        <v>4.1224970553591792E-3</v>
      </c>
      <c r="AI21" s="25">
        <v>1.640689089417462E-3</v>
      </c>
      <c r="AJ21" s="25">
        <v>1.4507253626813434E-2</v>
      </c>
      <c r="AK21" s="25">
        <v>2.942907592701589E-3</v>
      </c>
      <c r="AL21" s="25">
        <v>6.3728093467869812E-3</v>
      </c>
      <c r="AM21" s="25">
        <v>-7.2383073496658295E-3</v>
      </c>
      <c r="AN21" s="25">
        <v>3.0565461029036897E-3</v>
      </c>
      <c r="AO21" s="25">
        <v>6.5970313358987825E-3</v>
      </c>
      <c r="AP21" s="25">
        <v>5.1340559041641596E-3</v>
      </c>
      <c r="AQ21" s="25">
        <v>6.0773480662983112E-3</v>
      </c>
      <c r="AR21" s="25">
        <v>3.5046728971963948E-3</v>
      </c>
      <c r="AS21" s="25">
        <v>4.4321329639889825E-3</v>
      </c>
      <c r="AT21" s="25">
        <v>5.8685446009389668E-3</v>
      </c>
      <c r="AU21" s="25">
        <v>6.1555679910465745E-3</v>
      </c>
      <c r="AV21" s="25">
        <v>6.1387354205030267E-4</v>
      </c>
      <c r="AW21" s="25">
        <v>1.7835909631391878E-3</v>
      </c>
      <c r="AX21" s="25">
        <v>1.7301038062282753E-3</v>
      </c>
      <c r="AY21" s="25">
        <v>8.7158628704241715E-3</v>
      </c>
      <c r="AZ21" s="25">
        <v>3.5190615835776792E-3</v>
      </c>
      <c r="BA21" s="25">
        <v>-1.1318619128465684E-3</v>
      </c>
      <c r="BC21" t="s">
        <v>22</v>
      </c>
      <c r="BD21" s="23">
        <f>CORREL($Z$3:$Z$25,AT$3:AT$25)</f>
        <v>-1.5233345307590986E-2</v>
      </c>
    </row>
    <row r="22" spans="1:56">
      <c r="A22" t="s">
        <v>113</v>
      </c>
      <c r="B22">
        <v>2022</v>
      </c>
      <c r="C22" s="26">
        <v>11445.029806847097</v>
      </c>
      <c r="D22" s="26">
        <v>19617.709583499</v>
      </c>
      <c r="E22" s="23">
        <f t="shared" si="0"/>
        <v>0.58340295833891986</v>
      </c>
      <c r="F22" s="51">
        <f t="shared" si="1"/>
        <v>44896</v>
      </c>
      <c r="G22" t="str">
        <f t="shared" si="2"/>
        <v>DECEMBER-2022</v>
      </c>
      <c r="H22" s="25">
        <f t="shared" si="3"/>
        <v>-9.5187068262291646E-2</v>
      </c>
      <c r="Z22" s="25">
        <v>-9.5187068262291646E-2</v>
      </c>
      <c r="AA22" s="25">
        <v>1.0752688172042909E-2</v>
      </c>
      <c r="AB22" s="25">
        <v>-1.9102196752626823E-3</v>
      </c>
      <c r="AC22" s="25">
        <v>4.8511576626240255E-2</v>
      </c>
      <c r="AD22" s="25">
        <v>7.5449796865930518E-3</v>
      </c>
      <c r="AE22" s="25">
        <v>-2.1175224986765785E-3</v>
      </c>
      <c r="AF22" s="25">
        <v>-1.6801493466085806E-2</v>
      </c>
      <c r="AG22" s="25">
        <v>-0.12670671764063349</v>
      </c>
      <c r="AH22" s="25">
        <v>1.7595307917889231E-3</v>
      </c>
      <c r="AI22" s="25">
        <v>-2.457002457002434E-3</v>
      </c>
      <c r="AJ22" s="25">
        <v>1.1834319526627106E-2</v>
      </c>
      <c r="AK22" s="25">
        <v>3.521126760563347E-3</v>
      </c>
      <c r="AL22" s="25">
        <v>4.2216358839050729E-3</v>
      </c>
      <c r="AM22" s="25">
        <v>-1.3460459899046581E-2</v>
      </c>
      <c r="AN22" s="25">
        <v>2.031488065007647E-3</v>
      </c>
      <c r="AO22" s="25">
        <v>4.9153468050246079E-3</v>
      </c>
      <c r="AP22" s="25">
        <v>4.5402951191828118E-3</v>
      </c>
      <c r="AQ22" s="25">
        <v>4.9423393739703777E-3</v>
      </c>
      <c r="AR22" s="25">
        <v>-6.4027939464494921E-3</v>
      </c>
      <c r="AS22" s="25">
        <v>3.8610038610037982E-3</v>
      </c>
      <c r="AT22" s="25">
        <v>4.0840140023336562E-3</v>
      </c>
      <c r="AU22" s="25">
        <v>7.2302558398219295E-3</v>
      </c>
      <c r="AV22" s="25">
        <v>2.4539877300613845E-3</v>
      </c>
      <c r="AW22" s="25">
        <v>2.3738872403561168E-3</v>
      </c>
      <c r="AX22" s="25">
        <v>2.3028209556707293E-3</v>
      </c>
      <c r="AY22" s="25">
        <v>1.2672811059907932E-2</v>
      </c>
      <c r="AZ22" s="25">
        <v>5.2600818234950653E-3</v>
      </c>
      <c r="BA22" s="25">
        <v>-4.5325779036827843E-3</v>
      </c>
      <c r="BC22" t="s">
        <v>23</v>
      </c>
      <c r="BD22" s="23">
        <f>CORREL($Z$3:$Z$25,AU$3:AU$25)</f>
        <v>-9.8067071442510326E-2</v>
      </c>
    </row>
    <row r="23" spans="1:56">
      <c r="A23" t="s">
        <v>114</v>
      </c>
      <c r="B23">
        <v>2023</v>
      </c>
      <c r="C23" s="26">
        <v>11350.712839064225</v>
      </c>
      <c r="D23" s="26">
        <v>20229.309738625001</v>
      </c>
      <c r="E23" s="23">
        <f t="shared" si="0"/>
        <v>0.56110233051559077</v>
      </c>
      <c r="F23" s="51">
        <f t="shared" si="1"/>
        <v>44927</v>
      </c>
      <c r="G23" t="str">
        <f t="shared" si="2"/>
        <v>JANUARY-2023</v>
      </c>
      <c r="H23" s="25">
        <f t="shared" si="3"/>
        <v>-3.8225085259807424E-2</v>
      </c>
      <c r="Z23" s="25">
        <v>-3.8225085259807424E-2</v>
      </c>
      <c r="AA23" s="25">
        <v>2.7186761229314557E-2</v>
      </c>
      <c r="AB23" s="25">
        <v>8.1339712918659744E-3</v>
      </c>
      <c r="AC23" s="25">
        <v>2.2607781282860208E-2</v>
      </c>
      <c r="AD23" s="25">
        <v>5.7603686635944703E-3</v>
      </c>
      <c r="AE23" s="25">
        <v>-6.8965517241379917E-3</v>
      </c>
      <c r="AF23" s="25">
        <v>1.8987341772152618E-3</v>
      </c>
      <c r="AG23" s="25">
        <v>-3.7523452157598496E-2</v>
      </c>
      <c r="AH23" s="25">
        <v>5.854800936767817E-4</v>
      </c>
      <c r="AI23" s="25">
        <v>-5.7471264367816325E-3</v>
      </c>
      <c r="AJ23" s="25">
        <v>1.5594541910331468E-2</v>
      </c>
      <c r="AK23" s="25">
        <v>2.339181286549741E-3</v>
      </c>
      <c r="AL23" s="25">
        <v>4.7293746715710832E-3</v>
      </c>
      <c r="AM23" s="25">
        <v>4.5480386583284984E-3</v>
      </c>
      <c r="AN23" s="25">
        <v>4.5615813482005937E-3</v>
      </c>
      <c r="AO23" s="25">
        <v>4.8913043478261177E-3</v>
      </c>
      <c r="AP23" s="25">
        <v>3.3898305084745441E-3</v>
      </c>
      <c r="AQ23" s="25">
        <v>4.3715846994536144E-3</v>
      </c>
      <c r="AR23" s="25">
        <v>8.201523140011751E-3</v>
      </c>
      <c r="AS23" s="25">
        <v>0</v>
      </c>
      <c r="AT23" s="25">
        <v>4.648460197559625E-3</v>
      </c>
      <c r="AU23" s="25">
        <v>6.6261733848703317E-3</v>
      </c>
      <c r="AV23" s="25">
        <v>1.2239902080782657E-3</v>
      </c>
      <c r="AW23" s="25">
        <v>3.5523978685612452E-3</v>
      </c>
      <c r="AX23" s="25">
        <v>1.1487650775417408E-3</v>
      </c>
      <c r="AY23" s="25">
        <v>1.5927189988623337E-2</v>
      </c>
      <c r="AZ23" s="25">
        <v>4.6511627906977403E-3</v>
      </c>
      <c r="BA23" s="25">
        <v>4.5532157085942599E-3</v>
      </c>
      <c r="BC23" t="s">
        <v>24</v>
      </c>
      <c r="BD23" s="23">
        <f>CORREL($Z$3:$Z$25,AV$3:AV$25)</f>
        <v>0.14066335229397289</v>
      </c>
    </row>
    <row r="24" spans="1:56">
      <c r="A24" t="s">
        <v>115</v>
      </c>
      <c r="B24">
        <v>2023</v>
      </c>
      <c r="C24" s="26">
        <v>10421.176769331698</v>
      </c>
      <c r="D24" s="26">
        <v>19284.873472954998</v>
      </c>
      <c r="E24" s="23">
        <f t="shared" si="0"/>
        <v>0.54038087332780793</v>
      </c>
      <c r="F24" s="51">
        <f t="shared" si="1"/>
        <v>44958</v>
      </c>
      <c r="G24" t="str">
        <f t="shared" si="2"/>
        <v>FEBRUARY-2023</v>
      </c>
      <c r="H24" s="25">
        <f t="shared" si="3"/>
        <v>-3.692990754243014E-2</v>
      </c>
      <c r="Z24" s="25">
        <v>-3.692990754243014E-2</v>
      </c>
      <c r="AA24" s="25">
        <v>3.4522439585730398E-3</v>
      </c>
      <c r="AB24" s="25">
        <v>-1.423825344091125E-2</v>
      </c>
      <c r="AC24" s="25">
        <v>-9.9228791773778982E-2</v>
      </c>
      <c r="AD24" s="25">
        <v>1.5463917525773294E-2</v>
      </c>
      <c r="AE24" s="25">
        <v>-4.2200854700854579E-2</v>
      </c>
      <c r="AF24" s="25">
        <v>7.0751737207833149E-2</v>
      </c>
      <c r="AG24" s="25">
        <v>-7.7972709551658026E-3</v>
      </c>
      <c r="AH24" s="25">
        <v>5.8513750731418557E-4</v>
      </c>
      <c r="AI24" s="25">
        <v>-9.0834021469859156E-3</v>
      </c>
      <c r="AJ24" s="25">
        <v>6.2380038387715112E-3</v>
      </c>
      <c r="AK24" s="25">
        <v>5.2508751458576761E-3</v>
      </c>
      <c r="AL24" s="25">
        <v>9.4142259414226534E-3</v>
      </c>
      <c r="AM24" s="25">
        <v>1.6977928692700134E-3</v>
      </c>
      <c r="AN24" s="25">
        <v>6.5590312815338621E-3</v>
      </c>
      <c r="AO24" s="25">
        <v>7.0308274743103453E-3</v>
      </c>
      <c r="AP24" s="25">
        <v>6.1936936936936617E-3</v>
      </c>
      <c r="AQ24" s="25">
        <v>7.0729053318823879E-3</v>
      </c>
      <c r="AR24" s="25">
        <v>8.1348053457292614E-3</v>
      </c>
      <c r="AS24" s="25">
        <v>5.4945054945051823E-4</v>
      </c>
      <c r="AT24" s="25">
        <v>7.5187969924811037E-3</v>
      </c>
      <c r="AU24" s="25">
        <v>1.1519473395501889E-2</v>
      </c>
      <c r="AV24" s="25">
        <v>3.6674816625916523E-3</v>
      </c>
      <c r="AW24" s="25">
        <v>4.7197640117994768E-3</v>
      </c>
      <c r="AX24" s="25">
        <v>4.016064257028047E-3</v>
      </c>
      <c r="AY24" s="25">
        <v>1.3437849944008991E-2</v>
      </c>
      <c r="AZ24" s="25">
        <v>7.5231481481480489E-3</v>
      </c>
      <c r="BA24" s="25">
        <v>3.9660056657223148E-3</v>
      </c>
      <c r="BC24" t="s">
        <v>25</v>
      </c>
      <c r="BD24" s="23">
        <f>CORREL($Z$3:$Z$25,AW$3:AW$25)</f>
        <v>6.1488540574993943E-2</v>
      </c>
    </row>
    <row r="25" spans="1:56">
      <c r="A25" t="s">
        <v>116</v>
      </c>
      <c r="B25">
        <v>2023</v>
      </c>
      <c r="C25" s="26">
        <v>10894.966503463778</v>
      </c>
      <c r="D25" s="26">
        <v>20928.040082494001</v>
      </c>
      <c r="E25" s="23">
        <f t="shared" si="0"/>
        <v>0.52059182133243609</v>
      </c>
      <c r="F25" s="51">
        <f t="shared" si="1"/>
        <v>44986</v>
      </c>
      <c r="G25" t="str">
        <f t="shared" si="2"/>
        <v>MARCH-2023</v>
      </c>
      <c r="H25" s="25">
        <f t="shared" si="3"/>
        <v>-3.6620563332498503E-2</v>
      </c>
      <c r="Z25" s="25">
        <v>-3.6620563332498503E-2</v>
      </c>
      <c r="AA25" s="25">
        <v>0</v>
      </c>
      <c r="AB25" s="25">
        <v>0</v>
      </c>
      <c r="AC25" s="25">
        <v>0</v>
      </c>
      <c r="AD25" s="25">
        <v>0</v>
      </c>
      <c r="AE25" s="25">
        <v>-5.5772448410497898E-4</v>
      </c>
      <c r="AF25" s="25">
        <v>0</v>
      </c>
      <c r="AG25" s="25">
        <v>6.5487884741337755E-4</v>
      </c>
      <c r="AH25" s="25">
        <v>5.8479532163739363E-4</v>
      </c>
      <c r="AI25" s="25">
        <v>0</v>
      </c>
      <c r="AJ25" s="25">
        <v>0</v>
      </c>
      <c r="AK25" s="25">
        <v>0</v>
      </c>
      <c r="AL25" s="25">
        <v>0</v>
      </c>
      <c r="AM25" s="25">
        <v>0</v>
      </c>
      <c r="AN25" s="25">
        <v>0</v>
      </c>
      <c r="AO25" s="25">
        <v>-5.3705692803434116E-4</v>
      </c>
      <c r="AP25" s="25">
        <v>0</v>
      </c>
      <c r="AQ25" s="25">
        <v>0</v>
      </c>
      <c r="AR25" s="25">
        <v>0</v>
      </c>
      <c r="AS25" s="25">
        <v>-1.0982976386600144E-3</v>
      </c>
      <c r="AT25" s="25">
        <v>0</v>
      </c>
      <c r="AU25" s="25">
        <v>0</v>
      </c>
      <c r="AV25" s="25">
        <v>0</v>
      </c>
      <c r="AW25" s="25">
        <v>0</v>
      </c>
      <c r="AX25" s="25">
        <v>0</v>
      </c>
      <c r="AY25" s="25">
        <v>0</v>
      </c>
      <c r="AZ25" s="25">
        <v>0</v>
      </c>
      <c r="BA25" s="25">
        <v>0</v>
      </c>
      <c r="BC25" t="s">
        <v>26</v>
      </c>
      <c r="BD25" s="23">
        <f>CORREL($Z$3:$Z$25,AX$3:AX$25)</f>
        <v>4.5033900613614484E-3</v>
      </c>
    </row>
    <row r="26" spans="1:56">
      <c r="BC26" t="s">
        <v>27</v>
      </c>
      <c r="BD26" s="23">
        <f>CORREL($Z$3:$Z$25,AY$3:AY$25)</f>
        <v>0.10997997950161716</v>
      </c>
    </row>
    <row r="27" spans="1:56">
      <c r="BC27" t="s">
        <v>28</v>
      </c>
      <c r="BD27" s="23">
        <f>CORREL($Z$3:$Z$25,AZ$3:AZ$25)</f>
        <v>0.1041942633945681</v>
      </c>
    </row>
    <row r="28" spans="1:56">
      <c r="BC28" t="s">
        <v>29</v>
      </c>
      <c r="BD28" s="23">
        <f>CORREL($Z$3:$Z$25,BA$3:BA$25)</f>
        <v>0.29376726168821066</v>
      </c>
    </row>
  </sheetData>
  <mergeCells count="1">
    <mergeCell ref="BC1:BD1"/>
  </mergeCells>
  <conditionalFormatting sqref="AA3:BA25">
    <cfRule type="colorScale" priority="2">
      <colorScale>
        <cfvo type="min"/>
        <cfvo type="percentile" val="50"/>
        <cfvo type="max"/>
        <color rgb="FFF8696B"/>
        <color rgb="FFFCFCFF"/>
        <color rgb="FF5A8AC6"/>
      </colorScale>
    </cfRule>
  </conditionalFormatting>
  <conditionalFormatting sqref="Z3:Z25">
    <cfRule type="colorScale" priority="1">
      <colorScale>
        <cfvo type="min"/>
        <cfvo type="percentile" val="50"/>
        <cfvo type="max"/>
        <color rgb="FFF8696B"/>
        <color rgb="FFFCFCFF"/>
        <color rgb="FF5A8AC6"/>
      </colorScale>
    </cfRule>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AF02B-F31B-48FB-8A06-C94ED45AAADB}">
  <dimension ref="A1"/>
  <sheetViews>
    <sheetView workbookViewId="0">
      <selection activeCell="S18" sqref="S18"/>
    </sheetView>
  </sheetViews>
  <sheetFormatPr defaultRowHeight="14.4"/>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BB548-E3CD-4989-8FD7-1335469EE48A}">
  <dimension ref="V36"/>
  <sheetViews>
    <sheetView showGridLines="0" tabSelected="1" zoomScale="90" zoomScaleNormal="90" workbookViewId="0">
      <selection activeCell="AC9" sqref="AC9"/>
    </sheetView>
  </sheetViews>
  <sheetFormatPr defaultRowHeight="14.4"/>
  <sheetData>
    <row r="36" spans="22:22">
      <c r="V36" s="5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E378-0B02-41EC-B517-11951D608C3A}">
  <dimension ref="A1:AD125"/>
  <sheetViews>
    <sheetView workbookViewId="0">
      <selection activeCell="V61" sqref="V61"/>
    </sheetView>
  </sheetViews>
  <sheetFormatPr defaultRowHeight="14.4"/>
  <cols>
    <col min="4" max="4" width="20.44140625" customWidth="1"/>
    <col min="5" max="5" width="13.77734375" customWidth="1"/>
    <col min="6" max="6" width="6" bestFit="1" customWidth="1"/>
    <col min="7" max="7" width="17.6640625" customWidth="1"/>
    <col min="8" max="8" width="13.109375" customWidth="1"/>
    <col min="10" max="10" width="12.109375" customWidth="1"/>
    <col min="11" max="11" width="19.5546875" customWidth="1"/>
    <col min="12" max="12" width="22.88671875" customWidth="1"/>
    <col min="14" max="14" width="23.33203125" customWidth="1"/>
    <col min="15" max="15" width="32.88671875" customWidth="1"/>
    <col min="16" max="16" width="19.21875" customWidth="1"/>
    <col min="17" max="17" width="26.6640625" customWidth="1"/>
    <col min="18" max="18" width="9.77734375" customWidth="1"/>
    <col min="19" max="19" width="10.5546875" customWidth="1"/>
    <col min="20" max="20" width="20.77734375" customWidth="1"/>
    <col min="21" max="21" width="9.5546875" customWidth="1"/>
    <col min="22" max="22" width="13.88671875" customWidth="1"/>
    <col min="23" max="23" width="27.6640625" customWidth="1"/>
    <col min="25" max="25" width="27.6640625" customWidth="1"/>
    <col min="26" max="26" width="25.5546875" customWidth="1"/>
    <col min="27" max="27" width="11.21875" customWidth="1"/>
    <col min="28" max="28" width="23.5546875" customWidth="1"/>
    <col min="29" max="29" width="14.77734375" customWidth="1"/>
    <col min="30" max="30" width="14.33203125" customWidth="1"/>
  </cols>
  <sheetData>
    <row r="1" spans="1:30" ht="15" thickBot="1">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5" t="s">
        <v>29</v>
      </c>
    </row>
    <row r="2" spans="1:30">
      <c r="A2" s="9" t="s">
        <v>30</v>
      </c>
      <c r="B2" s="1">
        <v>2013</v>
      </c>
      <c r="C2" s="1" t="s">
        <v>31</v>
      </c>
      <c r="D2" s="1">
        <v>107.5</v>
      </c>
      <c r="E2" s="1">
        <v>106.3</v>
      </c>
      <c r="F2" s="1">
        <v>108.1</v>
      </c>
      <c r="G2" s="1">
        <v>104.9</v>
      </c>
      <c r="H2" s="1">
        <v>106.1</v>
      </c>
      <c r="I2" s="1">
        <v>103.9</v>
      </c>
      <c r="J2" s="1">
        <v>101.9</v>
      </c>
      <c r="K2" s="1">
        <v>106.1</v>
      </c>
      <c r="L2" s="1">
        <v>106.8</v>
      </c>
      <c r="M2" s="1">
        <v>103.1</v>
      </c>
      <c r="N2" s="1">
        <v>104.8</v>
      </c>
      <c r="O2" s="1">
        <v>106.7</v>
      </c>
      <c r="P2" s="1">
        <v>105.5</v>
      </c>
      <c r="Q2" s="1">
        <v>105.1</v>
      </c>
      <c r="R2" s="1">
        <v>106.5</v>
      </c>
      <c r="S2" s="1">
        <v>105.8</v>
      </c>
      <c r="T2" s="1">
        <v>106.4</v>
      </c>
      <c r="U2" s="1" t="s">
        <v>32</v>
      </c>
      <c r="V2" s="1">
        <v>105.5</v>
      </c>
      <c r="W2" s="1">
        <v>104.8</v>
      </c>
      <c r="X2" s="1">
        <v>104</v>
      </c>
      <c r="Y2" s="1">
        <v>103.3</v>
      </c>
      <c r="Z2" s="1">
        <v>103.4</v>
      </c>
      <c r="AA2" s="1">
        <v>103.8</v>
      </c>
      <c r="AB2" s="1">
        <v>104.7</v>
      </c>
      <c r="AC2" s="1">
        <v>104</v>
      </c>
      <c r="AD2" s="11">
        <v>105.1</v>
      </c>
    </row>
    <row r="3" spans="1:30">
      <c r="A3" s="10" t="s">
        <v>30</v>
      </c>
      <c r="B3" s="2">
        <v>2013</v>
      </c>
      <c r="C3" s="2" t="s">
        <v>35</v>
      </c>
      <c r="D3" s="2">
        <v>109.2</v>
      </c>
      <c r="E3" s="2">
        <v>108.7</v>
      </c>
      <c r="F3" s="2">
        <v>110.2</v>
      </c>
      <c r="G3" s="2">
        <v>105.4</v>
      </c>
      <c r="H3" s="2">
        <v>106.7</v>
      </c>
      <c r="I3" s="2">
        <v>104</v>
      </c>
      <c r="J3" s="2">
        <v>102.4</v>
      </c>
      <c r="K3" s="2">
        <v>105.9</v>
      </c>
      <c r="L3" s="2">
        <v>105.7</v>
      </c>
      <c r="M3" s="2">
        <v>103.1</v>
      </c>
      <c r="N3" s="2">
        <v>105.1</v>
      </c>
      <c r="O3" s="2">
        <v>107.7</v>
      </c>
      <c r="P3" s="2">
        <v>106.3</v>
      </c>
      <c r="Q3" s="2">
        <v>105.6</v>
      </c>
      <c r="R3" s="2">
        <v>107.1</v>
      </c>
      <c r="S3" s="2">
        <v>106.3</v>
      </c>
      <c r="T3" s="2">
        <v>107</v>
      </c>
      <c r="U3" s="2" t="s">
        <v>32</v>
      </c>
      <c r="V3" s="2">
        <v>106.2</v>
      </c>
      <c r="W3" s="2">
        <v>105.2</v>
      </c>
      <c r="X3" s="2">
        <v>104.4</v>
      </c>
      <c r="Y3" s="2">
        <v>103.9</v>
      </c>
      <c r="Z3" s="2">
        <v>104</v>
      </c>
      <c r="AA3" s="2">
        <v>104.1</v>
      </c>
      <c r="AB3" s="2">
        <v>104.6</v>
      </c>
      <c r="AC3" s="2">
        <v>104.4</v>
      </c>
      <c r="AD3" s="12">
        <v>105.8</v>
      </c>
    </row>
    <row r="4" spans="1:30">
      <c r="A4" s="9" t="s">
        <v>30</v>
      </c>
      <c r="B4" s="1">
        <v>2013</v>
      </c>
      <c r="C4" s="1" t="s">
        <v>36</v>
      </c>
      <c r="D4" s="1">
        <v>110.2</v>
      </c>
      <c r="E4" s="1">
        <v>108.8</v>
      </c>
      <c r="F4" s="1">
        <v>109.9</v>
      </c>
      <c r="G4" s="1">
        <v>105.6</v>
      </c>
      <c r="H4" s="1">
        <v>106.2</v>
      </c>
      <c r="I4" s="1">
        <v>105.7</v>
      </c>
      <c r="J4" s="1">
        <v>101.4</v>
      </c>
      <c r="K4" s="1">
        <v>105.7</v>
      </c>
      <c r="L4" s="1">
        <v>105</v>
      </c>
      <c r="M4" s="1">
        <v>103.3</v>
      </c>
      <c r="N4" s="1">
        <v>105.6</v>
      </c>
      <c r="O4" s="1">
        <v>108.2</v>
      </c>
      <c r="P4" s="1">
        <v>106.6</v>
      </c>
      <c r="Q4" s="1">
        <v>106.5</v>
      </c>
      <c r="R4" s="1">
        <v>107.6</v>
      </c>
      <c r="S4" s="1">
        <v>106.8</v>
      </c>
      <c r="T4" s="1">
        <v>107.5</v>
      </c>
      <c r="U4" s="1" t="s">
        <v>32</v>
      </c>
      <c r="V4" s="1">
        <v>106.1</v>
      </c>
      <c r="W4" s="1">
        <v>105.6</v>
      </c>
      <c r="X4" s="1">
        <v>104.7</v>
      </c>
      <c r="Y4" s="1">
        <v>104.6</v>
      </c>
      <c r="Z4" s="1">
        <v>104</v>
      </c>
      <c r="AA4" s="1">
        <v>104.3</v>
      </c>
      <c r="AB4" s="1">
        <v>104.3</v>
      </c>
      <c r="AC4" s="1">
        <v>104.6</v>
      </c>
      <c r="AD4" s="11">
        <v>106</v>
      </c>
    </row>
    <row r="5" spans="1:30">
      <c r="A5" s="10" t="s">
        <v>30</v>
      </c>
      <c r="B5" s="2">
        <v>2013</v>
      </c>
      <c r="C5" s="2" t="s">
        <v>37</v>
      </c>
      <c r="D5" s="2">
        <v>110.2</v>
      </c>
      <c r="E5" s="2">
        <v>109.5</v>
      </c>
      <c r="F5" s="2">
        <v>106.9</v>
      </c>
      <c r="G5" s="2">
        <v>106.3</v>
      </c>
      <c r="H5" s="2">
        <v>105.7</v>
      </c>
      <c r="I5" s="2">
        <v>108.3</v>
      </c>
      <c r="J5" s="2">
        <v>103.4</v>
      </c>
      <c r="K5" s="2">
        <v>105.7</v>
      </c>
      <c r="L5" s="2">
        <v>104.2</v>
      </c>
      <c r="M5" s="2">
        <v>103.2</v>
      </c>
      <c r="N5" s="2">
        <v>106.5</v>
      </c>
      <c r="O5" s="2">
        <v>108.8</v>
      </c>
      <c r="P5" s="2">
        <v>107.1</v>
      </c>
      <c r="Q5" s="2">
        <v>107.1</v>
      </c>
      <c r="R5" s="2">
        <v>108.1</v>
      </c>
      <c r="S5" s="2">
        <v>107.4</v>
      </c>
      <c r="T5" s="2">
        <v>108</v>
      </c>
      <c r="U5" s="2" t="s">
        <v>32</v>
      </c>
      <c r="V5" s="2">
        <v>106.5</v>
      </c>
      <c r="W5" s="2">
        <v>106.1</v>
      </c>
      <c r="X5" s="2">
        <v>105.1</v>
      </c>
      <c r="Y5" s="2">
        <v>104.4</v>
      </c>
      <c r="Z5" s="2">
        <v>104.5</v>
      </c>
      <c r="AA5" s="2">
        <v>104.8</v>
      </c>
      <c r="AB5" s="2">
        <v>102.7</v>
      </c>
      <c r="AC5" s="2">
        <v>104.6</v>
      </c>
      <c r="AD5" s="12">
        <v>106.4</v>
      </c>
    </row>
    <row r="6" spans="1:30">
      <c r="A6" s="9" t="s">
        <v>30</v>
      </c>
      <c r="B6" s="1">
        <v>2013</v>
      </c>
      <c r="C6" s="1" t="s">
        <v>38</v>
      </c>
      <c r="D6" s="1">
        <v>110.9</v>
      </c>
      <c r="E6" s="1">
        <v>109.8</v>
      </c>
      <c r="F6" s="1">
        <v>105.9</v>
      </c>
      <c r="G6" s="1">
        <v>107.5</v>
      </c>
      <c r="H6" s="1">
        <v>105.3</v>
      </c>
      <c r="I6" s="1">
        <v>108.1</v>
      </c>
      <c r="J6" s="1">
        <v>107.3</v>
      </c>
      <c r="K6" s="1">
        <v>106.1</v>
      </c>
      <c r="L6" s="1">
        <v>103.7</v>
      </c>
      <c r="M6" s="1">
        <v>104</v>
      </c>
      <c r="N6" s="1">
        <v>107.4</v>
      </c>
      <c r="O6" s="1">
        <v>109.9</v>
      </c>
      <c r="P6" s="1">
        <v>108.1</v>
      </c>
      <c r="Q6" s="1">
        <v>108.1</v>
      </c>
      <c r="R6" s="1">
        <v>108.8</v>
      </c>
      <c r="S6" s="1">
        <v>107.9</v>
      </c>
      <c r="T6" s="1">
        <v>108.6</v>
      </c>
      <c r="U6" s="1" t="s">
        <v>32</v>
      </c>
      <c r="V6" s="1">
        <v>107.5</v>
      </c>
      <c r="W6" s="1">
        <v>106.8</v>
      </c>
      <c r="X6" s="1">
        <v>105.7</v>
      </c>
      <c r="Y6" s="1">
        <v>104.1</v>
      </c>
      <c r="Z6" s="1">
        <v>105</v>
      </c>
      <c r="AA6" s="1">
        <v>105.5</v>
      </c>
      <c r="AB6" s="1">
        <v>102.1</v>
      </c>
      <c r="AC6" s="1">
        <v>104.8</v>
      </c>
      <c r="AD6" s="11">
        <v>107.2</v>
      </c>
    </row>
    <row r="7" spans="1:30">
      <c r="A7" s="10" t="s">
        <v>30</v>
      </c>
      <c r="B7" s="2">
        <v>2013</v>
      </c>
      <c r="C7" s="2" t="s">
        <v>39</v>
      </c>
      <c r="D7" s="2">
        <v>112.3</v>
      </c>
      <c r="E7" s="2">
        <v>112.1</v>
      </c>
      <c r="F7" s="2">
        <v>108.1</v>
      </c>
      <c r="G7" s="2">
        <v>108.3</v>
      </c>
      <c r="H7" s="2">
        <v>105.9</v>
      </c>
      <c r="I7" s="2">
        <v>109.2</v>
      </c>
      <c r="J7" s="2">
        <v>118</v>
      </c>
      <c r="K7" s="2">
        <v>106.8</v>
      </c>
      <c r="L7" s="2">
        <v>104.1</v>
      </c>
      <c r="M7" s="2">
        <v>105.4</v>
      </c>
      <c r="N7" s="2">
        <v>108.2</v>
      </c>
      <c r="O7" s="2">
        <v>111</v>
      </c>
      <c r="P7" s="2">
        <v>110.6</v>
      </c>
      <c r="Q7" s="2">
        <v>109</v>
      </c>
      <c r="R7" s="2">
        <v>109.7</v>
      </c>
      <c r="S7" s="2">
        <v>108.8</v>
      </c>
      <c r="T7" s="2">
        <v>109.5</v>
      </c>
      <c r="U7" s="2" t="s">
        <v>32</v>
      </c>
      <c r="V7" s="2">
        <v>108.5</v>
      </c>
      <c r="W7" s="2">
        <v>107.5</v>
      </c>
      <c r="X7" s="2">
        <v>106.3</v>
      </c>
      <c r="Y7" s="2">
        <v>105</v>
      </c>
      <c r="Z7" s="2">
        <v>105.6</v>
      </c>
      <c r="AA7" s="2">
        <v>106.5</v>
      </c>
      <c r="AB7" s="2">
        <v>102.5</v>
      </c>
      <c r="AC7" s="2">
        <v>105.5</v>
      </c>
      <c r="AD7" s="12">
        <v>108.9</v>
      </c>
    </row>
    <row r="8" spans="1:30">
      <c r="A8" s="9" t="s">
        <v>30</v>
      </c>
      <c r="B8" s="1">
        <v>2013</v>
      </c>
      <c r="C8" s="1" t="s">
        <v>40</v>
      </c>
      <c r="D8" s="1">
        <v>113.4</v>
      </c>
      <c r="E8" s="1">
        <v>114.9</v>
      </c>
      <c r="F8" s="1">
        <v>110.5</v>
      </c>
      <c r="G8" s="1">
        <v>109.3</v>
      </c>
      <c r="H8" s="1">
        <v>106.2</v>
      </c>
      <c r="I8" s="1">
        <v>110.3</v>
      </c>
      <c r="J8" s="1">
        <v>129.19999999999999</v>
      </c>
      <c r="K8" s="1">
        <v>107.1</v>
      </c>
      <c r="L8" s="1">
        <v>104.3</v>
      </c>
      <c r="M8" s="1">
        <v>106.4</v>
      </c>
      <c r="N8" s="1">
        <v>109.1</v>
      </c>
      <c r="O8" s="1">
        <v>112.1</v>
      </c>
      <c r="P8" s="1">
        <v>113.1</v>
      </c>
      <c r="Q8" s="1">
        <v>109.8</v>
      </c>
      <c r="R8" s="1">
        <v>110.5</v>
      </c>
      <c r="S8" s="1">
        <v>109.5</v>
      </c>
      <c r="T8" s="1">
        <v>110.3</v>
      </c>
      <c r="U8" s="1" t="s">
        <v>32</v>
      </c>
      <c r="V8" s="1">
        <v>109.5</v>
      </c>
      <c r="W8" s="1">
        <v>108.3</v>
      </c>
      <c r="X8" s="1">
        <v>106.9</v>
      </c>
      <c r="Y8" s="1">
        <v>106.8</v>
      </c>
      <c r="Z8" s="1">
        <v>106.4</v>
      </c>
      <c r="AA8" s="1">
        <v>107.8</v>
      </c>
      <c r="AB8" s="1">
        <v>102.5</v>
      </c>
      <c r="AC8" s="1">
        <v>106.5</v>
      </c>
      <c r="AD8" s="11">
        <v>110.7</v>
      </c>
    </row>
    <row r="9" spans="1:30">
      <c r="A9" s="10" t="s">
        <v>30</v>
      </c>
      <c r="B9" s="2">
        <v>2013</v>
      </c>
      <c r="C9" s="2" t="s">
        <v>41</v>
      </c>
      <c r="D9" s="2">
        <v>114.3</v>
      </c>
      <c r="E9" s="2">
        <v>115.4</v>
      </c>
      <c r="F9" s="2">
        <v>111.1</v>
      </c>
      <c r="G9" s="2">
        <v>110</v>
      </c>
      <c r="H9" s="2">
        <v>106.4</v>
      </c>
      <c r="I9" s="2">
        <v>110.8</v>
      </c>
      <c r="J9" s="2">
        <v>138.9</v>
      </c>
      <c r="K9" s="2">
        <v>107.4</v>
      </c>
      <c r="L9" s="2">
        <v>104.1</v>
      </c>
      <c r="M9" s="2">
        <v>106.9</v>
      </c>
      <c r="N9" s="2">
        <v>109.7</v>
      </c>
      <c r="O9" s="2">
        <v>112.6</v>
      </c>
      <c r="P9" s="2">
        <v>114.9</v>
      </c>
      <c r="Q9" s="2">
        <v>110.7</v>
      </c>
      <c r="R9" s="2">
        <v>111.3</v>
      </c>
      <c r="S9" s="2">
        <v>110.2</v>
      </c>
      <c r="T9" s="2">
        <v>111.1</v>
      </c>
      <c r="U9" s="2" t="s">
        <v>32</v>
      </c>
      <c r="V9" s="2">
        <v>109.9</v>
      </c>
      <c r="W9" s="2">
        <v>108.7</v>
      </c>
      <c r="X9" s="2">
        <v>107.5</v>
      </c>
      <c r="Y9" s="2">
        <v>107.8</v>
      </c>
      <c r="Z9" s="2">
        <v>106.8</v>
      </c>
      <c r="AA9" s="2">
        <v>108.7</v>
      </c>
      <c r="AB9" s="2">
        <v>105</v>
      </c>
      <c r="AC9" s="2">
        <v>107.5</v>
      </c>
      <c r="AD9" s="12">
        <v>112.1</v>
      </c>
    </row>
    <row r="10" spans="1:30">
      <c r="A10" s="9" t="s">
        <v>30</v>
      </c>
      <c r="B10" s="1">
        <v>2013</v>
      </c>
      <c r="C10" s="1" t="s">
        <v>42</v>
      </c>
      <c r="D10" s="1">
        <v>115.4</v>
      </c>
      <c r="E10" s="1">
        <v>115.7</v>
      </c>
      <c r="F10" s="1">
        <v>111.7</v>
      </c>
      <c r="G10" s="1">
        <v>111</v>
      </c>
      <c r="H10" s="1">
        <v>107.4</v>
      </c>
      <c r="I10" s="1">
        <v>110.9</v>
      </c>
      <c r="J10" s="1">
        <v>154</v>
      </c>
      <c r="K10" s="1">
        <v>108.1</v>
      </c>
      <c r="L10" s="1">
        <v>104.2</v>
      </c>
      <c r="M10" s="1">
        <v>107.9</v>
      </c>
      <c r="N10" s="1">
        <v>110.4</v>
      </c>
      <c r="O10" s="1">
        <v>114</v>
      </c>
      <c r="P10" s="1">
        <v>117.8</v>
      </c>
      <c r="Q10" s="1">
        <v>111.7</v>
      </c>
      <c r="R10" s="1">
        <v>112.7</v>
      </c>
      <c r="S10" s="1">
        <v>111.4</v>
      </c>
      <c r="T10" s="1">
        <v>112.5</v>
      </c>
      <c r="U10" s="1" t="s">
        <v>32</v>
      </c>
      <c r="V10" s="1">
        <v>111.1</v>
      </c>
      <c r="W10" s="1">
        <v>109.6</v>
      </c>
      <c r="X10" s="1">
        <v>108.3</v>
      </c>
      <c r="Y10" s="1">
        <v>109.3</v>
      </c>
      <c r="Z10" s="1">
        <v>107.7</v>
      </c>
      <c r="AA10" s="1">
        <v>109.8</v>
      </c>
      <c r="AB10" s="1">
        <v>106.7</v>
      </c>
      <c r="AC10" s="1">
        <v>108.7</v>
      </c>
      <c r="AD10" s="11">
        <v>114.2</v>
      </c>
    </row>
    <row r="11" spans="1:30">
      <c r="A11" s="10" t="s">
        <v>30</v>
      </c>
      <c r="B11" s="2">
        <v>2013</v>
      </c>
      <c r="C11" s="2" t="s">
        <v>43</v>
      </c>
      <c r="D11" s="2">
        <v>116.3</v>
      </c>
      <c r="E11" s="2">
        <v>115.4</v>
      </c>
      <c r="F11" s="2">
        <v>112.6</v>
      </c>
      <c r="G11" s="2">
        <v>111.7</v>
      </c>
      <c r="H11" s="2">
        <v>107.7</v>
      </c>
      <c r="I11" s="2">
        <v>113.2</v>
      </c>
      <c r="J11" s="2">
        <v>164.9</v>
      </c>
      <c r="K11" s="2">
        <v>108.3</v>
      </c>
      <c r="L11" s="2">
        <v>103.9</v>
      </c>
      <c r="M11" s="2">
        <v>108.2</v>
      </c>
      <c r="N11" s="2">
        <v>111.1</v>
      </c>
      <c r="O11" s="2">
        <v>114.9</v>
      </c>
      <c r="P11" s="2">
        <v>119.8</v>
      </c>
      <c r="Q11" s="2">
        <v>112.2</v>
      </c>
      <c r="R11" s="2">
        <v>113.6</v>
      </c>
      <c r="S11" s="2">
        <v>112.3</v>
      </c>
      <c r="T11" s="2">
        <v>113.4</v>
      </c>
      <c r="U11" s="2" t="s">
        <v>32</v>
      </c>
      <c r="V11" s="2">
        <v>111.6</v>
      </c>
      <c r="W11" s="2">
        <v>110.4</v>
      </c>
      <c r="X11" s="2">
        <v>108.9</v>
      </c>
      <c r="Y11" s="2">
        <v>109.3</v>
      </c>
      <c r="Z11" s="2">
        <v>108.3</v>
      </c>
      <c r="AA11" s="2">
        <v>110.2</v>
      </c>
      <c r="AB11" s="2">
        <v>107.5</v>
      </c>
      <c r="AC11" s="2">
        <v>109.1</v>
      </c>
      <c r="AD11" s="12">
        <v>115.5</v>
      </c>
    </row>
    <row r="12" spans="1:30">
      <c r="A12" s="9" t="s">
        <v>30</v>
      </c>
      <c r="B12" s="1">
        <v>2013</v>
      </c>
      <c r="C12" s="1" t="s">
        <v>44</v>
      </c>
      <c r="D12" s="1">
        <v>117.3</v>
      </c>
      <c r="E12" s="1">
        <v>114.9</v>
      </c>
      <c r="F12" s="1">
        <v>116.2</v>
      </c>
      <c r="G12" s="1">
        <v>112.8</v>
      </c>
      <c r="H12" s="1">
        <v>108.9</v>
      </c>
      <c r="I12" s="1">
        <v>116.6</v>
      </c>
      <c r="J12" s="1">
        <v>178.1</v>
      </c>
      <c r="K12" s="1">
        <v>109.1</v>
      </c>
      <c r="L12" s="1">
        <v>103.6</v>
      </c>
      <c r="M12" s="1">
        <v>109</v>
      </c>
      <c r="N12" s="1">
        <v>111.8</v>
      </c>
      <c r="O12" s="1">
        <v>116</v>
      </c>
      <c r="P12" s="1">
        <v>122.5</v>
      </c>
      <c r="Q12" s="1">
        <v>112.8</v>
      </c>
      <c r="R12" s="1">
        <v>114.6</v>
      </c>
      <c r="S12" s="1">
        <v>113.1</v>
      </c>
      <c r="T12" s="1">
        <v>114.4</v>
      </c>
      <c r="U12" s="1" t="s">
        <v>32</v>
      </c>
      <c r="V12" s="1">
        <v>112.6</v>
      </c>
      <c r="W12" s="1">
        <v>111.3</v>
      </c>
      <c r="X12" s="1">
        <v>109.7</v>
      </c>
      <c r="Y12" s="1">
        <v>109.6</v>
      </c>
      <c r="Z12" s="1">
        <v>108.7</v>
      </c>
      <c r="AA12" s="1">
        <v>111</v>
      </c>
      <c r="AB12" s="1">
        <v>108.2</v>
      </c>
      <c r="AC12" s="1">
        <v>109.8</v>
      </c>
      <c r="AD12" s="11">
        <v>117.4</v>
      </c>
    </row>
    <row r="13" spans="1:30">
      <c r="A13" s="10" t="s">
        <v>30</v>
      </c>
      <c r="B13" s="2">
        <v>2013</v>
      </c>
      <c r="C13" s="2" t="s">
        <v>46</v>
      </c>
      <c r="D13" s="2">
        <v>118.4</v>
      </c>
      <c r="E13" s="2">
        <v>115.9</v>
      </c>
      <c r="F13" s="2">
        <v>120.4</v>
      </c>
      <c r="G13" s="2">
        <v>113.8</v>
      </c>
      <c r="H13" s="2">
        <v>109.5</v>
      </c>
      <c r="I13" s="2">
        <v>115.5</v>
      </c>
      <c r="J13" s="2">
        <v>145.69999999999999</v>
      </c>
      <c r="K13" s="2">
        <v>109.5</v>
      </c>
      <c r="L13" s="2">
        <v>102.9</v>
      </c>
      <c r="M13" s="2">
        <v>109.8</v>
      </c>
      <c r="N13" s="2">
        <v>112.1</v>
      </c>
      <c r="O13" s="2">
        <v>116.8</v>
      </c>
      <c r="P13" s="2">
        <v>118.7</v>
      </c>
      <c r="Q13" s="2">
        <v>113.6</v>
      </c>
      <c r="R13" s="2">
        <v>115.8</v>
      </c>
      <c r="S13" s="2">
        <v>114</v>
      </c>
      <c r="T13" s="2">
        <v>115.5</v>
      </c>
      <c r="U13" s="2" t="s">
        <v>32</v>
      </c>
      <c r="V13" s="2">
        <v>112.8</v>
      </c>
      <c r="W13" s="2">
        <v>112.1</v>
      </c>
      <c r="X13" s="2">
        <v>110.1</v>
      </c>
      <c r="Y13" s="2">
        <v>109.9</v>
      </c>
      <c r="Z13" s="2">
        <v>109.2</v>
      </c>
      <c r="AA13" s="2">
        <v>111.6</v>
      </c>
      <c r="AB13" s="2">
        <v>108.1</v>
      </c>
      <c r="AC13" s="2">
        <v>110.1</v>
      </c>
      <c r="AD13" s="12">
        <v>115.5</v>
      </c>
    </row>
    <row r="14" spans="1:30">
      <c r="A14" s="9" t="s">
        <v>30</v>
      </c>
      <c r="B14" s="1">
        <v>2014</v>
      </c>
      <c r="C14" s="1" t="s">
        <v>31</v>
      </c>
      <c r="D14" s="1">
        <v>118.9</v>
      </c>
      <c r="E14" s="1">
        <v>117.1</v>
      </c>
      <c r="F14" s="1">
        <v>120.5</v>
      </c>
      <c r="G14" s="1">
        <v>114.4</v>
      </c>
      <c r="H14" s="1">
        <v>109</v>
      </c>
      <c r="I14" s="1">
        <v>115.5</v>
      </c>
      <c r="J14" s="1">
        <v>123.9</v>
      </c>
      <c r="K14" s="1">
        <v>109.6</v>
      </c>
      <c r="L14" s="1">
        <v>101.8</v>
      </c>
      <c r="M14" s="1">
        <v>110.2</v>
      </c>
      <c r="N14" s="1">
        <v>112.4</v>
      </c>
      <c r="O14" s="1">
        <v>117.3</v>
      </c>
      <c r="P14" s="1">
        <v>116</v>
      </c>
      <c r="Q14" s="1">
        <v>114</v>
      </c>
      <c r="R14" s="1">
        <v>116.5</v>
      </c>
      <c r="S14" s="1">
        <v>114.5</v>
      </c>
      <c r="T14" s="1">
        <v>116.2</v>
      </c>
      <c r="U14" s="1" t="s">
        <v>32</v>
      </c>
      <c r="V14" s="1">
        <v>113</v>
      </c>
      <c r="W14" s="1">
        <v>112.6</v>
      </c>
      <c r="X14" s="1">
        <v>110.6</v>
      </c>
      <c r="Y14" s="1">
        <v>110.5</v>
      </c>
      <c r="Z14" s="1">
        <v>109.6</v>
      </c>
      <c r="AA14" s="1">
        <v>111.8</v>
      </c>
      <c r="AB14" s="1">
        <v>108.3</v>
      </c>
      <c r="AC14" s="1">
        <v>110.6</v>
      </c>
      <c r="AD14" s="11">
        <v>114.2</v>
      </c>
    </row>
    <row r="15" spans="1:30">
      <c r="A15" s="10" t="s">
        <v>30</v>
      </c>
      <c r="B15" s="2">
        <v>2014</v>
      </c>
      <c r="C15" s="2" t="s">
        <v>35</v>
      </c>
      <c r="D15" s="2">
        <v>119.4</v>
      </c>
      <c r="E15" s="2">
        <v>117.7</v>
      </c>
      <c r="F15" s="2">
        <v>121.2</v>
      </c>
      <c r="G15" s="2">
        <v>115</v>
      </c>
      <c r="H15" s="2">
        <v>109</v>
      </c>
      <c r="I15" s="2">
        <v>116.6</v>
      </c>
      <c r="J15" s="2">
        <v>116</v>
      </c>
      <c r="K15" s="2">
        <v>109.8</v>
      </c>
      <c r="L15" s="2">
        <v>101.1</v>
      </c>
      <c r="M15" s="2">
        <v>110.4</v>
      </c>
      <c r="N15" s="2">
        <v>112.9</v>
      </c>
      <c r="O15" s="2">
        <v>117.8</v>
      </c>
      <c r="P15" s="2">
        <v>115.3</v>
      </c>
      <c r="Q15" s="2">
        <v>114.2</v>
      </c>
      <c r="R15" s="2">
        <v>117.1</v>
      </c>
      <c r="S15" s="2">
        <v>114.5</v>
      </c>
      <c r="T15" s="2">
        <v>116.7</v>
      </c>
      <c r="U15" s="2" t="s">
        <v>32</v>
      </c>
      <c r="V15" s="2">
        <v>113.2</v>
      </c>
      <c r="W15" s="2">
        <v>112.9</v>
      </c>
      <c r="X15" s="2">
        <v>110.9</v>
      </c>
      <c r="Y15" s="2">
        <v>110.8</v>
      </c>
      <c r="Z15" s="2">
        <v>109.9</v>
      </c>
      <c r="AA15" s="2">
        <v>112</v>
      </c>
      <c r="AB15" s="2">
        <v>108.7</v>
      </c>
      <c r="AC15" s="2">
        <v>110.9</v>
      </c>
      <c r="AD15" s="12">
        <v>114</v>
      </c>
    </row>
    <row r="16" spans="1:30">
      <c r="A16" s="9" t="s">
        <v>30</v>
      </c>
      <c r="B16" s="1">
        <v>2014</v>
      </c>
      <c r="C16" s="1" t="s">
        <v>36</v>
      </c>
      <c r="D16" s="1">
        <v>120.1</v>
      </c>
      <c r="E16" s="1">
        <v>118.1</v>
      </c>
      <c r="F16" s="1">
        <v>120.7</v>
      </c>
      <c r="G16" s="1">
        <v>116.1</v>
      </c>
      <c r="H16" s="1">
        <v>109.3</v>
      </c>
      <c r="I16" s="1">
        <v>119.6</v>
      </c>
      <c r="J16" s="1">
        <v>117.9</v>
      </c>
      <c r="K16" s="1">
        <v>110.2</v>
      </c>
      <c r="L16" s="1">
        <v>101.2</v>
      </c>
      <c r="M16" s="1">
        <v>110.7</v>
      </c>
      <c r="N16" s="1">
        <v>113</v>
      </c>
      <c r="O16" s="1">
        <v>118.3</v>
      </c>
      <c r="P16" s="1">
        <v>116.2</v>
      </c>
      <c r="Q16" s="1">
        <v>114.6</v>
      </c>
      <c r="R16" s="1">
        <v>117.5</v>
      </c>
      <c r="S16" s="1">
        <v>114.9</v>
      </c>
      <c r="T16" s="1">
        <v>117.2</v>
      </c>
      <c r="U16" s="1" t="s">
        <v>32</v>
      </c>
      <c r="V16" s="1">
        <v>113.4</v>
      </c>
      <c r="W16" s="1">
        <v>113.4</v>
      </c>
      <c r="X16" s="1">
        <v>111.4</v>
      </c>
      <c r="Y16" s="1">
        <v>111.2</v>
      </c>
      <c r="Z16" s="1">
        <v>110.2</v>
      </c>
      <c r="AA16" s="1">
        <v>112.4</v>
      </c>
      <c r="AB16" s="1">
        <v>108.9</v>
      </c>
      <c r="AC16" s="1">
        <v>111.3</v>
      </c>
      <c r="AD16" s="11">
        <v>114.6</v>
      </c>
    </row>
    <row r="17" spans="1:30">
      <c r="A17" s="10" t="s">
        <v>30</v>
      </c>
      <c r="B17" s="2">
        <v>2014</v>
      </c>
      <c r="C17" s="2" t="s">
        <v>37</v>
      </c>
      <c r="D17" s="2">
        <v>120.2</v>
      </c>
      <c r="E17" s="2">
        <v>118.9</v>
      </c>
      <c r="F17" s="2">
        <v>118.1</v>
      </c>
      <c r="G17" s="2">
        <v>117</v>
      </c>
      <c r="H17" s="2">
        <v>109.7</v>
      </c>
      <c r="I17" s="2">
        <v>125.5</v>
      </c>
      <c r="J17" s="2">
        <v>120.5</v>
      </c>
      <c r="K17" s="2">
        <v>111</v>
      </c>
      <c r="L17" s="2">
        <v>102.6</v>
      </c>
      <c r="M17" s="2">
        <v>111.2</v>
      </c>
      <c r="N17" s="2">
        <v>113.5</v>
      </c>
      <c r="O17" s="2">
        <v>118.7</v>
      </c>
      <c r="P17" s="2">
        <v>117.2</v>
      </c>
      <c r="Q17" s="2">
        <v>115.4</v>
      </c>
      <c r="R17" s="2">
        <v>118.1</v>
      </c>
      <c r="S17" s="2">
        <v>116.1</v>
      </c>
      <c r="T17" s="2">
        <v>117.8</v>
      </c>
      <c r="U17" s="2" t="s">
        <v>32</v>
      </c>
      <c r="V17" s="2">
        <v>113.4</v>
      </c>
      <c r="W17" s="2">
        <v>113.7</v>
      </c>
      <c r="X17" s="2">
        <v>111.8</v>
      </c>
      <c r="Y17" s="2">
        <v>111.2</v>
      </c>
      <c r="Z17" s="2">
        <v>110.5</v>
      </c>
      <c r="AA17" s="2">
        <v>113</v>
      </c>
      <c r="AB17" s="2">
        <v>108.9</v>
      </c>
      <c r="AC17" s="2">
        <v>111.5</v>
      </c>
      <c r="AD17" s="12">
        <v>115.4</v>
      </c>
    </row>
    <row r="18" spans="1:30">
      <c r="A18" s="9" t="s">
        <v>30</v>
      </c>
      <c r="B18" s="1">
        <v>2014</v>
      </c>
      <c r="C18" s="1" t="s">
        <v>38</v>
      </c>
      <c r="D18" s="1">
        <v>120.3</v>
      </c>
      <c r="E18" s="1">
        <v>120.2</v>
      </c>
      <c r="F18" s="1">
        <v>116.9</v>
      </c>
      <c r="G18" s="1">
        <v>118</v>
      </c>
      <c r="H18" s="1">
        <v>110.1</v>
      </c>
      <c r="I18" s="1">
        <v>126.3</v>
      </c>
      <c r="J18" s="1">
        <v>123.9</v>
      </c>
      <c r="K18" s="1">
        <v>111.5</v>
      </c>
      <c r="L18" s="1">
        <v>103.5</v>
      </c>
      <c r="M18" s="1">
        <v>111.6</v>
      </c>
      <c r="N18" s="1">
        <v>114.2</v>
      </c>
      <c r="O18" s="1">
        <v>119.2</v>
      </c>
      <c r="P18" s="1">
        <v>118.2</v>
      </c>
      <c r="Q18" s="1">
        <v>116.3</v>
      </c>
      <c r="R18" s="1">
        <v>118.7</v>
      </c>
      <c r="S18" s="1">
        <v>116.8</v>
      </c>
      <c r="T18" s="1">
        <v>118.5</v>
      </c>
      <c r="U18" s="1" t="s">
        <v>32</v>
      </c>
      <c r="V18" s="1">
        <v>113.4</v>
      </c>
      <c r="W18" s="1">
        <v>114.1</v>
      </c>
      <c r="X18" s="1">
        <v>112.1</v>
      </c>
      <c r="Y18" s="1">
        <v>111.4</v>
      </c>
      <c r="Z18" s="1">
        <v>110.9</v>
      </c>
      <c r="AA18" s="1">
        <v>113.1</v>
      </c>
      <c r="AB18" s="1">
        <v>108.9</v>
      </c>
      <c r="AC18" s="1">
        <v>111.8</v>
      </c>
      <c r="AD18" s="11">
        <v>116</v>
      </c>
    </row>
    <row r="19" spans="1:30">
      <c r="A19" s="10" t="s">
        <v>30</v>
      </c>
      <c r="B19" s="2">
        <v>2014</v>
      </c>
      <c r="C19" s="2" t="s">
        <v>39</v>
      </c>
      <c r="D19" s="2">
        <v>120.7</v>
      </c>
      <c r="E19" s="2">
        <v>121.6</v>
      </c>
      <c r="F19" s="2">
        <v>116.1</v>
      </c>
      <c r="G19" s="2">
        <v>119.3</v>
      </c>
      <c r="H19" s="2">
        <v>110.3</v>
      </c>
      <c r="I19" s="2">
        <v>125.8</v>
      </c>
      <c r="J19" s="2">
        <v>129.30000000000001</v>
      </c>
      <c r="K19" s="2">
        <v>112.2</v>
      </c>
      <c r="L19" s="2">
        <v>103.6</v>
      </c>
      <c r="M19" s="2">
        <v>112.3</v>
      </c>
      <c r="N19" s="2">
        <v>114.9</v>
      </c>
      <c r="O19" s="2">
        <v>120.1</v>
      </c>
      <c r="P19" s="2">
        <v>119.5</v>
      </c>
      <c r="Q19" s="2">
        <v>117.3</v>
      </c>
      <c r="R19" s="2">
        <v>119.7</v>
      </c>
      <c r="S19" s="2">
        <v>117.3</v>
      </c>
      <c r="T19" s="2">
        <v>119.3</v>
      </c>
      <c r="U19" s="2" t="s">
        <v>32</v>
      </c>
      <c r="V19" s="2">
        <v>114.4</v>
      </c>
      <c r="W19" s="2">
        <v>114.9</v>
      </c>
      <c r="X19" s="2">
        <v>112.8</v>
      </c>
      <c r="Y19" s="2">
        <v>112.2</v>
      </c>
      <c r="Z19" s="2">
        <v>111.4</v>
      </c>
      <c r="AA19" s="2">
        <v>114.3</v>
      </c>
      <c r="AB19" s="2">
        <v>108</v>
      </c>
      <c r="AC19" s="2">
        <v>112.3</v>
      </c>
      <c r="AD19" s="12">
        <v>117</v>
      </c>
    </row>
    <row r="20" spans="1:30">
      <c r="A20" s="9" t="s">
        <v>30</v>
      </c>
      <c r="B20" s="1">
        <v>2014</v>
      </c>
      <c r="C20" s="1" t="s">
        <v>40</v>
      </c>
      <c r="D20" s="1">
        <v>121.7</v>
      </c>
      <c r="E20" s="1">
        <v>122.5</v>
      </c>
      <c r="F20" s="1">
        <v>117.7</v>
      </c>
      <c r="G20" s="1">
        <v>120.6</v>
      </c>
      <c r="H20" s="1">
        <v>110.4</v>
      </c>
      <c r="I20" s="1">
        <v>129.1</v>
      </c>
      <c r="J20" s="1">
        <v>150.1</v>
      </c>
      <c r="K20" s="1">
        <v>113.2</v>
      </c>
      <c r="L20" s="1">
        <v>104.8</v>
      </c>
      <c r="M20" s="1">
        <v>113.3</v>
      </c>
      <c r="N20" s="1">
        <v>115.6</v>
      </c>
      <c r="O20" s="1">
        <v>120.9</v>
      </c>
      <c r="P20" s="1">
        <v>123.3</v>
      </c>
      <c r="Q20" s="1">
        <v>118</v>
      </c>
      <c r="R20" s="1">
        <v>120.7</v>
      </c>
      <c r="S20" s="1">
        <v>118.3</v>
      </c>
      <c r="T20" s="1">
        <v>120.3</v>
      </c>
      <c r="U20" s="1" t="s">
        <v>32</v>
      </c>
      <c r="V20" s="1">
        <v>115.3</v>
      </c>
      <c r="W20" s="1">
        <v>115.4</v>
      </c>
      <c r="X20" s="1">
        <v>113.4</v>
      </c>
      <c r="Y20" s="1">
        <v>113.2</v>
      </c>
      <c r="Z20" s="1">
        <v>111.8</v>
      </c>
      <c r="AA20" s="1">
        <v>115.5</v>
      </c>
      <c r="AB20" s="1">
        <v>108.8</v>
      </c>
      <c r="AC20" s="1">
        <v>113.1</v>
      </c>
      <c r="AD20" s="11">
        <v>119.5</v>
      </c>
    </row>
    <row r="21" spans="1:30">
      <c r="A21" s="10" t="s">
        <v>30</v>
      </c>
      <c r="B21" s="2">
        <v>2014</v>
      </c>
      <c r="C21" s="2" t="s">
        <v>41</v>
      </c>
      <c r="D21" s="2">
        <v>121.8</v>
      </c>
      <c r="E21" s="2">
        <v>122.8</v>
      </c>
      <c r="F21" s="2">
        <v>117.8</v>
      </c>
      <c r="G21" s="2">
        <v>121.9</v>
      </c>
      <c r="H21" s="2">
        <v>110.6</v>
      </c>
      <c r="I21" s="2">
        <v>129.69999999999999</v>
      </c>
      <c r="J21" s="2">
        <v>161.1</v>
      </c>
      <c r="K21" s="2">
        <v>114.1</v>
      </c>
      <c r="L21" s="2">
        <v>105.1</v>
      </c>
      <c r="M21" s="2">
        <v>114.6</v>
      </c>
      <c r="N21" s="2">
        <v>115.8</v>
      </c>
      <c r="O21" s="2">
        <v>121.7</v>
      </c>
      <c r="P21" s="2">
        <v>125.3</v>
      </c>
      <c r="Q21" s="2">
        <v>118.8</v>
      </c>
      <c r="R21" s="2">
        <v>120.9</v>
      </c>
      <c r="S21" s="2">
        <v>118.8</v>
      </c>
      <c r="T21" s="2">
        <v>120.7</v>
      </c>
      <c r="U21" s="2" t="s">
        <v>32</v>
      </c>
      <c r="V21" s="2">
        <v>115.4</v>
      </c>
      <c r="W21" s="2">
        <v>115.9</v>
      </c>
      <c r="X21" s="2">
        <v>114</v>
      </c>
      <c r="Y21" s="2">
        <v>113.2</v>
      </c>
      <c r="Z21" s="2">
        <v>112.2</v>
      </c>
      <c r="AA21" s="2">
        <v>116.2</v>
      </c>
      <c r="AB21" s="2">
        <v>109.4</v>
      </c>
      <c r="AC21" s="2">
        <v>113.5</v>
      </c>
      <c r="AD21" s="12">
        <v>120.7</v>
      </c>
    </row>
    <row r="22" spans="1:30">
      <c r="A22" s="9" t="s">
        <v>30</v>
      </c>
      <c r="B22" s="1">
        <v>2014</v>
      </c>
      <c r="C22" s="1" t="s">
        <v>42</v>
      </c>
      <c r="D22" s="1">
        <v>122.3</v>
      </c>
      <c r="E22" s="1">
        <v>122.4</v>
      </c>
      <c r="F22" s="1">
        <v>117.8</v>
      </c>
      <c r="G22" s="1">
        <v>122.7</v>
      </c>
      <c r="H22" s="1">
        <v>110.4</v>
      </c>
      <c r="I22" s="1">
        <v>129.80000000000001</v>
      </c>
      <c r="J22" s="1">
        <v>158.80000000000001</v>
      </c>
      <c r="K22" s="1">
        <v>115</v>
      </c>
      <c r="L22" s="1">
        <v>104.7</v>
      </c>
      <c r="M22" s="1">
        <v>114.9</v>
      </c>
      <c r="N22" s="1">
        <v>116.5</v>
      </c>
      <c r="O22" s="1">
        <v>122.6</v>
      </c>
      <c r="P22" s="1">
        <v>125.3</v>
      </c>
      <c r="Q22" s="1">
        <v>119.5</v>
      </c>
      <c r="R22" s="1">
        <v>121.7</v>
      </c>
      <c r="S22" s="1">
        <v>119.2</v>
      </c>
      <c r="T22" s="1">
        <v>121.3</v>
      </c>
      <c r="U22" s="1" t="s">
        <v>32</v>
      </c>
      <c r="V22" s="1">
        <v>115.8</v>
      </c>
      <c r="W22" s="1">
        <v>116.7</v>
      </c>
      <c r="X22" s="1">
        <v>114.5</v>
      </c>
      <c r="Y22" s="1">
        <v>112.8</v>
      </c>
      <c r="Z22" s="1">
        <v>112.6</v>
      </c>
      <c r="AA22" s="1">
        <v>116.6</v>
      </c>
      <c r="AB22" s="1">
        <v>109.1</v>
      </c>
      <c r="AC22" s="1">
        <v>113.7</v>
      </c>
      <c r="AD22" s="11">
        <v>120.9</v>
      </c>
    </row>
    <row r="23" spans="1:30">
      <c r="A23" s="10" t="s">
        <v>30</v>
      </c>
      <c r="B23" s="2">
        <v>2014</v>
      </c>
      <c r="C23" s="2" t="s">
        <v>43</v>
      </c>
      <c r="D23" s="2">
        <v>122.6</v>
      </c>
      <c r="E23" s="2">
        <v>122.5</v>
      </c>
      <c r="F23" s="2">
        <v>118.3</v>
      </c>
      <c r="G23" s="2">
        <v>123.2</v>
      </c>
      <c r="H23" s="2">
        <v>110.5</v>
      </c>
      <c r="I23" s="2">
        <v>128.9</v>
      </c>
      <c r="J23" s="2">
        <v>155.30000000000001</v>
      </c>
      <c r="K23" s="2">
        <v>115.5</v>
      </c>
      <c r="L23" s="2">
        <v>104</v>
      </c>
      <c r="M23" s="2">
        <v>115.3</v>
      </c>
      <c r="N23" s="2">
        <v>116.8</v>
      </c>
      <c r="O23" s="2">
        <v>123.2</v>
      </c>
      <c r="P23" s="2">
        <v>125.1</v>
      </c>
      <c r="Q23" s="2">
        <v>120</v>
      </c>
      <c r="R23" s="2">
        <v>122.7</v>
      </c>
      <c r="S23" s="2">
        <v>120.3</v>
      </c>
      <c r="T23" s="2">
        <v>122.3</v>
      </c>
      <c r="U23" s="2" t="s">
        <v>32</v>
      </c>
      <c r="V23" s="2">
        <v>116.4</v>
      </c>
      <c r="W23" s="2">
        <v>117.5</v>
      </c>
      <c r="X23" s="2">
        <v>115.3</v>
      </c>
      <c r="Y23" s="2">
        <v>112.6</v>
      </c>
      <c r="Z23" s="2">
        <v>113</v>
      </c>
      <c r="AA23" s="2">
        <v>116.9</v>
      </c>
      <c r="AB23" s="2">
        <v>109.3</v>
      </c>
      <c r="AC23" s="2">
        <v>114</v>
      </c>
      <c r="AD23" s="12">
        <v>121</v>
      </c>
    </row>
    <row r="24" spans="1:30">
      <c r="A24" s="9" t="s">
        <v>30</v>
      </c>
      <c r="B24" s="1">
        <v>2014</v>
      </c>
      <c r="C24" s="1" t="s">
        <v>45</v>
      </c>
      <c r="D24" s="1">
        <v>122.7</v>
      </c>
      <c r="E24" s="1">
        <v>122.6</v>
      </c>
      <c r="F24" s="1">
        <v>119.9</v>
      </c>
      <c r="G24" s="1">
        <v>124</v>
      </c>
      <c r="H24" s="1">
        <v>110.5</v>
      </c>
      <c r="I24" s="1">
        <v>128.80000000000001</v>
      </c>
      <c r="J24" s="1">
        <v>152</v>
      </c>
      <c r="K24" s="1">
        <v>116.2</v>
      </c>
      <c r="L24" s="1">
        <v>103.3</v>
      </c>
      <c r="M24" s="1">
        <v>115.8</v>
      </c>
      <c r="N24" s="1">
        <v>116.8</v>
      </c>
      <c r="O24" s="1">
        <v>124.5</v>
      </c>
      <c r="P24" s="1">
        <v>124.9</v>
      </c>
      <c r="Q24" s="1">
        <v>120.8</v>
      </c>
      <c r="R24" s="1">
        <v>123.3</v>
      </c>
      <c r="S24" s="1">
        <v>120.5</v>
      </c>
      <c r="T24" s="1">
        <v>122.9</v>
      </c>
      <c r="U24" s="1" t="s">
        <v>32</v>
      </c>
      <c r="V24" s="1">
        <v>117.3</v>
      </c>
      <c r="W24" s="1">
        <v>118.1</v>
      </c>
      <c r="X24" s="1">
        <v>115.9</v>
      </c>
      <c r="Y24" s="1">
        <v>112</v>
      </c>
      <c r="Z24" s="1">
        <v>113.3</v>
      </c>
      <c r="AA24" s="1">
        <v>117.2</v>
      </c>
      <c r="AB24" s="1">
        <v>108.8</v>
      </c>
      <c r="AC24" s="1">
        <v>114.1</v>
      </c>
      <c r="AD24" s="11">
        <v>121.1</v>
      </c>
    </row>
    <row r="25" spans="1:30">
      <c r="A25" s="10" t="s">
        <v>30</v>
      </c>
      <c r="B25" s="2">
        <v>2014</v>
      </c>
      <c r="C25" s="2" t="s">
        <v>46</v>
      </c>
      <c r="D25" s="2">
        <v>122.4</v>
      </c>
      <c r="E25" s="2">
        <v>122.4</v>
      </c>
      <c r="F25" s="2">
        <v>121.8</v>
      </c>
      <c r="G25" s="2">
        <v>124.2</v>
      </c>
      <c r="H25" s="2">
        <v>110.2</v>
      </c>
      <c r="I25" s="2">
        <v>128.6</v>
      </c>
      <c r="J25" s="2">
        <v>140.30000000000001</v>
      </c>
      <c r="K25" s="2">
        <v>116.3</v>
      </c>
      <c r="L25" s="2">
        <v>102</v>
      </c>
      <c r="M25" s="2">
        <v>116</v>
      </c>
      <c r="N25" s="2">
        <v>117.3</v>
      </c>
      <c r="O25" s="2">
        <v>124.8</v>
      </c>
      <c r="P25" s="2">
        <v>123.3</v>
      </c>
      <c r="Q25" s="2">
        <v>121.7</v>
      </c>
      <c r="R25" s="2">
        <v>123.8</v>
      </c>
      <c r="S25" s="2">
        <v>120.6</v>
      </c>
      <c r="T25" s="2">
        <v>123.3</v>
      </c>
      <c r="U25" s="2" t="s">
        <v>32</v>
      </c>
      <c r="V25" s="2">
        <v>117.4</v>
      </c>
      <c r="W25" s="2">
        <v>118.2</v>
      </c>
      <c r="X25" s="2">
        <v>116.2</v>
      </c>
      <c r="Y25" s="2">
        <v>111.5</v>
      </c>
      <c r="Z25" s="2">
        <v>113.3</v>
      </c>
      <c r="AA25" s="2">
        <v>117.7</v>
      </c>
      <c r="AB25" s="2">
        <v>109.4</v>
      </c>
      <c r="AC25" s="2">
        <v>114.2</v>
      </c>
      <c r="AD25" s="12">
        <v>120.3</v>
      </c>
    </row>
    <row r="26" spans="1:30">
      <c r="A26" s="9" t="s">
        <v>30</v>
      </c>
      <c r="B26" s="1">
        <v>2015</v>
      </c>
      <c r="C26" s="1" t="s">
        <v>31</v>
      </c>
      <c r="D26" s="1">
        <v>123.1</v>
      </c>
      <c r="E26" s="1">
        <v>123.1</v>
      </c>
      <c r="F26" s="1">
        <v>122.1</v>
      </c>
      <c r="G26" s="1">
        <v>124.9</v>
      </c>
      <c r="H26" s="1">
        <v>111</v>
      </c>
      <c r="I26" s="1">
        <v>130.4</v>
      </c>
      <c r="J26" s="1">
        <v>132.30000000000001</v>
      </c>
      <c r="K26" s="1">
        <v>117.2</v>
      </c>
      <c r="L26" s="1">
        <v>100.5</v>
      </c>
      <c r="M26" s="1">
        <v>117.2</v>
      </c>
      <c r="N26" s="1">
        <v>117.9</v>
      </c>
      <c r="O26" s="1">
        <v>125.6</v>
      </c>
      <c r="P26" s="1">
        <v>122.8</v>
      </c>
      <c r="Q26" s="1">
        <v>122.7</v>
      </c>
      <c r="R26" s="1">
        <v>124.4</v>
      </c>
      <c r="S26" s="1">
        <v>121.6</v>
      </c>
      <c r="T26" s="1">
        <v>124</v>
      </c>
      <c r="U26" s="1" t="s">
        <v>32</v>
      </c>
      <c r="V26" s="1">
        <v>118.4</v>
      </c>
      <c r="W26" s="1">
        <v>118.9</v>
      </c>
      <c r="X26" s="1">
        <v>116.6</v>
      </c>
      <c r="Y26" s="1">
        <v>111</v>
      </c>
      <c r="Z26" s="1">
        <v>114</v>
      </c>
      <c r="AA26" s="1">
        <v>118.2</v>
      </c>
      <c r="AB26" s="1">
        <v>110.2</v>
      </c>
      <c r="AC26" s="1">
        <v>114.5</v>
      </c>
      <c r="AD26" s="11">
        <v>120.3</v>
      </c>
    </row>
    <row r="27" spans="1:30">
      <c r="A27" s="10" t="s">
        <v>30</v>
      </c>
      <c r="B27" s="2">
        <v>2015</v>
      </c>
      <c r="C27" s="2" t="s">
        <v>35</v>
      </c>
      <c r="D27" s="2">
        <v>123.4</v>
      </c>
      <c r="E27" s="2">
        <v>124.4</v>
      </c>
      <c r="F27" s="2">
        <v>122.1</v>
      </c>
      <c r="G27" s="2">
        <v>125.8</v>
      </c>
      <c r="H27" s="2">
        <v>111.5</v>
      </c>
      <c r="I27" s="2">
        <v>129.4</v>
      </c>
      <c r="J27" s="2">
        <v>128.19999999999999</v>
      </c>
      <c r="K27" s="2">
        <v>118.8</v>
      </c>
      <c r="L27" s="2">
        <v>100</v>
      </c>
      <c r="M27" s="2">
        <v>118.6</v>
      </c>
      <c r="N27" s="2">
        <v>118.8</v>
      </c>
      <c r="O27" s="2">
        <v>126.8</v>
      </c>
      <c r="P27" s="2">
        <v>122.8</v>
      </c>
      <c r="Q27" s="2">
        <v>124.2</v>
      </c>
      <c r="R27" s="2">
        <v>125.4</v>
      </c>
      <c r="S27" s="2">
        <v>122.7</v>
      </c>
      <c r="T27" s="2">
        <v>125</v>
      </c>
      <c r="U27" s="2" t="s">
        <v>32</v>
      </c>
      <c r="V27" s="2">
        <v>120</v>
      </c>
      <c r="W27" s="2">
        <v>119.6</v>
      </c>
      <c r="X27" s="2">
        <v>117.7</v>
      </c>
      <c r="Y27" s="2">
        <v>110.9</v>
      </c>
      <c r="Z27" s="2">
        <v>114.8</v>
      </c>
      <c r="AA27" s="2">
        <v>118.7</v>
      </c>
      <c r="AB27" s="2">
        <v>110.8</v>
      </c>
      <c r="AC27" s="2">
        <v>115</v>
      </c>
      <c r="AD27" s="12">
        <v>120.6</v>
      </c>
    </row>
    <row r="28" spans="1:30">
      <c r="A28" s="9" t="s">
        <v>30</v>
      </c>
      <c r="B28" s="1">
        <v>2015</v>
      </c>
      <c r="C28" s="1" t="s">
        <v>36</v>
      </c>
      <c r="D28" s="1">
        <v>123.3</v>
      </c>
      <c r="E28" s="1">
        <v>124.7</v>
      </c>
      <c r="F28" s="1">
        <v>118.9</v>
      </c>
      <c r="G28" s="1">
        <v>126</v>
      </c>
      <c r="H28" s="1">
        <v>111.8</v>
      </c>
      <c r="I28" s="1">
        <v>130.9</v>
      </c>
      <c r="J28" s="1">
        <v>128</v>
      </c>
      <c r="K28" s="1">
        <v>119.9</v>
      </c>
      <c r="L28" s="1">
        <v>98.9</v>
      </c>
      <c r="M28" s="1">
        <v>119.4</v>
      </c>
      <c r="N28" s="1">
        <v>118.9</v>
      </c>
      <c r="O28" s="1">
        <v>127.7</v>
      </c>
      <c r="P28" s="1">
        <v>123.1</v>
      </c>
      <c r="Q28" s="1">
        <v>124.7</v>
      </c>
      <c r="R28" s="1">
        <v>126</v>
      </c>
      <c r="S28" s="1">
        <v>122.9</v>
      </c>
      <c r="T28" s="1">
        <v>125.5</v>
      </c>
      <c r="U28" s="1" t="s">
        <v>32</v>
      </c>
      <c r="V28" s="1">
        <v>120.6</v>
      </c>
      <c r="W28" s="1">
        <v>120.2</v>
      </c>
      <c r="X28" s="1">
        <v>118.2</v>
      </c>
      <c r="Y28" s="1">
        <v>111.6</v>
      </c>
      <c r="Z28" s="1">
        <v>115.5</v>
      </c>
      <c r="AA28" s="1">
        <v>119.4</v>
      </c>
      <c r="AB28" s="1">
        <v>110.8</v>
      </c>
      <c r="AC28" s="1">
        <v>115.5</v>
      </c>
      <c r="AD28" s="11">
        <v>121.1</v>
      </c>
    </row>
    <row r="29" spans="1:30">
      <c r="A29" s="10" t="s">
        <v>30</v>
      </c>
      <c r="B29" s="2">
        <v>2015</v>
      </c>
      <c r="C29" s="2" t="s">
        <v>37</v>
      </c>
      <c r="D29" s="2">
        <v>123.3</v>
      </c>
      <c r="E29" s="2">
        <v>125.5</v>
      </c>
      <c r="F29" s="2">
        <v>117.2</v>
      </c>
      <c r="G29" s="2">
        <v>126.8</v>
      </c>
      <c r="H29" s="2">
        <v>111.9</v>
      </c>
      <c r="I29" s="2">
        <v>134.19999999999999</v>
      </c>
      <c r="J29" s="2">
        <v>127.5</v>
      </c>
      <c r="K29" s="2">
        <v>121.5</v>
      </c>
      <c r="L29" s="2">
        <v>97.8</v>
      </c>
      <c r="M29" s="2">
        <v>119.8</v>
      </c>
      <c r="N29" s="2">
        <v>119.4</v>
      </c>
      <c r="O29" s="2">
        <v>128.69999999999999</v>
      </c>
      <c r="P29" s="2">
        <v>123.6</v>
      </c>
      <c r="Q29" s="2">
        <v>125.7</v>
      </c>
      <c r="R29" s="2">
        <v>126.4</v>
      </c>
      <c r="S29" s="2">
        <v>123.3</v>
      </c>
      <c r="T29" s="2">
        <v>126</v>
      </c>
      <c r="U29" s="2" t="s">
        <v>32</v>
      </c>
      <c r="V29" s="2">
        <v>121.2</v>
      </c>
      <c r="W29" s="2">
        <v>120.9</v>
      </c>
      <c r="X29" s="2">
        <v>118.6</v>
      </c>
      <c r="Y29" s="2">
        <v>111.9</v>
      </c>
      <c r="Z29" s="2">
        <v>116.2</v>
      </c>
      <c r="AA29" s="2">
        <v>119.9</v>
      </c>
      <c r="AB29" s="2">
        <v>111.6</v>
      </c>
      <c r="AC29" s="2">
        <v>116</v>
      </c>
      <c r="AD29" s="12">
        <v>121.5</v>
      </c>
    </row>
    <row r="30" spans="1:30">
      <c r="A30" s="9" t="s">
        <v>30</v>
      </c>
      <c r="B30" s="1">
        <v>2015</v>
      </c>
      <c r="C30" s="1" t="s">
        <v>38</v>
      </c>
      <c r="D30" s="1">
        <v>123.5</v>
      </c>
      <c r="E30" s="1">
        <v>127.1</v>
      </c>
      <c r="F30" s="1">
        <v>117.3</v>
      </c>
      <c r="G30" s="1">
        <v>127.7</v>
      </c>
      <c r="H30" s="1">
        <v>112.5</v>
      </c>
      <c r="I30" s="1">
        <v>134.1</v>
      </c>
      <c r="J30" s="1">
        <v>128.5</v>
      </c>
      <c r="K30" s="1">
        <v>124.3</v>
      </c>
      <c r="L30" s="1">
        <v>97.6</v>
      </c>
      <c r="M30" s="1">
        <v>120.7</v>
      </c>
      <c r="N30" s="1">
        <v>120.2</v>
      </c>
      <c r="O30" s="1">
        <v>129.80000000000001</v>
      </c>
      <c r="P30" s="1">
        <v>124.4</v>
      </c>
      <c r="Q30" s="1">
        <v>126.7</v>
      </c>
      <c r="R30" s="1">
        <v>127.3</v>
      </c>
      <c r="S30" s="1">
        <v>124.1</v>
      </c>
      <c r="T30" s="1">
        <v>126.8</v>
      </c>
      <c r="U30" s="1" t="s">
        <v>32</v>
      </c>
      <c r="V30" s="1">
        <v>121.9</v>
      </c>
      <c r="W30" s="1">
        <v>121.5</v>
      </c>
      <c r="X30" s="1">
        <v>119.4</v>
      </c>
      <c r="Y30" s="1">
        <v>113.3</v>
      </c>
      <c r="Z30" s="1">
        <v>116.7</v>
      </c>
      <c r="AA30" s="1">
        <v>120.5</v>
      </c>
      <c r="AB30" s="1">
        <v>112.3</v>
      </c>
      <c r="AC30" s="1">
        <v>116.9</v>
      </c>
      <c r="AD30" s="11">
        <v>122.4</v>
      </c>
    </row>
    <row r="31" spans="1:30">
      <c r="A31" s="10" t="s">
        <v>30</v>
      </c>
      <c r="B31" s="2">
        <v>2015</v>
      </c>
      <c r="C31" s="2" t="s">
        <v>39</v>
      </c>
      <c r="D31" s="2">
        <v>124.1</v>
      </c>
      <c r="E31" s="2">
        <v>130.4</v>
      </c>
      <c r="F31" s="2">
        <v>122.1</v>
      </c>
      <c r="G31" s="2">
        <v>128.69999999999999</v>
      </c>
      <c r="H31" s="2">
        <v>114.1</v>
      </c>
      <c r="I31" s="2">
        <v>133.19999999999999</v>
      </c>
      <c r="J31" s="2">
        <v>135.19999999999999</v>
      </c>
      <c r="K31" s="2">
        <v>131.9</v>
      </c>
      <c r="L31" s="2">
        <v>96.3</v>
      </c>
      <c r="M31" s="2">
        <v>123</v>
      </c>
      <c r="N31" s="2">
        <v>121.1</v>
      </c>
      <c r="O31" s="2">
        <v>131.19999999999999</v>
      </c>
      <c r="P31" s="2">
        <v>126.6</v>
      </c>
      <c r="Q31" s="2">
        <v>128.19999999999999</v>
      </c>
      <c r="R31" s="2">
        <v>128.4</v>
      </c>
      <c r="S31" s="2">
        <v>125.1</v>
      </c>
      <c r="T31" s="2">
        <v>128</v>
      </c>
      <c r="U31" s="2" t="s">
        <v>32</v>
      </c>
      <c r="V31" s="2">
        <v>122.6</v>
      </c>
      <c r="W31" s="2">
        <v>122.8</v>
      </c>
      <c r="X31" s="2">
        <v>120.4</v>
      </c>
      <c r="Y31" s="2">
        <v>114.2</v>
      </c>
      <c r="Z31" s="2">
        <v>117.9</v>
      </c>
      <c r="AA31" s="2">
        <v>122</v>
      </c>
      <c r="AB31" s="2">
        <v>113</v>
      </c>
      <c r="AC31" s="2">
        <v>117.9</v>
      </c>
      <c r="AD31" s="12">
        <v>124.1</v>
      </c>
    </row>
    <row r="32" spans="1:30">
      <c r="A32" s="9" t="s">
        <v>30</v>
      </c>
      <c r="B32" s="1">
        <v>2015</v>
      </c>
      <c r="C32" s="1" t="s">
        <v>40</v>
      </c>
      <c r="D32" s="1">
        <v>124</v>
      </c>
      <c r="E32" s="1">
        <v>131.5</v>
      </c>
      <c r="F32" s="1">
        <v>122</v>
      </c>
      <c r="G32" s="1">
        <v>128.69999999999999</v>
      </c>
      <c r="H32" s="1">
        <v>113.5</v>
      </c>
      <c r="I32" s="1">
        <v>133.30000000000001</v>
      </c>
      <c r="J32" s="1">
        <v>140.80000000000001</v>
      </c>
      <c r="K32" s="1">
        <v>133.80000000000001</v>
      </c>
      <c r="L32" s="1">
        <v>94.1</v>
      </c>
      <c r="M32" s="1">
        <v>123.4</v>
      </c>
      <c r="N32" s="1">
        <v>121</v>
      </c>
      <c r="O32" s="1">
        <v>131.69999999999999</v>
      </c>
      <c r="P32" s="1">
        <v>127.5</v>
      </c>
      <c r="Q32" s="1">
        <v>129.4</v>
      </c>
      <c r="R32" s="1">
        <v>128.80000000000001</v>
      </c>
      <c r="S32" s="1">
        <v>125.5</v>
      </c>
      <c r="T32" s="1">
        <v>128.30000000000001</v>
      </c>
      <c r="U32" s="1" t="s">
        <v>32</v>
      </c>
      <c r="V32" s="1">
        <v>123</v>
      </c>
      <c r="W32" s="1">
        <v>123</v>
      </c>
      <c r="X32" s="1">
        <v>120.8</v>
      </c>
      <c r="Y32" s="1">
        <v>114.1</v>
      </c>
      <c r="Z32" s="1">
        <v>118</v>
      </c>
      <c r="AA32" s="1">
        <v>122.9</v>
      </c>
      <c r="AB32" s="1">
        <v>112.7</v>
      </c>
      <c r="AC32" s="1">
        <v>118.1</v>
      </c>
      <c r="AD32" s="11">
        <v>124.7</v>
      </c>
    </row>
    <row r="33" spans="1:30">
      <c r="A33" s="10" t="s">
        <v>30</v>
      </c>
      <c r="B33" s="2">
        <v>2015</v>
      </c>
      <c r="C33" s="2" t="s">
        <v>41</v>
      </c>
      <c r="D33" s="2">
        <v>124.7</v>
      </c>
      <c r="E33" s="2">
        <v>131.30000000000001</v>
      </c>
      <c r="F33" s="2">
        <v>121.3</v>
      </c>
      <c r="G33" s="2">
        <v>128.80000000000001</v>
      </c>
      <c r="H33" s="2">
        <v>114</v>
      </c>
      <c r="I33" s="2">
        <v>134.19999999999999</v>
      </c>
      <c r="J33" s="2">
        <v>153.6</v>
      </c>
      <c r="K33" s="2">
        <v>137.9</v>
      </c>
      <c r="L33" s="2">
        <v>93.1</v>
      </c>
      <c r="M33" s="2">
        <v>123.9</v>
      </c>
      <c r="N33" s="2">
        <v>121.5</v>
      </c>
      <c r="O33" s="2">
        <v>132.5</v>
      </c>
      <c r="P33" s="2">
        <v>129.80000000000001</v>
      </c>
      <c r="Q33" s="2">
        <v>130.1</v>
      </c>
      <c r="R33" s="2">
        <v>129.5</v>
      </c>
      <c r="S33" s="2">
        <v>126.3</v>
      </c>
      <c r="T33" s="2">
        <v>129</v>
      </c>
      <c r="U33" s="2" t="s">
        <v>32</v>
      </c>
      <c r="V33" s="2">
        <v>123.8</v>
      </c>
      <c r="W33" s="2">
        <v>123.7</v>
      </c>
      <c r="X33" s="2">
        <v>121.1</v>
      </c>
      <c r="Y33" s="2">
        <v>113.6</v>
      </c>
      <c r="Z33" s="2">
        <v>118.5</v>
      </c>
      <c r="AA33" s="2">
        <v>123.6</v>
      </c>
      <c r="AB33" s="2">
        <v>112.5</v>
      </c>
      <c r="AC33" s="2">
        <v>118.2</v>
      </c>
      <c r="AD33" s="12">
        <v>126.1</v>
      </c>
    </row>
    <row r="34" spans="1:30">
      <c r="A34" s="9" t="s">
        <v>30</v>
      </c>
      <c r="B34" s="1">
        <v>2015</v>
      </c>
      <c r="C34" s="1" t="s">
        <v>42</v>
      </c>
      <c r="D34" s="1">
        <v>125.1</v>
      </c>
      <c r="E34" s="1">
        <v>131.1</v>
      </c>
      <c r="F34" s="1">
        <v>120.7</v>
      </c>
      <c r="G34" s="1">
        <v>129.19999999999999</v>
      </c>
      <c r="H34" s="1">
        <v>114.7</v>
      </c>
      <c r="I34" s="1">
        <v>132.30000000000001</v>
      </c>
      <c r="J34" s="1">
        <v>158.9</v>
      </c>
      <c r="K34" s="1">
        <v>142.1</v>
      </c>
      <c r="L34" s="1">
        <v>92.5</v>
      </c>
      <c r="M34" s="1">
        <v>125.4</v>
      </c>
      <c r="N34" s="1">
        <v>121.9</v>
      </c>
      <c r="O34" s="1">
        <v>132.69999999999999</v>
      </c>
      <c r="P34" s="1">
        <v>131</v>
      </c>
      <c r="Q34" s="1">
        <v>131</v>
      </c>
      <c r="R34" s="1">
        <v>130.4</v>
      </c>
      <c r="S34" s="1">
        <v>126.8</v>
      </c>
      <c r="T34" s="1">
        <v>129.9</v>
      </c>
      <c r="U34" s="1" t="s">
        <v>32</v>
      </c>
      <c r="V34" s="1">
        <v>123.7</v>
      </c>
      <c r="W34" s="1">
        <v>124.5</v>
      </c>
      <c r="X34" s="1">
        <v>121.4</v>
      </c>
      <c r="Y34" s="1">
        <v>113.8</v>
      </c>
      <c r="Z34" s="1">
        <v>119.6</v>
      </c>
      <c r="AA34" s="1">
        <v>124.5</v>
      </c>
      <c r="AB34" s="1">
        <v>113.7</v>
      </c>
      <c r="AC34" s="1">
        <v>118.8</v>
      </c>
      <c r="AD34" s="11">
        <v>127</v>
      </c>
    </row>
    <row r="35" spans="1:30">
      <c r="A35" s="10" t="s">
        <v>30</v>
      </c>
      <c r="B35" s="2">
        <v>2015</v>
      </c>
      <c r="C35" s="2" t="s">
        <v>43</v>
      </c>
      <c r="D35" s="2">
        <v>125.6</v>
      </c>
      <c r="E35" s="2">
        <v>130.4</v>
      </c>
      <c r="F35" s="2">
        <v>120.8</v>
      </c>
      <c r="G35" s="2">
        <v>129.4</v>
      </c>
      <c r="H35" s="2">
        <v>115.8</v>
      </c>
      <c r="I35" s="2">
        <v>133.19999999999999</v>
      </c>
      <c r="J35" s="2">
        <v>157.69999999999999</v>
      </c>
      <c r="K35" s="2">
        <v>154.19999999999999</v>
      </c>
      <c r="L35" s="2">
        <v>93.7</v>
      </c>
      <c r="M35" s="2">
        <v>126.6</v>
      </c>
      <c r="N35" s="2">
        <v>122.3</v>
      </c>
      <c r="O35" s="2">
        <v>133.1</v>
      </c>
      <c r="P35" s="2">
        <v>131.80000000000001</v>
      </c>
      <c r="Q35" s="2">
        <v>131.5</v>
      </c>
      <c r="R35" s="2">
        <v>131.1</v>
      </c>
      <c r="S35" s="2">
        <v>127.3</v>
      </c>
      <c r="T35" s="2">
        <v>130.6</v>
      </c>
      <c r="U35" s="2" t="s">
        <v>32</v>
      </c>
      <c r="V35" s="2">
        <v>124.4</v>
      </c>
      <c r="W35" s="2">
        <v>125.1</v>
      </c>
      <c r="X35" s="2">
        <v>122</v>
      </c>
      <c r="Y35" s="2">
        <v>113.8</v>
      </c>
      <c r="Z35" s="2">
        <v>120.1</v>
      </c>
      <c r="AA35" s="2">
        <v>125.1</v>
      </c>
      <c r="AB35" s="2">
        <v>114.2</v>
      </c>
      <c r="AC35" s="2">
        <v>119.2</v>
      </c>
      <c r="AD35" s="12">
        <v>127.7</v>
      </c>
    </row>
    <row r="36" spans="1:30">
      <c r="A36" s="9" t="s">
        <v>30</v>
      </c>
      <c r="B36" s="1">
        <v>2015</v>
      </c>
      <c r="C36" s="1" t="s">
        <v>45</v>
      </c>
      <c r="D36" s="1">
        <v>126.1</v>
      </c>
      <c r="E36" s="1">
        <v>130.6</v>
      </c>
      <c r="F36" s="1">
        <v>121.7</v>
      </c>
      <c r="G36" s="1">
        <v>129.5</v>
      </c>
      <c r="H36" s="1">
        <v>117.8</v>
      </c>
      <c r="I36" s="1">
        <v>132.1</v>
      </c>
      <c r="J36" s="1">
        <v>155.19999999999999</v>
      </c>
      <c r="K36" s="1">
        <v>160.80000000000001</v>
      </c>
      <c r="L36" s="1">
        <v>94.5</v>
      </c>
      <c r="M36" s="1">
        <v>128.30000000000001</v>
      </c>
      <c r="N36" s="1">
        <v>123.1</v>
      </c>
      <c r="O36" s="1">
        <v>134.19999999999999</v>
      </c>
      <c r="P36" s="1">
        <v>132.4</v>
      </c>
      <c r="Q36" s="1">
        <v>132.19999999999999</v>
      </c>
      <c r="R36" s="1">
        <v>132.1</v>
      </c>
      <c r="S36" s="1">
        <v>128.19999999999999</v>
      </c>
      <c r="T36" s="1">
        <v>131.5</v>
      </c>
      <c r="U36" s="1" t="s">
        <v>32</v>
      </c>
      <c r="V36" s="1">
        <v>125.6</v>
      </c>
      <c r="W36" s="1">
        <v>125.6</v>
      </c>
      <c r="X36" s="1">
        <v>122.6</v>
      </c>
      <c r="Y36" s="1">
        <v>114</v>
      </c>
      <c r="Z36" s="1">
        <v>120.9</v>
      </c>
      <c r="AA36" s="1">
        <v>125.8</v>
      </c>
      <c r="AB36" s="1">
        <v>114.2</v>
      </c>
      <c r="AC36" s="1">
        <v>119.6</v>
      </c>
      <c r="AD36" s="11">
        <v>128.30000000000001</v>
      </c>
    </row>
    <row r="37" spans="1:30">
      <c r="A37" s="10" t="s">
        <v>30</v>
      </c>
      <c r="B37" s="2">
        <v>2015</v>
      </c>
      <c r="C37" s="2" t="s">
        <v>46</v>
      </c>
      <c r="D37" s="2">
        <v>126.3</v>
      </c>
      <c r="E37" s="2">
        <v>131.30000000000001</v>
      </c>
      <c r="F37" s="2">
        <v>123.3</v>
      </c>
      <c r="G37" s="2">
        <v>129.80000000000001</v>
      </c>
      <c r="H37" s="2">
        <v>118.3</v>
      </c>
      <c r="I37" s="2">
        <v>131.6</v>
      </c>
      <c r="J37" s="2">
        <v>145.5</v>
      </c>
      <c r="K37" s="2">
        <v>162.1</v>
      </c>
      <c r="L37" s="2">
        <v>95.4</v>
      </c>
      <c r="M37" s="2">
        <v>128.9</v>
      </c>
      <c r="N37" s="2">
        <v>123.3</v>
      </c>
      <c r="O37" s="2">
        <v>135.1</v>
      </c>
      <c r="P37" s="2">
        <v>131.4</v>
      </c>
      <c r="Q37" s="2">
        <v>133.1</v>
      </c>
      <c r="R37" s="2">
        <v>132.5</v>
      </c>
      <c r="S37" s="2">
        <v>128.5</v>
      </c>
      <c r="T37" s="2">
        <v>131.9</v>
      </c>
      <c r="U37" s="2" t="s">
        <v>32</v>
      </c>
      <c r="V37" s="2">
        <v>125.7</v>
      </c>
      <c r="W37" s="2">
        <v>126</v>
      </c>
      <c r="X37" s="2">
        <v>123.1</v>
      </c>
      <c r="Y37" s="2">
        <v>114</v>
      </c>
      <c r="Z37" s="2">
        <v>121.6</v>
      </c>
      <c r="AA37" s="2">
        <v>125.6</v>
      </c>
      <c r="AB37" s="2">
        <v>114.1</v>
      </c>
      <c r="AC37" s="2">
        <v>119.8</v>
      </c>
      <c r="AD37" s="12">
        <v>127.9</v>
      </c>
    </row>
    <row r="38" spans="1:30">
      <c r="A38" s="9" t="s">
        <v>30</v>
      </c>
      <c r="B38" s="1">
        <v>2016</v>
      </c>
      <c r="C38" s="1" t="s">
        <v>31</v>
      </c>
      <c r="D38" s="1">
        <v>126.8</v>
      </c>
      <c r="E38" s="1">
        <v>133.19999999999999</v>
      </c>
      <c r="F38" s="1">
        <v>126.5</v>
      </c>
      <c r="G38" s="1">
        <v>130.30000000000001</v>
      </c>
      <c r="H38" s="1">
        <v>118.9</v>
      </c>
      <c r="I38" s="1">
        <v>131.6</v>
      </c>
      <c r="J38" s="1">
        <v>140.1</v>
      </c>
      <c r="K38" s="1">
        <v>163.80000000000001</v>
      </c>
      <c r="L38" s="1">
        <v>97.7</v>
      </c>
      <c r="M38" s="1">
        <v>129.6</v>
      </c>
      <c r="N38" s="1">
        <v>124.3</v>
      </c>
      <c r="O38" s="1">
        <v>135.9</v>
      </c>
      <c r="P38" s="1">
        <v>131.4</v>
      </c>
      <c r="Q38" s="1">
        <v>133.6</v>
      </c>
      <c r="R38" s="1">
        <v>133.19999999999999</v>
      </c>
      <c r="S38" s="1">
        <v>128.9</v>
      </c>
      <c r="T38" s="1">
        <v>132.6</v>
      </c>
      <c r="U38" s="1" t="s">
        <v>32</v>
      </c>
      <c r="V38" s="1">
        <v>126.2</v>
      </c>
      <c r="W38" s="1">
        <v>126.6</v>
      </c>
      <c r="X38" s="1">
        <v>123.7</v>
      </c>
      <c r="Y38" s="1">
        <v>113.6</v>
      </c>
      <c r="Z38" s="1">
        <v>121.4</v>
      </c>
      <c r="AA38" s="1">
        <v>126.2</v>
      </c>
      <c r="AB38" s="1">
        <v>114.9</v>
      </c>
      <c r="AC38" s="1">
        <v>120.1</v>
      </c>
      <c r="AD38" s="11">
        <v>128.1</v>
      </c>
    </row>
    <row r="39" spans="1:30">
      <c r="A39" s="10" t="s">
        <v>30</v>
      </c>
      <c r="B39" s="2">
        <v>2016</v>
      </c>
      <c r="C39" s="2" t="s">
        <v>35</v>
      </c>
      <c r="D39" s="2">
        <v>127.1</v>
      </c>
      <c r="E39" s="2">
        <v>133.69999999999999</v>
      </c>
      <c r="F39" s="2">
        <v>127.7</v>
      </c>
      <c r="G39" s="2">
        <v>130.69999999999999</v>
      </c>
      <c r="H39" s="2">
        <v>118.5</v>
      </c>
      <c r="I39" s="2">
        <v>130.4</v>
      </c>
      <c r="J39" s="2">
        <v>130.9</v>
      </c>
      <c r="K39" s="2">
        <v>162.80000000000001</v>
      </c>
      <c r="L39" s="2">
        <v>98.7</v>
      </c>
      <c r="M39" s="2">
        <v>130.6</v>
      </c>
      <c r="N39" s="2">
        <v>124.8</v>
      </c>
      <c r="O39" s="2">
        <v>136.4</v>
      </c>
      <c r="P39" s="2">
        <v>130.30000000000001</v>
      </c>
      <c r="Q39" s="2">
        <v>134.4</v>
      </c>
      <c r="R39" s="2">
        <v>133.9</v>
      </c>
      <c r="S39" s="2">
        <v>129.80000000000001</v>
      </c>
      <c r="T39" s="2">
        <v>133.4</v>
      </c>
      <c r="U39" s="2" t="s">
        <v>32</v>
      </c>
      <c r="V39" s="2">
        <v>127.5</v>
      </c>
      <c r="W39" s="2">
        <v>127.1</v>
      </c>
      <c r="X39" s="2">
        <v>124.3</v>
      </c>
      <c r="Y39" s="2">
        <v>113.9</v>
      </c>
      <c r="Z39" s="2">
        <v>122.3</v>
      </c>
      <c r="AA39" s="2">
        <v>127.1</v>
      </c>
      <c r="AB39" s="2">
        <v>116.8</v>
      </c>
      <c r="AC39" s="2">
        <v>120.9</v>
      </c>
      <c r="AD39" s="12">
        <v>127.9</v>
      </c>
    </row>
    <row r="40" spans="1:30">
      <c r="A40" s="9" t="s">
        <v>30</v>
      </c>
      <c r="B40" s="1">
        <v>2016</v>
      </c>
      <c r="C40" s="1" t="s">
        <v>36</v>
      </c>
      <c r="D40" s="1">
        <v>127.3</v>
      </c>
      <c r="E40" s="1">
        <v>134.4</v>
      </c>
      <c r="F40" s="1">
        <v>125.1</v>
      </c>
      <c r="G40" s="1">
        <v>130.5</v>
      </c>
      <c r="H40" s="1">
        <v>118.3</v>
      </c>
      <c r="I40" s="1">
        <v>131.69999999999999</v>
      </c>
      <c r="J40" s="1">
        <v>130.69999999999999</v>
      </c>
      <c r="K40" s="1">
        <v>161.19999999999999</v>
      </c>
      <c r="L40" s="1">
        <v>100.4</v>
      </c>
      <c r="M40" s="1">
        <v>130.80000000000001</v>
      </c>
      <c r="N40" s="1">
        <v>124.9</v>
      </c>
      <c r="O40" s="1">
        <v>137</v>
      </c>
      <c r="P40" s="1">
        <v>130.4</v>
      </c>
      <c r="Q40" s="1">
        <v>135</v>
      </c>
      <c r="R40" s="1">
        <v>134.4</v>
      </c>
      <c r="S40" s="1">
        <v>130.19999999999999</v>
      </c>
      <c r="T40" s="1">
        <v>133.80000000000001</v>
      </c>
      <c r="U40" s="1" t="s">
        <v>32</v>
      </c>
      <c r="V40" s="1">
        <v>127</v>
      </c>
      <c r="W40" s="1">
        <v>127.7</v>
      </c>
      <c r="X40" s="1">
        <v>124.8</v>
      </c>
      <c r="Y40" s="1">
        <v>113.6</v>
      </c>
      <c r="Z40" s="1">
        <v>122.5</v>
      </c>
      <c r="AA40" s="1">
        <v>127.5</v>
      </c>
      <c r="AB40" s="1">
        <v>117.4</v>
      </c>
      <c r="AC40" s="1">
        <v>121.1</v>
      </c>
      <c r="AD40" s="11">
        <v>128</v>
      </c>
    </row>
    <row r="41" spans="1:30">
      <c r="A41" s="10" t="s">
        <v>30</v>
      </c>
      <c r="B41" s="2">
        <v>2016</v>
      </c>
      <c r="C41" s="2" t="s">
        <v>37</v>
      </c>
      <c r="D41" s="2">
        <v>127.4</v>
      </c>
      <c r="E41" s="2">
        <v>135.4</v>
      </c>
      <c r="F41" s="2">
        <v>123.4</v>
      </c>
      <c r="G41" s="2">
        <v>131.30000000000001</v>
      </c>
      <c r="H41" s="2">
        <v>118.2</v>
      </c>
      <c r="I41" s="2">
        <v>138.1</v>
      </c>
      <c r="J41" s="2">
        <v>134.1</v>
      </c>
      <c r="K41" s="2">
        <v>162.69999999999999</v>
      </c>
      <c r="L41" s="2">
        <v>105</v>
      </c>
      <c r="M41" s="2">
        <v>131.4</v>
      </c>
      <c r="N41" s="2">
        <v>125.4</v>
      </c>
      <c r="O41" s="2">
        <v>137.4</v>
      </c>
      <c r="P41" s="2">
        <v>131.80000000000001</v>
      </c>
      <c r="Q41" s="2">
        <v>135.5</v>
      </c>
      <c r="R41" s="2">
        <v>135</v>
      </c>
      <c r="S41" s="2">
        <v>130.6</v>
      </c>
      <c r="T41" s="2">
        <v>134.4</v>
      </c>
      <c r="U41" s="2" t="s">
        <v>32</v>
      </c>
      <c r="V41" s="2">
        <v>127</v>
      </c>
      <c r="W41" s="2">
        <v>128</v>
      </c>
      <c r="X41" s="2">
        <v>125.2</v>
      </c>
      <c r="Y41" s="2">
        <v>114.4</v>
      </c>
      <c r="Z41" s="2">
        <v>123.2</v>
      </c>
      <c r="AA41" s="2">
        <v>127.9</v>
      </c>
      <c r="AB41" s="2">
        <v>118.4</v>
      </c>
      <c r="AC41" s="2">
        <v>121.7</v>
      </c>
      <c r="AD41" s="12">
        <v>129</v>
      </c>
    </row>
    <row r="42" spans="1:30">
      <c r="A42" s="9" t="s">
        <v>30</v>
      </c>
      <c r="B42" s="1">
        <v>2016</v>
      </c>
      <c r="C42" s="1" t="s">
        <v>38</v>
      </c>
      <c r="D42" s="1">
        <v>127.6</v>
      </c>
      <c r="E42" s="1">
        <v>137.5</v>
      </c>
      <c r="F42" s="1">
        <v>124.4</v>
      </c>
      <c r="G42" s="1">
        <v>132.4</v>
      </c>
      <c r="H42" s="1">
        <v>118.2</v>
      </c>
      <c r="I42" s="1">
        <v>138.1</v>
      </c>
      <c r="J42" s="1">
        <v>141.80000000000001</v>
      </c>
      <c r="K42" s="1">
        <v>166</v>
      </c>
      <c r="L42" s="1">
        <v>107.5</v>
      </c>
      <c r="M42" s="1">
        <v>132.19999999999999</v>
      </c>
      <c r="N42" s="1">
        <v>126.1</v>
      </c>
      <c r="O42" s="1">
        <v>138.30000000000001</v>
      </c>
      <c r="P42" s="1">
        <v>133.6</v>
      </c>
      <c r="Q42" s="1">
        <v>136</v>
      </c>
      <c r="R42" s="1">
        <v>135.4</v>
      </c>
      <c r="S42" s="1">
        <v>131.1</v>
      </c>
      <c r="T42" s="1">
        <v>134.80000000000001</v>
      </c>
      <c r="U42" s="1" t="s">
        <v>32</v>
      </c>
      <c r="V42" s="1">
        <v>127.4</v>
      </c>
      <c r="W42" s="1">
        <v>128.5</v>
      </c>
      <c r="X42" s="1">
        <v>125.8</v>
      </c>
      <c r="Y42" s="1">
        <v>115.1</v>
      </c>
      <c r="Z42" s="1">
        <v>123.6</v>
      </c>
      <c r="AA42" s="1">
        <v>129.1</v>
      </c>
      <c r="AB42" s="1">
        <v>119.7</v>
      </c>
      <c r="AC42" s="1">
        <v>122.5</v>
      </c>
      <c r="AD42" s="11">
        <v>130.30000000000001</v>
      </c>
    </row>
    <row r="43" spans="1:30">
      <c r="A43" s="10" t="s">
        <v>30</v>
      </c>
      <c r="B43" s="2">
        <v>2016</v>
      </c>
      <c r="C43" s="2" t="s">
        <v>39</v>
      </c>
      <c r="D43" s="2">
        <v>128.6</v>
      </c>
      <c r="E43" s="2">
        <v>138.6</v>
      </c>
      <c r="F43" s="2">
        <v>126.6</v>
      </c>
      <c r="G43" s="2">
        <v>133.6</v>
      </c>
      <c r="H43" s="2">
        <v>118.6</v>
      </c>
      <c r="I43" s="2">
        <v>137.4</v>
      </c>
      <c r="J43" s="2">
        <v>152.5</v>
      </c>
      <c r="K43" s="2">
        <v>169.2</v>
      </c>
      <c r="L43" s="2">
        <v>108.8</v>
      </c>
      <c r="M43" s="2">
        <v>133.1</v>
      </c>
      <c r="N43" s="2">
        <v>126.4</v>
      </c>
      <c r="O43" s="2">
        <v>139.19999999999999</v>
      </c>
      <c r="P43" s="2">
        <v>136</v>
      </c>
      <c r="Q43" s="2">
        <v>137.19999999999999</v>
      </c>
      <c r="R43" s="2">
        <v>136.30000000000001</v>
      </c>
      <c r="S43" s="2">
        <v>131.6</v>
      </c>
      <c r="T43" s="2">
        <v>135.6</v>
      </c>
      <c r="U43" s="2" t="s">
        <v>32</v>
      </c>
      <c r="V43" s="2">
        <v>128</v>
      </c>
      <c r="W43" s="2">
        <v>129.30000000000001</v>
      </c>
      <c r="X43" s="2">
        <v>126.2</v>
      </c>
      <c r="Y43" s="2">
        <v>116.3</v>
      </c>
      <c r="Z43" s="2">
        <v>124.1</v>
      </c>
      <c r="AA43" s="2">
        <v>130.19999999999999</v>
      </c>
      <c r="AB43" s="2">
        <v>119.9</v>
      </c>
      <c r="AC43" s="2">
        <v>123.3</v>
      </c>
      <c r="AD43" s="12">
        <v>131.9</v>
      </c>
    </row>
    <row r="44" spans="1:30">
      <c r="A44" s="9" t="s">
        <v>30</v>
      </c>
      <c r="B44" s="1">
        <v>2016</v>
      </c>
      <c r="C44" s="1" t="s">
        <v>40</v>
      </c>
      <c r="D44" s="1">
        <v>129.30000000000001</v>
      </c>
      <c r="E44" s="1">
        <v>139.5</v>
      </c>
      <c r="F44" s="1">
        <v>129.6</v>
      </c>
      <c r="G44" s="1">
        <v>134.5</v>
      </c>
      <c r="H44" s="1">
        <v>119.5</v>
      </c>
      <c r="I44" s="1">
        <v>138.5</v>
      </c>
      <c r="J44" s="1">
        <v>158.19999999999999</v>
      </c>
      <c r="K44" s="1">
        <v>171.8</v>
      </c>
      <c r="L44" s="1">
        <v>110.3</v>
      </c>
      <c r="M44" s="1">
        <v>134.30000000000001</v>
      </c>
      <c r="N44" s="1">
        <v>127.3</v>
      </c>
      <c r="O44" s="1">
        <v>139.9</v>
      </c>
      <c r="P44" s="1">
        <v>137.6</v>
      </c>
      <c r="Q44" s="1">
        <v>138</v>
      </c>
      <c r="R44" s="1">
        <v>137.19999999999999</v>
      </c>
      <c r="S44" s="1">
        <v>132.19999999999999</v>
      </c>
      <c r="T44" s="1">
        <v>136.5</v>
      </c>
      <c r="U44" s="1" t="s">
        <v>32</v>
      </c>
      <c r="V44" s="1">
        <v>128.19999999999999</v>
      </c>
      <c r="W44" s="1">
        <v>130</v>
      </c>
      <c r="X44" s="1">
        <v>126.7</v>
      </c>
      <c r="Y44" s="1">
        <v>116.4</v>
      </c>
      <c r="Z44" s="1">
        <v>125.2</v>
      </c>
      <c r="AA44" s="1">
        <v>130.80000000000001</v>
      </c>
      <c r="AB44" s="1">
        <v>120.9</v>
      </c>
      <c r="AC44" s="1">
        <v>123.8</v>
      </c>
      <c r="AD44" s="11">
        <v>133</v>
      </c>
    </row>
    <row r="45" spans="1:30">
      <c r="A45" s="10" t="s">
        <v>30</v>
      </c>
      <c r="B45" s="2">
        <v>2016</v>
      </c>
      <c r="C45" s="2" t="s">
        <v>41</v>
      </c>
      <c r="D45" s="2">
        <v>130.1</v>
      </c>
      <c r="E45" s="2">
        <v>138.80000000000001</v>
      </c>
      <c r="F45" s="2">
        <v>130.30000000000001</v>
      </c>
      <c r="G45" s="2">
        <v>135.30000000000001</v>
      </c>
      <c r="H45" s="2">
        <v>119.9</v>
      </c>
      <c r="I45" s="2">
        <v>140.19999999999999</v>
      </c>
      <c r="J45" s="2">
        <v>156.9</v>
      </c>
      <c r="K45" s="2">
        <v>172.2</v>
      </c>
      <c r="L45" s="2">
        <v>112.1</v>
      </c>
      <c r="M45" s="2">
        <v>134.9</v>
      </c>
      <c r="N45" s="2">
        <v>128.1</v>
      </c>
      <c r="O45" s="2">
        <v>140.69999999999999</v>
      </c>
      <c r="P45" s="2">
        <v>138</v>
      </c>
      <c r="Q45" s="2">
        <v>138.9</v>
      </c>
      <c r="R45" s="2">
        <v>137.80000000000001</v>
      </c>
      <c r="S45" s="2">
        <v>133</v>
      </c>
      <c r="T45" s="2">
        <v>137.1</v>
      </c>
      <c r="U45" s="2" t="s">
        <v>32</v>
      </c>
      <c r="V45" s="2">
        <v>129.1</v>
      </c>
      <c r="W45" s="2">
        <v>130.6</v>
      </c>
      <c r="X45" s="2">
        <v>127</v>
      </c>
      <c r="Y45" s="2">
        <v>116</v>
      </c>
      <c r="Z45" s="2">
        <v>125.5</v>
      </c>
      <c r="AA45" s="2">
        <v>131.9</v>
      </c>
      <c r="AB45" s="2">
        <v>122</v>
      </c>
      <c r="AC45" s="2">
        <v>124.2</v>
      </c>
      <c r="AD45" s="12">
        <v>133.5</v>
      </c>
    </row>
    <row r="46" spans="1:30">
      <c r="A46" s="9" t="s">
        <v>30</v>
      </c>
      <c r="B46" s="1">
        <v>2016</v>
      </c>
      <c r="C46" s="1" t="s">
        <v>42</v>
      </c>
      <c r="D46" s="1">
        <v>130.80000000000001</v>
      </c>
      <c r="E46" s="1">
        <v>138.19999999999999</v>
      </c>
      <c r="F46" s="1">
        <v>130.5</v>
      </c>
      <c r="G46" s="1">
        <v>135.5</v>
      </c>
      <c r="H46" s="1">
        <v>120.2</v>
      </c>
      <c r="I46" s="1">
        <v>139.19999999999999</v>
      </c>
      <c r="J46" s="1">
        <v>149.5</v>
      </c>
      <c r="K46" s="1">
        <v>170.4</v>
      </c>
      <c r="L46" s="1">
        <v>113.1</v>
      </c>
      <c r="M46" s="1">
        <v>135.80000000000001</v>
      </c>
      <c r="N46" s="1">
        <v>128.80000000000001</v>
      </c>
      <c r="O46" s="1">
        <v>141.5</v>
      </c>
      <c r="P46" s="1">
        <v>137.19999999999999</v>
      </c>
      <c r="Q46" s="1">
        <v>139.9</v>
      </c>
      <c r="R46" s="1">
        <v>138.5</v>
      </c>
      <c r="S46" s="1">
        <v>133.5</v>
      </c>
      <c r="T46" s="1">
        <v>137.80000000000001</v>
      </c>
      <c r="U46" s="1" t="s">
        <v>32</v>
      </c>
      <c r="V46" s="1">
        <v>129.69999999999999</v>
      </c>
      <c r="W46" s="1">
        <v>131.1</v>
      </c>
      <c r="X46" s="1">
        <v>127.8</v>
      </c>
      <c r="Y46" s="1">
        <v>117</v>
      </c>
      <c r="Z46" s="1">
        <v>125.7</v>
      </c>
      <c r="AA46" s="1">
        <v>132.19999999999999</v>
      </c>
      <c r="AB46" s="1">
        <v>122.8</v>
      </c>
      <c r="AC46" s="1">
        <v>124.9</v>
      </c>
      <c r="AD46" s="11">
        <v>133.4</v>
      </c>
    </row>
    <row r="47" spans="1:30">
      <c r="A47" s="10" t="s">
        <v>30</v>
      </c>
      <c r="B47" s="2">
        <v>2016</v>
      </c>
      <c r="C47" s="2" t="s">
        <v>43</v>
      </c>
      <c r="D47" s="2">
        <v>131.30000000000001</v>
      </c>
      <c r="E47" s="2">
        <v>137.6</v>
      </c>
      <c r="F47" s="2">
        <v>130.1</v>
      </c>
      <c r="G47" s="2">
        <v>136</v>
      </c>
      <c r="H47" s="2">
        <v>120.8</v>
      </c>
      <c r="I47" s="2">
        <v>138.4</v>
      </c>
      <c r="J47" s="2">
        <v>149.19999999999999</v>
      </c>
      <c r="K47" s="2">
        <v>170.2</v>
      </c>
      <c r="L47" s="2">
        <v>113.4</v>
      </c>
      <c r="M47" s="2">
        <v>136.30000000000001</v>
      </c>
      <c r="N47" s="2">
        <v>128.69999999999999</v>
      </c>
      <c r="O47" s="2">
        <v>142.4</v>
      </c>
      <c r="P47" s="2">
        <v>137.4</v>
      </c>
      <c r="Q47" s="2">
        <v>140.9</v>
      </c>
      <c r="R47" s="2">
        <v>139.6</v>
      </c>
      <c r="S47" s="2">
        <v>134.30000000000001</v>
      </c>
      <c r="T47" s="2">
        <v>138.80000000000001</v>
      </c>
      <c r="U47" s="2" t="s">
        <v>32</v>
      </c>
      <c r="V47" s="2">
        <v>129.80000000000001</v>
      </c>
      <c r="W47" s="2">
        <v>131.80000000000001</v>
      </c>
      <c r="X47" s="2">
        <v>128.69999999999999</v>
      </c>
      <c r="Y47" s="2">
        <v>117.8</v>
      </c>
      <c r="Z47" s="2">
        <v>126.5</v>
      </c>
      <c r="AA47" s="2">
        <v>133</v>
      </c>
      <c r="AB47" s="2">
        <v>123</v>
      </c>
      <c r="AC47" s="2">
        <v>125.7</v>
      </c>
      <c r="AD47" s="12">
        <v>133.80000000000001</v>
      </c>
    </row>
    <row r="48" spans="1:30">
      <c r="A48" s="9" t="s">
        <v>30</v>
      </c>
      <c r="B48" s="1">
        <v>2016</v>
      </c>
      <c r="C48" s="1" t="s">
        <v>45</v>
      </c>
      <c r="D48" s="1">
        <v>132</v>
      </c>
      <c r="E48" s="1">
        <v>137.4</v>
      </c>
      <c r="F48" s="1">
        <v>130.6</v>
      </c>
      <c r="G48" s="1">
        <v>136.19999999999999</v>
      </c>
      <c r="H48" s="1">
        <v>121.1</v>
      </c>
      <c r="I48" s="1">
        <v>136.9</v>
      </c>
      <c r="J48" s="1">
        <v>141.80000000000001</v>
      </c>
      <c r="K48" s="1">
        <v>170</v>
      </c>
      <c r="L48" s="1">
        <v>113.4</v>
      </c>
      <c r="M48" s="1">
        <v>136.80000000000001</v>
      </c>
      <c r="N48" s="1">
        <v>128.69999999999999</v>
      </c>
      <c r="O48" s="1">
        <v>143.1</v>
      </c>
      <c r="P48" s="1">
        <v>136.6</v>
      </c>
      <c r="Q48" s="1">
        <v>141.19999999999999</v>
      </c>
      <c r="R48" s="1">
        <v>139.9</v>
      </c>
      <c r="S48" s="1">
        <v>134.5</v>
      </c>
      <c r="T48" s="1">
        <v>139.19999999999999</v>
      </c>
      <c r="U48" s="1" t="s">
        <v>32</v>
      </c>
      <c r="V48" s="1">
        <v>130.30000000000001</v>
      </c>
      <c r="W48" s="1">
        <v>132.1</v>
      </c>
      <c r="X48" s="1">
        <v>129.1</v>
      </c>
      <c r="Y48" s="1">
        <v>118.2</v>
      </c>
      <c r="Z48" s="1">
        <v>126.9</v>
      </c>
      <c r="AA48" s="1">
        <v>133.69999999999999</v>
      </c>
      <c r="AB48" s="1">
        <v>123.5</v>
      </c>
      <c r="AC48" s="1">
        <v>126.1</v>
      </c>
      <c r="AD48" s="11">
        <v>133.6</v>
      </c>
    </row>
    <row r="49" spans="1:30">
      <c r="A49" s="10" t="s">
        <v>30</v>
      </c>
      <c r="B49" s="2">
        <v>2016</v>
      </c>
      <c r="C49" s="2" t="s">
        <v>46</v>
      </c>
      <c r="D49" s="2">
        <v>132.6</v>
      </c>
      <c r="E49" s="2">
        <v>137.30000000000001</v>
      </c>
      <c r="F49" s="2">
        <v>131.6</v>
      </c>
      <c r="G49" s="2">
        <v>136.30000000000001</v>
      </c>
      <c r="H49" s="2">
        <v>121.6</v>
      </c>
      <c r="I49" s="2">
        <v>135.6</v>
      </c>
      <c r="J49" s="2">
        <v>127.5</v>
      </c>
      <c r="K49" s="2">
        <v>167.9</v>
      </c>
      <c r="L49" s="2">
        <v>113.8</v>
      </c>
      <c r="M49" s="2">
        <v>137.5</v>
      </c>
      <c r="N49" s="2">
        <v>129.1</v>
      </c>
      <c r="O49" s="2">
        <v>143.6</v>
      </c>
      <c r="P49" s="2">
        <v>134.69999999999999</v>
      </c>
      <c r="Q49" s="2">
        <v>142.4</v>
      </c>
      <c r="R49" s="2">
        <v>140.4</v>
      </c>
      <c r="S49" s="2">
        <v>135.19999999999999</v>
      </c>
      <c r="T49" s="2">
        <v>139.69999999999999</v>
      </c>
      <c r="U49" s="2" t="s">
        <v>32</v>
      </c>
      <c r="V49" s="2">
        <v>132</v>
      </c>
      <c r="W49" s="2">
        <v>132.9</v>
      </c>
      <c r="X49" s="2">
        <v>129.69999999999999</v>
      </c>
      <c r="Y49" s="2">
        <v>118.6</v>
      </c>
      <c r="Z49" s="2">
        <v>127.3</v>
      </c>
      <c r="AA49" s="2">
        <v>134.19999999999999</v>
      </c>
      <c r="AB49" s="2">
        <v>121.9</v>
      </c>
      <c r="AC49" s="2">
        <v>126.3</v>
      </c>
      <c r="AD49" s="12">
        <v>132.80000000000001</v>
      </c>
    </row>
    <row r="50" spans="1:30">
      <c r="A50" s="9" t="s">
        <v>30</v>
      </c>
      <c r="B50" s="1">
        <v>2017</v>
      </c>
      <c r="C50" s="1" t="s">
        <v>31</v>
      </c>
      <c r="D50" s="1">
        <v>133.1</v>
      </c>
      <c r="E50" s="1">
        <v>137.80000000000001</v>
      </c>
      <c r="F50" s="1">
        <v>131.9</v>
      </c>
      <c r="G50" s="1">
        <v>136.69999999999999</v>
      </c>
      <c r="H50" s="1">
        <v>122</v>
      </c>
      <c r="I50" s="1">
        <v>136</v>
      </c>
      <c r="J50" s="1">
        <v>119.8</v>
      </c>
      <c r="K50" s="1">
        <v>161.69999999999999</v>
      </c>
      <c r="L50" s="1">
        <v>114.8</v>
      </c>
      <c r="M50" s="1">
        <v>136.9</v>
      </c>
      <c r="N50" s="1">
        <v>129</v>
      </c>
      <c r="O50" s="1">
        <v>143.9</v>
      </c>
      <c r="P50" s="1">
        <v>133.69999999999999</v>
      </c>
      <c r="Q50" s="1">
        <v>143.1</v>
      </c>
      <c r="R50" s="1">
        <v>140.69999999999999</v>
      </c>
      <c r="S50" s="1">
        <v>135.80000000000001</v>
      </c>
      <c r="T50" s="1">
        <v>140</v>
      </c>
      <c r="U50" s="1" t="s">
        <v>32</v>
      </c>
      <c r="V50" s="1">
        <v>132.1</v>
      </c>
      <c r="W50" s="1">
        <v>133.19999999999999</v>
      </c>
      <c r="X50" s="1">
        <v>129.9</v>
      </c>
      <c r="Y50" s="1">
        <v>119.1</v>
      </c>
      <c r="Z50" s="1">
        <v>127</v>
      </c>
      <c r="AA50" s="1">
        <v>134.6</v>
      </c>
      <c r="AB50" s="1">
        <v>122.3</v>
      </c>
      <c r="AC50" s="1">
        <v>126.6</v>
      </c>
      <c r="AD50" s="11">
        <v>132.4</v>
      </c>
    </row>
    <row r="51" spans="1:30">
      <c r="A51" s="10" t="s">
        <v>30</v>
      </c>
      <c r="B51" s="2">
        <v>2017</v>
      </c>
      <c r="C51" s="2" t="s">
        <v>35</v>
      </c>
      <c r="D51" s="2">
        <v>133.30000000000001</v>
      </c>
      <c r="E51" s="2">
        <v>138.30000000000001</v>
      </c>
      <c r="F51" s="2">
        <v>129.30000000000001</v>
      </c>
      <c r="G51" s="2">
        <v>137.19999999999999</v>
      </c>
      <c r="H51" s="2">
        <v>122.1</v>
      </c>
      <c r="I51" s="2">
        <v>138.69999999999999</v>
      </c>
      <c r="J51" s="2">
        <v>119.1</v>
      </c>
      <c r="K51" s="2">
        <v>156.9</v>
      </c>
      <c r="L51" s="2">
        <v>116.2</v>
      </c>
      <c r="M51" s="2">
        <v>136</v>
      </c>
      <c r="N51" s="2">
        <v>129.4</v>
      </c>
      <c r="O51" s="2">
        <v>144.4</v>
      </c>
      <c r="P51" s="2">
        <v>133.6</v>
      </c>
      <c r="Q51" s="2">
        <v>143.69999999999999</v>
      </c>
      <c r="R51" s="2">
        <v>140.9</v>
      </c>
      <c r="S51" s="2">
        <v>135.80000000000001</v>
      </c>
      <c r="T51" s="2">
        <v>140.19999999999999</v>
      </c>
      <c r="U51" s="2" t="s">
        <v>32</v>
      </c>
      <c r="V51" s="2">
        <v>133.19999999999999</v>
      </c>
      <c r="W51" s="2">
        <v>133.6</v>
      </c>
      <c r="X51" s="2">
        <v>130.1</v>
      </c>
      <c r="Y51" s="2">
        <v>119.5</v>
      </c>
      <c r="Z51" s="2">
        <v>127.7</v>
      </c>
      <c r="AA51" s="2">
        <v>134.9</v>
      </c>
      <c r="AB51" s="2">
        <v>123.2</v>
      </c>
      <c r="AC51" s="2">
        <v>127</v>
      </c>
      <c r="AD51" s="12">
        <v>132.6</v>
      </c>
    </row>
    <row r="52" spans="1:30">
      <c r="A52" s="9" t="s">
        <v>30</v>
      </c>
      <c r="B52" s="1">
        <v>2017</v>
      </c>
      <c r="C52" s="1" t="s">
        <v>36</v>
      </c>
      <c r="D52" s="1">
        <v>133.6</v>
      </c>
      <c r="E52" s="1">
        <v>138.80000000000001</v>
      </c>
      <c r="F52" s="1">
        <v>128.80000000000001</v>
      </c>
      <c r="G52" s="1">
        <v>137.19999999999999</v>
      </c>
      <c r="H52" s="1">
        <v>121.6</v>
      </c>
      <c r="I52" s="1">
        <v>139.69999999999999</v>
      </c>
      <c r="J52" s="1">
        <v>119.7</v>
      </c>
      <c r="K52" s="1">
        <v>148</v>
      </c>
      <c r="L52" s="1">
        <v>116.9</v>
      </c>
      <c r="M52" s="1">
        <v>135.6</v>
      </c>
      <c r="N52" s="1">
        <v>129.80000000000001</v>
      </c>
      <c r="O52" s="1">
        <v>145.4</v>
      </c>
      <c r="P52" s="1">
        <v>133.4</v>
      </c>
      <c r="Q52" s="1">
        <v>144.19999999999999</v>
      </c>
      <c r="R52" s="1">
        <v>141.6</v>
      </c>
      <c r="S52" s="1">
        <v>136.19999999999999</v>
      </c>
      <c r="T52" s="1">
        <v>140.80000000000001</v>
      </c>
      <c r="U52" s="1" t="s">
        <v>32</v>
      </c>
      <c r="V52" s="1">
        <v>134.19999999999999</v>
      </c>
      <c r="W52" s="1">
        <v>134.1</v>
      </c>
      <c r="X52" s="1">
        <v>130.6</v>
      </c>
      <c r="Y52" s="1">
        <v>119.8</v>
      </c>
      <c r="Z52" s="1">
        <v>128.30000000000001</v>
      </c>
      <c r="AA52" s="1">
        <v>135.19999999999999</v>
      </c>
      <c r="AB52" s="1">
        <v>123.3</v>
      </c>
      <c r="AC52" s="1">
        <v>127.4</v>
      </c>
      <c r="AD52" s="11">
        <v>132.80000000000001</v>
      </c>
    </row>
    <row r="53" spans="1:30">
      <c r="A53" s="10" t="s">
        <v>30</v>
      </c>
      <c r="B53" s="2">
        <v>2017</v>
      </c>
      <c r="C53" s="2" t="s">
        <v>37</v>
      </c>
      <c r="D53" s="2">
        <v>133.19999999999999</v>
      </c>
      <c r="E53" s="2">
        <v>138.69999999999999</v>
      </c>
      <c r="F53" s="2">
        <v>127.1</v>
      </c>
      <c r="G53" s="2">
        <v>137.69999999999999</v>
      </c>
      <c r="H53" s="2">
        <v>121.3</v>
      </c>
      <c r="I53" s="2">
        <v>141.80000000000001</v>
      </c>
      <c r="J53" s="2">
        <v>121.5</v>
      </c>
      <c r="K53" s="2">
        <v>144.5</v>
      </c>
      <c r="L53" s="2">
        <v>117.4</v>
      </c>
      <c r="M53" s="2">
        <v>134.1</v>
      </c>
      <c r="N53" s="2">
        <v>130</v>
      </c>
      <c r="O53" s="2">
        <v>145.5</v>
      </c>
      <c r="P53" s="2">
        <v>133.5</v>
      </c>
      <c r="Q53" s="2">
        <v>144.4</v>
      </c>
      <c r="R53" s="2">
        <v>142.4</v>
      </c>
      <c r="S53" s="2">
        <v>136.80000000000001</v>
      </c>
      <c r="T53" s="2">
        <v>141.6</v>
      </c>
      <c r="U53" s="2" t="s">
        <v>32</v>
      </c>
      <c r="V53" s="2">
        <v>135</v>
      </c>
      <c r="W53" s="2">
        <v>134.30000000000001</v>
      </c>
      <c r="X53" s="2">
        <v>131</v>
      </c>
      <c r="Y53" s="2">
        <v>119.2</v>
      </c>
      <c r="Z53" s="2">
        <v>128.30000000000001</v>
      </c>
      <c r="AA53" s="2">
        <v>135.69999999999999</v>
      </c>
      <c r="AB53" s="2">
        <v>123.7</v>
      </c>
      <c r="AC53" s="2">
        <v>127.5</v>
      </c>
      <c r="AD53" s="12">
        <v>132.9</v>
      </c>
    </row>
    <row r="54" spans="1:30">
      <c r="A54" s="9" t="s">
        <v>30</v>
      </c>
      <c r="B54" s="1">
        <v>2017</v>
      </c>
      <c r="C54" s="1" t="s">
        <v>38</v>
      </c>
      <c r="D54" s="1">
        <v>133.1</v>
      </c>
      <c r="E54" s="1">
        <v>140.30000000000001</v>
      </c>
      <c r="F54" s="1">
        <v>126.8</v>
      </c>
      <c r="G54" s="1">
        <v>138.19999999999999</v>
      </c>
      <c r="H54" s="1">
        <v>120.8</v>
      </c>
      <c r="I54" s="1">
        <v>140.19999999999999</v>
      </c>
      <c r="J54" s="1">
        <v>123.8</v>
      </c>
      <c r="K54" s="1">
        <v>141.80000000000001</v>
      </c>
      <c r="L54" s="1">
        <v>118.6</v>
      </c>
      <c r="M54" s="1">
        <v>134</v>
      </c>
      <c r="N54" s="1">
        <v>130.30000000000001</v>
      </c>
      <c r="O54" s="1">
        <v>145.80000000000001</v>
      </c>
      <c r="P54" s="1">
        <v>133.80000000000001</v>
      </c>
      <c r="Q54" s="1">
        <v>145.5</v>
      </c>
      <c r="R54" s="1">
        <v>142.5</v>
      </c>
      <c r="S54" s="1">
        <v>137.30000000000001</v>
      </c>
      <c r="T54" s="1">
        <v>141.80000000000001</v>
      </c>
      <c r="U54" s="1" t="s">
        <v>32</v>
      </c>
      <c r="V54" s="1">
        <v>135</v>
      </c>
      <c r="W54" s="1">
        <v>134.9</v>
      </c>
      <c r="X54" s="1">
        <v>131.4</v>
      </c>
      <c r="Y54" s="1">
        <v>119.4</v>
      </c>
      <c r="Z54" s="1">
        <v>129.4</v>
      </c>
      <c r="AA54" s="1">
        <v>136.30000000000001</v>
      </c>
      <c r="AB54" s="1">
        <v>123.7</v>
      </c>
      <c r="AC54" s="1">
        <v>127.9</v>
      </c>
      <c r="AD54" s="11">
        <v>133.30000000000001</v>
      </c>
    </row>
    <row r="55" spans="1:30">
      <c r="A55" s="10" t="s">
        <v>30</v>
      </c>
      <c r="B55" s="2">
        <v>2017</v>
      </c>
      <c r="C55" s="2" t="s">
        <v>39</v>
      </c>
      <c r="D55" s="2">
        <v>133.5</v>
      </c>
      <c r="E55" s="2">
        <v>143.69999999999999</v>
      </c>
      <c r="F55" s="2">
        <v>128</v>
      </c>
      <c r="G55" s="2">
        <v>138.6</v>
      </c>
      <c r="H55" s="2">
        <v>120.9</v>
      </c>
      <c r="I55" s="2">
        <v>140.9</v>
      </c>
      <c r="J55" s="2">
        <v>128.80000000000001</v>
      </c>
      <c r="K55" s="2">
        <v>140.19999999999999</v>
      </c>
      <c r="L55" s="2">
        <v>118.9</v>
      </c>
      <c r="M55" s="2">
        <v>133.5</v>
      </c>
      <c r="N55" s="2">
        <v>130.4</v>
      </c>
      <c r="O55" s="2">
        <v>146.5</v>
      </c>
      <c r="P55" s="2">
        <v>134.9</v>
      </c>
      <c r="Q55" s="2">
        <v>145.80000000000001</v>
      </c>
      <c r="R55" s="2">
        <v>143.1</v>
      </c>
      <c r="S55" s="2">
        <v>137.69999999999999</v>
      </c>
      <c r="T55" s="2">
        <v>142.30000000000001</v>
      </c>
      <c r="U55" s="2" t="s">
        <v>32</v>
      </c>
      <c r="V55" s="2">
        <v>134.80000000000001</v>
      </c>
      <c r="W55" s="2">
        <v>135.19999999999999</v>
      </c>
      <c r="X55" s="2">
        <v>131.30000000000001</v>
      </c>
      <c r="Y55" s="2">
        <v>119.4</v>
      </c>
      <c r="Z55" s="2">
        <v>129.80000000000001</v>
      </c>
      <c r="AA55" s="2">
        <v>136.9</v>
      </c>
      <c r="AB55" s="2">
        <v>124.1</v>
      </c>
      <c r="AC55" s="2">
        <v>128.1</v>
      </c>
      <c r="AD55" s="12">
        <v>133.9</v>
      </c>
    </row>
    <row r="56" spans="1:30">
      <c r="A56" s="9" t="s">
        <v>30</v>
      </c>
      <c r="B56" s="1">
        <v>2017</v>
      </c>
      <c r="C56" s="1" t="s">
        <v>40</v>
      </c>
      <c r="D56" s="1">
        <v>134</v>
      </c>
      <c r="E56" s="1">
        <v>144.19999999999999</v>
      </c>
      <c r="F56" s="1">
        <v>129.80000000000001</v>
      </c>
      <c r="G56" s="1">
        <v>139</v>
      </c>
      <c r="H56" s="1">
        <v>120.9</v>
      </c>
      <c r="I56" s="1">
        <v>143.9</v>
      </c>
      <c r="J56" s="1">
        <v>151.5</v>
      </c>
      <c r="K56" s="1">
        <v>138.1</v>
      </c>
      <c r="L56" s="1">
        <v>120</v>
      </c>
      <c r="M56" s="1">
        <v>133.9</v>
      </c>
      <c r="N56" s="1">
        <v>131.4</v>
      </c>
      <c r="O56" s="1">
        <v>147.69999999999999</v>
      </c>
      <c r="P56" s="1">
        <v>138.5</v>
      </c>
      <c r="Q56" s="1">
        <v>147.4</v>
      </c>
      <c r="R56" s="1">
        <v>144.30000000000001</v>
      </c>
      <c r="S56" s="1">
        <v>138.1</v>
      </c>
      <c r="T56" s="1">
        <v>143.5</v>
      </c>
      <c r="U56" s="1" t="s">
        <v>32</v>
      </c>
      <c r="V56" s="1">
        <v>135.30000000000001</v>
      </c>
      <c r="W56" s="1">
        <v>136.1</v>
      </c>
      <c r="X56" s="1">
        <v>132.1</v>
      </c>
      <c r="Y56" s="1">
        <v>119.1</v>
      </c>
      <c r="Z56" s="1">
        <v>130.6</v>
      </c>
      <c r="AA56" s="1">
        <v>138.6</v>
      </c>
      <c r="AB56" s="1">
        <v>124.4</v>
      </c>
      <c r="AC56" s="1">
        <v>128.6</v>
      </c>
      <c r="AD56" s="11">
        <v>136.19999999999999</v>
      </c>
    </row>
    <row r="57" spans="1:30">
      <c r="A57" s="10" t="s">
        <v>30</v>
      </c>
      <c r="B57" s="2">
        <v>2017</v>
      </c>
      <c r="C57" s="2" t="s">
        <v>41</v>
      </c>
      <c r="D57" s="2">
        <v>134.80000000000001</v>
      </c>
      <c r="E57" s="2">
        <v>143.1</v>
      </c>
      <c r="F57" s="2">
        <v>130</v>
      </c>
      <c r="G57" s="2">
        <v>139.4</v>
      </c>
      <c r="H57" s="2">
        <v>120.5</v>
      </c>
      <c r="I57" s="2">
        <v>148</v>
      </c>
      <c r="J57" s="2">
        <v>162.9</v>
      </c>
      <c r="K57" s="2">
        <v>137.4</v>
      </c>
      <c r="L57" s="2">
        <v>120.8</v>
      </c>
      <c r="M57" s="2">
        <v>134.69999999999999</v>
      </c>
      <c r="N57" s="2">
        <v>131.6</v>
      </c>
      <c r="O57" s="2">
        <v>148.69999999999999</v>
      </c>
      <c r="P57" s="2">
        <v>140.6</v>
      </c>
      <c r="Q57" s="2">
        <v>149</v>
      </c>
      <c r="R57" s="2">
        <v>145.30000000000001</v>
      </c>
      <c r="S57" s="2">
        <v>139.19999999999999</v>
      </c>
      <c r="T57" s="2">
        <v>144.5</v>
      </c>
      <c r="U57" s="2" t="s">
        <v>32</v>
      </c>
      <c r="V57" s="2">
        <v>136.4</v>
      </c>
      <c r="W57" s="2">
        <v>137.30000000000001</v>
      </c>
      <c r="X57" s="2">
        <v>133</v>
      </c>
      <c r="Y57" s="2">
        <v>120.3</v>
      </c>
      <c r="Z57" s="2">
        <v>131.5</v>
      </c>
      <c r="AA57" s="2">
        <v>140.19999999999999</v>
      </c>
      <c r="AB57" s="2">
        <v>125.4</v>
      </c>
      <c r="AC57" s="2">
        <v>129.69999999999999</v>
      </c>
      <c r="AD57" s="12">
        <v>137.80000000000001</v>
      </c>
    </row>
    <row r="58" spans="1:30">
      <c r="A58" s="9" t="s">
        <v>30</v>
      </c>
      <c r="B58" s="1">
        <v>2017</v>
      </c>
      <c r="C58" s="1" t="s">
        <v>42</v>
      </c>
      <c r="D58" s="1">
        <v>135.19999999999999</v>
      </c>
      <c r="E58" s="1">
        <v>142</v>
      </c>
      <c r="F58" s="1">
        <v>130.5</v>
      </c>
      <c r="G58" s="1">
        <v>140.19999999999999</v>
      </c>
      <c r="H58" s="1">
        <v>120.7</v>
      </c>
      <c r="I58" s="1">
        <v>147.80000000000001</v>
      </c>
      <c r="J58" s="1">
        <v>154.5</v>
      </c>
      <c r="K58" s="1">
        <v>137.1</v>
      </c>
      <c r="L58" s="1">
        <v>121</v>
      </c>
      <c r="M58" s="1">
        <v>134.69999999999999</v>
      </c>
      <c r="N58" s="1">
        <v>131.69999999999999</v>
      </c>
      <c r="O58" s="1">
        <v>149.30000000000001</v>
      </c>
      <c r="P58" s="1">
        <v>139.6</v>
      </c>
      <c r="Q58" s="1">
        <v>149.80000000000001</v>
      </c>
      <c r="R58" s="1">
        <v>146.1</v>
      </c>
      <c r="S58" s="1">
        <v>139.69999999999999</v>
      </c>
      <c r="T58" s="1">
        <v>145.19999999999999</v>
      </c>
      <c r="U58" s="1" t="s">
        <v>32</v>
      </c>
      <c r="V58" s="1">
        <v>137.4</v>
      </c>
      <c r="W58" s="1">
        <v>137.9</v>
      </c>
      <c r="X58" s="1">
        <v>133.4</v>
      </c>
      <c r="Y58" s="1">
        <v>121.2</v>
      </c>
      <c r="Z58" s="1">
        <v>132.30000000000001</v>
      </c>
      <c r="AA58" s="1">
        <v>139.6</v>
      </c>
      <c r="AB58" s="1">
        <v>126.7</v>
      </c>
      <c r="AC58" s="1">
        <v>130.30000000000001</v>
      </c>
      <c r="AD58" s="11">
        <v>137.6</v>
      </c>
    </row>
    <row r="59" spans="1:30">
      <c r="A59" s="10" t="s">
        <v>30</v>
      </c>
      <c r="B59" s="2">
        <v>2017</v>
      </c>
      <c r="C59" s="2" t="s">
        <v>43</v>
      </c>
      <c r="D59" s="2">
        <v>135.9</v>
      </c>
      <c r="E59" s="2">
        <v>141.9</v>
      </c>
      <c r="F59" s="2">
        <v>131</v>
      </c>
      <c r="G59" s="2">
        <v>141.5</v>
      </c>
      <c r="H59" s="2">
        <v>121.4</v>
      </c>
      <c r="I59" s="2">
        <v>146.69999999999999</v>
      </c>
      <c r="J59" s="2">
        <v>157.1</v>
      </c>
      <c r="K59" s="2">
        <v>136.4</v>
      </c>
      <c r="L59" s="2">
        <v>121.4</v>
      </c>
      <c r="M59" s="2">
        <v>135.6</v>
      </c>
      <c r="N59" s="2">
        <v>131.30000000000001</v>
      </c>
      <c r="O59" s="2">
        <v>150.30000000000001</v>
      </c>
      <c r="P59" s="2">
        <v>140.4</v>
      </c>
      <c r="Q59" s="2">
        <v>150.5</v>
      </c>
      <c r="R59" s="2">
        <v>147.19999999999999</v>
      </c>
      <c r="S59" s="2">
        <v>140.6</v>
      </c>
      <c r="T59" s="2">
        <v>146.19999999999999</v>
      </c>
      <c r="U59" s="2" t="s">
        <v>32</v>
      </c>
      <c r="V59" s="2">
        <v>138.1</v>
      </c>
      <c r="W59" s="2">
        <v>138.4</v>
      </c>
      <c r="X59" s="2">
        <v>134.19999999999999</v>
      </c>
      <c r="Y59" s="2">
        <v>121</v>
      </c>
      <c r="Z59" s="2">
        <v>133</v>
      </c>
      <c r="AA59" s="2">
        <v>140.1</v>
      </c>
      <c r="AB59" s="2">
        <v>127.4</v>
      </c>
      <c r="AC59" s="2">
        <v>130.69999999999999</v>
      </c>
      <c r="AD59" s="12">
        <v>138.30000000000001</v>
      </c>
    </row>
    <row r="60" spans="1:30">
      <c r="A60" s="9" t="s">
        <v>30</v>
      </c>
      <c r="B60" s="1">
        <v>2017</v>
      </c>
      <c r="C60" s="1" t="s">
        <v>45</v>
      </c>
      <c r="D60" s="1">
        <v>136.30000000000001</v>
      </c>
      <c r="E60" s="1">
        <v>142.5</v>
      </c>
      <c r="F60" s="1">
        <v>140.5</v>
      </c>
      <c r="G60" s="1">
        <v>141.5</v>
      </c>
      <c r="H60" s="1">
        <v>121.6</v>
      </c>
      <c r="I60" s="1">
        <v>147.30000000000001</v>
      </c>
      <c r="J60" s="1">
        <v>168</v>
      </c>
      <c r="K60" s="1">
        <v>135.80000000000001</v>
      </c>
      <c r="L60" s="1">
        <v>122.5</v>
      </c>
      <c r="M60" s="1">
        <v>136</v>
      </c>
      <c r="N60" s="1">
        <v>131.9</v>
      </c>
      <c r="O60" s="1">
        <v>151.4</v>
      </c>
      <c r="P60" s="1">
        <v>142.4</v>
      </c>
      <c r="Q60" s="1">
        <v>152.1</v>
      </c>
      <c r="R60" s="1">
        <v>148.19999999999999</v>
      </c>
      <c r="S60" s="1">
        <v>141.5</v>
      </c>
      <c r="T60" s="1">
        <v>147.30000000000001</v>
      </c>
      <c r="U60" s="1" t="s">
        <v>32</v>
      </c>
      <c r="V60" s="1">
        <v>141.1</v>
      </c>
      <c r="W60" s="1">
        <v>139.4</v>
      </c>
      <c r="X60" s="1">
        <v>135.80000000000001</v>
      </c>
      <c r="Y60" s="1">
        <v>121.6</v>
      </c>
      <c r="Z60" s="1">
        <v>133.69999999999999</v>
      </c>
      <c r="AA60" s="1">
        <v>141.5</v>
      </c>
      <c r="AB60" s="1">
        <v>128.1</v>
      </c>
      <c r="AC60" s="1">
        <v>131.69999999999999</v>
      </c>
      <c r="AD60" s="11">
        <v>140</v>
      </c>
    </row>
    <row r="61" spans="1:30">
      <c r="A61" s="10" t="s">
        <v>30</v>
      </c>
      <c r="B61" s="2">
        <v>2017</v>
      </c>
      <c r="C61" s="2" t="s">
        <v>46</v>
      </c>
      <c r="D61" s="2">
        <v>136.4</v>
      </c>
      <c r="E61" s="2">
        <v>143.69999999999999</v>
      </c>
      <c r="F61" s="2">
        <v>144.80000000000001</v>
      </c>
      <c r="G61" s="2">
        <v>141.9</v>
      </c>
      <c r="H61" s="2">
        <v>123.1</v>
      </c>
      <c r="I61" s="2">
        <v>147.19999999999999</v>
      </c>
      <c r="J61" s="2">
        <v>161</v>
      </c>
      <c r="K61" s="2">
        <v>133.80000000000001</v>
      </c>
      <c r="L61" s="2">
        <v>121.9</v>
      </c>
      <c r="M61" s="2">
        <v>135.80000000000001</v>
      </c>
      <c r="N61" s="2">
        <v>131.1</v>
      </c>
      <c r="O61" s="2">
        <v>151.4</v>
      </c>
      <c r="P61" s="2">
        <v>141.5</v>
      </c>
      <c r="Q61" s="2">
        <v>153.19999999999999</v>
      </c>
      <c r="R61" s="2">
        <v>148</v>
      </c>
      <c r="S61" s="2">
        <v>141.9</v>
      </c>
      <c r="T61" s="2">
        <v>147.19999999999999</v>
      </c>
      <c r="U61" s="2" t="s">
        <v>32</v>
      </c>
      <c r="V61" s="2">
        <v>142.6</v>
      </c>
      <c r="W61" s="2">
        <v>139.5</v>
      </c>
      <c r="X61" s="2">
        <v>136.1</v>
      </c>
      <c r="Y61" s="2">
        <v>122</v>
      </c>
      <c r="Z61" s="2">
        <v>133.4</v>
      </c>
      <c r="AA61" s="2">
        <v>141.1</v>
      </c>
      <c r="AB61" s="2">
        <v>127.8</v>
      </c>
      <c r="AC61" s="2">
        <v>131.9</v>
      </c>
      <c r="AD61" s="12">
        <v>139.80000000000001</v>
      </c>
    </row>
    <row r="62" spans="1:30">
      <c r="A62" s="9" t="s">
        <v>30</v>
      </c>
      <c r="B62" s="1">
        <v>2018</v>
      </c>
      <c r="C62" s="1" t="s">
        <v>31</v>
      </c>
      <c r="D62" s="1">
        <v>136.6</v>
      </c>
      <c r="E62" s="1">
        <v>144.4</v>
      </c>
      <c r="F62" s="1">
        <v>143.80000000000001</v>
      </c>
      <c r="G62" s="1">
        <v>142</v>
      </c>
      <c r="H62" s="1">
        <v>123.2</v>
      </c>
      <c r="I62" s="1">
        <v>147.9</v>
      </c>
      <c r="J62" s="1">
        <v>152.1</v>
      </c>
      <c r="K62" s="1">
        <v>131.80000000000001</v>
      </c>
      <c r="L62" s="1">
        <v>119.5</v>
      </c>
      <c r="M62" s="1">
        <v>136</v>
      </c>
      <c r="N62" s="1">
        <v>131.19999999999999</v>
      </c>
      <c r="O62" s="1">
        <v>151.80000000000001</v>
      </c>
      <c r="P62" s="1">
        <v>140.4</v>
      </c>
      <c r="Q62" s="1">
        <v>153.6</v>
      </c>
      <c r="R62" s="1">
        <v>148.30000000000001</v>
      </c>
      <c r="S62" s="1">
        <v>142.30000000000001</v>
      </c>
      <c r="T62" s="1">
        <v>147.5</v>
      </c>
      <c r="U62" s="1" t="s">
        <v>32</v>
      </c>
      <c r="V62" s="1">
        <v>142.30000000000001</v>
      </c>
      <c r="W62" s="1">
        <v>139.80000000000001</v>
      </c>
      <c r="X62" s="1">
        <v>136</v>
      </c>
      <c r="Y62" s="1">
        <v>122.7</v>
      </c>
      <c r="Z62" s="1">
        <v>134.30000000000001</v>
      </c>
      <c r="AA62" s="1">
        <v>141.6</v>
      </c>
      <c r="AB62" s="1">
        <v>128.6</v>
      </c>
      <c r="AC62" s="1">
        <v>132.30000000000001</v>
      </c>
      <c r="AD62" s="11">
        <v>139.30000000000001</v>
      </c>
    </row>
    <row r="63" spans="1:30">
      <c r="A63" s="10" t="s">
        <v>30</v>
      </c>
      <c r="B63" s="2">
        <v>2018</v>
      </c>
      <c r="C63" s="2" t="s">
        <v>35</v>
      </c>
      <c r="D63" s="2">
        <v>136.4</v>
      </c>
      <c r="E63" s="2">
        <v>143.69999999999999</v>
      </c>
      <c r="F63" s="2">
        <v>140.6</v>
      </c>
      <c r="G63" s="2">
        <v>141.5</v>
      </c>
      <c r="H63" s="2">
        <v>122.9</v>
      </c>
      <c r="I63" s="2">
        <v>149.4</v>
      </c>
      <c r="J63" s="2">
        <v>142.4</v>
      </c>
      <c r="K63" s="2">
        <v>130.19999999999999</v>
      </c>
      <c r="L63" s="2">
        <v>117.9</v>
      </c>
      <c r="M63" s="2">
        <v>135.6</v>
      </c>
      <c r="N63" s="2">
        <v>130.5</v>
      </c>
      <c r="O63" s="2">
        <v>151.69999999999999</v>
      </c>
      <c r="P63" s="2">
        <v>138.69999999999999</v>
      </c>
      <c r="Q63" s="2">
        <v>153.30000000000001</v>
      </c>
      <c r="R63" s="2">
        <v>148.69999999999999</v>
      </c>
      <c r="S63" s="2">
        <v>142.4</v>
      </c>
      <c r="T63" s="2">
        <v>147.80000000000001</v>
      </c>
      <c r="U63" s="2" t="s">
        <v>32</v>
      </c>
      <c r="V63" s="2">
        <v>142.4</v>
      </c>
      <c r="W63" s="2">
        <v>139.9</v>
      </c>
      <c r="X63" s="2">
        <v>136.19999999999999</v>
      </c>
      <c r="Y63" s="2">
        <v>123.3</v>
      </c>
      <c r="Z63" s="2">
        <v>134.30000000000001</v>
      </c>
      <c r="AA63" s="2">
        <v>141.5</v>
      </c>
      <c r="AB63" s="2">
        <v>128.80000000000001</v>
      </c>
      <c r="AC63" s="2">
        <v>132.5</v>
      </c>
      <c r="AD63" s="12">
        <v>138.5</v>
      </c>
    </row>
    <row r="64" spans="1:30">
      <c r="A64" s="9" t="s">
        <v>30</v>
      </c>
      <c r="B64" s="1">
        <v>2018</v>
      </c>
      <c r="C64" s="1" t="s">
        <v>36</v>
      </c>
      <c r="D64" s="1">
        <v>136.80000000000001</v>
      </c>
      <c r="E64" s="1">
        <v>143.80000000000001</v>
      </c>
      <c r="F64" s="1">
        <v>140</v>
      </c>
      <c r="G64" s="1">
        <v>142</v>
      </c>
      <c r="H64" s="1">
        <v>123.2</v>
      </c>
      <c r="I64" s="1">
        <v>152.9</v>
      </c>
      <c r="J64" s="1">
        <v>138</v>
      </c>
      <c r="K64" s="1">
        <v>129.30000000000001</v>
      </c>
      <c r="L64" s="1">
        <v>117.1</v>
      </c>
      <c r="M64" s="1">
        <v>136.30000000000001</v>
      </c>
      <c r="N64" s="1">
        <v>131.19999999999999</v>
      </c>
      <c r="O64" s="1">
        <v>152.80000000000001</v>
      </c>
      <c r="P64" s="1">
        <v>138.6</v>
      </c>
      <c r="Q64" s="1">
        <v>155.1</v>
      </c>
      <c r="R64" s="1">
        <v>149.19999999999999</v>
      </c>
      <c r="S64" s="1">
        <v>143</v>
      </c>
      <c r="T64" s="1">
        <v>148.30000000000001</v>
      </c>
      <c r="U64" s="1" t="s">
        <v>32</v>
      </c>
      <c r="V64" s="1">
        <v>142.6</v>
      </c>
      <c r="W64" s="1">
        <v>139.9</v>
      </c>
      <c r="X64" s="1">
        <v>136.69999999999999</v>
      </c>
      <c r="Y64" s="1">
        <v>124.6</v>
      </c>
      <c r="Z64" s="1">
        <v>135.1</v>
      </c>
      <c r="AA64" s="1">
        <v>142.69999999999999</v>
      </c>
      <c r="AB64" s="1">
        <v>129.30000000000001</v>
      </c>
      <c r="AC64" s="1">
        <v>133.30000000000001</v>
      </c>
      <c r="AD64" s="11">
        <v>138.69999999999999</v>
      </c>
    </row>
    <row r="65" spans="1:30">
      <c r="A65" s="10" t="s">
        <v>30</v>
      </c>
      <c r="B65" s="2">
        <v>2018</v>
      </c>
      <c r="C65" s="2" t="s">
        <v>37</v>
      </c>
      <c r="D65" s="2">
        <v>137.1</v>
      </c>
      <c r="E65" s="2">
        <v>144.5</v>
      </c>
      <c r="F65" s="2">
        <v>135.9</v>
      </c>
      <c r="G65" s="2">
        <v>142.4</v>
      </c>
      <c r="H65" s="2">
        <v>123.5</v>
      </c>
      <c r="I65" s="2">
        <v>156.4</v>
      </c>
      <c r="J65" s="2">
        <v>135.1</v>
      </c>
      <c r="K65" s="2">
        <v>128.4</v>
      </c>
      <c r="L65" s="2">
        <v>115.2</v>
      </c>
      <c r="M65" s="2">
        <v>137.19999999999999</v>
      </c>
      <c r="N65" s="2">
        <v>131.9</v>
      </c>
      <c r="O65" s="2">
        <v>153.80000000000001</v>
      </c>
      <c r="P65" s="2">
        <v>138.6</v>
      </c>
      <c r="Q65" s="2">
        <v>156.1</v>
      </c>
      <c r="R65" s="2">
        <v>150.1</v>
      </c>
      <c r="S65" s="2">
        <v>143.30000000000001</v>
      </c>
      <c r="T65" s="2">
        <v>149.1</v>
      </c>
      <c r="U65" s="2" t="s">
        <v>32</v>
      </c>
      <c r="V65" s="2">
        <v>143.80000000000001</v>
      </c>
      <c r="W65" s="2">
        <v>140.9</v>
      </c>
      <c r="X65" s="2">
        <v>137.6</v>
      </c>
      <c r="Y65" s="2">
        <v>125.3</v>
      </c>
      <c r="Z65" s="2">
        <v>136</v>
      </c>
      <c r="AA65" s="2">
        <v>143.69999999999999</v>
      </c>
      <c r="AB65" s="2">
        <v>130.4</v>
      </c>
      <c r="AC65" s="2">
        <v>134.19999999999999</v>
      </c>
      <c r="AD65" s="12">
        <v>139.1</v>
      </c>
    </row>
    <row r="66" spans="1:30">
      <c r="A66" s="9" t="s">
        <v>30</v>
      </c>
      <c r="B66" s="1">
        <v>2018</v>
      </c>
      <c r="C66" s="1" t="s">
        <v>38</v>
      </c>
      <c r="D66" s="1">
        <v>137.4</v>
      </c>
      <c r="E66" s="1">
        <v>145.69999999999999</v>
      </c>
      <c r="F66" s="1">
        <v>135.5</v>
      </c>
      <c r="G66" s="1">
        <v>142.9</v>
      </c>
      <c r="H66" s="1">
        <v>123.6</v>
      </c>
      <c r="I66" s="1">
        <v>157.5</v>
      </c>
      <c r="J66" s="1">
        <v>137.80000000000001</v>
      </c>
      <c r="K66" s="1">
        <v>127.2</v>
      </c>
      <c r="L66" s="1">
        <v>111.8</v>
      </c>
      <c r="M66" s="1">
        <v>137.4</v>
      </c>
      <c r="N66" s="1">
        <v>132.19999999999999</v>
      </c>
      <c r="O66" s="1">
        <v>154.30000000000001</v>
      </c>
      <c r="P66" s="1">
        <v>139.1</v>
      </c>
      <c r="Q66" s="1">
        <v>157</v>
      </c>
      <c r="R66" s="1">
        <v>150.80000000000001</v>
      </c>
      <c r="S66" s="1">
        <v>144.1</v>
      </c>
      <c r="T66" s="1">
        <v>149.80000000000001</v>
      </c>
      <c r="U66" s="1" t="s">
        <v>32</v>
      </c>
      <c r="V66" s="1">
        <v>144.30000000000001</v>
      </c>
      <c r="W66" s="1">
        <v>141.80000000000001</v>
      </c>
      <c r="X66" s="1">
        <v>138.4</v>
      </c>
      <c r="Y66" s="1">
        <v>126.4</v>
      </c>
      <c r="Z66" s="1">
        <v>136.80000000000001</v>
      </c>
      <c r="AA66" s="1">
        <v>144.4</v>
      </c>
      <c r="AB66" s="1">
        <v>131.19999999999999</v>
      </c>
      <c r="AC66" s="1">
        <v>135.1</v>
      </c>
      <c r="AD66" s="11">
        <v>139.80000000000001</v>
      </c>
    </row>
    <row r="67" spans="1:30">
      <c r="A67" s="10" t="s">
        <v>30</v>
      </c>
      <c r="B67" s="2">
        <v>2018</v>
      </c>
      <c r="C67" s="2" t="s">
        <v>39</v>
      </c>
      <c r="D67" s="2">
        <v>137.6</v>
      </c>
      <c r="E67" s="2">
        <v>148.1</v>
      </c>
      <c r="F67" s="2">
        <v>136.69999999999999</v>
      </c>
      <c r="G67" s="2">
        <v>143.19999999999999</v>
      </c>
      <c r="H67" s="2">
        <v>124</v>
      </c>
      <c r="I67" s="2">
        <v>154.1</v>
      </c>
      <c r="J67" s="2">
        <v>143.5</v>
      </c>
      <c r="K67" s="2">
        <v>126</v>
      </c>
      <c r="L67" s="2">
        <v>112.4</v>
      </c>
      <c r="M67" s="2">
        <v>137.6</v>
      </c>
      <c r="N67" s="2">
        <v>132.80000000000001</v>
      </c>
      <c r="O67" s="2">
        <v>154.30000000000001</v>
      </c>
      <c r="P67" s="2">
        <v>140</v>
      </c>
      <c r="Q67" s="2">
        <v>157.30000000000001</v>
      </c>
      <c r="R67" s="2">
        <v>151.30000000000001</v>
      </c>
      <c r="S67" s="2">
        <v>144.69999999999999</v>
      </c>
      <c r="T67" s="2">
        <v>150.30000000000001</v>
      </c>
      <c r="U67" s="2" t="s">
        <v>32</v>
      </c>
      <c r="V67" s="2">
        <v>145.1</v>
      </c>
      <c r="W67" s="2">
        <v>142.19999999999999</v>
      </c>
      <c r="X67" s="2">
        <v>138.4</v>
      </c>
      <c r="Y67" s="2">
        <v>127.4</v>
      </c>
      <c r="Z67" s="2">
        <v>137.80000000000001</v>
      </c>
      <c r="AA67" s="2">
        <v>145.1</v>
      </c>
      <c r="AB67" s="2">
        <v>131.4</v>
      </c>
      <c r="AC67" s="2">
        <v>135.6</v>
      </c>
      <c r="AD67" s="12">
        <v>140.5</v>
      </c>
    </row>
    <row r="68" spans="1:30">
      <c r="A68" s="9" t="s">
        <v>30</v>
      </c>
      <c r="B68" s="1">
        <v>2018</v>
      </c>
      <c r="C68" s="1" t="s">
        <v>40</v>
      </c>
      <c r="D68" s="1">
        <v>138.4</v>
      </c>
      <c r="E68" s="1">
        <v>149.30000000000001</v>
      </c>
      <c r="F68" s="1">
        <v>139.30000000000001</v>
      </c>
      <c r="G68" s="1">
        <v>143.4</v>
      </c>
      <c r="H68" s="1">
        <v>124.1</v>
      </c>
      <c r="I68" s="1">
        <v>153.30000000000001</v>
      </c>
      <c r="J68" s="1">
        <v>154.19999999999999</v>
      </c>
      <c r="K68" s="1">
        <v>126.4</v>
      </c>
      <c r="L68" s="1">
        <v>114.3</v>
      </c>
      <c r="M68" s="1">
        <v>138.19999999999999</v>
      </c>
      <c r="N68" s="1">
        <v>132.80000000000001</v>
      </c>
      <c r="O68" s="1">
        <v>154.80000000000001</v>
      </c>
      <c r="P68" s="1">
        <v>142</v>
      </c>
      <c r="Q68" s="1">
        <v>156.1</v>
      </c>
      <c r="R68" s="1">
        <v>151.5</v>
      </c>
      <c r="S68" s="1">
        <v>145.1</v>
      </c>
      <c r="T68" s="1">
        <v>150.6</v>
      </c>
      <c r="U68" s="1" t="s">
        <v>32</v>
      </c>
      <c r="V68" s="1">
        <v>146.80000000000001</v>
      </c>
      <c r="W68" s="1">
        <v>143.1</v>
      </c>
      <c r="X68" s="1">
        <v>139</v>
      </c>
      <c r="Y68" s="1">
        <v>127.5</v>
      </c>
      <c r="Z68" s="1">
        <v>138.4</v>
      </c>
      <c r="AA68" s="1">
        <v>145.80000000000001</v>
      </c>
      <c r="AB68" s="1">
        <v>131.4</v>
      </c>
      <c r="AC68" s="1">
        <v>136</v>
      </c>
      <c r="AD68" s="11">
        <v>141.80000000000001</v>
      </c>
    </row>
    <row r="69" spans="1:30">
      <c r="A69" s="10" t="s">
        <v>30</v>
      </c>
      <c r="B69" s="2">
        <v>2018</v>
      </c>
      <c r="C69" s="2" t="s">
        <v>41</v>
      </c>
      <c r="D69" s="2">
        <v>139.19999999999999</v>
      </c>
      <c r="E69" s="2">
        <v>148.80000000000001</v>
      </c>
      <c r="F69" s="2">
        <v>139.1</v>
      </c>
      <c r="G69" s="2">
        <v>143.5</v>
      </c>
      <c r="H69" s="2">
        <v>125</v>
      </c>
      <c r="I69" s="2">
        <v>154.4</v>
      </c>
      <c r="J69" s="2">
        <v>156.30000000000001</v>
      </c>
      <c r="K69" s="2">
        <v>126.8</v>
      </c>
      <c r="L69" s="2">
        <v>115.4</v>
      </c>
      <c r="M69" s="2">
        <v>138.6</v>
      </c>
      <c r="N69" s="2">
        <v>133.80000000000001</v>
      </c>
      <c r="O69" s="2">
        <v>155.19999999999999</v>
      </c>
      <c r="P69" s="2">
        <v>142.69999999999999</v>
      </c>
      <c r="Q69" s="2">
        <v>156.4</v>
      </c>
      <c r="R69" s="2">
        <v>152.1</v>
      </c>
      <c r="S69" s="2">
        <v>145.80000000000001</v>
      </c>
      <c r="T69" s="2">
        <v>151.30000000000001</v>
      </c>
      <c r="U69" s="2" t="s">
        <v>32</v>
      </c>
      <c r="V69" s="2">
        <v>147.69999999999999</v>
      </c>
      <c r="W69" s="2">
        <v>143.80000000000001</v>
      </c>
      <c r="X69" s="2">
        <v>139.4</v>
      </c>
      <c r="Y69" s="2">
        <v>128.30000000000001</v>
      </c>
      <c r="Z69" s="2">
        <v>138.6</v>
      </c>
      <c r="AA69" s="2">
        <v>146.9</v>
      </c>
      <c r="AB69" s="2">
        <v>131.30000000000001</v>
      </c>
      <c r="AC69" s="2">
        <v>136.6</v>
      </c>
      <c r="AD69" s="12">
        <v>142.5</v>
      </c>
    </row>
    <row r="70" spans="1:30">
      <c r="A70" s="9" t="s">
        <v>30</v>
      </c>
      <c r="B70" s="1">
        <v>2018</v>
      </c>
      <c r="C70" s="1" t="s">
        <v>42</v>
      </c>
      <c r="D70" s="1">
        <v>139.4</v>
      </c>
      <c r="E70" s="1">
        <v>147.19999999999999</v>
      </c>
      <c r="F70" s="1">
        <v>136.6</v>
      </c>
      <c r="G70" s="1">
        <v>143.69999999999999</v>
      </c>
      <c r="H70" s="1">
        <v>124.6</v>
      </c>
      <c r="I70" s="1">
        <v>150.1</v>
      </c>
      <c r="J70" s="1">
        <v>149.4</v>
      </c>
      <c r="K70" s="1">
        <v>125.4</v>
      </c>
      <c r="L70" s="1">
        <v>114.4</v>
      </c>
      <c r="M70" s="1">
        <v>138.69999999999999</v>
      </c>
      <c r="N70" s="1">
        <v>133.1</v>
      </c>
      <c r="O70" s="1">
        <v>155.9</v>
      </c>
      <c r="P70" s="1">
        <v>141.30000000000001</v>
      </c>
      <c r="Q70" s="1">
        <v>157.69999999999999</v>
      </c>
      <c r="R70" s="1">
        <v>152.1</v>
      </c>
      <c r="S70" s="1">
        <v>146.1</v>
      </c>
      <c r="T70" s="1">
        <v>151.30000000000001</v>
      </c>
      <c r="U70" s="1" t="s">
        <v>32</v>
      </c>
      <c r="V70" s="1">
        <v>149</v>
      </c>
      <c r="W70" s="1">
        <v>144</v>
      </c>
      <c r="X70" s="1">
        <v>140</v>
      </c>
      <c r="Y70" s="1">
        <v>129.9</v>
      </c>
      <c r="Z70" s="1">
        <v>140</v>
      </c>
      <c r="AA70" s="1">
        <v>147.6</v>
      </c>
      <c r="AB70" s="1">
        <v>132</v>
      </c>
      <c r="AC70" s="1">
        <v>137.4</v>
      </c>
      <c r="AD70" s="11">
        <v>142.1</v>
      </c>
    </row>
    <row r="71" spans="1:30">
      <c r="A71" s="10" t="s">
        <v>30</v>
      </c>
      <c r="B71" s="2">
        <v>2018</v>
      </c>
      <c r="C71" s="2" t="s">
        <v>43</v>
      </c>
      <c r="D71" s="2">
        <v>139.30000000000001</v>
      </c>
      <c r="E71" s="2">
        <v>147.6</v>
      </c>
      <c r="F71" s="2">
        <v>134.6</v>
      </c>
      <c r="G71" s="2">
        <v>141.9</v>
      </c>
      <c r="H71" s="2">
        <v>123.5</v>
      </c>
      <c r="I71" s="2">
        <v>144.5</v>
      </c>
      <c r="J71" s="2">
        <v>147.6</v>
      </c>
      <c r="K71" s="2">
        <v>121.4</v>
      </c>
      <c r="L71" s="2">
        <v>112.3</v>
      </c>
      <c r="M71" s="2">
        <v>139.5</v>
      </c>
      <c r="N71" s="2">
        <v>134.6</v>
      </c>
      <c r="O71" s="2">
        <v>155.19999999999999</v>
      </c>
      <c r="P71" s="2">
        <v>140.19999999999999</v>
      </c>
      <c r="Q71" s="2">
        <v>159.6</v>
      </c>
      <c r="R71" s="2">
        <v>150.69999999999999</v>
      </c>
      <c r="S71" s="2">
        <v>144.5</v>
      </c>
      <c r="T71" s="2">
        <v>149.80000000000001</v>
      </c>
      <c r="U71" s="2" t="s">
        <v>32</v>
      </c>
      <c r="V71" s="2">
        <v>149.69999999999999</v>
      </c>
      <c r="W71" s="2">
        <v>147.5</v>
      </c>
      <c r="X71" s="2">
        <v>144.80000000000001</v>
      </c>
      <c r="Y71" s="2">
        <v>130.80000000000001</v>
      </c>
      <c r="Z71" s="2">
        <v>140.1</v>
      </c>
      <c r="AA71" s="2">
        <v>148</v>
      </c>
      <c r="AB71" s="2">
        <v>134.4</v>
      </c>
      <c r="AC71" s="2">
        <v>139.80000000000001</v>
      </c>
      <c r="AD71" s="12">
        <v>142.19999999999999</v>
      </c>
    </row>
    <row r="72" spans="1:30">
      <c r="A72" s="9" t="s">
        <v>30</v>
      </c>
      <c r="B72" s="1">
        <v>2018</v>
      </c>
      <c r="C72" s="1" t="s">
        <v>45</v>
      </c>
      <c r="D72" s="1">
        <v>137.1</v>
      </c>
      <c r="E72" s="1">
        <v>150.80000000000001</v>
      </c>
      <c r="F72" s="1">
        <v>136.69999999999999</v>
      </c>
      <c r="G72" s="1">
        <v>141.9</v>
      </c>
      <c r="H72" s="1">
        <v>122.8</v>
      </c>
      <c r="I72" s="1">
        <v>143.9</v>
      </c>
      <c r="J72" s="1">
        <v>147.5</v>
      </c>
      <c r="K72" s="1">
        <v>121</v>
      </c>
      <c r="L72" s="1">
        <v>111.6</v>
      </c>
      <c r="M72" s="1">
        <v>140.6</v>
      </c>
      <c r="N72" s="1">
        <v>137.5</v>
      </c>
      <c r="O72" s="1">
        <v>156.1</v>
      </c>
      <c r="P72" s="1">
        <v>140</v>
      </c>
      <c r="Q72" s="1">
        <v>161.9</v>
      </c>
      <c r="R72" s="1">
        <v>151.69999999999999</v>
      </c>
      <c r="S72" s="1">
        <v>145.5</v>
      </c>
      <c r="T72" s="1">
        <v>150.80000000000001</v>
      </c>
      <c r="U72" s="1" t="s">
        <v>32</v>
      </c>
      <c r="V72" s="1">
        <v>150.30000000000001</v>
      </c>
      <c r="W72" s="1">
        <v>148</v>
      </c>
      <c r="X72" s="1">
        <v>145.4</v>
      </c>
      <c r="Y72" s="1">
        <v>130.30000000000001</v>
      </c>
      <c r="Z72" s="1">
        <v>143.1</v>
      </c>
      <c r="AA72" s="1">
        <v>150.19999999999999</v>
      </c>
      <c r="AB72" s="1">
        <v>133.1</v>
      </c>
      <c r="AC72" s="1">
        <v>140.1</v>
      </c>
      <c r="AD72" s="11">
        <v>142.4</v>
      </c>
    </row>
    <row r="73" spans="1:30">
      <c r="A73" s="10" t="s">
        <v>30</v>
      </c>
      <c r="B73" s="2">
        <v>2018</v>
      </c>
      <c r="C73" s="2" t="s">
        <v>46</v>
      </c>
      <c r="D73" s="2">
        <v>137.1</v>
      </c>
      <c r="E73" s="2">
        <v>151.9</v>
      </c>
      <c r="F73" s="2">
        <v>137.4</v>
      </c>
      <c r="G73" s="2">
        <v>142.4</v>
      </c>
      <c r="H73" s="2">
        <v>124.2</v>
      </c>
      <c r="I73" s="2">
        <v>140.19999999999999</v>
      </c>
      <c r="J73" s="2">
        <v>136.6</v>
      </c>
      <c r="K73" s="2">
        <v>120.9</v>
      </c>
      <c r="L73" s="2">
        <v>109.9</v>
      </c>
      <c r="M73" s="2">
        <v>140.19999999999999</v>
      </c>
      <c r="N73" s="2">
        <v>137.80000000000001</v>
      </c>
      <c r="O73" s="2">
        <v>156</v>
      </c>
      <c r="P73" s="2">
        <v>138.5</v>
      </c>
      <c r="Q73" s="2">
        <v>162.4</v>
      </c>
      <c r="R73" s="2">
        <v>151.6</v>
      </c>
      <c r="S73" s="2">
        <v>145.9</v>
      </c>
      <c r="T73" s="2">
        <v>150.80000000000001</v>
      </c>
      <c r="U73" s="2" t="s">
        <v>32</v>
      </c>
      <c r="V73" s="2">
        <v>149</v>
      </c>
      <c r="W73" s="2">
        <v>149.5</v>
      </c>
      <c r="X73" s="2">
        <v>149.6</v>
      </c>
      <c r="Y73" s="2">
        <v>128.9</v>
      </c>
      <c r="Z73" s="2">
        <v>143.30000000000001</v>
      </c>
      <c r="AA73" s="2">
        <v>155.1</v>
      </c>
      <c r="AB73" s="2">
        <v>133.19999999999999</v>
      </c>
      <c r="AC73" s="2">
        <v>141.6</v>
      </c>
      <c r="AD73" s="12">
        <v>141.9</v>
      </c>
    </row>
    <row r="74" spans="1:30">
      <c r="A74" s="9" t="s">
        <v>30</v>
      </c>
      <c r="B74" s="1">
        <v>2019</v>
      </c>
      <c r="C74" s="1" t="s">
        <v>31</v>
      </c>
      <c r="D74" s="1">
        <v>136.6</v>
      </c>
      <c r="E74" s="1">
        <v>152.5</v>
      </c>
      <c r="F74" s="1">
        <v>138.19999999999999</v>
      </c>
      <c r="G74" s="1">
        <v>142.4</v>
      </c>
      <c r="H74" s="1">
        <v>123.9</v>
      </c>
      <c r="I74" s="1">
        <v>135.5</v>
      </c>
      <c r="J74" s="1">
        <v>131.69999999999999</v>
      </c>
      <c r="K74" s="1">
        <v>121.3</v>
      </c>
      <c r="L74" s="1">
        <v>108.4</v>
      </c>
      <c r="M74" s="1">
        <v>138.9</v>
      </c>
      <c r="N74" s="1">
        <v>137</v>
      </c>
      <c r="O74" s="1">
        <v>155.80000000000001</v>
      </c>
      <c r="P74" s="1">
        <v>137.4</v>
      </c>
      <c r="Q74" s="1">
        <v>162.69999999999999</v>
      </c>
      <c r="R74" s="1">
        <v>150.6</v>
      </c>
      <c r="S74" s="1">
        <v>145.1</v>
      </c>
      <c r="T74" s="1">
        <v>149.9</v>
      </c>
      <c r="U74" s="1" t="s">
        <v>32</v>
      </c>
      <c r="V74" s="1">
        <v>146.19999999999999</v>
      </c>
      <c r="W74" s="1">
        <v>150.1</v>
      </c>
      <c r="X74" s="1">
        <v>149.6</v>
      </c>
      <c r="Y74" s="1">
        <v>128.6</v>
      </c>
      <c r="Z74" s="1">
        <v>142.9</v>
      </c>
      <c r="AA74" s="1">
        <v>155.19999999999999</v>
      </c>
      <c r="AB74" s="1">
        <v>133.5</v>
      </c>
      <c r="AC74" s="1">
        <v>141.69999999999999</v>
      </c>
      <c r="AD74" s="11">
        <v>141</v>
      </c>
    </row>
    <row r="75" spans="1:30">
      <c r="A75" s="10" t="s">
        <v>30</v>
      </c>
      <c r="B75" s="2">
        <v>2019</v>
      </c>
      <c r="C75" s="2" t="s">
        <v>35</v>
      </c>
      <c r="D75" s="2">
        <v>136.80000000000001</v>
      </c>
      <c r="E75" s="2">
        <v>153</v>
      </c>
      <c r="F75" s="2">
        <v>139.1</v>
      </c>
      <c r="G75" s="2">
        <v>142.5</v>
      </c>
      <c r="H75" s="2">
        <v>124.1</v>
      </c>
      <c r="I75" s="2">
        <v>135.80000000000001</v>
      </c>
      <c r="J75" s="2">
        <v>128.69999999999999</v>
      </c>
      <c r="K75" s="2">
        <v>121.5</v>
      </c>
      <c r="L75" s="2">
        <v>108.3</v>
      </c>
      <c r="M75" s="2">
        <v>139.19999999999999</v>
      </c>
      <c r="N75" s="2">
        <v>137.4</v>
      </c>
      <c r="O75" s="2">
        <v>156.19999999999999</v>
      </c>
      <c r="P75" s="2">
        <v>137.19999999999999</v>
      </c>
      <c r="Q75" s="2">
        <v>162.80000000000001</v>
      </c>
      <c r="R75" s="2">
        <v>150.5</v>
      </c>
      <c r="S75" s="2">
        <v>146.1</v>
      </c>
      <c r="T75" s="2">
        <v>149.9</v>
      </c>
      <c r="U75" s="2" t="s">
        <v>32</v>
      </c>
      <c r="V75" s="2">
        <v>145.30000000000001</v>
      </c>
      <c r="W75" s="2">
        <v>150.1</v>
      </c>
      <c r="X75" s="2">
        <v>149.9</v>
      </c>
      <c r="Y75" s="2">
        <v>129.19999999999999</v>
      </c>
      <c r="Z75" s="2">
        <v>143.4</v>
      </c>
      <c r="AA75" s="2">
        <v>155.5</v>
      </c>
      <c r="AB75" s="2">
        <v>134.9</v>
      </c>
      <c r="AC75" s="2">
        <v>142.19999999999999</v>
      </c>
      <c r="AD75" s="12">
        <v>141</v>
      </c>
    </row>
    <row r="76" spans="1:30">
      <c r="A76" s="9" t="s">
        <v>30</v>
      </c>
      <c r="B76" s="1">
        <v>2019</v>
      </c>
      <c r="C76" s="1" t="s">
        <v>36</v>
      </c>
      <c r="D76" s="1">
        <v>136.9</v>
      </c>
      <c r="E76" s="1">
        <v>154.1</v>
      </c>
      <c r="F76" s="1">
        <v>138.69999999999999</v>
      </c>
      <c r="G76" s="1">
        <v>142.5</v>
      </c>
      <c r="H76" s="1">
        <v>124.1</v>
      </c>
      <c r="I76" s="1">
        <v>136.1</v>
      </c>
      <c r="J76" s="1">
        <v>128.19999999999999</v>
      </c>
      <c r="K76" s="1">
        <v>122.3</v>
      </c>
      <c r="L76" s="1">
        <v>108.3</v>
      </c>
      <c r="M76" s="1">
        <v>138.9</v>
      </c>
      <c r="N76" s="1">
        <v>137.4</v>
      </c>
      <c r="O76" s="1">
        <v>156.4</v>
      </c>
      <c r="P76" s="1">
        <v>137.30000000000001</v>
      </c>
      <c r="Q76" s="1">
        <v>162.9</v>
      </c>
      <c r="R76" s="1">
        <v>150.80000000000001</v>
      </c>
      <c r="S76" s="1">
        <v>146.1</v>
      </c>
      <c r="T76" s="1">
        <v>150.1</v>
      </c>
      <c r="U76" s="1" t="s">
        <v>32</v>
      </c>
      <c r="V76" s="1">
        <v>146.4</v>
      </c>
      <c r="W76" s="1">
        <v>150</v>
      </c>
      <c r="X76" s="1">
        <v>150.4</v>
      </c>
      <c r="Y76" s="1">
        <v>129.9</v>
      </c>
      <c r="Z76" s="1">
        <v>143.80000000000001</v>
      </c>
      <c r="AA76" s="1">
        <v>155.5</v>
      </c>
      <c r="AB76" s="1">
        <v>134</v>
      </c>
      <c r="AC76" s="1">
        <v>142.4</v>
      </c>
      <c r="AD76" s="11">
        <v>141.19999999999999</v>
      </c>
    </row>
    <row r="77" spans="1:30">
      <c r="A77" s="10" t="s">
        <v>30</v>
      </c>
      <c r="B77" s="2">
        <v>2019</v>
      </c>
      <c r="C77" s="2" t="s">
        <v>38</v>
      </c>
      <c r="D77" s="2">
        <v>137.4</v>
      </c>
      <c r="E77" s="2">
        <v>159.5</v>
      </c>
      <c r="F77" s="2">
        <v>134.5</v>
      </c>
      <c r="G77" s="2">
        <v>142.6</v>
      </c>
      <c r="H77" s="2">
        <v>124</v>
      </c>
      <c r="I77" s="2">
        <v>143.69999999999999</v>
      </c>
      <c r="J77" s="2">
        <v>133.4</v>
      </c>
      <c r="K77" s="2">
        <v>125.1</v>
      </c>
      <c r="L77" s="2">
        <v>109.3</v>
      </c>
      <c r="M77" s="2">
        <v>139.30000000000001</v>
      </c>
      <c r="N77" s="2">
        <v>137.69999999999999</v>
      </c>
      <c r="O77" s="2">
        <v>156.4</v>
      </c>
      <c r="P77" s="2">
        <v>139.19999999999999</v>
      </c>
      <c r="Q77" s="2">
        <v>163.30000000000001</v>
      </c>
      <c r="R77" s="2">
        <v>151.30000000000001</v>
      </c>
      <c r="S77" s="2">
        <v>146.6</v>
      </c>
      <c r="T77" s="2">
        <v>150.69999999999999</v>
      </c>
      <c r="U77" s="2" t="s">
        <v>32</v>
      </c>
      <c r="V77" s="2">
        <v>146.9</v>
      </c>
      <c r="W77" s="2">
        <v>149.5</v>
      </c>
      <c r="X77" s="2">
        <v>151.30000000000001</v>
      </c>
      <c r="Y77" s="2">
        <v>130.19999999999999</v>
      </c>
      <c r="Z77" s="2">
        <v>145.9</v>
      </c>
      <c r="AA77" s="2">
        <v>156.69999999999999</v>
      </c>
      <c r="AB77" s="2">
        <v>133.9</v>
      </c>
      <c r="AC77" s="2">
        <v>142.9</v>
      </c>
      <c r="AD77" s="12">
        <v>142.4</v>
      </c>
    </row>
    <row r="78" spans="1:30">
      <c r="A78" s="9" t="s">
        <v>30</v>
      </c>
      <c r="B78" s="1">
        <v>2019</v>
      </c>
      <c r="C78" s="1" t="s">
        <v>39</v>
      </c>
      <c r="D78" s="1">
        <v>137.80000000000001</v>
      </c>
      <c r="E78" s="1">
        <v>163.5</v>
      </c>
      <c r="F78" s="1">
        <v>136.19999999999999</v>
      </c>
      <c r="G78" s="1">
        <v>143.19999999999999</v>
      </c>
      <c r="H78" s="1">
        <v>124.3</v>
      </c>
      <c r="I78" s="1">
        <v>143.30000000000001</v>
      </c>
      <c r="J78" s="1">
        <v>140.6</v>
      </c>
      <c r="K78" s="1">
        <v>128.69999999999999</v>
      </c>
      <c r="L78" s="1">
        <v>110.6</v>
      </c>
      <c r="M78" s="1">
        <v>140.4</v>
      </c>
      <c r="N78" s="1">
        <v>138</v>
      </c>
      <c r="O78" s="1">
        <v>156.6</v>
      </c>
      <c r="P78" s="1">
        <v>141</v>
      </c>
      <c r="Q78" s="1">
        <v>164.2</v>
      </c>
      <c r="R78" s="1">
        <v>151.4</v>
      </c>
      <c r="S78" s="1">
        <v>146.5</v>
      </c>
      <c r="T78" s="1">
        <v>150.69999999999999</v>
      </c>
      <c r="U78" s="1" t="s">
        <v>32</v>
      </c>
      <c r="V78" s="1">
        <v>147.80000000000001</v>
      </c>
      <c r="W78" s="1">
        <v>149.6</v>
      </c>
      <c r="X78" s="1">
        <v>151.69999999999999</v>
      </c>
      <c r="Y78" s="1">
        <v>130.19999999999999</v>
      </c>
      <c r="Z78" s="1">
        <v>146.4</v>
      </c>
      <c r="AA78" s="1">
        <v>157.69999999999999</v>
      </c>
      <c r="AB78" s="1">
        <v>134.80000000000001</v>
      </c>
      <c r="AC78" s="1">
        <v>143.30000000000001</v>
      </c>
      <c r="AD78" s="11">
        <v>143.6</v>
      </c>
    </row>
    <row r="79" spans="1:30">
      <c r="A79" s="10" t="s">
        <v>30</v>
      </c>
      <c r="B79" s="2">
        <v>2019</v>
      </c>
      <c r="C79" s="2" t="s">
        <v>40</v>
      </c>
      <c r="D79" s="2">
        <v>138.4</v>
      </c>
      <c r="E79" s="2">
        <v>164</v>
      </c>
      <c r="F79" s="2">
        <v>138.4</v>
      </c>
      <c r="G79" s="2">
        <v>143.9</v>
      </c>
      <c r="H79" s="2">
        <v>124.4</v>
      </c>
      <c r="I79" s="2">
        <v>146.4</v>
      </c>
      <c r="J79" s="2">
        <v>150.1</v>
      </c>
      <c r="K79" s="2">
        <v>130.6</v>
      </c>
      <c r="L79" s="2">
        <v>110.8</v>
      </c>
      <c r="M79" s="2">
        <v>141.69999999999999</v>
      </c>
      <c r="N79" s="2">
        <v>138.5</v>
      </c>
      <c r="O79" s="2">
        <v>156.69999999999999</v>
      </c>
      <c r="P79" s="2">
        <v>143</v>
      </c>
      <c r="Q79" s="2">
        <v>164.5</v>
      </c>
      <c r="R79" s="2">
        <v>151.6</v>
      </c>
      <c r="S79" s="2">
        <v>146.6</v>
      </c>
      <c r="T79" s="2">
        <v>150.9</v>
      </c>
      <c r="U79" s="2" t="s">
        <v>32</v>
      </c>
      <c r="V79" s="2">
        <v>146.80000000000001</v>
      </c>
      <c r="W79" s="2">
        <v>150</v>
      </c>
      <c r="X79" s="2">
        <v>152.19999999999999</v>
      </c>
      <c r="Y79" s="2">
        <v>131.19999999999999</v>
      </c>
      <c r="Z79" s="2">
        <v>147.5</v>
      </c>
      <c r="AA79" s="2">
        <v>159.1</v>
      </c>
      <c r="AB79" s="2">
        <v>136.1</v>
      </c>
      <c r="AC79" s="2">
        <v>144.19999999999999</v>
      </c>
      <c r="AD79" s="12">
        <v>144.9</v>
      </c>
    </row>
    <row r="80" spans="1:30">
      <c r="A80" s="9" t="s">
        <v>30</v>
      </c>
      <c r="B80" s="1">
        <v>2019</v>
      </c>
      <c r="C80" s="1" t="s">
        <v>41</v>
      </c>
      <c r="D80" s="1">
        <v>139.19999999999999</v>
      </c>
      <c r="E80" s="1">
        <v>161.9</v>
      </c>
      <c r="F80" s="1">
        <v>137.1</v>
      </c>
      <c r="G80" s="1">
        <v>144.6</v>
      </c>
      <c r="H80" s="1">
        <v>124.7</v>
      </c>
      <c r="I80" s="1">
        <v>145.5</v>
      </c>
      <c r="J80" s="1">
        <v>156.19999999999999</v>
      </c>
      <c r="K80" s="1">
        <v>131.5</v>
      </c>
      <c r="L80" s="1">
        <v>111.7</v>
      </c>
      <c r="M80" s="1">
        <v>142.69999999999999</v>
      </c>
      <c r="N80" s="1">
        <v>138.5</v>
      </c>
      <c r="O80" s="1">
        <v>156.9</v>
      </c>
      <c r="P80" s="1">
        <v>144</v>
      </c>
      <c r="Q80" s="1">
        <v>165.1</v>
      </c>
      <c r="R80" s="1">
        <v>151.80000000000001</v>
      </c>
      <c r="S80" s="1">
        <v>146.6</v>
      </c>
      <c r="T80" s="1">
        <v>151.1</v>
      </c>
      <c r="U80" s="1" t="s">
        <v>32</v>
      </c>
      <c r="V80" s="1">
        <v>146.4</v>
      </c>
      <c r="W80" s="1">
        <v>150.19999999999999</v>
      </c>
      <c r="X80" s="1">
        <v>152.69999999999999</v>
      </c>
      <c r="Y80" s="1">
        <v>131.4</v>
      </c>
      <c r="Z80" s="1">
        <v>148</v>
      </c>
      <c r="AA80" s="1">
        <v>159.69999999999999</v>
      </c>
      <c r="AB80" s="1">
        <v>138.80000000000001</v>
      </c>
      <c r="AC80" s="1">
        <v>144.9</v>
      </c>
      <c r="AD80" s="11">
        <v>145.69999999999999</v>
      </c>
    </row>
    <row r="81" spans="1:30">
      <c r="A81" s="10" t="s">
        <v>30</v>
      </c>
      <c r="B81" s="2">
        <v>2019</v>
      </c>
      <c r="C81" s="2" t="s">
        <v>42</v>
      </c>
      <c r="D81" s="2">
        <v>140.1</v>
      </c>
      <c r="E81" s="2">
        <v>161.9</v>
      </c>
      <c r="F81" s="2">
        <v>138.30000000000001</v>
      </c>
      <c r="G81" s="2">
        <v>145.69999999999999</v>
      </c>
      <c r="H81" s="2">
        <v>125.1</v>
      </c>
      <c r="I81" s="2">
        <v>143.80000000000001</v>
      </c>
      <c r="J81" s="2">
        <v>163.4</v>
      </c>
      <c r="K81" s="2">
        <v>132.19999999999999</v>
      </c>
      <c r="L81" s="2">
        <v>112.8</v>
      </c>
      <c r="M81" s="2">
        <v>144.19999999999999</v>
      </c>
      <c r="N81" s="2">
        <v>138.5</v>
      </c>
      <c r="O81" s="2">
        <v>157.19999999999999</v>
      </c>
      <c r="P81" s="2">
        <v>145.5</v>
      </c>
      <c r="Q81" s="2">
        <v>165.7</v>
      </c>
      <c r="R81" s="2">
        <v>151.69999999999999</v>
      </c>
      <c r="S81" s="2">
        <v>146.6</v>
      </c>
      <c r="T81" s="2">
        <v>151</v>
      </c>
      <c r="U81" s="2" t="s">
        <v>32</v>
      </c>
      <c r="V81" s="2">
        <v>146.9</v>
      </c>
      <c r="W81" s="2">
        <v>150.30000000000001</v>
      </c>
      <c r="X81" s="2">
        <v>153.4</v>
      </c>
      <c r="Y81" s="2">
        <v>131.6</v>
      </c>
      <c r="Z81" s="2">
        <v>148.30000000000001</v>
      </c>
      <c r="AA81" s="2">
        <v>160.19999999999999</v>
      </c>
      <c r="AB81" s="2">
        <v>140.19999999999999</v>
      </c>
      <c r="AC81" s="2">
        <v>145.4</v>
      </c>
      <c r="AD81" s="12">
        <v>146.69999999999999</v>
      </c>
    </row>
    <row r="82" spans="1:30">
      <c r="A82" s="9" t="s">
        <v>30</v>
      </c>
      <c r="B82" s="1">
        <v>2019</v>
      </c>
      <c r="C82" s="1" t="s">
        <v>43</v>
      </c>
      <c r="D82" s="1">
        <v>141</v>
      </c>
      <c r="E82" s="1">
        <v>161.6</v>
      </c>
      <c r="F82" s="1">
        <v>141.19999999999999</v>
      </c>
      <c r="G82" s="1">
        <v>146.5</v>
      </c>
      <c r="H82" s="1">
        <v>125.6</v>
      </c>
      <c r="I82" s="1">
        <v>145.69999999999999</v>
      </c>
      <c r="J82" s="1">
        <v>178.8</v>
      </c>
      <c r="K82" s="1">
        <v>133.1</v>
      </c>
      <c r="L82" s="1">
        <v>113.6</v>
      </c>
      <c r="M82" s="1">
        <v>145.5</v>
      </c>
      <c r="N82" s="1">
        <v>138.6</v>
      </c>
      <c r="O82" s="1">
        <v>157.4</v>
      </c>
      <c r="P82" s="1">
        <v>148.30000000000001</v>
      </c>
      <c r="Q82" s="1">
        <v>166.3</v>
      </c>
      <c r="R82" s="1">
        <v>151.69999999999999</v>
      </c>
      <c r="S82" s="1">
        <v>146.69999999999999</v>
      </c>
      <c r="T82" s="1">
        <v>151</v>
      </c>
      <c r="U82" s="1" t="s">
        <v>32</v>
      </c>
      <c r="V82" s="1">
        <v>147.69999999999999</v>
      </c>
      <c r="W82" s="1">
        <v>150.6</v>
      </c>
      <c r="X82" s="1">
        <v>153.69999999999999</v>
      </c>
      <c r="Y82" s="1">
        <v>131.69999999999999</v>
      </c>
      <c r="Z82" s="1">
        <v>148.69999999999999</v>
      </c>
      <c r="AA82" s="1">
        <v>160.69999999999999</v>
      </c>
      <c r="AB82" s="1">
        <v>140.30000000000001</v>
      </c>
      <c r="AC82" s="1">
        <v>145.69999999999999</v>
      </c>
      <c r="AD82" s="11">
        <v>148.30000000000001</v>
      </c>
    </row>
    <row r="83" spans="1:30">
      <c r="A83" s="10" t="s">
        <v>30</v>
      </c>
      <c r="B83" s="2">
        <v>2019</v>
      </c>
      <c r="C83" s="2" t="s">
        <v>45</v>
      </c>
      <c r="D83" s="2">
        <v>141.80000000000001</v>
      </c>
      <c r="E83" s="2">
        <v>163.69999999999999</v>
      </c>
      <c r="F83" s="2">
        <v>143.80000000000001</v>
      </c>
      <c r="G83" s="2">
        <v>147.1</v>
      </c>
      <c r="H83" s="2">
        <v>126</v>
      </c>
      <c r="I83" s="2">
        <v>146.19999999999999</v>
      </c>
      <c r="J83" s="2">
        <v>191.4</v>
      </c>
      <c r="K83" s="2">
        <v>136.19999999999999</v>
      </c>
      <c r="L83" s="2">
        <v>113.8</v>
      </c>
      <c r="M83" s="2">
        <v>147.30000000000001</v>
      </c>
      <c r="N83" s="2">
        <v>138.69999999999999</v>
      </c>
      <c r="O83" s="2">
        <v>157.69999999999999</v>
      </c>
      <c r="P83" s="2">
        <v>150.9</v>
      </c>
      <c r="Q83" s="2">
        <v>167.2</v>
      </c>
      <c r="R83" s="2">
        <v>152.30000000000001</v>
      </c>
      <c r="S83" s="2">
        <v>147</v>
      </c>
      <c r="T83" s="2">
        <v>151.5</v>
      </c>
      <c r="U83" s="2" t="s">
        <v>32</v>
      </c>
      <c r="V83" s="2">
        <v>148.4</v>
      </c>
      <c r="W83" s="2">
        <v>150.9</v>
      </c>
      <c r="X83" s="2">
        <v>154.30000000000001</v>
      </c>
      <c r="Y83" s="2">
        <v>132.1</v>
      </c>
      <c r="Z83" s="2">
        <v>149.1</v>
      </c>
      <c r="AA83" s="2">
        <v>160.80000000000001</v>
      </c>
      <c r="AB83" s="2">
        <v>140.6</v>
      </c>
      <c r="AC83" s="2">
        <v>146.1</v>
      </c>
      <c r="AD83" s="12">
        <v>149.9</v>
      </c>
    </row>
    <row r="84" spans="1:30">
      <c r="A84" s="9" t="s">
        <v>30</v>
      </c>
      <c r="B84" s="1">
        <v>2019</v>
      </c>
      <c r="C84" s="1" t="s">
        <v>46</v>
      </c>
      <c r="D84" s="1">
        <v>142.80000000000001</v>
      </c>
      <c r="E84" s="1">
        <v>165.3</v>
      </c>
      <c r="F84" s="1">
        <v>149.5</v>
      </c>
      <c r="G84" s="1">
        <v>148.69999999999999</v>
      </c>
      <c r="H84" s="1">
        <v>127.5</v>
      </c>
      <c r="I84" s="1">
        <v>144.30000000000001</v>
      </c>
      <c r="J84" s="1">
        <v>209.5</v>
      </c>
      <c r="K84" s="1">
        <v>138.80000000000001</v>
      </c>
      <c r="L84" s="1">
        <v>113.6</v>
      </c>
      <c r="M84" s="1">
        <v>149.1</v>
      </c>
      <c r="N84" s="1">
        <v>139.30000000000001</v>
      </c>
      <c r="O84" s="1">
        <v>158.30000000000001</v>
      </c>
      <c r="P84" s="1">
        <v>154.30000000000001</v>
      </c>
      <c r="Q84" s="1">
        <v>167.8</v>
      </c>
      <c r="R84" s="1">
        <v>152.6</v>
      </c>
      <c r="S84" s="1">
        <v>147.30000000000001</v>
      </c>
      <c r="T84" s="1">
        <v>151.9</v>
      </c>
      <c r="U84" s="1" t="s">
        <v>32</v>
      </c>
      <c r="V84" s="1">
        <v>149.9</v>
      </c>
      <c r="W84" s="1">
        <v>151.19999999999999</v>
      </c>
      <c r="X84" s="1">
        <v>154.80000000000001</v>
      </c>
      <c r="Y84" s="1">
        <v>135</v>
      </c>
      <c r="Z84" s="1">
        <v>149.5</v>
      </c>
      <c r="AA84" s="1">
        <v>161.1</v>
      </c>
      <c r="AB84" s="1">
        <v>140.6</v>
      </c>
      <c r="AC84" s="1">
        <v>147.1</v>
      </c>
      <c r="AD84" s="11">
        <v>152.30000000000001</v>
      </c>
    </row>
    <row r="85" spans="1:30">
      <c r="A85" s="10" t="s">
        <v>30</v>
      </c>
      <c r="B85" s="2">
        <v>2020</v>
      </c>
      <c r="C85" s="2" t="s">
        <v>31</v>
      </c>
      <c r="D85" s="2">
        <v>143.69999999999999</v>
      </c>
      <c r="E85" s="2">
        <v>167.3</v>
      </c>
      <c r="F85" s="2">
        <v>153.5</v>
      </c>
      <c r="G85" s="2">
        <v>150.5</v>
      </c>
      <c r="H85" s="2">
        <v>132</v>
      </c>
      <c r="I85" s="2">
        <v>142.19999999999999</v>
      </c>
      <c r="J85" s="2">
        <v>191.5</v>
      </c>
      <c r="K85" s="2">
        <v>141.1</v>
      </c>
      <c r="L85" s="2">
        <v>113.8</v>
      </c>
      <c r="M85" s="2">
        <v>151.6</v>
      </c>
      <c r="N85" s="2">
        <v>139.69999999999999</v>
      </c>
      <c r="O85" s="2">
        <v>158.69999999999999</v>
      </c>
      <c r="P85" s="2">
        <v>153</v>
      </c>
      <c r="Q85" s="2">
        <v>168.6</v>
      </c>
      <c r="R85" s="2">
        <v>152.80000000000001</v>
      </c>
      <c r="S85" s="2">
        <v>147.4</v>
      </c>
      <c r="T85" s="2">
        <v>152.1</v>
      </c>
      <c r="U85" s="2" t="s">
        <v>32</v>
      </c>
      <c r="V85" s="2">
        <v>150.4</v>
      </c>
      <c r="W85" s="2">
        <v>151.69999999999999</v>
      </c>
      <c r="X85" s="2">
        <v>155.69999999999999</v>
      </c>
      <c r="Y85" s="2">
        <v>136.30000000000001</v>
      </c>
      <c r="Z85" s="2">
        <v>150.1</v>
      </c>
      <c r="AA85" s="2">
        <v>161.69999999999999</v>
      </c>
      <c r="AB85" s="2">
        <v>142.5</v>
      </c>
      <c r="AC85" s="2">
        <v>148.1</v>
      </c>
      <c r="AD85" s="12">
        <v>151.9</v>
      </c>
    </row>
    <row r="86" spans="1:30">
      <c r="A86" s="9" t="s">
        <v>30</v>
      </c>
      <c r="B86" s="1">
        <v>2020</v>
      </c>
      <c r="C86" s="1" t="s">
        <v>35</v>
      </c>
      <c r="D86" s="1">
        <v>144.19999999999999</v>
      </c>
      <c r="E86" s="1">
        <v>167.5</v>
      </c>
      <c r="F86" s="1">
        <v>150.9</v>
      </c>
      <c r="G86" s="1">
        <v>150.9</v>
      </c>
      <c r="H86" s="1">
        <v>133.69999999999999</v>
      </c>
      <c r="I86" s="1">
        <v>140.69999999999999</v>
      </c>
      <c r="J86" s="1">
        <v>165.1</v>
      </c>
      <c r="K86" s="1">
        <v>141.80000000000001</v>
      </c>
      <c r="L86" s="1">
        <v>113.1</v>
      </c>
      <c r="M86" s="1">
        <v>152.80000000000001</v>
      </c>
      <c r="N86" s="1">
        <v>140.1</v>
      </c>
      <c r="O86" s="1">
        <v>159.19999999999999</v>
      </c>
      <c r="P86" s="1">
        <v>149.80000000000001</v>
      </c>
      <c r="Q86" s="1">
        <v>169.4</v>
      </c>
      <c r="R86" s="1">
        <v>153</v>
      </c>
      <c r="S86" s="1">
        <v>147.5</v>
      </c>
      <c r="T86" s="1">
        <v>152.30000000000001</v>
      </c>
      <c r="U86" s="1" t="s">
        <v>32</v>
      </c>
      <c r="V86" s="1">
        <v>152.30000000000001</v>
      </c>
      <c r="W86" s="1">
        <v>151.80000000000001</v>
      </c>
      <c r="X86" s="1">
        <v>156.19999999999999</v>
      </c>
      <c r="Y86" s="1">
        <v>136</v>
      </c>
      <c r="Z86" s="1">
        <v>150.4</v>
      </c>
      <c r="AA86" s="1">
        <v>161.9</v>
      </c>
      <c r="AB86" s="1">
        <v>143.4</v>
      </c>
      <c r="AC86" s="1">
        <v>148.4</v>
      </c>
      <c r="AD86" s="11">
        <v>150.4</v>
      </c>
    </row>
    <row r="87" spans="1:30">
      <c r="A87" s="10" t="s">
        <v>30</v>
      </c>
      <c r="B87" s="2">
        <v>2020</v>
      </c>
      <c r="C87" s="2" t="s">
        <v>36</v>
      </c>
      <c r="D87" s="2">
        <v>144.4</v>
      </c>
      <c r="E87" s="2">
        <v>166.8</v>
      </c>
      <c r="F87" s="2">
        <v>147.6</v>
      </c>
      <c r="G87" s="2">
        <v>151.69999999999999</v>
      </c>
      <c r="H87" s="2">
        <v>133.30000000000001</v>
      </c>
      <c r="I87" s="2">
        <v>141.80000000000001</v>
      </c>
      <c r="J87" s="2">
        <v>152.30000000000001</v>
      </c>
      <c r="K87" s="2">
        <v>141.80000000000001</v>
      </c>
      <c r="L87" s="2">
        <v>112.6</v>
      </c>
      <c r="M87" s="2">
        <v>154</v>
      </c>
      <c r="N87" s="2">
        <v>140.1</v>
      </c>
      <c r="O87" s="2">
        <v>160</v>
      </c>
      <c r="P87" s="2">
        <v>148.19999999999999</v>
      </c>
      <c r="Q87" s="2">
        <v>170.5</v>
      </c>
      <c r="R87" s="2">
        <v>153.4</v>
      </c>
      <c r="S87" s="2">
        <v>147.6</v>
      </c>
      <c r="T87" s="2">
        <v>152.5</v>
      </c>
      <c r="U87" s="2" t="s">
        <v>32</v>
      </c>
      <c r="V87" s="2">
        <v>153.4</v>
      </c>
      <c r="W87" s="2">
        <v>151.5</v>
      </c>
      <c r="X87" s="2">
        <v>156.69999999999999</v>
      </c>
      <c r="Y87" s="2">
        <v>135.80000000000001</v>
      </c>
      <c r="Z87" s="2">
        <v>151.19999999999999</v>
      </c>
      <c r="AA87" s="2">
        <v>161.19999999999999</v>
      </c>
      <c r="AB87" s="2">
        <v>145.1</v>
      </c>
      <c r="AC87" s="2">
        <v>148.6</v>
      </c>
      <c r="AD87" s="12">
        <v>149.80000000000001</v>
      </c>
    </row>
    <row r="88" spans="1:30">
      <c r="A88" s="9" t="s">
        <v>30</v>
      </c>
      <c r="B88" s="1">
        <v>2020</v>
      </c>
      <c r="C88" s="1" t="s">
        <v>37</v>
      </c>
      <c r="D88" s="1">
        <v>147.19999999999999</v>
      </c>
      <c r="E88" s="1" t="s">
        <v>32</v>
      </c>
      <c r="F88" s="1">
        <v>146.9</v>
      </c>
      <c r="G88" s="1">
        <v>155.6</v>
      </c>
      <c r="H88" s="1">
        <v>137.1</v>
      </c>
      <c r="I88" s="1">
        <v>147.30000000000001</v>
      </c>
      <c r="J88" s="1">
        <v>162.69999999999999</v>
      </c>
      <c r="K88" s="1">
        <v>150.19999999999999</v>
      </c>
      <c r="L88" s="1">
        <v>119.8</v>
      </c>
      <c r="M88" s="1">
        <v>158.69999999999999</v>
      </c>
      <c r="N88" s="1">
        <v>139.19999999999999</v>
      </c>
      <c r="O88" s="1" t="s">
        <v>32</v>
      </c>
      <c r="P88" s="1">
        <v>150.1</v>
      </c>
      <c r="Q88" s="1" t="s">
        <v>32</v>
      </c>
      <c r="R88" s="1" t="s">
        <v>32</v>
      </c>
      <c r="S88" s="1" t="s">
        <v>32</v>
      </c>
      <c r="T88" s="1" t="s">
        <v>32</v>
      </c>
      <c r="U88" s="1" t="s">
        <v>32</v>
      </c>
      <c r="V88" s="1">
        <v>148.4</v>
      </c>
      <c r="W88" s="1" t="s">
        <v>32</v>
      </c>
      <c r="X88" s="1">
        <v>154.30000000000001</v>
      </c>
      <c r="Y88" s="1" t="s">
        <v>32</v>
      </c>
      <c r="Z88" s="1" t="s">
        <v>32</v>
      </c>
      <c r="AA88" s="1" t="s">
        <v>32</v>
      </c>
      <c r="AB88" s="1" t="s">
        <v>32</v>
      </c>
      <c r="AC88" s="1" t="s">
        <v>32</v>
      </c>
      <c r="AD88" s="11" t="s">
        <v>32</v>
      </c>
    </row>
    <row r="89" spans="1:30">
      <c r="A89" s="10" t="s">
        <v>30</v>
      </c>
      <c r="B89" s="2">
        <v>2020</v>
      </c>
      <c r="C89" s="2" t="s">
        <v>38</v>
      </c>
      <c r="D89" s="2" t="s">
        <v>32</v>
      </c>
      <c r="E89" s="2" t="s">
        <v>32</v>
      </c>
      <c r="F89" s="2" t="s">
        <v>32</v>
      </c>
      <c r="G89" s="2" t="s">
        <v>32</v>
      </c>
      <c r="H89" s="2" t="s">
        <v>32</v>
      </c>
      <c r="I89" s="2" t="s">
        <v>32</v>
      </c>
      <c r="J89" s="2" t="s">
        <v>32</v>
      </c>
      <c r="K89" s="2" t="s">
        <v>32</v>
      </c>
      <c r="L89" s="2" t="s">
        <v>32</v>
      </c>
      <c r="M89" s="2" t="s">
        <v>32</v>
      </c>
      <c r="N89" s="2" t="s">
        <v>32</v>
      </c>
      <c r="O89" s="2" t="s">
        <v>32</v>
      </c>
      <c r="P89" s="2" t="s">
        <v>32</v>
      </c>
      <c r="Q89" s="2" t="s">
        <v>32</v>
      </c>
      <c r="R89" s="2" t="s">
        <v>32</v>
      </c>
      <c r="S89" s="2" t="s">
        <v>32</v>
      </c>
      <c r="T89" s="2" t="s">
        <v>32</v>
      </c>
      <c r="U89" s="2" t="s">
        <v>32</v>
      </c>
      <c r="V89" s="2" t="s">
        <v>32</v>
      </c>
      <c r="W89" s="2" t="s">
        <v>32</v>
      </c>
      <c r="X89" s="2" t="s">
        <v>32</v>
      </c>
      <c r="Y89" s="2" t="s">
        <v>32</v>
      </c>
      <c r="Z89" s="2" t="s">
        <v>32</v>
      </c>
      <c r="AA89" s="2" t="s">
        <v>32</v>
      </c>
      <c r="AB89" s="2" t="s">
        <v>32</v>
      </c>
      <c r="AC89" s="2" t="s">
        <v>32</v>
      </c>
      <c r="AD89" s="12" t="s">
        <v>32</v>
      </c>
    </row>
    <row r="90" spans="1:30">
      <c r="A90" s="9" t="s">
        <v>30</v>
      </c>
      <c r="B90" s="1">
        <v>2020</v>
      </c>
      <c r="C90" s="1" t="s">
        <v>39</v>
      </c>
      <c r="D90" s="1">
        <v>148.19999999999999</v>
      </c>
      <c r="E90" s="1">
        <v>190.3</v>
      </c>
      <c r="F90" s="1">
        <v>149.4</v>
      </c>
      <c r="G90" s="1">
        <v>153.30000000000001</v>
      </c>
      <c r="H90" s="1">
        <v>138.19999999999999</v>
      </c>
      <c r="I90" s="1">
        <v>143.19999999999999</v>
      </c>
      <c r="J90" s="1">
        <v>148.9</v>
      </c>
      <c r="K90" s="1">
        <v>150.30000000000001</v>
      </c>
      <c r="L90" s="1">
        <v>113.2</v>
      </c>
      <c r="M90" s="1">
        <v>159.80000000000001</v>
      </c>
      <c r="N90" s="1">
        <v>142.1</v>
      </c>
      <c r="O90" s="1">
        <v>161.80000000000001</v>
      </c>
      <c r="P90" s="1">
        <v>152.30000000000001</v>
      </c>
      <c r="Q90" s="1">
        <v>182.4</v>
      </c>
      <c r="R90" s="1">
        <v>154.69999999999999</v>
      </c>
      <c r="S90" s="1">
        <v>150</v>
      </c>
      <c r="T90" s="1">
        <v>154.1</v>
      </c>
      <c r="U90" s="1" t="s">
        <v>32</v>
      </c>
      <c r="V90" s="1">
        <v>144.9</v>
      </c>
      <c r="W90" s="1">
        <v>151.69999999999999</v>
      </c>
      <c r="X90" s="1">
        <v>158.19999999999999</v>
      </c>
      <c r="Y90" s="1">
        <v>141.4</v>
      </c>
      <c r="Z90" s="1">
        <v>153.19999999999999</v>
      </c>
      <c r="AA90" s="1">
        <v>161.80000000000001</v>
      </c>
      <c r="AB90" s="1">
        <v>151.19999999999999</v>
      </c>
      <c r="AC90" s="1">
        <v>151.69999999999999</v>
      </c>
      <c r="AD90" s="11">
        <v>152.69999999999999</v>
      </c>
    </row>
    <row r="91" spans="1:30">
      <c r="A91" s="10" t="s">
        <v>30</v>
      </c>
      <c r="B91" s="2">
        <v>2020</v>
      </c>
      <c r="C91" s="2" t="s">
        <v>40</v>
      </c>
      <c r="D91" s="2">
        <v>148.19999999999999</v>
      </c>
      <c r="E91" s="2">
        <v>190.3</v>
      </c>
      <c r="F91" s="2">
        <v>149.4</v>
      </c>
      <c r="G91" s="2">
        <v>153.30000000000001</v>
      </c>
      <c r="H91" s="2">
        <v>138.19999999999999</v>
      </c>
      <c r="I91" s="2">
        <v>143.19999999999999</v>
      </c>
      <c r="J91" s="2">
        <v>148.9</v>
      </c>
      <c r="K91" s="2">
        <v>150.30000000000001</v>
      </c>
      <c r="L91" s="2">
        <v>113.2</v>
      </c>
      <c r="M91" s="2">
        <v>159.80000000000001</v>
      </c>
      <c r="N91" s="2">
        <v>142.1</v>
      </c>
      <c r="O91" s="2">
        <v>161.80000000000001</v>
      </c>
      <c r="P91" s="2">
        <v>152.30000000000001</v>
      </c>
      <c r="Q91" s="2">
        <v>182.4</v>
      </c>
      <c r="R91" s="2">
        <v>154.69999999999999</v>
      </c>
      <c r="S91" s="2">
        <v>150</v>
      </c>
      <c r="T91" s="2">
        <v>154.1</v>
      </c>
      <c r="U91" s="2" t="s">
        <v>32</v>
      </c>
      <c r="V91" s="2">
        <v>144.9</v>
      </c>
      <c r="W91" s="2">
        <v>151.69999999999999</v>
      </c>
      <c r="X91" s="2">
        <v>158.19999999999999</v>
      </c>
      <c r="Y91" s="2">
        <v>141.4</v>
      </c>
      <c r="Z91" s="2">
        <v>153.19999999999999</v>
      </c>
      <c r="AA91" s="2">
        <v>161.80000000000001</v>
      </c>
      <c r="AB91" s="2">
        <v>151.19999999999999</v>
      </c>
      <c r="AC91" s="2">
        <v>151.69999999999999</v>
      </c>
      <c r="AD91" s="12">
        <v>152.69999999999999</v>
      </c>
    </row>
    <row r="92" spans="1:30">
      <c r="A92" s="9" t="s">
        <v>30</v>
      </c>
      <c r="B92" s="1">
        <v>2020</v>
      </c>
      <c r="C92" s="1" t="s">
        <v>41</v>
      </c>
      <c r="D92" s="1">
        <v>147.6</v>
      </c>
      <c r="E92" s="1">
        <v>187.2</v>
      </c>
      <c r="F92" s="1">
        <v>148.4</v>
      </c>
      <c r="G92" s="1">
        <v>153.30000000000001</v>
      </c>
      <c r="H92" s="1">
        <v>139.80000000000001</v>
      </c>
      <c r="I92" s="1">
        <v>146.9</v>
      </c>
      <c r="J92" s="1">
        <v>171</v>
      </c>
      <c r="K92" s="1">
        <v>149.9</v>
      </c>
      <c r="L92" s="1">
        <v>114.2</v>
      </c>
      <c r="M92" s="1">
        <v>160</v>
      </c>
      <c r="N92" s="1">
        <v>143.5</v>
      </c>
      <c r="O92" s="1">
        <v>161.5</v>
      </c>
      <c r="P92" s="1">
        <v>155.30000000000001</v>
      </c>
      <c r="Q92" s="1">
        <v>180.9</v>
      </c>
      <c r="R92" s="1">
        <v>155.1</v>
      </c>
      <c r="S92" s="1">
        <v>149.30000000000001</v>
      </c>
      <c r="T92" s="1">
        <v>154.30000000000001</v>
      </c>
      <c r="U92" s="1" t="s">
        <v>32</v>
      </c>
      <c r="V92" s="1">
        <v>145.80000000000001</v>
      </c>
      <c r="W92" s="1">
        <v>151.9</v>
      </c>
      <c r="X92" s="1">
        <v>158.80000000000001</v>
      </c>
      <c r="Y92" s="1">
        <v>143.6</v>
      </c>
      <c r="Z92" s="1">
        <v>152.19999999999999</v>
      </c>
      <c r="AA92" s="1">
        <v>162.69999999999999</v>
      </c>
      <c r="AB92" s="1">
        <v>153.6</v>
      </c>
      <c r="AC92" s="1">
        <v>153</v>
      </c>
      <c r="AD92" s="11">
        <v>154.69999999999999</v>
      </c>
    </row>
    <row r="93" spans="1:30">
      <c r="A93" s="10" t="s">
        <v>30</v>
      </c>
      <c r="B93" s="2">
        <v>2020</v>
      </c>
      <c r="C93" s="2" t="s">
        <v>42</v>
      </c>
      <c r="D93" s="2">
        <v>146.9</v>
      </c>
      <c r="E93" s="2">
        <v>183.9</v>
      </c>
      <c r="F93" s="2">
        <v>149.5</v>
      </c>
      <c r="G93" s="2">
        <v>153.4</v>
      </c>
      <c r="H93" s="2">
        <v>140.4</v>
      </c>
      <c r="I93" s="2">
        <v>147</v>
      </c>
      <c r="J93" s="2">
        <v>178.8</v>
      </c>
      <c r="K93" s="2">
        <v>149.30000000000001</v>
      </c>
      <c r="L93" s="2">
        <v>115.1</v>
      </c>
      <c r="M93" s="2">
        <v>160</v>
      </c>
      <c r="N93" s="2">
        <v>145.4</v>
      </c>
      <c r="O93" s="2">
        <v>161.6</v>
      </c>
      <c r="P93" s="2">
        <v>156.1</v>
      </c>
      <c r="Q93" s="2">
        <v>182.9</v>
      </c>
      <c r="R93" s="2">
        <v>155.4</v>
      </c>
      <c r="S93" s="2">
        <v>149.9</v>
      </c>
      <c r="T93" s="2">
        <v>154.6</v>
      </c>
      <c r="U93" s="2" t="s">
        <v>32</v>
      </c>
      <c r="V93" s="2">
        <v>146.4</v>
      </c>
      <c r="W93" s="2">
        <v>151.6</v>
      </c>
      <c r="X93" s="2">
        <v>159.1</v>
      </c>
      <c r="Y93" s="2">
        <v>144.6</v>
      </c>
      <c r="Z93" s="2">
        <v>152.80000000000001</v>
      </c>
      <c r="AA93" s="2">
        <v>161.1</v>
      </c>
      <c r="AB93" s="2">
        <v>157.4</v>
      </c>
      <c r="AC93" s="2">
        <v>153.69999999999999</v>
      </c>
      <c r="AD93" s="12">
        <v>155.4</v>
      </c>
    </row>
    <row r="94" spans="1:30">
      <c r="A94" s="9" t="s">
        <v>30</v>
      </c>
      <c r="B94" s="1">
        <v>2020</v>
      </c>
      <c r="C94" s="1" t="s">
        <v>43</v>
      </c>
      <c r="D94" s="1">
        <v>146</v>
      </c>
      <c r="E94" s="1">
        <v>186.3</v>
      </c>
      <c r="F94" s="1">
        <v>159.19999999999999</v>
      </c>
      <c r="G94" s="1">
        <v>153.6</v>
      </c>
      <c r="H94" s="1">
        <v>142.6</v>
      </c>
      <c r="I94" s="1">
        <v>147.19999999999999</v>
      </c>
      <c r="J94" s="1">
        <v>200.6</v>
      </c>
      <c r="K94" s="1">
        <v>150.30000000000001</v>
      </c>
      <c r="L94" s="1">
        <v>115.3</v>
      </c>
      <c r="M94" s="1">
        <v>160.9</v>
      </c>
      <c r="N94" s="1">
        <v>147.4</v>
      </c>
      <c r="O94" s="1">
        <v>161.9</v>
      </c>
      <c r="P94" s="1">
        <v>159.6</v>
      </c>
      <c r="Q94" s="1">
        <v>182.7</v>
      </c>
      <c r="R94" s="1">
        <v>155.69999999999999</v>
      </c>
      <c r="S94" s="1">
        <v>150.6</v>
      </c>
      <c r="T94" s="1">
        <v>155</v>
      </c>
      <c r="U94" s="1" t="s">
        <v>32</v>
      </c>
      <c r="V94" s="1">
        <v>146.80000000000001</v>
      </c>
      <c r="W94" s="1">
        <v>152</v>
      </c>
      <c r="X94" s="1">
        <v>159.5</v>
      </c>
      <c r="Y94" s="1">
        <v>146.4</v>
      </c>
      <c r="Z94" s="1">
        <v>152.4</v>
      </c>
      <c r="AA94" s="1">
        <v>162.5</v>
      </c>
      <c r="AB94" s="1">
        <v>156.19999999999999</v>
      </c>
      <c r="AC94" s="1">
        <v>154.30000000000001</v>
      </c>
      <c r="AD94" s="11">
        <v>157.5</v>
      </c>
    </row>
    <row r="95" spans="1:30">
      <c r="A95" s="10" t="s">
        <v>30</v>
      </c>
      <c r="B95" s="2">
        <v>2020</v>
      </c>
      <c r="C95" s="2" t="s">
        <v>45</v>
      </c>
      <c r="D95" s="2">
        <v>145.4</v>
      </c>
      <c r="E95" s="2">
        <v>188.6</v>
      </c>
      <c r="F95" s="2">
        <v>171.6</v>
      </c>
      <c r="G95" s="2">
        <v>153.80000000000001</v>
      </c>
      <c r="H95" s="2">
        <v>145.4</v>
      </c>
      <c r="I95" s="2">
        <v>146.5</v>
      </c>
      <c r="J95" s="2">
        <v>222.2</v>
      </c>
      <c r="K95" s="2">
        <v>155.9</v>
      </c>
      <c r="L95" s="2">
        <v>114.9</v>
      </c>
      <c r="M95" s="2">
        <v>162</v>
      </c>
      <c r="N95" s="2">
        <v>150</v>
      </c>
      <c r="O95" s="2">
        <v>162.69999999999999</v>
      </c>
      <c r="P95" s="2">
        <v>163.4</v>
      </c>
      <c r="Q95" s="2">
        <v>183.4</v>
      </c>
      <c r="R95" s="2">
        <v>156.30000000000001</v>
      </c>
      <c r="S95" s="2">
        <v>151</v>
      </c>
      <c r="T95" s="2">
        <v>155.5</v>
      </c>
      <c r="U95" s="2" t="s">
        <v>32</v>
      </c>
      <c r="V95" s="2">
        <v>147.5</v>
      </c>
      <c r="W95" s="2">
        <v>152.80000000000001</v>
      </c>
      <c r="X95" s="2">
        <v>160.4</v>
      </c>
      <c r="Y95" s="2">
        <v>146.1</v>
      </c>
      <c r="Z95" s="2">
        <v>153.6</v>
      </c>
      <c r="AA95" s="2">
        <v>161.6</v>
      </c>
      <c r="AB95" s="2">
        <v>156.19999999999999</v>
      </c>
      <c r="AC95" s="2">
        <v>154.5</v>
      </c>
      <c r="AD95" s="12">
        <v>159.80000000000001</v>
      </c>
    </row>
    <row r="96" spans="1:30">
      <c r="A96" s="9" t="s">
        <v>30</v>
      </c>
      <c r="B96" s="1">
        <v>2020</v>
      </c>
      <c r="C96" s="1" t="s">
        <v>46</v>
      </c>
      <c r="D96" s="1">
        <v>144.6</v>
      </c>
      <c r="E96" s="1">
        <v>188.5</v>
      </c>
      <c r="F96" s="1">
        <v>173.4</v>
      </c>
      <c r="G96" s="1">
        <v>154</v>
      </c>
      <c r="H96" s="1">
        <v>150</v>
      </c>
      <c r="I96" s="1">
        <v>145.9</v>
      </c>
      <c r="J96" s="1">
        <v>225.2</v>
      </c>
      <c r="K96" s="1">
        <v>159.5</v>
      </c>
      <c r="L96" s="1">
        <v>114.4</v>
      </c>
      <c r="M96" s="1">
        <v>163.5</v>
      </c>
      <c r="N96" s="1">
        <v>153.4</v>
      </c>
      <c r="O96" s="1">
        <v>163.6</v>
      </c>
      <c r="P96" s="1">
        <v>164.5</v>
      </c>
      <c r="Q96" s="1">
        <v>183.6</v>
      </c>
      <c r="R96" s="1">
        <v>157</v>
      </c>
      <c r="S96" s="1">
        <v>151.6</v>
      </c>
      <c r="T96" s="1">
        <v>156.30000000000001</v>
      </c>
      <c r="U96" s="1" t="s">
        <v>32</v>
      </c>
      <c r="V96" s="1">
        <v>148.69999999999999</v>
      </c>
      <c r="W96" s="1">
        <v>153.4</v>
      </c>
      <c r="X96" s="1">
        <v>161.6</v>
      </c>
      <c r="Y96" s="1">
        <v>146.4</v>
      </c>
      <c r="Z96" s="1">
        <v>153.9</v>
      </c>
      <c r="AA96" s="1">
        <v>162.9</v>
      </c>
      <c r="AB96" s="1">
        <v>156.6</v>
      </c>
      <c r="AC96" s="1">
        <v>155.19999999999999</v>
      </c>
      <c r="AD96" s="11">
        <v>160.69999999999999</v>
      </c>
    </row>
    <row r="97" spans="1:30">
      <c r="A97" s="10" t="s">
        <v>30</v>
      </c>
      <c r="B97" s="2">
        <v>2021</v>
      </c>
      <c r="C97" s="2" t="s">
        <v>31</v>
      </c>
      <c r="D97" s="2">
        <v>143.4</v>
      </c>
      <c r="E97" s="2">
        <v>187.5</v>
      </c>
      <c r="F97" s="2">
        <v>173.4</v>
      </c>
      <c r="G97" s="2">
        <v>154</v>
      </c>
      <c r="H97" s="2">
        <v>154.80000000000001</v>
      </c>
      <c r="I97" s="2">
        <v>147</v>
      </c>
      <c r="J97" s="2">
        <v>187.8</v>
      </c>
      <c r="K97" s="2">
        <v>159.5</v>
      </c>
      <c r="L97" s="2">
        <v>113.8</v>
      </c>
      <c r="M97" s="2">
        <v>164.5</v>
      </c>
      <c r="N97" s="2">
        <v>156.1</v>
      </c>
      <c r="O97" s="2">
        <v>164.3</v>
      </c>
      <c r="P97" s="2">
        <v>159.6</v>
      </c>
      <c r="Q97" s="2">
        <v>184.6</v>
      </c>
      <c r="R97" s="2">
        <v>157.5</v>
      </c>
      <c r="S97" s="2">
        <v>152.4</v>
      </c>
      <c r="T97" s="2">
        <v>156.80000000000001</v>
      </c>
      <c r="U97" s="2" t="s">
        <v>32</v>
      </c>
      <c r="V97" s="2">
        <v>150.9</v>
      </c>
      <c r="W97" s="2">
        <v>153.9</v>
      </c>
      <c r="X97" s="2">
        <v>162.5</v>
      </c>
      <c r="Y97" s="2">
        <v>147.5</v>
      </c>
      <c r="Z97" s="2">
        <v>155.1</v>
      </c>
      <c r="AA97" s="2">
        <v>163.5</v>
      </c>
      <c r="AB97" s="2">
        <v>156.19999999999999</v>
      </c>
      <c r="AC97" s="2">
        <v>155.9</v>
      </c>
      <c r="AD97" s="12">
        <v>158.5</v>
      </c>
    </row>
    <row r="98" spans="1:30">
      <c r="A98" s="9" t="s">
        <v>30</v>
      </c>
      <c r="B98" s="1">
        <v>2021</v>
      </c>
      <c r="C98" s="1" t="s">
        <v>35</v>
      </c>
      <c r="D98" s="1">
        <v>142.80000000000001</v>
      </c>
      <c r="E98" s="1">
        <v>184</v>
      </c>
      <c r="F98" s="1">
        <v>168</v>
      </c>
      <c r="G98" s="1">
        <v>154.4</v>
      </c>
      <c r="H98" s="1">
        <v>163</v>
      </c>
      <c r="I98" s="1">
        <v>147.80000000000001</v>
      </c>
      <c r="J98" s="1">
        <v>149.69999999999999</v>
      </c>
      <c r="K98" s="1">
        <v>158.30000000000001</v>
      </c>
      <c r="L98" s="1">
        <v>111.8</v>
      </c>
      <c r="M98" s="1">
        <v>165</v>
      </c>
      <c r="N98" s="1">
        <v>160</v>
      </c>
      <c r="O98" s="1">
        <v>165.8</v>
      </c>
      <c r="P98" s="1">
        <v>154.69999999999999</v>
      </c>
      <c r="Q98" s="1">
        <v>186.5</v>
      </c>
      <c r="R98" s="1">
        <v>159.1</v>
      </c>
      <c r="S98" s="1">
        <v>153.9</v>
      </c>
      <c r="T98" s="1">
        <v>158.4</v>
      </c>
      <c r="U98" s="1" t="s">
        <v>32</v>
      </c>
      <c r="V98" s="1">
        <v>154.4</v>
      </c>
      <c r="W98" s="1">
        <v>154.80000000000001</v>
      </c>
      <c r="X98" s="1">
        <v>164.3</v>
      </c>
      <c r="Y98" s="1">
        <v>150.19999999999999</v>
      </c>
      <c r="Z98" s="1">
        <v>157</v>
      </c>
      <c r="AA98" s="1">
        <v>163.6</v>
      </c>
      <c r="AB98" s="1">
        <v>155.19999999999999</v>
      </c>
      <c r="AC98" s="1">
        <v>157.19999999999999</v>
      </c>
      <c r="AD98" s="11">
        <v>156.69999999999999</v>
      </c>
    </row>
    <row r="99" spans="1:30">
      <c r="A99" s="10" t="s">
        <v>30</v>
      </c>
      <c r="B99" s="2">
        <v>2021</v>
      </c>
      <c r="C99" s="2" t="s">
        <v>36</v>
      </c>
      <c r="D99" s="2">
        <v>142.5</v>
      </c>
      <c r="E99" s="2">
        <v>189.4</v>
      </c>
      <c r="F99" s="2">
        <v>163.19999999999999</v>
      </c>
      <c r="G99" s="2">
        <v>154.5</v>
      </c>
      <c r="H99" s="2">
        <v>168.2</v>
      </c>
      <c r="I99" s="2">
        <v>150.5</v>
      </c>
      <c r="J99" s="2">
        <v>141</v>
      </c>
      <c r="K99" s="2">
        <v>159.19999999999999</v>
      </c>
      <c r="L99" s="2">
        <v>111.7</v>
      </c>
      <c r="M99" s="2">
        <v>164</v>
      </c>
      <c r="N99" s="2">
        <v>160.6</v>
      </c>
      <c r="O99" s="2">
        <v>166.4</v>
      </c>
      <c r="P99" s="2">
        <v>154.5</v>
      </c>
      <c r="Q99" s="2">
        <v>186.1</v>
      </c>
      <c r="R99" s="2">
        <v>159.6</v>
      </c>
      <c r="S99" s="2">
        <v>154.4</v>
      </c>
      <c r="T99" s="2">
        <v>158.9</v>
      </c>
      <c r="U99" s="2" t="s">
        <v>48</v>
      </c>
      <c r="V99" s="2">
        <v>156</v>
      </c>
      <c r="W99" s="2">
        <v>154.80000000000001</v>
      </c>
      <c r="X99" s="2">
        <v>164.6</v>
      </c>
      <c r="Y99" s="2">
        <v>151.30000000000001</v>
      </c>
      <c r="Z99" s="2">
        <v>157.80000000000001</v>
      </c>
      <c r="AA99" s="2">
        <v>163.80000000000001</v>
      </c>
      <c r="AB99" s="2">
        <v>153.1</v>
      </c>
      <c r="AC99" s="2">
        <v>157.30000000000001</v>
      </c>
      <c r="AD99" s="12">
        <v>156.69999999999999</v>
      </c>
    </row>
    <row r="100" spans="1:30">
      <c r="A100" s="9" t="s">
        <v>30</v>
      </c>
      <c r="B100" s="1">
        <v>2021</v>
      </c>
      <c r="C100" s="1" t="s">
        <v>37</v>
      </c>
      <c r="D100" s="1">
        <v>142.69999999999999</v>
      </c>
      <c r="E100" s="1">
        <v>195.5</v>
      </c>
      <c r="F100" s="1">
        <v>163.4</v>
      </c>
      <c r="G100" s="1">
        <v>155</v>
      </c>
      <c r="H100" s="1">
        <v>175.2</v>
      </c>
      <c r="I100" s="1">
        <v>160.6</v>
      </c>
      <c r="J100" s="1">
        <v>135.1</v>
      </c>
      <c r="K100" s="1">
        <v>161.1</v>
      </c>
      <c r="L100" s="1">
        <v>112.2</v>
      </c>
      <c r="M100" s="1">
        <v>164.4</v>
      </c>
      <c r="N100" s="1">
        <v>161.9</v>
      </c>
      <c r="O100" s="1">
        <v>166.8</v>
      </c>
      <c r="P100" s="1">
        <v>155.6</v>
      </c>
      <c r="Q100" s="1">
        <v>186.8</v>
      </c>
      <c r="R100" s="1">
        <v>160.69999999999999</v>
      </c>
      <c r="S100" s="1">
        <v>155.1</v>
      </c>
      <c r="T100" s="1">
        <v>159.9</v>
      </c>
      <c r="U100" s="1" t="s">
        <v>48</v>
      </c>
      <c r="V100" s="1">
        <v>156</v>
      </c>
      <c r="W100" s="1">
        <v>155.5</v>
      </c>
      <c r="X100" s="1">
        <v>165.3</v>
      </c>
      <c r="Y100" s="1">
        <v>151.69999999999999</v>
      </c>
      <c r="Z100" s="1">
        <v>158.6</v>
      </c>
      <c r="AA100" s="1">
        <v>164.1</v>
      </c>
      <c r="AB100" s="1">
        <v>154.6</v>
      </c>
      <c r="AC100" s="1">
        <v>158</v>
      </c>
      <c r="AD100" s="11">
        <v>157.6</v>
      </c>
    </row>
    <row r="101" spans="1:30">
      <c r="A101" s="10" t="s">
        <v>30</v>
      </c>
      <c r="B101" s="2">
        <v>2021</v>
      </c>
      <c r="C101" s="2" t="s">
        <v>38</v>
      </c>
      <c r="D101" s="2">
        <v>145.1</v>
      </c>
      <c r="E101" s="2">
        <v>198.5</v>
      </c>
      <c r="F101" s="2">
        <v>168.6</v>
      </c>
      <c r="G101" s="2">
        <v>155.80000000000001</v>
      </c>
      <c r="H101" s="2">
        <v>184.4</v>
      </c>
      <c r="I101" s="2">
        <v>162.30000000000001</v>
      </c>
      <c r="J101" s="2">
        <v>138.4</v>
      </c>
      <c r="K101" s="2">
        <v>165.1</v>
      </c>
      <c r="L101" s="2">
        <v>114.3</v>
      </c>
      <c r="M101" s="2">
        <v>169.7</v>
      </c>
      <c r="N101" s="2">
        <v>164.6</v>
      </c>
      <c r="O101" s="2">
        <v>169.8</v>
      </c>
      <c r="P101" s="2">
        <v>158.69999999999999</v>
      </c>
      <c r="Q101" s="2">
        <v>189.6</v>
      </c>
      <c r="R101" s="2">
        <v>165.3</v>
      </c>
      <c r="S101" s="2">
        <v>160.6</v>
      </c>
      <c r="T101" s="2">
        <v>164.5</v>
      </c>
      <c r="U101" s="2" t="s">
        <v>32</v>
      </c>
      <c r="V101" s="2">
        <v>161.69999999999999</v>
      </c>
      <c r="W101" s="2">
        <v>158.80000000000001</v>
      </c>
      <c r="X101" s="2">
        <v>169.1</v>
      </c>
      <c r="Y101" s="2">
        <v>153.19999999999999</v>
      </c>
      <c r="Z101" s="2">
        <v>160</v>
      </c>
      <c r="AA101" s="2">
        <v>167.6</v>
      </c>
      <c r="AB101" s="2">
        <v>159.30000000000001</v>
      </c>
      <c r="AC101" s="2">
        <v>161.1</v>
      </c>
      <c r="AD101" s="12">
        <v>161.1</v>
      </c>
    </row>
    <row r="102" spans="1:30">
      <c r="A102" s="9" t="s">
        <v>30</v>
      </c>
      <c r="B102" s="1">
        <v>2021</v>
      </c>
      <c r="C102" s="1" t="s">
        <v>39</v>
      </c>
      <c r="D102" s="1">
        <v>145.6</v>
      </c>
      <c r="E102" s="1">
        <v>200.1</v>
      </c>
      <c r="F102" s="1">
        <v>179.3</v>
      </c>
      <c r="G102" s="1">
        <v>156.1</v>
      </c>
      <c r="H102" s="1">
        <v>190.4</v>
      </c>
      <c r="I102" s="1">
        <v>158.6</v>
      </c>
      <c r="J102" s="1">
        <v>144.69999999999999</v>
      </c>
      <c r="K102" s="1">
        <v>165.5</v>
      </c>
      <c r="L102" s="1">
        <v>114.6</v>
      </c>
      <c r="M102" s="1">
        <v>170</v>
      </c>
      <c r="N102" s="1">
        <v>165.5</v>
      </c>
      <c r="O102" s="1">
        <v>171.7</v>
      </c>
      <c r="P102" s="1">
        <v>160.5</v>
      </c>
      <c r="Q102" s="1">
        <v>189.1</v>
      </c>
      <c r="R102" s="1">
        <v>165.3</v>
      </c>
      <c r="S102" s="1">
        <v>159.9</v>
      </c>
      <c r="T102" s="1">
        <v>164.6</v>
      </c>
      <c r="U102" s="1" t="s">
        <v>32</v>
      </c>
      <c r="V102" s="1">
        <v>162.1</v>
      </c>
      <c r="W102" s="1">
        <v>159.19999999999999</v>
      </c>
      <c r="X102" s="1">
        <v>169.7</v>
      </c>
      <c r="Y102" s="1">
        <v>154.19999999999999</v>
      </c>
      <c r="Z102" s="1">
        <v>160.4</v>
      </c>
      <c r="AA102" s="1">
        <v>166.8</v>
      </c>
      <c r="AB102" s="1">
        <v>159.4</v>
      </c>
      <c r="AC102" s="1">
        <v>161.5</v>
      </c>
      <c r="AD102" s="11">
        <v>162.1</v>
      </c>
    </row>
    <row r="103" spans="1:30">
      <c r="A103" s="10" t="s">
        <v>30</v>
      </c>
      <c r="B103" s="2">
        <v>2021</v>
      </c>
      <c r="C103" s="2" t="s">
        <v>40</v>
      </c>
      <c r="D103" s="2">
        <v>145.1</v>
      </c>
      <c r="E103" s="2">
        <v>204.5</v>
      </c>
      <c r="F103" s="2">
        <v>180.4</v>
      </c>
      <c r="G103" s="2">
        <v>157.1</v>
      </c>
      <c r="H103" s="2">
        <v>188.7</v>
      </c>
      <c r="I103" s="2">
        <v>157.69999999999999</v>
      </c>
      <c r="J103" s="2">
        <v>152.80000000000001</v>
      </c>
      <c r="K103" s="2">
        <v>163.6</v>
      </c>
      <c r="L103" s="2">
        <v>113.9</v>
      </c>
      <c r="M103" s="2">
        <v>169.7</v>
      </c>
      <c r="N103" s="2">
        <v>166.2</v>
      </c>
      <c r="O103" s="2">
        <v>171</v>
      </c>
      <c r="P103" s="2">
        <v>161.69999999999999</v>
      </c>
      <c r="Q103" s="2">
        <v>189.7</v>
      </c>
      <c r="R103" s="2">
        <v>166</v>
      </c>
      <c r="S103" s="2">
        <v>161.1</v>
      </c>
      <c r="T103" s="2">
        <v>165.3</v>
      </c>
      <c r="U103" s="2" t="s">
        <v>32</v>
      </c>
      <c r="V103" s="2">
        <v>162.5</v>
      </c>
      <c r="W103" s="2">
        <v>160.30000000000001</v>
      </c>
      <c r="X103" s="2">
        <v>170.4</v>
      </c>
      <c r="Y103" s="2">
        <v>157.1</v>
      </c>
      <c r="Z103" s="2">
        <v>160.69999999999999</v>
      </c>
      <c r="AA103" s="2">
        <v>167.2</v>
      </c>
      <c r="AB103" s="2">
        <v>160.4</v>
      </c>
      <c r="AC103" s="2">
        <v>162.80000000000001</v>
      </c>
      <c r="AD103" s="12">
        <v>163.19999999999999</v>
      </c>
    </row>
    <row r="104" spans="1:30">
      <c r="A104" s="9" t="s">
        <v>30</v>
      </c>
      <c r="B104" s="1">
        <v>2021</v>
      </c>
      <c r="C104" s="1" t="s">
        <v>41</v>
      </c>
      <c r="D104" s="1">
        <v>144.9</v>
      </c>
      <c r="E104" s="1">
        <v>202.3</v>
      </c>
      <c r="F104" s="1">
        <v>176.5</v>
      </c>
      <c r="G104" s="1">
        <v>157.5</v>
      </c>
      <c r="H104" s="1">
        <v>190.9</v>
      </c>
      <c r="I104" s="1">
        <v>155.69999999999999</v>
      </c>
      <c r="J104" s="1">
        <v>153.9</v>
      </c>
      <c r="K104" s="1">
        <v>162.80000000000001</v>
      </c>
      <c r="L104" s="1">
        <v>115.2</v>
      </c>
      <c r="M104" s="1">
        <v>169.8</v>
      </c>
      <c r="N104" s="1">
        <v>167.6</v>
      </c>
      <c r="O104" s="1">
        <v>171.9</v>
      </c>
      <c r="P104" s="1">
        <v>161.80000000000001</v>
      </c>
      <c r="Q104" s="1">
        <v>190.2</v>
      </c>
      <c r="R104" s="1">
        <v>167</v>
      </c>
      <c r="S104" s="1">
        <v>162.6</v>
      </c>
      <c r="T104" s="1">
        <v>166.3</v>
      </c>
      <c r="U104" s="1" t="s">
        <v>32</v>
      </c>
      <c r="V104" s="1">
        <v>163.1</v>
      </c>
      <c r="W104" s="1">
        <v>160.9</v>
      </c>
      <c r="X104" s="1">
        <v>171.1</v>
      </c>
      <c r="Y104" s="1">
        <v>157.69999999999999</v>
      </c>
      <c r="Z104" s="1">
        <v>161.1</v>
      </c>
      <c r="AA104" s="1">
        <v>167.5</v>
      </c>
      <c r="AB104" s="1">
        <v>160.30000000000001</v>
      </c>
      <c r="AC104" s="1">
        <v>163.30000000000001</v>
      </c>
      <c r="AD104" s="11">
        <v>163.6</v>
      </c>
    </row>
    <row r="105" spans="1:30">
      <c r="A105" s="10" t="s">
        <v>30</v>
      </c>
      <c r="B105" s="2">
        <v>2021</v>
      </c>
      <c r="C105" s="2" t="s">
        <v>42</v>
      </c>
      <c r="D105" s="2">
        <v>145.4</v>
      </c>
      <c r="E105" s="2">
        <v>202.1</v>
      </c>
      <c r="F105" s="2">
        <v>172</v>
      </c>
      <c r="G105" s="2">
        <v>158</v>
      </c>
      <c r="H105" s="2">
        <v>195.5</v>
      </c>
      <c r="I105" s="2">
        <v>152.69999999999999</v>
      </c>
      <c r="J105" s="2">
        <v>151.4</v>
      </c>
      <c r="K105" s="2">
        <v>163.9</v>
      </c>
      <c r="L105" s="2">
        <v>119.3</v>
      </c>
      <c r="M105" s="2">
        <v>170.1</v>
      </c>
      <c r="N105" s="2">
        <v>168.3</v>
      </c>
      <c r="O105" s="2">
        <v>172.8</v>
      </c>
      <c r="P105" s="2">
        <v>162.1</v>
      </c>
      <c r="Q105" s="2">
        <v>190.5</v>
      </c>
      <c r="R105" s="2">
        <v>167.7</v>
      </c>
      <c r="S105" s="2">
        <v>163.6</v>
      </c>
      <c r="T105" s="2">
        <v>167.1</v>
      </c>
      <c r="U105" s="2" t="s">
        <v>32</v>
      </c>
      <c r="V105" s="2">
        <v>163.69999999999999</v>
      </c>
      <c r="W105" s="2">
        <v>161.30000000000001</v>
      </c>
      <c r="X105" s="2">
        <v>171.9</v>
      </c>
      <c r="Y105" s="2">
        <v>157.80000000000001</v>
      </c>
      <c r="Z105" s="2">
        <v>162.69999999999999</v>
      </c>
      <c r="AA105" s="2">
        <v>168.5</v>
      </c>
      <c r="AB105" s="2">
        <v>160.19999999999999</v>
      </c>
      <c r="AC105" s="2">
        <v>163.80000000000001</v>
      </c>
      <c r="AD105" s="12">
        <v>164</v>
      </c>
    </row>
    <row r="106" spans="1:30">
      <c r="A106" s="9" t="s">
        <v>30</v>
      </c>
      <c r="B106" s="1">
        <v>2021</v>
      </c>
      <c r="C106" s="1" t="s">
        <v>43</v>
      </c>
      <c r="D106" s="1">
        <v>146.1</v>
      </c>
      <c r="E106" s="1">
        <v>202.5</v>
      </c>
      <c r="F106" s="1">
        <v>170.1</v>
      </c>
      <c r="G106" s="1">
        <v>158.4</v>
      </c>
      <c r="H106" s="1">
        <v>198.8</v>
      </c>
      <c r="I106" s="1">
        <v>152.6</v>
      </c>
      <c r="J106" s="1">
        <v>170.4</v>
      </c>
      <c r="K106" s="1">
        <v>165.2</v>
      </c>
      <c r="L106" s="1">
        <v>121.6</v>
      </c>
      <c r="M106" s="1">
        <v>170.6</v>
      </c>
      <c r="N106" s="1">
        <v>168.8</v>
      </c>
      <c r="O106" s="1">
        <v>173.6</v>
      </c>
      <c r="P106" s="1">
        <v>165.5</v>
      </c>
      <c r="Q106" s="1">
        <v>191.2</v>
      </c>
      <c r="R106" s="1">
        <v>168.9</v>
      </c>
      <c r="S106" s="1">
        <v>164.8</v>
      </c>
      <c r="T106" s="1">
        <v>168.3</v>
      </c>
      <c r="U106" s="1" t="s">
        <v>32</v>
      </c>
      <c r="V106" s="1">
        <v>165.5</v>
      </c>
      <c r="W106" s="1">
        <v>162</v>
      </c>
      <c r="X106" s="1">
        <v>172.5</v>
      </c>
      <c r="Y106" s="1">
        <v>159.5</v>
      </c>
      <c r="Z106" s="1">
        <v>163.19999999999999</v>
      </c>
      <c r="AA106" s="1">
        <v>169</v>
      </c>
      <c r="AB106" s="1">
        <v>161.1</v>
      </c>
      <c r="AC106" s="1">
        <v>164.7</v>
      </c>
      <c r="AD106" s="11">
        <v>166.3</v>
      </c>
    </row>
    <row r="107" spans="1:30">
      <c r="A107" s="10" t="s">
        <v>30</v>
      </c>
      <c r="B107" s="2">
        <v>2021</v>
      </c>
      <c r="C107" s="2" t="s">
        <v>45</v>
      </c>
      <c r="D107" s="2">
        <v>146.9</v>
      </c>
      <c r="E107" s="2">
        <v>199.8</v>
      </c>
      <c r="F107" s="2">
        <v>171.5</v>
      </c>
      <c r="G107" s="2">
        <v>159.1</v>
      </c>
      <c r="H107" s="2">
        <v>198.4</v>
      </c>
      <c r="I107" s="2">
        <v>153.19999999999999</v>
      </c>
      <c r="J107" s="2">
        <v>183.9</v>
      </c>
      <c r="K107" s="2">
        <v>165.4</v>
      </c>
      <c r="L107" s="2">
        <v>122.1</v>
      </c>
      <c r="M107" s="2">
        <v>170.8</v>
      </c>
      <c r="N107" s="2">
        <v>169.1</v>
      </c>
      <c r="O107" s="2">
        <v>174.3</v>
      </c>
      <c r="P107" s="2">
        <v>167.5</v>
      </c>
      <c r="Q107" s="2">
        <v>191.4</v>
      </c>
      <c r="R107" s="2">
        <v>170.4</v>
      </c>
      <c r="S107" s="2">
        <v>166</v>
      </c>
      <c r="T107" s="2">
        <v>169.8</v>
      </c>
      <c r="U107" s="2" t="s">
        <v>32</v>
      </c>
      <c r="V107" s="2">
        <v>165.3</v>
      </c>
      <c r="W107" s="2">
        <v>162.9</v>
      </c>
      <c r="X107" s="2">
        <v>173.4</v>
      </c>
      <c r="Y107" s="2">
        <v>158.9</v>
      </c>
      <c r="Z107" s="2">
        <v>163.80000000000001</v>
      </c>
      <c r="AA107" s="2">
        <v>169.3</v>
      </c>
      <c r="AB107" s="2">
        <v>162.4</v>
      </c>
      <c r="AC107" s="2">
        <v>165.2</v>
      </c>
      <c r="AD107" s="12">
        <v>167.6</v>
      </c>
    </row>
    <row r="108" spans="1:30">
      <c r="A108" s="9" t="s">
        <v>30</v>
      </c>
      <c r="B108" s="1">
        <v>2021</v>
      </c>
      <c r="C108" s="1" t="s">
        <v>46</v>
      </c>
      <c r="D108" s="1">
        <v>147.4</v>
      </c>
      <c r="E108" s="1">
        <v>197</v>
      </c>
      <c r="F108" s="1">
        <v>176.5</v>
      </c>
      <c r="G108" s="1">
        <v>159.80000000000001</v>
      </c>
      <c r="H108" s="1">
        <v>195.8</v>
      </c>
      <c r="I108" s="1">
        <v>152</v>
      </c>
      <c r="J108" s="1">
        <v>172.3</v>
      </c>
      <c r="K108" s="1">
        <v>164.5</v>
      </c>
      <c r="L108" s="1">
        <v>120.6</v>
      </c>
      <c r="M108" s="1">
        <v>171.7</v>
      </c>
      <c r="N108" s="1">
        <v>169.7</v>
      </c>
      <c r="O108" s="1">
        <v>175.1</v>
      </c>
      <c r="P108" s="1">
        <v>165.8</v>
      </c>
      <c r="Q108" s="1">
        <v>190.8</v>
      </c>
      <c r="R108" s="1">
        <v>171.8</v>
      </c>
      <c r="S108" s="1">
        <v>167.3</v>
      </c>
      <c r="T108" s="1">
        <v>171.2</v>
      </c>
      <c r="U108" s="1" t="s">
        <v>32</v>
      </c>
      <c r="V108" s="1">
        <v>165.6</v>
      </c>
      <c r="W108" s="1">
        <v>163.9</v>
      </c>
      <c r="X108" s="1">
        <v>174</v>
      </c>
      <c r="Y108" s="1">
        <v>160.1</v>
      </c>
      <c r="Z108" s="1">
        <v>164.5</v>
      </c>
      <c r="AA108" s="1">
        <v>169.7</v>
      </c>
      <c r="AB108" s="1">
        <v>162.80000000000001</v>
      </c>
      <c r="AC108" s="1">
        <v>166</v>
      </c>
      <c r="AD108" s="11">
        <v>167</v>
      </c>
    </row>
    <row r="109" spans="1:30">
      <c r="A109" s="10" t="s">
        <v>30</v>
      </c>
      <c r="B109" s="2">
        <v>2022</v>
      </c>
      <c r="C109" s="2" t="s">
        <v>31</v>
      </c>
      <c r="D109" s="2">
        <v>148.30000000000001</v>
      </c>
      <c r="E109" s="2">
        <v>196.9</v>
      </c>
      <c r="F109" s="2">
        <v>178</v>
      </c>
      <c r="G109" s="2">
        <v>160.5</v>
      </c>
      <c r="H109" s="2">
        <v>192.6</v>
      </c>
      <c r="I109" s="2">
        <v>151.19999999999999</v>
      </c>
      <c r="J109" s="2">
        <v>159.19999999999999</v>
      </c>
      <c r="K109" s="2">
        <v>164</v>
      </c>
      <c r="L109" s="2">
        <v>119.3</v>
      </c>
      <c r="M109" s="2">
        <v>173.3</v>
      </c>
      <c r="N109" s="2">
        <v>169.8</v>
      </c>
      <c r="O109" s="2">
        <v>175.8</v>
      </c>
      <c r="P109" s="2">
        <v>164.1</v>
      </c>
      <c r="Q109" s="2">
        <v>190.7</v>
      </c>
      <c r="R109" s="2">
        <v>173.2</v>
      </c>
      <c r="S109" s="2">
        <v>169.3</v>
      </c>
      <c r="T109" s="2">
        <v>172.7</v>
      </c>
      <c r="U109" s="2" t="s">
        <v>32</v>
      </c>
      <c r="V109" s="2">
        <v>165.8</v>
      </c>
      <c r="W109" s="2">
        <v>164.9</v>
      </c>
      <c r="X109" s="2">
        <v>174.7</v>
      </c>
      <c r="Y109" s="2">
        <v>160.80000000000001</v>
      </c>
      <c r="Z109" s="2">
        <v>164.9</v>
      </c>
      <c r="AA109" s="2">
        <v>169.9</v>
      </c>
      <c r="AB109" s="2">
        <v>163.19999999999999</v>
      </c>
      <c r="AC109" s="2">
        <v>166.6</v>
      </c>
      <c r="AD109" s="12">
        <v>166.4</v>
      </c>
    </row>
    <row r="110" spans="1:30">
      <c r="A110" s="9" t="s">
        <v>30</v>
      </c>
      <c r="B110" s="1">
        <v>2022</v>
      </c>
      <c r="C110" s="1" t="s">
        <v>35</v>
      </c>
      <c r="D110" s="1">
        <v>148.80000000000001</v>
      </c>
      <c r="E110" s="1">
        <v>198.1</v>
      </c>
      <c r="F110" s="1">
        <v>175.5</v>
      </c>
      <c r="G110" s="1">
        <v>160.69999999999999</v>
      </c>
      <c r="H110" s="1">
        <v>192.6</v>
      </c>
      <c r="I110" s="1">
        <v>151.4</v>
      </c>
      <c r="J110" s="1">
        <v>155.19999999999999</v>
      </c>
      <c r="K110" s="1">
        <v>163.9</v>
      </c>
      <c r="L110" s="1">
        <v>118.1</v>
      </c>
      <c r="M110" s="1">
        <v>175.4</v>
      </c>
      <c r="N110" s="1">
        <v>170.5</v>
      </c>
      <c r="O110" s="1">
        <v>176.3</v>
      </c>
      <c r="P110" s="1">
        <v>163.9</v>
      </c>
      <c r="Q110" s="1">
        <v>191.5</v>
      </c>
      <c r="R110" s="1">
        <v>174.1</v>
      </c>
      <c r="S110" s="1">
        <v>171</v>
      </c>
      <c r="T110" s="1">
        <v>173.7</v>
      </c>
      <c r="U110" s="1" t="s">
        <v>32</v>
      </c>
      <c r="V110" s="1">
        <v>167.4</v>
      </c>
      <c r="W110" s="1">
        <v>165.7</v>
      </c>
      <c r="X110" s="1">
        <v>175.3</v>
      </c>
      <c r="Y110" s="1">
        <v>161.19999999999999</v>
      </c>
      <c r="Z110" s="1">
        <v>165.5</v>
      </c>
      <c r="AA110" s="1">
        <v>170.3</v>
      </c>
      <c r="AB110" s="1">
        <v>164.5</v>
      </c>
      <c r="AC110" s="1">
        <v>167.3</v>
      </c>
      <c r="AD110" s="11">
        <v>166.7</v>
      </c>
    </row>
    <row r="111" spans="1:30">
      <c r="A111" s="10" t="s">
        <v>30</v>
      </c>
      <c r="B111" s="2">
        <v>2022</v>
      </c>
      <c r="C111" s="2" t="s">
        <v>36</v>
      </c>
      <c r="D111" s="2">
        <v>150.19999999999999</v>
      </c>
      <c r="E111" s="2">
        <v>208</v>
      </c>
      <c r="F111" s="2">
        <v>167.9</v>
      </c>
      <c r="G111" s="2">
        <v>162</v>
      </c>
      <c r="H111" s="2">
        <v>203.1</v>
      </c>
      <c r="I111" s="2">
        <v>155.9</v>
      </c>
      <c r="J111" s="2">
        <v>155.80000000000001</v>
      </c>
      <c r="K111" s="2">
        <v>164.2</v>
      </c>
      <c r="L111" s="2">
        <v>118.1</v>
      </c>
      <c r="M111" s="2">
        <v>178.7</v>
      </c>
      <c r="N111" s="2">
        <v>171.2</v>
      </c>
      <c r="O111" s="2">
        <v>177.4</v>
      </c>
      <c r="P111" s="2">
        <v>166.6</v>
      </c>
      <c r="Q111" s="2">
        <v>192.3</v>
      </c>
      <c r="R111" s="2">
        <v>175.4</v>
      </c>
      <c r="S111" s="2">
        <v>173.2</v>
      </c>
      <c r="T111" s="2">
        <v>175.1</v>
      </c>
      <c r="U111" s="2" t="s">
        <v>32</v>
      </c>
      <c r="V111" s="2">
        <v>168.9</v>
      </c>
      <c r="W111" s="2">
        <v>166.5</v>
      </c>
      <c r="X111" s="2">
        <v>176</v>
      </c>
      <c r="Y111" s="2">
        <v>162</v>
      </c>
      <c r="Z111" s="2">
        <v>166.6</v>
      </c>
      <c r="AA111" s="2">
        <v>170.6</v>
      </c>
      <c r="AB111" s="2">
        <v>167.4</v>
      </c>
      <c r="AC111" s="2">
        <v>168.3</v>
      </c>
      <c r="AD111" s="12">
        <v>168.7</v>
      </c>
    </row>
    <row r="112" spans="1:30">
      <c r="A112" s="9" t="s">
        <v>30</v>
      </c>
      <c r="B112" s="1">
        <v>2022</v>
      </c>
      <c r="C112" s="1" t="s">
        <v>37</v>
      </c>
      <c r="D112" s="1">
        <v>151.80000000000001</v>
      </c>
      <c r="E112" s="1">
        <v>209.7</v>
      </c>
      <c r="F112" s="1">
        <v>164.5</v>
      </c>
      <c r="G112" s="1">
        <v>163.80000000000001</v>
      </c>
      <c r="H112" s="1">
        <v>207.4</v>
      </c>
      <c r="I112" s="1">
        <v>169.7</v>
      </c>
      <c r="J112" s="1">
        <v>153.6</v>
      </c>
      <c r="K112" s="1">
        <v>165.1</v>
      </c>
      <c r="L112" s="1">
        <v>118.2</v>
      </c>
      <c r="M112" s="1">
        <v>182.9</v>
      </c>
      <c r="N112" s="1">
        <v>172.4</v>
      </c>
      <c r="O112" s="1">
        <v>178.9</v>
      </c>
      <c r="P112" s="1">
        <v>168.6</v>
      </c>
      <c r="Q112" s="1">
        <v>192.8</v>
      </c>
      <c r="R112" s="1">
        <v>177.5</v>
      </c>
      <c r="S112" s="1">
        <v>175.1</v>
      </c>
      <c r="T112" s="1">
        <v>177.1</v>
      </c>
      <c r="U112" s="1" t="s">
        <v>32</v>
      </c>
      <c r="V112" s="1">
        <v>173.3</v>
      </c>
      <c r="W112" s="1">
        <v>167.7</v>
      </c>
      <c r="X112" s="1">
        <v>177</v>
      </c>
      <c r="Y112" s="1">
        <v>166.2</v>
      </c>
      <c r="Z112" s="1">
        <v>167.2</v>
      </c>
      <c r="AA112" s="1">
        <v>170.9</v>
      </c>
      <c r="AB112" s="1">
        <v>169</v>
      </c>
      <c r="AC112" s="1">
        <v>170.2</v>
      </c>
      <c r="AD112" s="11">
        <v>170.8</v>
      </c>
    </row>
    <row r="113" spans="1:30">
      <c r="A113" s="10" t="s">
        <v>30</v>
      </c>
      <c r="B113" s="2">
        <v>2022</v>
      </c>
      <c r="C113" s="2" t="s">
        <v>38</v>
      </c>
      <c r="D113" s="2">
        <v>152.9</v>
      </c>
      <c r="E113" s="2">
        <v>214.7</v>
      </c>
      <c r="F113" s="2">
        <v>161.4</v>
      </c>
      <c r="G113" s="2">
        <v>164.6</v>
      </c>
      <c r="H113" s="2">
        <v>209.9</v>
      </c>
      <c r="I113" s="2">
        <v>168</v>
      </c>
      <c r="J113" s="2">
        <v>160.4</v>
      </c>
      <c r="K113" s="2">
        <v>165</v>
      </c>
      <c r="L113" s="2">
        <v>118.9</v>
      </c>
      <c r="M113" s="2">
        <v>186.6</v>
      </c>
      <c r="N113" s="2">
        <v>173.2</v>
      </c>
      <c r="O113" s="2">
        <v>180.4</v>
      </c>
      <c r="P113" s="2">
        <v>170.8</v>
      </c>
      <c r="Q113" s="2">
        <v>192.9</v>
      </c>
      <c r="R113" s="2">
        <v>179.3</v>
      </c>
      <c r="S113" s="2">
        <v>177.2</v>
      </c>
      <c r="T113" s="2">
        <v>179</v>
      </c>
      <c r="U113" s="2" t="s">
        <v>32</v>
      </c>
      <c r="V113" s="2">
        <v>175.3</v>
      </c>
      <c r="W113" s="2">
        <v>168.9</v>
      </c>
      <c r="X113" s="2">
        <v>177.7</v>
      </c>
      <c r="Y113" s="2">
        <v>167.1</v>
      </c>
      <c r="Z113" s="2">
        <v>167.6</v>
      </c>
      <c r="AA113" s="2">
        <v>171.8</v>
      </c>
      <c r="AB113" s="2">
        <v>168.5</v>
      </c>
      <c r="AC113" s="2">
        <v>170.9</v>
      </c>
      <c r="AD113" s="12">
        <v>172.5</v>
      </c>
    </row>
    <row r="114" spans="1:30">
      <c r="A114" s="9" t="s">
        <v>30</v>
      </c>
      <c r="B114" s="1">
        <v>2022</v>
      </c>
      <c r="C114" s="1" t="s">
        <v>39</v>
      </c>
      <c r="D114" s="1">
        <v>153.80000000000001</v>
      </c>
      <c r="E114" s="1">
        <v>217.2</v>
      </c>
      <c r="F114" s="1">
        <v>169.6</v>
      </c>
      <c r="G114" s="1">
        <v>165.4</v>
      </c>
      <c r="H114" s="1">
        <v>208.1</v>
      </c>
      <c r="I114" s="1">
        <v>165.8</v>
      </c>
      <c r="J114" s="1">
        <v>167.3</v>
      </c>
      <c r="K114" s="1">
        <v>164.6</v>
      </c>
      <c r="L114" s="1">
        <v>119.1</v>
      </c>
      <c r="M114" s="1">
        <v>188.9</v>
      </c>
      <c r="N114" s="1">
        <v>174.2</v>
      </c>
      <c r="O114" s="1">
        <v>181.9</v>
      </c>
      <c r="P114" s="1">
        <v>172.4</v>
      </c>
      <c r="Q114" s="1">
        <v>192.9</v>
      </c>
      <c r="R114" s="1">
        <v>180.7</v>
      </c>
      <c r="S114" s="1">
        <v>178.7</v>
      </c>
      <c r="T114" s="1">
        <v>180.4</v>
      </c>
      <c r="U114" s="1" t="s">
        <v>32</v>
      </c>
      <c r="V114" s="1">
        <v>176.7</v>
      </c>
      <c r="W114" s="1">
        <v>170.3</v>
      </c>
      <c r="X114" s="1">
        <v>178.2</v>
      </c>
      <c r="Y114" s="1">
        <v>165.5</v>
      </c>
      <c r="Z114" s="1">
        <v>168</v>
      </c>
      <c r="AA114" s="1">
        <v>172.6</v>
      </c>
      <c r="AB114" s="1">
        <v>169.5</v>
      </c>
      <c r="AC114" s="1">
        <v>171</v>
      </c>
      <c r="AD114" s="11">
        <v>173.6</v>
      </c>
    </row>
    <row r="115" spans="1:30">
      <c r="A115" s="10" t="s">
        <v>30</v>
      </c>
      <c r="B115" s="2">
        <v>2022</v>
      </c>
      <c r="C115" s="2" t="s">
        <v>40</v>
      </c>
      <c r="D115" s="2">
        <v>155.19999999999999</v>
      </c>
      <c r="E115" s="2">
        <v>210.8</v>
      </c>
      <c r="F115" s="2">
        <v>174.3</v>
      </c>
      <c r="G115" s="2">
        <v>166.3</v>
      </c>
      <c r="H115" s="2">
        <v>202.2</v>
      </c>
      <c r="I115" s="2">
        <v>169.6</v>
      </c>
      <c r="J115" s="2">
        <v>168.6</v>
      </c>
      <c r="K115" s="2">
        <v>164.4</v>
      </c>
      <c r="L115" s="2">
        <v>119.2</v>
      </c>
      <c r="M115" s="2">
        <v>191.8</v>
      </c>
      <c r="N115" s="2">
        <v>174.5</v>
      </c>
      <c r="O115" s="2">
        <v>183.1</v>
      </c>
      <c r="P115" s="2">
        <v>172.5</v>
      </c>
      <c r="Q115" s="2">
        <v>193.2</v>
      </c>
      <c r="R115" s="2">
        <v>182</v>
      </c>
      <c r="S115" s="2">
        <v>180.3</v>
      </c>
      <c r="T115" s="2">
        <v>181.7</v>
      </c>
      <c r="U115" s="2" t="s">
        <v>32</v>
      </c>
      <c r="V115" s="2">
        <v>179.6</v>
      </c>
      <c r="W115" s="2">
        <v>171.3</v>
      </c>
      <c r="X115" s="2">
        <v>178.8</v>
      </c>
      <c r="Y115" s="2">
        <v>166.3</v>
      </c>
      <c r="Z115" s="2">
        <v>168.6</v>
      </c>
      <c r="AA115" s="2">
        <v>174.7</v>
      </c>
      <c r="AB115" s="2">
        <v>169.7</v>
      </c>
      <c r="AC115" s="2">
        <v>171.8</v>
      </c>
      <c r="AD115" s="12">
        <v>174.3</v>
      </c>
    </row>
    <row r="116" spans="1:30">
      <c r="A116" s="9" t="s">
        <v>30</v>
      </c>
      <c r="B116" s="1">
        <v>2022</v>
      </c>
      <c r="C116" s="1" t="s">
        <v>41</v>
      </c>
      <c r="D116" s="1">
        <v>159.5</v>
      </c>
      <c r="E116" s="1">
        <v>204.1</v>
      </c>
      <c r="F116" s="1">
        <v>168.3</v>
      </c>
      <c r="G116" s="1">
        <v>167.9</v>
      </c>
      <c r="H116" s="1">
        <v>198.1</v>
      </c>
      <c r="I116" s="1">
        <v>169.2</v>
      </c>
      <c r="J116" s="1">
        <v>173.1</v>
      </c>
      <c r="K116" s="1">
        <v>167.1</v>
      </c>
      <c r="L116" s="1">
        <v>120.2</v>
      </c>
      <c r="M116" s="1">
        <v>195.6</v>
      </c>
      <c r="N116" s="1">
        <v>174.8</v>
      </c>
      <c r="O116" s="1">
        <v>184</v>
      </c>
      <c r="P116" s="1">
        <v>173.9</v>
      </c>
      <c r="Q116" s="1">
        <v>193.7</v>
      </c>
      <c r="R116" s="1">
        <v>183.2</v>
      </c>
      <c r="S116" s="1">
        <v>181.7</v>
      </c>
      <c r="T116" s="1">
        <v>183</v>
      </c>
      <c r="U116" s="1" t="s">
        <v>32</v>
      </c>
      <c r="V116" s="1">
        <v>179.1</v>
      </c>
      <c r="W116" s="1">
        <v>172.3</v>
      </c>
      <c r="X116" s="1">
        <v>179.4</v>
      </c>
      <c r="Y116" s="1">
        <v>166.6</v>
      </c>
      <c r="Z116" s="1">
        <v>169.3</v>
      </c>
      <c r="AA116" s="1">
        <v>175.7</v>
      </c>
      <c r="AB116" s="1">
        <v>171.1</v>
      </c>
      <c r="AC116" s="1">
        <v>172.6</v>
      </c>
      <c r="AD116" s="11">
        <v>175.3</v>
      </c>
    </row>
    <row r="117" spans="1:30">
      <c r="A117" s="10" t="s">
        <v>30</v>
      </c>
      <c r="B117" s="2">
        <v>2022</v>
      </c>
      <c r="C117" s="2" t="s">
        <v>42</v>
      </c>
      <c r="D117" s="2">
        <v>162.9</v>
      </c>
      <c r="E117" s="2">
        <v>206.7</v>
      </c>
      <c r="F117" s="2">
        <v>169</v>
      </c>
      <c r="G117" s="2">
        <v>169.5</v>
      </c>
      <c r="H117" s="2">
        <v>194.1</v>
      </c>
      <c r="I117" s="2">
        <v>164.1</v>
      </c>
      <c r="J117" s="2">
        <v>176.9</v>
      </c>
      <c r="K117" s="2">
        <v>169</v>
      </c>
      <c r="L117" s="2">
        <v>120.8</v>
      </c>
      <c r="M117" s="2">
        <v>199.1</v>
      </c>
      <c r="N117" s="2">
        <v>175.4</v>
      </c>
      <c r="O117" s="2">
        <v>184.8</v>
      </c>
      <c r="P117" s="2">
        <v>175.5</v>
      </c>
      <c r="Q117" s="2">
        <v>194.5</v>
      </c>
      <c r="R117" s="2">
        <v>184.7</v>
      </c>
      <c r="S117" s="2">
        <v>183.3</v>
      </c>
      <c r="T117" s="2">
        <v>184.5</v>
      </c>
      <c r="U117" s="2" t="s">
        <v>32</v>
      </c>
      <c r="V117" s="2">
        <v>179.7</v>
      </c>
      <c r="W117" s="2">
        <v>173.6</v>
      </c>
      <c r="X117" s="2">
        <v>180.2</v>
      </c>
      <c r="Y117" s="2">
        <v>166.9</v>
      </c>
      <c r="Z117" s="2">
        <v>170</v>
      </c>
      <c r="AA117" s="2">
        <v>176.2</v>
      </c>
      <c r="AB117" s="2">
        <v>170.8</v>
      </c>
      <c r="AC117" s="2">
        <v>173.1</v>
      </c>
      <c r="AD117" s="12">
        <v>176.4</v>
      </c>
    </row>
    <row r="118" spans="1:30">
      <c r="A118" s="9" t="s">
        <v>30</v>
      </c>
      <c r="B118" s="1">
        <v>2022</v>
      </c>
      <c r="C118" s="1" t="s">
        <v>43</v>
      </c>
      <c r="D118" s="1">
        <v>164.7</v>
      </c>
      <c r="E118" s="1">
        <v>208.8</v>
      </c>
      <c r="F118" s="1">
        <v>170.3</v>
      </c>
      <c r="G118" s="1">
        <v>170.9</v>
      </c>
      <c r="H118" s="1">
        <v>191.6</v>
      </c>
      <c r="I118" s="1">
        <v>162.19999999999999</v>
      </c>
      <c r="J118" s="1">
        <v>184.8</v>
      </c>
      <c r="K118" s="1">
        <v>169.7</v>
      </c>
      <c r="L118" s="1">
        <v>121.1</v>
      </c>
      <c r="M118" s="1">
        <v>201.6</v>
      </c>
      <c r="N118" s="1">
        <v>175.8</v>
      </c>
      <c r="O118" s="1">
        <v>185.6</v>
      </c>
      <c r="P118" s="1">
        <v>177.4</v>
      </c>
      <c r="Q118" s="1">
        <v>194.9</v>
      </c>
      <c r="R118" s="1">
        <v>186.1</v>
      </c>
      <c r="S118" s="1">
        <v>184.4</v>
      </c>
      <c r="T118" s="1">
        <v>185.9</v>
      </c>
      <c r="U118" s="1" t="s">
        <v>32</v>
      </c>
      <c r="V118" s="1">
        <v>180.8</v>
      </c>
      <c r="W118" s="1">
        <v>174.4</v>
      </c>
      <c r="X118" s="1">
        <v>181.2</v>
      </c>
      <c r="Y118" s="1">
        <v>167.4</v>
      </c>
      <c r="Z118" s="1">
        <v>170.6</v>
      </c>
      <c r="AA118" s="1">
        <v>176.5</v>
      </c>
      <c r="AB118" s="1">
        <v>172</v>
      </c>
      <c r="AC118" s="1">
        <v>173.9</v>
      </c>
      <c r="AD118" s="11">
        <v>177.9</v>
      </c>
    </row>
    <row r="119" spans="1:30">
      <c r="A119" s="10" t="s">
        <v>30</v>
      </c>
      <c r="B119" s="2">
        <v>2022</v>
      </c>
      <c r="C119" s="2" t="s">
        <v>45</v>
      </c>
      <c r="D119" s="2">
        <v>166.9</v>
      </c>
      <c r="E119" s="2">
        <v>207.2</v>
      </c>
      <c r="F119" s="2">
        <v>180.2</v>
      </c>
      <c r="G119" s="2">
        <v>172.3</v>
      </c>
      <c r="H119" s="2">
        <v>194</v>
      </c>
      <c r="I119" s="2">
        <v>159.1</v>
      </c>
      <c r="J119" s="2">
        <v>171.6</v>
      </c>
      <c r="K119" s="2">
        <v>170.2</v>
      </c>
      <c r="L119" s="2">
        <v>121.5</v>
      </c>
      <c r="M119" s="2">
        <v>204.8</v>
      </c>
      <c r="N119" s="2">
        <v>176.4</v>
      </c>
      <c r="O119" s="2">
        <v>186.9</v>
      </c>
      <c r="P119" s="2">
        <v>176.6</v>
      </c>
      <c r="Q119" s="2">
        <v>195.5</v>
      </c>
      <c r="R119" s="2">
        <v>187.2</v>
      </c>
      <c r="S119" s="2">
        <v>185.2</v>
      </c>
      <c r="T119" s="2">
        <v>186.9</v>
      </c>
      <c r="U119" s="2" t="s">
        <v>32</v>
      </c>
      <c r="V119" s="2">
        <v>181.9</v>
      </c>
      <c r="W119" s="2">
        <v>175.5</v>
      </c>
      <c r="X119" s="2">
        <v>182.3</v>
      </c>
      <c r="Y119" s="2">
        <v>167.5</v>
      </c>
      <c r="Z119" s="2">
        <v>170.8</v>
      </c>
      <c r="AA119" s="2">
        <v>176.9</v>
      </c>
      <c r="AB119" s="2">
        <v>173.4</v>
      </c>
      <c r="AC119" s="2">
        <v>174.6</v>
      </c>
      <c r="AD119" s="12">
        <v>177.8</v>
      </c>
    </row>
    <row r="120" spans="1:30">
      <c r="A120" s="9" t="s">
        <v>30</v>
      </c>
      <c r="B120" s="1">
        <v>2022</v>
      </c>
      <c r="C120" s="1" t="s">
        <v>46</v>
      </c>
      <c r="D120" s="1">
        <v>168.8</v>
      </c>
      <c r="E120" s="1">
        <v>206.9</v>
      </c>
      <c r="F120" s="1">
        <v>189.1</v>
      </c>
      <c r="G120" s="1">
        <v>173.4</v>
      </c>
      <c r="H120" s="1">
        <v>193.9</v>
      </c>
      <c r="I120" s="1">
        <v>156.69999999999999</v>
      </c>
      <c r="J120" s="1">
        <v>150.19999999999999</v>
      </c>
      <c r="K120" s="1">
        <v>170.5</v>
      </c>
      <c r="L120" s="1">
        <v>121.2</v>
      </c>
      <c r="M120" s="1">
        <v>207.5</v>
      </c>
      <c r="N120" s="1">
        <v>176.8</v>
      </c>
      <c r="O120" s="1">
        <v>187.7</v>
      </c>
      <c r="P120" s="1">
        <v>174.4</v>
      </c>
      <c r="Q120" s="1">
        <v>195.9</v>
      </c>
      <c r="R120" s="1">
        <v>188.1</v>
      </c>
      <c r="S120" s="1">
        <v>185.9</v>
      </c>
      <c r="T120" s="1">
        <v>187.8</v>
      </c>
      <c r="U120" s="1" t="s">
        <v>32</v>
      </c>
      <c r="V120" s="1">
        <v>182.8</v>
      </c>
      <c r="W120" s="1">
        <v>176.4</v>
      </c>
      <c r="X120" s="1">
        <v>183.5</v>
      </c>
      <c r="Y120" s="1">
        <v>167.8</v>
      </c>
      <c r="Z120" s="1">
        <v>171.2</v>
      </c>
      <c r="AA120" s="1">
        <v>177.3</v>
      </c>
      <c r="AB120" s="1">
        <v>175.7</v>
      </c>
      <c r="AC120" s="1">
        <v>175.5</v>
      </c>
      <c r="AD120" s="11">
        <v>177.1</v>
      </c>
    </row>
    <row r="121" spans="1:30">
      <c r="A121" s="10" t="s">
        <v>30</v>
      </c>
      <c r="B121" s="2">
        <v>2023</v>
      </c>
      <c r="C121" s="2" t="s">
        <v>31</v>
      </c>
      <c r="D121" s="2">
        <v>174</v>
      </c>
      <c r="E121" s="2">
        <v>208.3</v>
      </c>
      <c r="F121" s="2">
        <v>192.9</v>
      </c>
      <c r="G121" s="2">
        <v>174.3</v>
      </c>
      <c r="H121" s="2">
        <v>192.6</v>
      </c>
      <c r="I121" s="2">
        <v>156.30000000000001</v>
      </c>
      <c r="J121" s="2">
        <v>142.9</v>
      </c>
      <c r="K121" s="2">
        <v>170.7</v>
      </c>
      <c r="L121" s="2">
        <v>120.3</v>
      </c>
      <c r="M121" s="2">
        <v>210.5</v>
      </c>
      <c r="N121" s="2">
        <v>176.9</v>
      </c>
      <c r="O121" s="2">
        <v>188.5</v>
      </c>
      <c r="P121" s="2">
        <v>175</v>
      </c>
      <c r="Q121" s="2">
        <v>196.9</v>
      </c>
      <c r="R121" s="2">
        <v>189</v>
      </c>
      <c r="S121" s="2">
        <v>186.3</v>
      </c>
      <c r="T121" s="2">
        <v>188.6</v>
      </c>
      <c r="U121" s="2" t="s">
        <v>32</v>
      </c>
      <c r="V121" s="2">
        <v>183.2</v>
      </c>
      <c r="W121" s="2">
        <v>177.2</v>
      </c>
      <c r="X121" s="2">
        <v>184.7</v>
      </c>
      <c r="Y121" s="2">
        <v>168.2</v>
      </c>
      <c r="Z121" s="2">
        <v>171.8</v>
      </c>
      <c r="AA121" s="2">
        <v>177.8</v>
      </c>
      <c r="AB121" s="2">
        <v>178.4</v>
      </c>
      <c r="AC121" s="2">
        <v>176.5</v>
      </c>
      <c r="AD121" s="12">
        <v>177.8</v>
      </c>
    </row>
    <row r="122" spans="1:30">
      <c r="A122" s="9" t="s">
        <v>30</v>
      </c>
      <c r="B122" s="1">
        <v>2023</v>
      </c>
      <c r="C122" s="1" t="s">
        <v>35</v>
      </c>
      <c r="D122" s="1">
        <v>174.2</v>
      </c>
      <c r="E122" s="1">
        <v>205.2</v>
      </c>
      <c r="F122" s="1">
        <v>173.9</v>
      </c>
      <c r="G122" s="1">
        <v>177</v>
      </c>
      <c r="H122" s="1">
        <v>183.4</v>
      </c>
      <c r="I122" s="1">
        <v>167.2</v>
      </c>
      <c r="J122" s="1">
        <v>140.9</v>
      </c>
      <c r="K122" s="1">
        <v>170.4</v>
      </c>
      <c r="L122" s="1">
        <v>119.1</v>
      </c>
      <c r="M122" s="1">
        <v>212.1</v>
      </c>
      <c r="N122" s="1">
        <v>177.6</v>
      </c>
      <c r="O122" s="1">
        <v>189.9</v>
      </c>
      <c r="P122" s="1">
        <v>174.8</v>
      </c>
      <c r="Q122" s="1">
        <v>198.3</v>
      </c>
      <c r="R122" s="1">
        <v>190</v>
      </c>
      <c r="S122" s="1">
        <v>187</v>
      </c>
      <c r="T122" s="1">
        <v>189.6</v>
      </c>
      <c r="U122" s="1" t="s">
        <v>32</v>
      </c>
      <c r="V122" s="1">
        <v>181.6</v>
      </c>
      <c r="W122" s="1">
        <v>178.6</v>
      </c>
      <c r="X122" s="1">
        <v>186.6</v>
      </c>
      <c r="Y122" s="1">
        <v>169</v>
      </c>
      <c r="Z122" s="1">
        <v>172.8</v>
      </c>
      <c r="AA122" s="1">
        <v>178.5</v>
      </c>
      <c r="AB122" s="1">
        <v>180.7</v>
      </c>
      <c r="AC122" s="1">
        <v>177.9</v>
      </c>
      <c r="AD122" s="11">
        <v>178</v>
      </c>
    </row>
    <row r="123" spans="1:30">
      <c r="A123" s="10" t="s">
        <v>30</v>
      </c>
      <c r="B123" s="2">
        <v>2023</v>
      </c>
      <c r="C123" s="2" t="s">
        <v>36</v>
      </c>
      <c r="D123" s="2">
        <v>174.3</v>
      </c>
      <c r="E123" s="2">
        <v>205.2</v>
      </c>
      <c r="F123" s="2">
        <v>173.9</v>
      </c>
      <c r="G123" s="2">
        <v>177</v>
      </c>
      <c r="H123" s="2">
        <v>183.3</v>
      </c>
      <c r="I123" s="2">
        <v>167.2</v>
      </c>
      <c r="J123" s="2">
        <v>140.9</v>
      </c>
      <c r="K123" s="2">
        <v>170.5</v>
      </c>
      <c r="L123" s="2">
        <v>119.1</v>
      </c>
      <c r="M123" s="2">
        <v>212.1</v>
      </c>
      <c r="N123" s="2">
        <v>177.6</v>
      </c>
      <c r="O123" s="2">
        <v>189.9</v>
      </c>
      <c r="P123" s="2">
        <v>174.8</v>
      </c>
      <c r="Q123" s="2">
        <v>198.4</v>
      </c>
      <c r="R123" s="2">
        <v>190</v>
      </c>
      <c r="S123" s="2">
        <v>187</v>
      </c>
      <c r="T123" s="2">
        <v>189.6</v>
      </c>
      <c r="U123" s="2" t="s">
        <v>32</v>
      </c>
      <c r="V123" s="2">
        <v>181.4</v>
      </c>
      <c r="W123" s="2">
        <v>178.6</v>
      </c>
      <c r="X123" s="2">
        <v>186.6</v>
      </c>
      <c r="Y123" s="2">
        <v>169</v>
      </c>
      <c r="Z123" s="2">
        <v>172.8</v>
      </c>
      <c r="AA123" s="2">
        <v>178.5</v>
      </c>
      <c r="AB123" s="2">
        <v>180.7</v>
      </c>
      <c r="AC123" s="2">
        <v>177.9</v>
      </c>
      <c r="AD123" s="12">
        <v>178</v>
      </c>
    </row>
    <row r="124" spans="1:30">
      <c r="A124" s="9" t="s">
        <v>30</v>
      </c>
      <c r="B124" s="1">
        <v>2023</v>
      </c>
      <c r="C124" s="1" t="s">
        <v>37</v>
      </c>
      <c r="D124" s="1">
        <v>173.3</v>
      </c>
      <c r="E124" s="1">
        <v>206.9</v>
      </c>
      <c r="F124" s="1">
        <v>167.9</v>
      </c>
      <c r="G124" s="1">
        <v>178.2</v>
      </c>
      <c r="H124" s="1">
        <v>178.5</v>
      </c>
      <c r="I124" s="1">
        <v>173.7</v>
      </c>
      <c r="J124" s="1">
        <v>142.80000000000001</v>
      </c>
      <c r="K124" s="1">
        <v>172.8</v>
      </c>
      <c r="L124" s="1">
        <v>120.4</v>
      </c>
      <c r="M124" s="1">
        <v>215.5</v>
      </c>
      <c r="N124" s="1">
        <v>178.2</v>
      </c>
      <c r="O124" s="1">
        <v>190.5</v>
      </c>
      <c r="P124" s="1">
        <v>175.5</v>
      </c>
      <c r="Q124" s="1">
        <v>199.5</v>
      </c>
      <c r="R124" s="1">
        <v>190.7</v>
      </c>
      <c r="S124" s="1">
        <v>187.3</v>
      </c>
      <c r="T124" s="1">
        <v>190.2</v>
      </c>
      <c r="U124" s="1" t="s">
        <v>48</v>
      </c>
      <c r="V124" s="1">
        <v>181.5</v>
      </c>
      <c r="W124" s="1">
        <v>179.1</v>
      </c>
      <c r="X124" s="1">
        <v>187.2</v>
      </c>
      <c r="Y124" s="1">
        <v>169.4</v>
      </c>
      <c r="Z124" s="1">
        <v>173.2</v>
      </c>
      <c r="AA124" s="1">
        <v>179.4</v>
      </c>
      <c r="AB124" s="1">
        <v>183.8</v>
      </c>
      <c r="AC124" s="1">
        <v>178.9</v>
      </c>
      <c r="AD124" s="11">
        <v>178.8</v>
      </c>
    </row>
    <row r="125" spans="1:30">
      <c r="A125" s="16" t="s">
        <v>30</v>
      </c>
      <c r="B125" s="17">
        <v>2023</v>
      </c>
      <c r="C125" s="17" t="s">
        <v>38</v>
      </c>
      <c r="D125" s="17">
        <v>173.2</v>
      </c>
      <c r="E125" s="17">
        <v>211.5</v>
      </c>
      <c r="F125" s="17">
        <v>171</v>
      </c>
      <c r="G125" s="17">
        <v>179.6</v>
      </c>
      <c r="H125" s="17">
        <v>173.3</v>
      </c>
      <c r="I125" s="17">
        <v>169</v>
      </c>
      <c r="J125" s="17">
        <v>148.69999999999999</v>
      </c>
      <c r="K125" s="17">
        <v>174.9</v>
      </c>
      <c r="L125" s="17">
        <v>121.9</v>
      </c>
      <c r="M125" s="17">
        <v>221</v>
      </c>
      <c r="N125" s="17">
        <v>178.7</v>
      </c>
      <c r="O125" s="17">
        <v>191.1</v>
      </c>
      <c r="P125" s="17">
        <v>176.8</v>
      </c>
      <c r="Q125" s="17">
        <v>199.9</v>
      </c>
      <c r="R125" s="17">
        <v>191.2</v>
      </c>
      <c r="S125" s="17">
        <v>187.9</v>
      </c>
      <c r="T125" s="17">
        <v>190.8</v>
      </c>
      <c r="U125" s="17" t="s">
        <v>48</v>
      </c>
      <c r="V125" s="17">
        <v>182.5</v>
      </c>
      <c r="W125" s="17">
        <v>179.8</v>
      </c>
      <c r="X125" s="17">
        <v>187.8</v>
      </c>
      <c r="Y125" s="17">
        <v>169.7</v>
      </c>
      <c r="Z125" s="17">
        <v>173.8</v>
      </c>
      <c r="AA125" s="17">
        <v>180.3</v>
      </c>
      <c r="AB125" s="17">
        <v>184.9</v>
      </c>
      <c r="AC125" s="17">
        <v>179.5</v>
      </c>
      <c r="AD125" s="18">
        <v>179.8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4BF8-1770-4D9E-8A96-E2F7C22DEEE8}">
  <dimension ref="A1:AF125"/>
  <sheetViews>
    <sheetView workbookViewId="0">
      <selection activeCell="F8" sqref="F8"/>
    </sheetView>
  </sheetViews>
  <sheetFormatPr defaultRowHeight="14.4"/>
  <cols>
    <col min="1" max="1" width="11.109375" bestFit="1" customWidth="1"/>
    <col min="2" max="2" width="6.88671875" bestFit="1" customWidth="1"/>
    <col min="3" max="3" width="9.77734375" bestFit="1" customWidth="1"/>
    <col min="4" max="4" width="15.5546875" bestFit="1" customWidth="1"/>
    <col min="5" max="5" width="15.88671875" bestFit="1" customWidth="1"/>
    <col min="6" max="6" width="21" bestFit="1" customWidth="1"/>
    <col min="7" max="7" width="14.109375" bestFit="1" customWidth="1"/>
    <col min="8" max="8" width="6" bestFit="1" customWidth="1"/>
    <col min="9" max="9" width="18.109375" bestFit="1" customWidth="1"/>
    <col min="10" max="10" width="13.44140625" bestFit="1" customWidth="1"/>
    <col min="11" max="11" width="8" bestFit="1" customWidth="1"/>
    <col min="12" max="12" width="12.44140625" bestFit="1" customWidth="1"/>
    <col min="13" max="13" width="20.109375" bestFit="1" customWidth="1"/>
    <col min="14" max="14" width="23.5546875" bestFit="1" customWidth="1"/>
    <col min="15" max="15" width="8.88671875" bestFit="1" customWidth="1"/>
    <col min="16" max="16" width="24" bestFit="1" customWidth="1"/>
    <col min="17" max="17" width="33.77734375" bestFit="1" customWidth="1"/>
    <col min="18" max="18" width="19.77734375" bestFit="1" customWidth="1"/>
    <col min="19" max="19" width="27.33203125" bestFit="1" customWidth="1"/>
    <col min="20" max="20" width="10.109375" bestFit="1" customWidth="1"/>
    <col min="21" max="21" width="10.88671875" bestFit="1" customWidth="1"/>
    <col min="22" max="22" width="21.33203125" bestFit="1" customWidth="1"/>
    <col min="23" max="23" width="9.88671875" bestFit="1" customWidth="1"/>
    <col min="24" max="24" width="14.21875" bestFit="1" customWidth="1"/>
    <col min="25" max="25" width="28.44140625" bestFit="1" customWidth="1"/>
    <col min="26" max="26" width="8.77734375" bestFit="1" customWidth="1"/>
    <col min="27" max="27" width="28.44140625" bestFit="1" customWidth="1"/>
    <col min="28" max="28" width="26.21875" bestFit="1" customWidth="1"/>
    <col min="29" max="29" width="11.5546875" bestFit="1" customWidth="1"/>
    <col min="30" max="30" width="24.21875" bestFit="1" customWidth="1"/>
    <col min="31" max="31" width="15.109375" bestFit="1" customWidth="1"/>
    <col min="32" max="32" width="14.6640625" bestFit="1" customWidth="1"/>
  </cols>
  <sheetData>
    <row r="1" spans="1:32" ht="15" thickBot="1">
      <c r="A1" s="13" t="s">
        <v>0</v>
      </c>
      <c r="B1" s="14" t="s">
        <v>1</v>
      </c>
      <c r="C1" s="14" t="s">
        <v>2</v>
      </c>
      <c r="D1" s="14" t="s">
        <v>66</v>
      </c>
      <c r="E1" s="14" t="s">
        <v>67</v>
      </c>
      <c r="F1" s="14" t="s">
        <v>3</v>
      </c>
      <c r="G1" s="14" t="s">
        <v>4</v>
      </c>
      <c r="H1" s="14" t="s">
        <v>5</v>
      </c>
      <c r="I1" s="14" t="s">
        <v>6</v>
      </c>
      <c r="J1" s="14" t="s">
        <v>7</v>
      </c>
      <c r="K1" s="14" t="s">
        <v>8</v>
      </c>
      <c r="L1" s="14" t="s">
        <v>9</v>
      </c>
      <c r="M1" s="14" t="s">
        <v>10</v>
      </c>
      <c r="N1" s="14" t="s">
        <v>11</v>
      </c>
      <c r="O1" s="14" t="s">
        <v>12</v>
      </c>
      <c r="P1" s="14" t="s">
        <v>13</v>
      </c>
      <c r="Q1" s="14" t="s">
        <v>14</v>
      </c>
      <c r="R1" s="14" t="s">
        <v>15</v>
      </c>
      <c r="S1" s="14" t="s">
        <v>16</v>
      </c>
      <c r="T1" s="14" t="s">
        <v>17</v>
      </c>
      <c r="U1" s="14" t="s">
        <v>18</v>
      </c>
      <c r="V1" s="14" t="s">
        <v>19</v>
      </c>
      <c r="W1" s="14" t="s">
        <v>20</v>
      </c>
      <c r="X1" s="14" t="s">
        <v>21</v>
      </c>
      <c r="Y1" s="14" t="s">
        <v>22</v>
      </c>
      <c r="Z1" s="14" t="s">
        <v>23</v>
      </c>
      <c r="AA1" s="14" t="s">
        <v>24</v>
      </c>
      <c r="AB1" s="14" t="s">
        <v>25</v>
      </c>
      <c r="AC1" s="14" t="s">
        <v>26</v>
      </c>
      <c r="AD1" s="14" t="s">
        <v>27</v>
      </c>
      <c r="AE1" s="14" t="s">
        <v>28</v>
      </c>
      <c r="AF1" s="15" t="s">
        <v>29</v>
      </c>
    </row>
    <row r="2" spans="1:32">
      <c r="A2" s="9" t="s">
        <v>34</v>
      </c>
      <c r="B2" s="1">
        <v>2013</v>
      </c>
      <c r="C2" s="1" t="s">
        <v>31</v>
      </c>
      <c r="D2" s="1">
        <f>_xlfn.XLOOKUP(Table5[[#This Row],[Month]],'EDA and Analysis2'!$Q$1:$Q$12,'EDA and Analysis2'!$R$1:$R$12,"NA",0)</f>
        <v>1</v>
      </c>
      <c r="E2" s="1" t="str">
        <f>Table5[[#This Row],[Year]]&amp;"-"&amp;Table5[[#This Row],[Month]]</f>
        <v>2013-January</v>
      </c>
      <c r="F2" s="1">
        <v>108.4</v>
      </c>
      <c r="G2" s="1">
        <v>107.3</v>
      </c>
      <c r="H2" s="1">
        <v>110</v>
      </c>
      <c r="I2" s="1">
        <v>104.4</v>
      </c>
      <c r="J2" s="1">
        <v>105.1</v>
      </c>
      <c r="K2" s="1">
        <v>103.2</v>
      </c>
      <c r="L2" s="1">
        <v>102.2</v>
      </c>
      <c r="M2" s="1">
        <v>106</v>
      </c>
      <c r="N2" s="1">
        <v>106.2</v>
      </c>
      <c r="O2" s="1">
        <v>102.7</v>
      </c>
      <c r="P2" s="1">
        <v>104.9</v>
      </c>
      <c r="Q2" s="1">
        <v>107.3</v>
      </c>
      <c r="R2" s="1">
        <v>105.6</v>
      </c>
      <c r="S2" s="1">
        <v>105.1</v>
      </c>
      <c r="T2" s="1">
        <v>106.3</v>
      </c>
      <c r="U2" s="1">
        <v>105.5</v>
      </c>
      <c r="V2" s="1">
        <v>106.2</v>
      </c>
      <c r="W2" s="1">
        <v>100.3</v>
      </c>
      <c r="X2" s="1">
        <v>105.5</v>
      </c>
      <c r="Y2" s="1">
        <v>104.8</v>
      </c>
      <c r="Z2" s="1">
        <v>104</v>
      </c>
      <c r="AA2" s="1">
        <v>103.2</v>
      </c>
      <c r="AB2" s="1">
        <v>103.1</v>
      </c>
      <c r="AC2" s="1">
        <v>103.6</v>
      </c>
      <c r="AD2" s="1">
        <v>104.5</v>
      </c>
      <c r="AE2" s="1">
        <v>103.9</v>
      </c>
      <c r="AF2" s="11">
        <v>104.6</v>
      </c>
    </row>
    <row r="3" spans="1:32">
      <c r="A3" s="10" t="s">
        <v>34</v>
      </c>
      <c r="B3" s="2">
        <v>2013</v>
      </c>
      <c r="C3" s="2" t="s">
        <v>35</v>
      </c>
      <c r="D3" s="2">
        <f>_xlfn.XLOOKUP(Table5[[#This Row],[Month]],'EDA and Analysis2'!$Q$1:$Q$12,'EDA and Analysis2'!$R$1:$R$12,"NA",0)</f>
        <v>2</v>
      </c>
      <c r="E3" s="2" t="str">
        <f>Table5[[#This Row],[Year]]&amp;"-"&amp;Table5[[#This Row],[Month]]</f>
        <v>2013-February</v>
      </c>
      <c r="F3" s="2">
        <v>110.4</v>
      </c>
      <c r="G3" s="2">
        <v>110.2</v>
      </c>
      <c r="H3" s="2">
        <v>112.8</v>
      </c>
      <c r="I3" s="2">
        <v>104.9</v>
      </c>
      <c r="J3" s="2">
        <v>105.5</v>
      </c>
      <c r="K3" s="2">
        <v>103.6</v>
      </c>
      <c r="L3" s="2">
        <v>103.2</v>
      </c>
      <c r="M3" s="2">
        <v>105.3</v>
      </c>
      <c r="N3" s="2">
        <v>105.1</v>
      </c>
      <c r="O3" s="2">
        <v>102.8</v>
      </c>
      <c r="P3" s="2">
        <v>105.5</v>
      </c>
      <c r="Q3" s="2">
        <v>108.3</v>
      </c>
      <c r="R3" s="2">
        <v>106.6</v>
      </c>
      <c r="S3" s="2">
        <v>105.7</v>
      </c>
      <c r="T3" s="2">
        <v>106.9</v>
      </c>
      <c r="U3" s="2">
        <v>106</v>
      </c>
      <c r="V3" s="2">
        <v>106.8</v>
      </c>
      <c r="W3" s="2">
        <v>100.4</v>
      </c>
      <c r="X3" s="2">
        <v>106</v>
      </c>
      <c r="Y3" s="2">
        <v>105.2</v>
      </c>
      <c r="Z3" s="2">
        <v>104.5</v>
      </c>
      <c r="AA3" s="2">
        <v>104.2</v>
      </c>
      <c r="AB3" s="2">
        <v>103.6</v>
      </c>
      <c r="AC3" s="2">
        <v>103.9</v>
      </c>
      <c r="AD3" s="2">
        <v>104.5</v>
      </c>
      <c r="AE3" s="2">
        <v>104.4</v>
      </c>
      <c r="AF3" s="12">
        <v>105.3</v>
      </c>
    </row>
    <row r="4" spans="1:32">
      <c r="A4" s="9" t="s">
        <v>34</v>
      </c>
      <c r="B4" s="1">
        <v>2013</v>
      </c>
      <c r="C4" s="1" t="s">
        <v>36</v>
      </c>
      <c r="D4" s="1">
        <f>_xlfn.XLOOKUP(Table5[[#This Row],[Month]],'EDA and Analysis2'!$Q$1:$Q$12,'EDA and Analysis2'!$R$1:$R$12,"NA",0)</f>
        <v>3</v>
      </c>
      <c r="E4" s="1" t="str">
        <f>Table5[[#This Row],[Year]]&amp;"-"&amp;Table5[[#This Row],[Month]]</f>
        <v>2013-March</v>
      </c>
      <c r="F4" s="1">
        <v>111.4</v>
      </c>
      <c r="G4" s="1">
        <v>109.7</v>
      </c>
      <c r="H4" s="1">
        <v>111.2</v>
      </c>
      <c r="I4" s="1">
        <v>105.1</v>
      </c>
      <c r="J4" s="1">
        <v>104.9</v>
      </c>
      <c r="K4" s="1">
        <v>105.3</v>
      </c>
      <c r="L4" s="1">
        <v>102.2</v>
      </c>
      <c r="M4" s="1">
        <v>105</v>
      </c>
      <c r="N4" s="1">
        <v>104.2</v>
      </c>
      <c r="O4" s="1">
        <v>103</v>
      </c>
      <c r="P4" s="1">
        <v>106.2</v>
      </c>
      <c r="Q4" s="1">
        <v>108.9</v>
      </c>
      <c r="R4" s="1">
        <v>106.9</v>
      </c>
      <c r="S4" s="1">
        <v>106.6</v>
      </c>
      <c r="T4" s="1">
        <v>107.4</v>
      </c>
      <c r="U4" s="1">
        <v>106.5</v>
      </c>
      <c r="V4" s="1">
        <v>107.3</v>
      </c>
      <c r="W4" s="1">
        <v>100.4</v>
      </c>
      <c r="X4" s="1">
        <v>106.1</v>
      </c>
      <c r="Y4" s="1">
        <v>105.6</v>
      </c>
      <c r="Z4" s="1">
        <v>104.9</v>
      </c>
      <c r="AA4" s="1">
        <v>105.1</v>
      </c>
      <c r="AB4" s="1">
        <v>103.7</v>
      </c>
      <c r="AC4" s="1">
        <v>104</v>
      </c>
      <c r="AD4" s="1">
        <v>104.3</v>
      </c>
      <c r="AE4" s="1">
        <v>104.7</v>
      </c>
      <c r="AF4" s="11">
        <v>105.5</v>
      </c>
    </row>
    <row r="5" spans="1:32">
      <c r="A5" s="10" t="s">
        <v>34</v>
      </c>
      <c r="B5" s="2">
        <v>2013</v>
      </c>
      <c r="C5" s="2" t="s">
        <v>37</v>
      </c>
      <c r="D5" s="2">
        <f>_xlfn.XLOOKUP(Table5[[#This Row],[Month]],'EDA and Analysis2'!$Q$1:$Q$12,'EDA and Analysis2'!$R$1:$R$12,"NA",0)</f>
        <v>4</v>
      </c>
      <c r="E5" s="2" t="str">
        <f>Table5[[#This Row],[Year]]&amp;"-"&amp;Table5[[#This Row],[Month]]</f>
        <v>2013-April</v>
      </c>
      <c r="F5" s="2">
        <v>111.6</v>
      </c>
      <c r="G5" s="2">
        <v>110.9</v>
      </c>
      <c r="H5" s="2">
        <v>106.6</v>
      </c>
      <c r="I5" s="2">
        <v>105.7</v>
      </c>
      <c r="J5" s="2">
        <v>104.4</v>
      </c>
      <c r="K5" s="2">
        <v>108.9</v>
      </c>
      <c r="L5" s="2">
        <v>105.5</v>
      </c>
      <c r="M5" s="2">
        <v>105.3</v>
      </c>
      <c r="N5" s="2">
        <v>103.5</v>
      </c>
      <c r="O5" s="2">
        <v>103.3</v>
      </c>
      <c r="P5" s="2">
        <v>107.2</v>
      </c>
      <c r="Q5" s="2">
        <v>109.6</v>
      </c>
      <c r="R5" s="2">
        <v>107.7</v>
      </c>
      <c r="S5" s="2">
        <v>107.5</v>
      </c>
      <c r="T5" s="2">
        <v>108</v>
      </c>
      <c r="U5" s="2">
        <v>107</v>
      </c>
      <c r="V5" s="2">
        <v>107.9</v>
      </c>
      <c r="W5" s="2">
        <v>100.5</v>
      </c>
      <c r="X5" s="2">
        <v>106.5</v>
      </c>
      <c r="Y5" s="2">
        <v>106.3</v>
      </c>
      <c r="Z5" s="2">
        <v>105.3</v>
      </c>
      <c r="AA5" s="2">
        <v>104.7</v>
      </c>
      <c r="AB5" s="2">
        <v>104.2</v>
      </c>
      <c r="AC5" s="2">
        <v>105</v>
      </c>
      <c r="AD5" s="2">
        <v>102.9</v>
      </c>
      <c r="AE5" s="2">
        <v>104.8</v>
      </c>
      <c r="AF5" s="12">
        <v>106.1</v>
      </c>
    </row>
    <row r="6" spans="1:32">
      <c r="A6" s="9" t="s">
        <v>34</v>
      </c>
      <c r="B6" s="1">
        <v>2013</v>
      </c>
      <c r="C6" s="1" t="s">
        <v>38</v>
      </c>
      <c r="D6" s="1">
        <f>_xlfn.XLOOKUP(Table5[[#This Row],[Month]],'EDA and Analysis2'!$Q$1:$Q$12,'EDA and Analysis2'!$R$1:$R$12,"NA",0)</f>
        <v>5</v>
      </c>
      <c r="E6" s="1" t="str">
        <f>Table5[[#This Row],[Year]]&amp;"-"&amp;Table5[[#This Row],[Month]]</f>
        <v>2013-May</v>
      </c>
      <c r="F6" s="1">
        <v>112.3</v>
      </c>
      <c r="G6" s="1">
        <v>111.3</v>
      </c>
      <c r="H6" s="1">
        <v>104.7</v>
      </c>
      <c r="I6" s="1">
        <v>106.8</v>
      </c>
      <c r="J6" s="1">
        <v>103.9</v>
      </c>
      <c r="K6" s="1">
        <v>109.3</v>
      </c>
      <c r="L6" s="1">
        <v>112.9</v>
      </c>
      <c r="M6" s="1">
        <v>105.8</v>
      </c>
      <c r="N6" s="1">
        <v>103.1</v>
      </c>
      <c r="O6" s="1">
        <v>104.3</v>
      </c>
      <c r="P6" s="1">
        <v>108.1</v>
      </c>
      <c r="Q6" s="1">
        <v>110.5</v>
      </c>
      <c r="R6" s="1">
        <v>109.2</v>
      </c>
      <c r="S6" s="1">
        <v>108.6</v>
      </c>
      <c r="T6" s="1">
        <v>108.7</v>
      </c>
      <c r="U6" s="1">
        <v>107.4</v>
      </c>
      <c r="V6" s="1">
        <v>108.5</v>
      </c>
      <c r="W6" s="1">
        <v>100.5</v>
      </c>
      <c r="X6" s="1">
        <v>107.4</v>
      </c>
      <c r="Y6" s="1">
        <v>106.9</v>
      </c>
      <c r="Z6" s="1">
        <v>105.9</v>
      </c>
      <c r="AA6" s="1">
        <v>104</v>
      </c>
      <c r="AB6" s="1">
        <v>104.8</v>
      </c>
      <c r="AC6" s="1">
        <v>105.6</v>
      </c>
      <c r="AD6" s="1">
        <v>102.3</v>
      </c>
      <c r="AE6" s="1">
        <v>104.8</v>
      </c>
      <c r="AF6" s="11">
        <v>106.9</v>
      </c>
    </row>
    <row r="7" spans="1:32">
      <c r="A7" s="10" t="s">
        <v>34</v>
      </c>
      <c r="B7" s="2">
        <v>2013</v>
      </c>
      <c r="C7" s="2" t="s">
        <v>39</v>
      </c>
      <c r="D7" s="2">
        <f>_xlfn.XLOOKUP(Table5[[#This Row],[Month]],'EDA and Analysis2'!$Q$1:$Q$12,'EDA and Analysis2'!$R$1:$R$12,"NA",0)</f>
        <v>6</v>
      </c>
      <c r="E7" s="2" t="str">
        <f>Table5[[#This Row],[Year]]&amp;"-"&amp;Table5[[#This Row],[Month]]</f>
        <v>2013-June</v>
      </c>
      <c r="F7" s="2">
        <v>113.8</v>
      </c>
      <c r="G7" s="2">
        <v>114.9</v>
      </c>
      <c r="H7" s="2">
        <v>109.8</v>
      </c>
      <c r="I7" s="2">
        <v>107.9</v>
      </c>
      <c r="J7" s="2">
        <v>104.2</v>
      </c>
      <c r="K7" s="2">
        <v>110.7</v>
      </c>
      <c r="L7" s="2">
        <v>126.7</v>
      </c>
      <c r="M7" s="2">
        <v>106.3</v>
      </c>
      <c r="N7" s="2">
        <v>103.2</v>
      </c>
      <c r="O7" s="2">
        <v>105.7</v>
      </c>
      <c r="P7" s="2">
        <v>109</v>
      </c>
      <c r="Q7" s="2">
        <v>111.6</v>
      </c>
      <c r="R7" s="2">
        <v>112.2</v>
      </c>
      <c r="S7" s="2">
        <v>109.5</v>
      </c>
      <c r="T7" s="2">
        <v>109.5</v>
      </c>
      <c r="U7" s="2">
        <v>108.1</v>
      </c>
      <c r="V7" s="2">
        <v>109.3</v>
      </c>
      <c r="W7" s="2">
        <v>106.6</v>
      </c>
      <c r="X7" s="2">
        <v>108.3</v>
      </c>
      <c r="Y7" s="2">
        <v>107.6</v>
      </c>
      <c r="Z7" s="2">
        <v>106.4</v>
      </c>
      <c r="AA7" s="2">
        <v>105.1</v>
      </c>
      <c r="AB7" s="2">
        <v>105.4</v>
      </c>
      <c r="AC7" s="2">
        <v>107.4</v>
      </c>
      <c r="AD7" s="2">
        <v>102.8</v>
      </c>
      <c r="AE7" s="2">
        <v>105.8</v>
      </c>
      <c r="AF7" s="12">
        <v>109.3</v>
      </c>
    </row>
    <row r="8" spans="1:32">
      <c r="A8" s="9" t="s">
        <v>34</v>
      </c>
      <c r="B8" s="1">
        <v>2013</v>
      </c>
      <c r="C8" s="1" t="s">
        <v>40</v>
      </c>
      <c r="D8" s="1">
        <f>_xlfn.XLOOKUP(Table5[[#This Row],[Month]],'EDA and Analysis2'!$Q$1:$Q$12,'EDA and Analysis2'!$R$1:$R$12,"NA",0)</f>
        <v>7</v>
      </c>
      <c r="E8" s="1" t="str">
        <f>Table5[[#This Row],[Year]]&amp;"-"&amp;Table5[[#This Row],[Month]]</f>
        <v>2013-July</v>
      </c>
      <c r="F8" s="1">
        <v>114.8</v>
      </c>
      <c r="G8" s="1">
        <v>116.4</v>
      </c>
      <c r="H8" s="1">
        <v>111.9</v>
      </c>
      <c r="I8" s="1">
        <v>108.9</v>
      </c>
      <c r="J8" s="1">
        <v>104.3</v>
      </c>
      <c r="K8" s="1">
        <v>111.7</v>
      </c>
      <c r="L8" s="1">
        <v>140</v>
      </c>
      <c r="M8" s="1">
        <v>106.4</v>
      </c>
      <c r="N8" s="1">
        <v>103.3</v>
      </c>
      <c r="O8" s="1">
        <v>106.8</v>
      </c>
      <c r="P8" s="1">
        <v>109.6</v>
      </c>
      <c r="Q8" s="1">
        <v>112.6</v>
      </c>
      <c r="R8" s="1">
        <v>114.7</v>
      </c>
      <c r="S8" s="1">
        <v>110.3</v>
      </c>
      <c r="T8" s="1">
        <v>110.2</v>
      </c>
      <c r="U8" s="1">
        <v>108.8</v>
      </c>
      <c r="V8" s="1">
        <v>110</v>
      </c>
      <c r="W8" s="1">
        <v>107.7</v>
      </c>
      <c r="X8" s="1">
        <v>109.2</v>
      </c>
      <c r="Y8" s="1">
        <v>108.2</v>
      </c>
      <c r="Z8" s="1">
        <v>107</v>
      </c>
      <c r="AA8" s="1">
        <v>107.1</v>
      </c>
      <c r="AB8" s="1">
        <v>106.1</v>
      </c>
      <c r="AC8" s="1">
        <v>109.1</v>
      </c>
      <c r="AD8" s="1">
        <v>102.8</v>
      </c>
      <c r="AE8" s="1">
        <v>106.9</v>
      </c>
      <c r="AF8" s="11">
        <v>111</v>
      </c>
    </row>
    <row r="9" spans="1:32">
      <c r="A9" s="10" t="s">
        <v>34</v>
      </c>
      <c r="B9" s="2">
        <v>2013</v>
      </c>
      <c r="C9" s="2" t="s">
        <v>41</v>
      </c>
      <c r="D9" s="2">
        <f>_xlfn.XLOOKUP(Table5[[#This Row],[Month]],'EDA and Analysis2'!$Q$1:$Q$12,'EDA and Analysis2'!$R$1:$R$12,"NA",0)</f>
        <v>8</v>
      </c>
      <c r="E9" s="2" t="str">
        <f>Table5[[#This Row],[Year]]&amp;"-"&amp;Table5[[#This Row],[Month]]</f>
        <v>2013-August</v>
      </c>
      <c r="F9" s="2">
        <v>115.6</v>
      </c>
      <c r="G9" s="2">
        <v>117.2</v>
      </c>
      <c r="H9" s="2">
        <v>111.7</v>
      </c>
      <c r="I9" s="2">
        <v>109.6</v>
      </c>
      <c r="J9" s="2">
        <v>104.5</v>
      </c>
      <c r="K9" s="2">
        <v>109.8</v>
      </c>
      <c r="L9" s="2">
        <v>151.80000000000001</v>
      </c>
      <c r="M9" s="2">
        <v>106.5</v>
      </c>
      <c r="N9" s="2">
        <v>103.1</v>
      </c>
      <c r="O9" s="2">
        <v>107.4</v>
      </c>
      <c r="P9" s="2">
        <v>110.2</v>
      </c>
      <c r="Q9" s="2">
        <v>113.4</v>
      </c>
      <c r="R9" s="2">
        <v>116.6</v>
      </c>
      <c r="S9" s="2">
        <v>111.2</v>
      </c>
      <c r="T9" s="2">
        <v>111</v>
      </c>
      <c r="U9" s="2">
        <v>109.4</v>
      </c>
      <c r="V9" s="2">
        <v>110.7</v>
      </c>
      <c r="W9" s="2">
        <v>108.9</v>
      </c>
      <c r="X9" s="2">
        <v>109.7</v>
      </c>
      <c r="Y9" s="2">
        <v>108.7</v>
      </c>
      <c r="Z9" s="2">
        <v>107.5</v>
      </c>
      <c r="AA9" s="2">
        <v>108</v>
      </c>
      <c r="AB9" s="2">
        <v>106.6</v>
      </c>
      <c r="AC9" s="2">
        <v>109.9</v>
      </c>
      <c r="AD9" s="2">
        <v>105.4</v>
      </c>
      <c r="AE9" s="2">
        <v>107.9</v>
      </c>
      <c r="AF9" s="12">
        <v>112.4</v>
      </c>
    </row>
    <row r="10" spans="1:32">
      <c r="A10" s="9" t="s">
        <v>34</v>
      </c>
      <c r="B10" s="1">
        <v>2013</v>
      </c>
      <c r="C10" s="1" t="s">
        <v>42</v>
      </c>
      <c r="D10" s="1">
        <f>_xlfn.XLOOKUP(Table5[[#This Row],[Month]],'EDA and Analysis2'!$Q$1:$Q$12,'EDA and Analysis2'!$R$1:$R$12,"NA",0)</f>
        <v>9</v>
      </c>
      <c r="E10" s="1" t="str">
        <f>Table5[[#This Row],[Year]]&amp;"-"&amp;Table5[[#This Row],[Month]]</f>
        <v>2013-September</v>
      </c>
      <c r="F10" s="1">
        <v>116.4</v>
      </c>
      <c r="G10" s="1">
        <v>116.9</v>
      </c>
      <c r="H10" s="1">
        <v>112.3</v>
      </c>
      <c r="I10" s="1">
        <v>110.5</v>
      </c>
      <c r="J10" s="1">
        <v>105.3</v>
      </c>
      <c r="K10" s="1">
        <v>107.3</v>
      </c>
      <c r="L10" s="1">
        <v>160.9</v>
      </c>
      <c r="M10" s="1">
        <v>107.1</v>
      </c>
      <c r="N10" s="1">
        <v>103.1</v>
      </c>
      <c r="O10" s="1">
        <v>108.3</v>
      </c>
      <c r="P10" s="1">
        <v>110.7</v>
      </c>
      <c r="Q10" s="1">
        <v>114.6</v>
      </c>
      <c r="R10" s="1">
        <v>118.3</v>
      </c>
      <c r="S10" s="1">
        <v>112</v>
      </c>
      <c r="T10" s="1">
        <v>112.2</v>
      </c>
      <c r="U10" s="1">
        <v>110.4</v>
      </c>
      <c r="V10" s="1">
        <v>111.9</v>
      </c>
      <c r="W10" s="1">
        <v>109.7</v>
      </c>
      <c r="X10" s="1">
        <v>110.5</v>
      </c>
      <c r="Y10" s="1">
        <v>109.6</v>
      </c>
      <c r="Z10" s="1">
        <v>108.1</v>
      </c>
      <c r="AA10" s="1">
        <v>109.9</v>
      </c>
      <c r="AB10" s="1">
        <v>107.5</v>
      </c>
      <c r="AC10" s="1">
        <v>110.6</v>
      </c>
      <c r="AD10" s="1">
        <v>106.8</v>
      </c>
      <c r="AE10" s="1">
        <v>109</v>
      </c>
      <c r="AF10" s="11">
        <v>113.7</v>
      </c>
    </row>
    <row r="11" spans="1:32">
      <c r="A11" s="10" t="s">
        <v>34</v>
      </c>
      <c r="B11" s="2">
        <v>2013</v>
      </c>
      <c r="C11" s="2" t="s">
        <v>43</v>
      </c>
      <c r="D11" s="2">
        <f>_xlfn.XLOOKUP(Table5[[#This Row],[Month]],'EDA and Analysis2'!$Q$1:$Q$12,'EDA and Analysis2'!$R$1:$R$12,"NA",0)</f>
        <v>10</v>
      </c>
      <c r="E11" s="2" t="str">
        <f>Table5[[#This Row],[Year]]&amp;"-"&amp;Table5[[#This Row],[Month]]</f>
        <v>2013-October</v>
      </c>
      <c r="F11" s="2">
        <v>117.1</v>
      </c>
      <c r="G11" s="2">
        <v>116.3</v>
      </c>
      <c r="H11" s="2">
        <v>113.3</v>
      </c>
      <c r="I11" s="2">
        <v>111.2</v>
      </c>
      <c r="J11" s="2">
        <v>105.7</v>
      </c>
      <c r="K11" s="2">
        <v>109.9</v>
      </c>
      <c r="L11" s="2">
        <v>171.2</v>
      </c>
      <c r="M11" s="2">
        <v>107.3</v>
      </c>
      <c r="N11" s="2">
        <v>102.7</v>
      </c>
      <c r="O11" s="2">
        <v>108.7</v>
      </c>
      <c r="P11" s="2">
        <v>111.2</v>
      </c>
      <c r="Q11" s="2">
        <v>115.4</v>
      </c>
      <c r="R11" s="2">
        <v>120.2</v>
      </c>
      <c r="S11" s="2">
        <v>112.5</v>
      </c>
      <c r="T11" s="2">
        <v>113.2</v>
      </c>
      <c r="U11" s="2">
        <v>111.2</v>
      </c>
      <c r="V11" s="2">
        <v>112.8</v>
      </c>
      <c r="W11" s="2">
        <v>110.5</v>
      </c>
      <c r="X11" s="2">
        <v>110.9</v>
      </c>
      <c r="Y11" s="2">
        <v>110.3</v>
      </c>
      <c r="Z11" s="2">
        <v>108.6</v>
      </c>
      <c r="AA11" s="2">
        <v>109.5</v>
      </c>
      <c r="AB11" s="2">
        <v>108.1</v>
      </c>
      <c r="AC11" s="2">
        <v>110.8</v>
      </c>
      <c r="AD11" s="2">
        <v>107.4</v>
      </c>
      <c r="AE11" s="2">
        <v>109.2</v>
      </c>
      <c r="AF11" s="12">
        <v>114.8</v>
      </c>
    </row>
    <row r="12" spans="1:32">
      <c r="A12" s="9" t="s">
        <v>34</v>
      </c>
      <c r="B12" s="1">
        <v>2013</v>
      </c>
      <c r="C12" s="1" t="s">
        <v>45</v>
      </c>
      <c r="D12" s="1">
        <f>_xlfn.XLOOKUP(Table5[[#This Row],[Month]],'EDA and Analysis2'!$Q$1:$Q$12,'EDA and Analysis2'!$R$1:$R$12,"NA",0)</f>
        <v>11</v>
      </c>
      <c r="E12" s="1" t="str">
        <f>Table5[[#This Row],[Year]]&amp;"-"&amp;Table5[[#This Row],[Month]]</f>
        <v>2013-November</v>
      </c>
      <c r="F12" s="1">
        <v>118.1</v>
      </c>
      <c r="G12" s="1">
        <v>115.4</v>
      </c>
      <c r="H12" s="1">
        <v>118.7</v>
      </c>
      <c r="I12" s="1">
        <v>112.5</v>
      </c>
      <c r="J12" s="1">
        <v>106.8</v>
      </c>
      <c r="K12" s="1">
        <v>113.5</v>
      </c>
      <c r="L12" s="1">
        <v>183.1</v>
      </c>
      <c r="M12" s="1">
        <v>108.2</v>
      </c>
      <c r="N12" s="1">
        <v>102.2</v>
      </c>
      <c r="O12" s="1">
        <v>109.4</v>
      </c>
      <c r="P12" s="1">
        <v>111.8</v>
      </c>
      <c r="Q12" s="1">
        <v>116.5</v>
      </c>
      <c r="R12" s="1">
        <v>122.6</v>
      </c>
      <c r="S12" s="1">
        <v>113.1</v>
      </c>
      <c r="T12" s="1">
        <v>114.2</v>
      </c>
      <c r="U12" s="1">
        <v>111.9</v>
      </c>
      <c r="V12" s="1">
        <v>113.8</v>
      </c>
      <c r="W12" s="1">
        <v>111.1</v>
      </c>
      <c r="X12" s="1">
        <v>111.6</v>
      </c>
      <c r="Y12" s="1">
        <v>111.1</v>
      </c>
      <c r="Z12" s="1">
        <v>109.3</v>
      </c>
      <c r="AA12" s="1">
        <v>109.5</v>
      </c>
      <c r="AB12" s="1">
        <v>108.6</v>
      </c>
      <c r="AC12" s="1">
        <v>111.2</v>
      </c>
      <c r="AD12" s="1">
        <v>108.1</v>
      </c>
      <c r="AE12" s="1">
        <v>109.7</v>
      </c>
      <c r="AF12" s="11">
        <v>116.3</v>
      </c>
    </row>
    <row r="13" spans="1:32">
      <c r="A13" s="10" t="s">
        <v>34</v>
      </c>
      <c r="B13" s="2">
        <v>2013</v>
      </c>
      <c r="C13" s="2" t="s">
        <v>46</v>
      </c>
      <c r="D13" s="2">
        <f>_xlfn.XLOOKUP(Table5[[#This Row],[Month]],'EDA and Analysis2'!$Q$1:$Q$12,'EDA and Analysis2'!$R$1:$R$12,"NA",0)</f>
        <v>12</v>
      </c>
      <c r="E13" s="2" t="str">
        <f>Table5[[#This Row],[Year]]&amp;"-"&amp;Table5[[#This Row],[Month]]</f>
        <v>2013-December</v>
      </c>
      <c r="F13" s="2">
        <v>119.1</v>
      </c>
      <c r="G13" s="2">
        <v>116.7</v>
      </c>
      <c r="H13" s="2">
        <v>123.5</v>
      </c>
      <c r="I13" s="2">
        <v>113.4</v>
      </c>
      <c r="J13" s="2">
        <v>107.3</v>
      </c>
      <c r="K13" s="2">
        <v>113.3</v>
      </c>
      <c r="L13" s="2">
        <v>145.4</v>
      </c>
      <c r="M13" s="2">
        <v>108.7</v>
      </c>
      <c r="N13" s="2">
        <v>101.5</v>
      </c>
      <c r="O13" s="2">
        <v>110.5</v>
      </c>
      <c r="P13" s="2">
        <v>112.1</v>
      </c>
      <c r="Q13" s="2">
        <v>117.4</v>
      </c>
      <c r="R13" s="2">
        <v>118.4</v>
      </c>
      <c r="S13" s="2">
        <v>114</v>
      </c>
      <c r="T13" s="2">
        <v>115.2</v>
      </c>
      <c r="U13" s="2">
        <v>112.7</v>
      </c>
      <c r="V13" s="2">
        <v>114.8</v>
      </c>
      <c r="W13" s="2">
        <v>110.7</v>
      </c>
      <c r="X13" s="2">
        <v>111.9</v>
      </c>
      <c r="Y13" s="2">
        <v>111.7</v>
      </c>
      <c r="Z13" s="2">
        <v>109.7</v>
      </c>
      <c r="AA13" s="2">
        <v>109.8</v>
      </c>
      <c r="AB13" s="2">
        <v>109</v>
      </c>
      <c r="AC13" s="2">
        <v>111.5</v>
      </c>
      <c r="AD13" s="2">
        <v>107.9</v>
      </c>
      <c r="AE13" s="2">
        <v>110</v>
      </c>
      <c r="AF13" s="12">
        <v>114.5</v>
      </c>
    </row>
    <row r="14" spans="1:32">
      <c r="A14" s="9" t="s">
        <v>34</v>
      </c>
      <c r="B14" s="1">
        <v>2014</v>
      </c>
      <c r="C14" s="1" t="s">
        <v>31</v>
      </c>
      <c r="D14" s="1">
        <f>_xlfn.XLOOKUP(Table5[[#This Row],[Month]],'EDA and Analysis2'!$Q$1:$Q$12,'EDA and Analysis2'!$R$1:$R$12,"NA",0)</f>
        <v>1</v>
      </c>
      <c r="E14" s="1" t="str">
        <f>Table5[[#This Row],[Year]]&amp;"-"&amp;Table5[[#This Row],[Month]]</f>
        <v>2014-January</v>
      </c>
      <c r="F14" s="1">
        <v>119.6</v>
      </c>
      <c r="G14" s="1">
        <v>118.8</v>
      </c>
      <c r="H14" s="1">
        <v>124.1</v>
      </c>
      <c r="I14" s="1">
        <v>114.1</v>
      </c>
      <c r="J14" s="1">
        <v>106.8</v>
      </c>
      <c r="K14" s="1">
        <v>113.9</v>
      </c>
      <c r="L14" s="1">
        <v>122.2</v>
      </c>
      <c r="M14" s="1">
        <v>108.9</v>
      </c>
      <c r="N14" s="1">
        <v>100.2</v>
      </c>
      <c r="O14" s="1">
        <v>111</v>
      </c>
      <c r="P14" s="1">
        <v>112.3</v>
      </c>
      <c r="Q14" s="1">
        <v>118.1</v>
      </c>
      <c r="R14" s="1">
        <v>115.8</v>
      </c>
      <c r="S14" s="1">
        <v>114.5</v>
      </c>
      <c r="T14" s="1">
        <v>115.8</v>
      </c>
      <c r="U14" s="1">
        <v>113.2</v>
      </c>
      <c r="V14" s="1">
        <v>115.4</v>
      </c>
      <c r="W14" s="1">
        <v>111.6</v>
      </c>
      <c r="X14" s="1">
        <v>112.2</v>
      </c>
      <c r="Y14" s="1">
        <v>112.3</v>
      </c>
      <c r="Z14" s="1">
        <v>110.3</v>
      </c>
      <c r="AA14" s="1">
        <v>110.7</v>
      </c>
      <c r="AB14" s="1">
        <v>109.7</v>
      </c>
      <c r="AC14" s="1">
        <v>111.6</v>
      </c>
      <c r="AD14" s="1">
        <v>108.2</v>
      </c>
      <c r="AE14" s="1">
        <v>110.6</v>
      </c>
      <c r="AF14" s="11">
        <v>113.6</v>
      </c>
    </row>
    <row r="15" spans="1:32">
      <c r="A15" s="10" t="s">
        <v>34</v>
      </c>
      <c r="B15" s="2">
        <v>2014</v>
      </c>
      <c r="C15" s="2" t="s">
        <v>35</v>
      </c>
      <c r="D15" s="2">
        <f>_xlfn.XLOOKUP(Table5[[#This Row],[Month]],'EDA and Analysis2'!$Q$1:$Q$12,'EDA and Analysis2'!$R$1:$R$12,"NA",0)</f>
        <v>2</v>
      </c>
      <c r="E15" s="2" t="str">
        <f>Table5[[#This Row],[Year]]&amp;"-"&amp;Table5[[#This Row],[Month]]</f>
        <v>2014-February</v>
      </c>
      <c r="F15" s="2">
        <v>120.2</v>
      </c>
      <c r="G15" s="2">
        <v>119.2</v>
      </c>
      <c r="H15" s="2">
        <v>122.5</v>
      </c>
      <c r="I15" s="2">
        <v>115.1</v>
      </c>
      <c r="J15" s="2">
        <v>106.6</v>
      </c>
      <c r="K15" s="2">
        <v>115.4</v>
      </c>
      <c r="L15" s="2">
        <v>114.5</v>
      </c>
      <c r="M15" s="2">
        <v>109.3</v>
      </c>
      <c r="N15" s="2">
        <v>99.2</v>
      </c>
      <c r="O15" s="2">
        <v>111.4</v>
      </c>
      <c r="P15" s="2">
        <v>112.6</v>
      </c>
      <c r="Q15" s="2">
        <v>118.8</v>
      </c>
      <c r="R15" s="2">
        <v>115.3</v>
      </c>
      <c r="S15" s="2">
        <v>114.7</v>
      </c>
      <c r="T15" s="2">
        <v>116.4</v>
      </c>
      <c r="U15" s="2">
        <v>113.3</v>
      </c>
      <c r="V15" s="2">
        <v>115.9</v>
      </c>
      <c r="W15" s="2">
        <v>112.5</v>
      </c>
      <c r="X15" s="2">
        <v>112.4</v>
      </c>
      <c r="Y15" s="2">
        <v>112.8</v>
      </c>
      <c r="Z15" s="2">
        <v>110.7</v>
      </c>
      <c r="AA15" s="2">
        <v>111.1</v>
      </c>
      <c r="AB15" s="2">
        <v>110.1</v>
      </c>
      <c r="AC15" s="2">
        <v>111.8</v>
      </c>
      <c r="AD15" s="2">
        <v>108.7</v>
      </c>
      <c r="AE15" s="2">
        <v>110.9</v>
      </c>
      <c r="AF15" s="12">
        <v>113.6</v>
      </c>
    </row>
    <row r="16" spans="1:32">
      <c r="A16" s="9" t="s">
        <v>34</v>
      </c>
      <c r="B16" s="1">
        <v>2014</v>
      </c>
      <c r="C16" s="1" t="s">
        <v>36</v>
      </c>
      <c r="D16" s="1">
        <f>_xlfn.XLOOKUP(Table5[[#This Row],[Month]],'EDA and Analysis2'!$Q$1:$Q$12,'EDA and Analysis2'!$R$1:$R$12,"NA",0)</f>
        <v>3</v>
      </c>
      <c r="E16" s="1" t="str">
        <f>Table5[[#This Row],[Year]]&amp;"-"&amp;Table5[[#This Row],[Month]]</f>
        <v>2014-March</v>
      </c>
      <c r="F16" s="1">
        <v>120.7</v>
      </c>
      <c r="G16" s="1">
        <v>119.3</v>
      </c>
      <c r="H16" s="1">
        <v>121</v>
      </c>
      <c r="I16" s="1">
        <v>116.1</v>
      </c>
      <c r="J16" s="1">
        <v>106.9</v>
      </c>
      <c r="K16" s="1">
        <v>118.7</v>
      </c>
      <c r="L16" s="1">
        <v>116.3</v>
      </c>
      <c r="M16" s="1">
        <v>109.8</v>
      </c>
      <c r="N16" s="1">
        <v>99.6</v>
      </c>
      <c r="O16" s="1">
        <v>111.8</v>
      </c>
      <c r="P16" s="1">
        <v>112.7</v>
      </c>
      <c r="Q16" s="1">
        <v>119.3</v>
      </c>
      <c r="R16" s="1">
        <v>116.1</v>
      </c>
      <c r="S16" s="1">
        <v>115.2</v>
      </c>
      <c r="T16" s="1">
        <v>116.8</v>
      </c>
      <c r="U16" s="1">
        <v>113.7</v>
      </c>
      <c r="V16" s="1">
        <v>116.4</v>
      </c>
      <c r="W16" s="1">
        <v>113.2</v>
      </c>
      <c r="X16" s="1">
        <v>112.5</v>
      </c>
      <c r="Y16" s="1">
        <v>113.2</v>
      </c>
      <c r="Z16" s="1">
        <v>111.2</v>
      </c>
      <c r="AA16" s="1">
        <v>111.4</v>
      </c>
      <c r="AB16" s="1">
        <v>110.6</v>
      </c>
      <c r="AC16" s="1">
        <v>112</v>
      </c>
      <c r="AD16" s="1">
        <v>109</v>
      </c>
      <c r="AE16" s="1">
        <v>111.3</v>
      </c>
      <c r="AF16" s="11">
        <v>114.2</v>
      </c>
    </row>
    <row r="17" spans="1:32">
      <c r="A17" s="10" t="s">
        <v>34</v>
      </c>
      <c r="B17" s="2">
        <v>2014</v>
      </c>
      <c r="C17" s="2" t="s">
        <v>37</v>
      </c>
      <c r="D17" s="2">
        <f>_xlfn.XLOOKUP(Table5[[#This Row],[Month]],'EDA and Analysis2'!$Q$1:$Q$12,'EDA and Analysis2'!$R$1:$R$12,"NA",0)</f>
        <v>4</v>
      </c>
      <c r="E17" s="2" t="str">
        <f>Table5[[#This Row],[Year]]&amp;"-"&amp;Table5[[#This Row],[Month]]</f>
        <v>2014-April</v>
      </c>
      <c r="F17" s="2">
        <v>120.9</v>
      </c>
      <c r="G17" s="2">
        <v>119.9</v>
      </c>
      <c r="H17" s="2">
        <v>116.2</v>
      </c>
      <c r="I17" s="2">
        <v>117</v>
      </c>
      <c r="J17" s="2">
        <v>107.3</v>
      </c>
      <c r="K17" s="2">
        <v>126.1</v>
      </c>
      <c r="L17" s="2">
        <v>120.7</v>
      </c>
      <c r="M17" s="2">
        <v>111</v>
      </c>
      <c r="N17" s="2">
        <v>101.8</v>
      </c>
      <c r="O17" s="2">
        <v>112.6</v>
      </c>
      <c r="P17" s="2">
        <v>113.2</v>
      </c>
      <c r="Q17" s="2">
        <v>119.8</v>
      </c>
      <c r="R17" s="2">
        <v>117.6</v>
      </c>
      <c r="S17" s="2">
        <v>116</v>
      </c>
      <c r="T17" s="2">
        <v>117.4</v>
      </c>
      <c r="U17" s="2">
        <v>114.6</v>
      </c>
      <c r="V17" s="2">
        <v>117</v>
      </c>
      <c r="W17" s="2">
        <v>113.9</v>
      </c>
      <c r="X17" s="2">
        <v>112.5</v>
      </c>
      <c r="Y17" s="2">
        <v>113.6</v>
      </c>
      <c r="Z17" s="2">
        <v>111.5</v>
      </c>
      <c r="AA17" s="2">
        <v>111.2</v>
      </c>
      <c r="AB17" s="2">
        <v>110.9</v>
      </c>
      <c r="AC17" s="2">
        <v>112.7</v>
      </c>
      <c r="AD17" s="2">
        <v>109</v>
      </c>
      <c r="AE17" s="2">
        <v>111.5</v>
      </c>
      <c r="AF17" s="12">
        <v>115.1</v>
      </c>
    </row>
    <row r="18" spans="1:32">
      <c r="A18" s="9" t="s">
        <v>34</v>
      </c>
      <c r="B18" s="1">
        <v>2014</v>
      </c>
      <c r="C18" s="1" t="s">
        <v>38</v>
      </c>
      <c r="D18" s="1">
        <f>_xlfn.XLOOKUP(Table5[[#This Row],[Month]],'EDA and Analysis2'!$Q$1:$Q$12,'EDA and Analysis2'!$R$1:$R$12,"NA",0)</f>
        <v>5</v>
      </c>
      <c r="E18" s="1" t="str">
        <f>Table5[[#This Row],[Year]]&amp;"-"&amp;Table5[[#This Row],[Month]]</f>
        <v>2014-May</v>
      </c>
      <c r="F18" s="1">
        <v>121.1</v>
      </c>
      <c r="G18" s="1">
        <v>121.6</v>
      </c>
      <c r="H18" s="1">
        <v>115.9</v>
      </c>
      <c r="I18" s="1">
        <v>118.4</v>
      </c>
      <c r="J18" s="1">
        <v>107.7</v>
      </c>
      <c r="K18" s="1">
        <v>127.7</v>
      </c>
      <c r="L18" s="1">
        <v>125</v>
      </c>
      <c r="M18" s="1">
        <v>111.9</v>
      </c>
      <c r="N18" s="1">
        <v>102.8</v>
      </c>
      <c r="O18" s="1">
        <v>113.4</v>
      </c>
      <c r="P18" s="1">
        <v>113.7</v>
      </c>
      <c r="Q18" s="1">
        <v>120.4</v>
      </c>
      <c r="R18" s="1">
        <v>118.9</v>
      </c>
      <c r="S18" s="1">
        <v>116.8</v>
      </c>
      <c r="T18" s="1">
        <v>118</v>
      </c>
      <c r="U18" s="1">
        <v>115.2</v>
      </c>
      <c r="V18" s="1">
        <v>117.6</v>
      </c>
      <c r="W18" s="1">
        <v>114.3</v>
      </c>
      <c r="X18" s="1">
        <v>112.5</v>
      </c>
      <c r="Y18" s="1">
        <v>114.1</v>
      </c>
      <c r="Z18" s="1">
        <v>111.8</v>
      </c>
      <c r="AA18" s="1">
        <v>111.3</v>
      </c>
      <c r="AB18" s="1">
        <v>111.2</v>
      </c>
      <c r="AC18" s="1">
        <v>113</v>
      </c>
      <c r="AD18" s="1">
        <v>109.1</v>
      </c>
      <c r="AE18" s="1">
        <v>111.8</v>
      </c>
      <c r="AF18" s="11">
        <v>115.8</v>
      </c>
    </row>
    <row r="19" spans="1:32">
      <c r="A19" s="10" t="s">
        <v>34</v>
      </c>
      <c r="B19" s="2">
        <v>2014</v>
      </c>
      <c r="C19" s="2" t="s">
        <v>39</v>
      </c>
      <c r="D19" s="2">
        <f>_xlfn.XLOOKUP(Table5[[#This Row],[Month]],'EDA and Analysis2'!$Q$1:$Q$12,'EDA and Analysis2'!$R$1:$R$12,"NA",0)</f>
        <v>6</v>
      </c>
      <c r="E19" s="2" t="str">
        <f>Table5[[#This Row],[Year]]&amp;"-"&amp;Table5[[#This Row],[Month]]</f>
        <v>2014-June</v>
      </c>
      <c r="F19" s="2">
        <v>121.5</v>
      </c>
      <c r="G19" s="2">
        <v>123.1</v>
      </c>
      <c r="H19" s="2">
        <v>115.8</v>
      </c>
      <c r="I19" s="2">
        <v>119.7</v>
      </c>
      <c r="J19" s="2">
        <v>107.8</v>
      </c>
      <c r="K19" s="2">
        <v>128.30000000000001</v>
      </c>
      <c r="L19" s="2">
        <v>132.1</v>
      </c>
      <c r="M19" s="2">
        <v>112.4</v>
      </c>
      <c r="N19" s="2">
        <v>102.9</v>
      </c>
      <c r="O19" s="2">
        <v>114.3</v>
      </c>
      <c r="P19" s="2">
        <v>114.2</v>
      </c>
      <c r="Q19" s="2">
        <v>121.2</v>
      </c>
      <c r="R19" s="2">
        <v>120.4</v>
      </c>
      <c r="S19" s="2">
        <v>117.8</v>
      </c>
      <c r="T19" s="2">
        <v>118.8</v>
      </c>
      <c r="U19" s="2">
        <v>115.6</v>
      </c>
      <c r="V19" s="2">
        <v>118.3</v>
      </c>
      <c r="W19" s="2">
        <v>113.9</v>
      </c>
      <c r="X19" s="2">
        <v>113.2</v>
      </c>
      <c r="Y19" s="2">
        <v>114.6</v>
      </c>
      <c r="Z19" s="2">
        <v>112.3</v>
      </c>
      <c r="AA19" s="2">
        <v>111.8</v>
      </c>
      <c r="AB19" s="2">
        <v>111.6</v>
      </c>
      <c r="AC19" s="2">
        <v>114.8</v>
      </c>
      <c r="AD19" s="2">
        <v>108.3</v>
      </c>
      <c r="AE19" s="2">
        <v>112.3</v>
      </c>
      <c r="AF19" s="12">
        <v>116.7</v>
      </c>
    </row>
    <row r="20" spans="1:32">
      <c r="A20" s="9" t="s">
        <v>34</v>
      </c>
      <c r="B20" s="1">
        <v>2014</v>
      </c>
      <c r="C20" s="1" t="s">
        <v>40</v>
      </c>
      <c r="D20" s="1">
        <f>_xlfn.XLOOKUP(Table5[[#This Row],[Month]],'EDA and Analysis2'!$Q$1:$Q$12,'EDA and Analysis2'!$R$1:$R$12,"NA",0)</f>
        <v>7</v>
      </c>
      <c r="E20" s="1" t="str">
        <f>Table5[[#This Row],[Year]]&amp;"-"&amp;Table5[[#This Row],[Month]]</f>
        <v>2014-July</v>
      </c>
      <c r="F20" s="1">
        <v>122.4</v>
      </c>
      <c r="G20" s="1">
        <v>123.9</v>
      </c>
      <c r="H20" s="1">
        <v>117.8</v>
      </c>
      <c r="I20" s="1">
        <v>121</v>
      </c>
      <c r="J20" s="1">
        <v>107.9</v>
      </c>
      <c r="K20" s="1">
        <v>131.19999999999999</v>
      </c>
      <c r="L20" s="1">
        <v>157.69999999999999</v>
      </c>
      <c r="M20" s="1">
        <v>113.2</v>
      </c>
      <c r="N20" s="1">
        <v>104.1</v>
      </c>
      <c r="O20" s="1">
        <v>115.5</v>
      </c>
      <c r="P20" s="1">
        <v>114.8</v>
      </c>
      <c r="Q20" s="1">
        <v>122.1</v>
      </c>
      <c r="R20" s="1">
        <v>124.7</v>
      </c>
      <c r="S20" s="1">
        <v>118.8</v>
      </c>
      <c r="T20" s="1">
        <v>119.6</v>
      </c>
      <c r="U20" s="1">
        <v>116.3</v>
      </c>
      <c r="V20" s="1">
        <v>119.1</v>
      </c>
      <c r="W20" s="1">
        <v>114.8</v>
      </c>
      <c r="X20" s="1">
        <v>113.9</v>
      </c>
      <c r="Y20" s="1">
        <v>115.2</v>
      </c>
      <c r="Z20" s="1">
        <v>112.7</v>
      </c>
      <c r="AA20" s="1">
        <v>113.1</v>
      </c>
      <c r="AB20" s="1">
        <v>112.1</v>
      </c>
      <c r="AC20" s="1">
        <v>116.8</v>
      </c>
      <c r="AD20" s="1">
        <v>109.2</v>
      </c>
      <c r="AE20" s="1">
        <v>113.3</v>
      </c>
      <c r="AF20" s="11">
        <v>119.2</v>
      </c>
    </row>
    <row r="21" spans="1:32">
      <c r="A21" s="10" t="s">
        <v>34</v>
      </c>
      <c r="B21" s="2">
        <v>2014</v>
      </c>
      <c r="C21" s="2" t="s">
        <v>41</v>
      </c>
      <c r="D21" s="2">
        <f>_xlfn.XLOOKUP(Table5[[#This Row],[Month]],'EDA and Analysis2'!$Q$1:$Q$12,'EDA and Analysis2'!$R$1:$R$12,"NA",0)</f>
        <v>8</v>
      </c>
      <c r="E21" s="2" t="str">
        <f>Table5[[#This Row],[Year]]&amp;"-"&amp;Table5[[#This Row],[Month]]</f>
        <v>2014-August</v>
      </c>
      <c r="F21" s="2">
        <v>122.7</v>
      </c>
      <c r="G21" s="2">
        <v>124.4</v>
      </c>
      <c r="H21" s="2">
        <v>117.3</v>
      </c>
      <c r="I21" s="2">
        <v>122</v>
      </c>
      <c r="J21" s="2">
        <v>108</v>
      </c>
      <c r="K21" s="2">
        <v>131.1</v>
      </c>
      <c r="L21" s="2">
        <v>168.2</v>
      </c>
      <c r="M21" s="2">
        <v>114.5</v>
      </c>
      <c r="N21" s="2">
        <v>104.3</v>
      </c>
      <c r="O21" s="2">
        <v>117.1</v>
      </c>
      <c r="P21" s="2">
        <v>115.2</v>
      </c>
      <c r="Q21" s="2">
        <v>123.1</v>
      </c>
      <c r="R21" s="2">
        <v>126.6</v>
      </c>
      <c r="S21" s="2">
        <v>119.9</v>
      </c>
      <c r="T21" s="2">
        <v>120</v>
      </c>
      <c r="U21" s="2">
        <v>116.8</v>
      </c>
      <c r="V21" s="2">
        <v>119.6</v>
      </c>
      <c r="W21" s="2">
        <v>115.5</v>
      </c>
      <c r="X21" s="2">
        <v>114</v>
      </c>
      <c r="Y21" s="2">
        <v>115.6</v>
      </c>
      <c r="Z21" s="2">
        <v>113.3</v>
      </c>
      <c r="AA21" s="2">
        <v>112.8</v>
      </c>
      <c r="AB21" s="2">
        <v>112.6</v>
      </c>
      <c r="AC21" s="2">
        <v>118</v>
      </c>
      <c r="AD21" s="2">
        <v>109.9</v>
      </c>
      <c r="AE21" s="2">
        <v>113.7</v>
      </c>
      <c r="AF21" s="12">
        <v>120.3</v>
      </c>
    </row>
    <row r="22" spans="1:32">
      <c r="A22" s="9" t="s">
        <v>34</v>
      </c>
      <c r="B22" s="1">
        <v>2014</v>
      </c>
      <c r="C22" s="1" t="s">
        <v>42</v>
      </c>
      <c r="D22" s="1">
        <f>_xlfn.XLOOKUP(Table5[[#This Row],[Month]],'EDA and Analysis2'!$Q$1:$Q$12,'EDA and Analysis2'!$R$1:$R$12,"NA",0)</f>
        <v>9</v>
      </c>
      <c r="E22" s="1" t="str">
        <f>Table5[[#This Row],[Year]]&amp;"-"&amp;Table5[[#This Row],[Month]]</f>
        <v>2014-September</v>
      </c>
      <c r="F22" s="1">
        <v>122.9</v>
      </c>
      <c r="G22" s="1">
        <v>123.5</v>
      </c>
      <c r="H22" s="1">
        <v>117.3</v>
      </c>
      <c r="I22" s="1">
        <v>122.7</v>
      </c>
      <c r="J22" s="1">
        <v>107.9</v>
      </c>
      <c r="K22" s="1">
        <v>127.3</v>
      </c>
      <c r="L22" s="1">
        <v>162.1</v>
      </c>
      <c r="M22" s="1">
        <v>115.6</v>
      </c>
      <c r="N22" s="1">
        <v>103.8</v>
      </c>
      <c r="O22" s="1">
        <v>117.6</v>
      </c>
      <c r="P22" s="1">
        <v>115.8</v>
      </c>
      <c r="Q22" s="1">
        <v>123.8</v>
      </c>
      <c r="R22" s="1">
        <v>125.8</v>
      </c>
      <c r="S22" s="1">
        <v>120.8</v>
      </c>
      <c r="T22" s="1">
        <v>120.7</v>
      </c>
      <c r="U22" s="1">
        <v>117.2</v>
      </c>
      <c r="V22" s="1">
        <v>120.1</v>
      </c>
      <c r="W22" s="1">
        <v>116.1</v>
      </c>
      <c r="X22" s="1">
        <v>114.3</v>
      </c>
      <c r="Y22" s="1">
        <v>116.1</v>
      </c>
      <c r="Z22" s="1">
        <v>113.7</v>
      </c>
      <c r="AA22" s="1">
        <v>112</v>
      </c>
      <c r="AB22" s="1">
        <v>113.1</v>
      </c>
      <c r="AC22" s="1">
        <v>118.6</v>
      </c>
      <c r="AD22" s="1">
        <v>109.5</v>
      </c>
      <c r="AE22" s="1">
        <v>113.7</v>
      </c>
      <c r="AF22" s="11">
        <v>120.1</v>
      </c>
    </row>
    <row r="23" spans="1:32">
      <c r="A23" s="10" t="s">
        <v>34</v>
      </c>
      <c r="B23" s="2">
        <v>2014</v>
      </c>
      <c r="C23" s="2" t="s">
        <v>43</v>
      </c>
      <c r="D23" s="2">
        <f>_xlfn.XLOOKUP(Table5[[#This Row],[Month]],'EDA and Analysis2'!$Q$1:$Q$12,'EDA and Analysis2'!$R$1:$R$12,"NA",0)</f>
        <v>10</v>
      </c>
      <c r="E23" s="2" t="str">
        <f>Table5[[#This Row],[Year]]&amp;"-"&amp;Table5[[#This Row],[Month]]</f>
        <v>2014-October</v>
      </c>
      <c r="F23" s="2">
        <v>123.2</v>
      </c>
      <c r="G23" s="2">
        <v>123.8</v>
      </c>
      <c r="H23" s="2">
        <v>118.1</v>
      </c>
      <c r="I23" s="2">
        <v>123.2</v>
      </c>
      <c r="J23" s="2">
        <v>107.9</v>
      </c>
      <c r="K23" s="2">
        <v>126.4</v>
      </c>
      <c r="L23" s="2">
        <v>156.80000000000001</v>
      </c>
      <c r="M23" s="2">
        <v>116.1</v>
      </c>
      <c r="N23" s="2">
        <v>103.1</v>
      </c>
      <c r="O23" s="2">
        <v>118.1</v>
      </c>
      <c r="P23" s="2">
        <v>116.1</v>
      </c>
      <c r="Q23" s="2">
        <v>124.5</v>
      </c>
      <c r="R23" s="2">
        <v>125.4</v>
      </c>
      <c r="S23" s="2">
        <v>121.1</v>
      </c>
      <c r="T23" s="2">
        <v>121.5</v>
      </c>
      <c r="U23" s="2">
        <v>118.1</v>
      </c>
      <c r="V23" s="2">
        <v>121</v>
      </c>
      <c r="W23" s="2">
        <v>116.7</v>
      </c>
      <c r="X23" s="2">
        <v>114.7</v>
      </c>
      <c r="Y23" s="2">
        <v>116.7</v>
      </c>
      <c r="Z23" s="2">
        <v>114.3</v>
      </c>
      <c r="AA23" s="2">
        <v>111.8</v>
      </c>
      <c r="AB23" s="2">
        <v>113.3</v>
      </c>
      <c r="AC23" s="2">
        <v>118.8</v>
      </c>
      <c r="AD23" s="2">
        <v>109.6</v>
      </c>
      <c r="AE23" s="2">
        <v>113.9</v>
      </c>
      <c r="AF23" s="12">
        <v>120.1</v>
      </c>
    </row>
    <row r="24" spans="1:32">
      <c r="A24" s="9" t="s">
        <v>34</v>
      </c>
      <c r="B24" s="1">
        <v>2014</v>
      </c>
      <c r="C24" s="1" t="s">
        <v>45</v>
      </c>
      <c r="D24" s="1">
        <f>_xlfn.XLOOKUP(Table5[[#This Row],[Month]],'EDA and Analysis2'!$Q$1:$Q$12,'EDA and Analysis2'!$R$1:$R$12,"NA",0)</f>
        <v>11</v>
      </c>
      <c r="E24" s="1" t="str">
        <f>Table5[[#This Row],[Year]]&amp;"-"&amp;Table5[[#This Row],[Month]]</f>
        <v>2014-November</v>
      </c>
      <c r="F24" s="1">
        <v>123.3</v>
      </c>
      <c r="G24" s="1">
        <v>123.7</v>
      </c>
      <c r="H24" s="1">
        <v>121</v>
      </c>
      <c r="I24" s="1">
        <v>124.2</v>
      </c>
      <c r="J24" s="1">
        <v>107.8</v>
      </c>
      <c r="K24" s="1">
        <v>125.7</v>
      </c>
      <c r="L24" s="1">
        <v>152.4</v>
      </c>
      <c r="M24" s="1">
        <v>117.2</v>
      </c>
      <c r="N24" s="1">
        <v>102.1</v>
      </c>
      <c r="O24" s="1">
        <v>118.7</v>
      </c>
      <c r="P24" s="1">
        <v>116.4</v>
      </c>
      <c r="Q24" s="1">
        <v>125.6</v>
      </c>
      <c r="R24" s="1">
        <v>125.1</v>
      </c>
      <c r="S24" s="1">
        <v>122.1</v>
      </c>
      <c r="T24" s="1">
        <v>122.1</v>
      </c>
      <c r="U24" s="1">
        <v>118.4</v>
      </c>
      <c r="V24" s="1">
        <v>121.6</v>
      </c>
      <c r="W24" s="1">
        <v>117.1</v>
      </c>
      <c r="X24" s="1">
        <v>115.5</v>
      </c>
      <c r="Y24" s="1">
        <v>117.3</v>
      </c>
      <c r="Z24" s="1">
        <v>114.8</v>
      </c>
      <c r="AA24" s="1">
        <v>110.8</v>
      </c>
      <c r="AB24" s="1">
        <v>113.7</v>
      </c>
      <c r="AC24" s="1">
        <v>119</v>
      </c>
      <c r="AD24" s="1">
        <v>109.1</v>
      </c>
      <c r="AE24" s="1">
        <v>113.8</v>
      </c>
      <c r="AF24" s="11">
        <v>120.1</v>
      </c>
    </row>
    <row r="25" spans="1:32">
      <c r="A25" s="10" t="s">
        <v>34</v>
      </c>
      <c r="B25" s="2">
        <v>2014</v>
      </c>
      <c r="C25" s="2" t="s">
        <v>46</v>
      </c>
      <c r="D25" s="2">
        <f>_xlfn.XLOOKUP(Table5[[#This Row],[Month]],'EDA and Analysis2'!$Q$1:$Q$12,'EDA and Analysis2'!$R$1:$R$12,"NA",0)</f>
        <v>12</v>
      </c>
      <c r="E25" s="2" t="str">
        <f>Table5[[#This Row],[Year]]&amp;"-"&amp;Table5[[#This Row],[Month]]</f>
        <v>2014-December</v>
      </c>
      <c r="F25" s="2">
        <v>122.9</v>
      </c>
      <c r="G25" s="2">
        <v>123.2</v>
      </c>
      <c r="H25" s="2">
        <v>123.5</v>
      </c>
      <c r="I25" s="2">
        <v>124.5</v>
      </c>
      <c r="J25" s="2">
        <v>107.6</v>
      </c>
      <c r="K25" s="2">
        <v>125.7</v>
      </c>
      <c r="L25" s="2">
        <v>140.5</v>
      </c>
      <c r="M25" s="2">
        <v>117.6</v>
      </c>
      <c r="N25" s="2">
        <v>100.6</v>
      </c>
      <c r="O25" s="2">
        <v>119.1</v>
      </c>
      <c r="P25" s="2">
        <v>116.8</v>
      </c>
      <c r="Q25" s="2">
        <v>126.1</v>
      </c>
      <c r="R25" s="2">
        <v>123.6</v>
      </c>
      <c r="S25" s="2">
        <v>123</v>
      </c>
      <c r="T25" s="2">
        <v>122.6</v>
      </c>
      <c r="U25" s="2">
        <v>118.6</v>
      </c>
      <c r="V25" s="2">
        <v>122</v>
      </c>
      <c r="W25" s="2">
        <v>116.5</v>
      </c>
      <c r="X25" s="2">
        <v>115.7</v>
      </c>
      <c r="Y25" s="2">
        <v>117.5</v>
      </c>
      <c r="Z25" s="2">
        <v>115.1</v>
      </c>
      <c r="AA25" s="2">
        <v>110.1</v>
      </c>
      <c r="AB25" s="2">
        <v>113.9</v>
      </c>
      <c r="AC25" s="2">
        <v>119.5</v>
      </c>
      <c r="AD25" s="2">
        <v>109.8</v>
      </c>
      <c r="AE25" s="2">
        <v>113.8</v>
      </c>
      <c r="AF25" s="12">
        <v>119.4</v>
      </c>
    </row>
    <row r="26" spans="1:32">
      <c r="A26" s="9" t="s">
        <v>34</v>
      </c>
      <c r="B26" s="1">
        <v>2015</v>
      </c>
      <c r="C26" s="1" t="s">
        <v>31</v>
      </c>
      <c r="D26" s="1">
        <f>_xlfn.XLOOKUP(Table5[[#This Row],[Month]],'EDA and Analysis2'!$Q$1:$Q$12,'EDA and Analysis2'!$R$1:$R$12,"NA",0)</f>
        <v>1</v>
      </c>
      <c r="E26" s="1" t="str">
        <f>Table5[[#This Row],[Year]]&amp;"-"&amp;Table5[[#This Row],[Month]]</f>
        <v>2015-January</v>
      </c>
      <c r="F26" s="1">
        <v>123.4</v>
      </c>
      <c r="G26" s="1">
        <v>123.9</v>
      </c>
      <c r="H26" s="1">
        <v>123.8</v>
      </c>
      <c r="I26" s="1">
        <v>125</v>
      </c>
      <c r="J26" s="1">
        <v>108.5</v>
      </c>
      <c r="K26" s="1">
        <v>126.2</v>
      </c>
      <c r="L26" s="1">
        <v>133</v>
      </c>
      <c r="M26" s="1">
        <v>119.1</v>
      </c>
      <c r="N26" s="1">
        <v>99</v>
      </c>
      <c r="O26" s="1">
        <v>120.3</v>
      </c>
      <c r="P26" s="1">
        <v>117.3</v>
      </c>
      <c r="Q26" s="1">
        <v>126.7</v>
      </c>
      <c r="R26" s="1">
        <v>123.1</v>
      </c>
      <c r="S26" s="1">
        <v>124</v>
      </c>
      <c r="T26" s="1">
        <v>123.1</v>
      </c>
      <c r="U26" s="1">
        <v>119.3</v>
      </c>
      <c r="V26" s="1">
        <v>122.5</v>
      </c>
      <c r="W26" s="1">
        <v>117.3</v>
      </c>
      <c r="X26" s="1">
        <v>116.5</v>
      </c>
      <c r="Y26" s="1">
        <v>118.1</v>
      </c>
      <c r="Z26" s="1">
        <v>115.5</v>
      </c>
      <c r="AA26" s="1">
        <v>109.4</v>
      </c>
      <c r="AB26" s="1">
        <v>114.3</v>
      </c>
      <c r="AC26" s="1">
        <v>119.7</v>
      </c>
      <c r="AD26" s="1">
        <v>110.7</v>
      </c>
      <c r="AE26" s="1">
        <v>114</v>
      </c>
      <c r="AF26" s="11">
        <v>119.5</v>
      </c>
    </row>
    <row r="27" spans="1:32">
      <c r="A27" s="10" t="s">
        <v>34</v>
      </c>
      <c r="B27" s="2">
        <v>2015</v>
      </c>
      <c r="C27" s="2" t="s">
        <v>35</v>
      </c>
      <c r="D27" s="2">
        <f>_xlfn.XLOOKUP(Table5[[#This Row],[Month]],'EDA and Analysis2'!$Q$1:$Q$12,'EDA and Analysis2'!$R$1:$R$12,"NA",0)</f>
        <v>2</v>
      </c>
      <c r="E27" s="2" t="str">
        <f>Table5[[#This Row],[Year]]&amp;"-"&amp;Table5[[#This Row],[Month]]</f>
        <v>2015-February</v>
      </c>
      <c r="F27" s="2">
        <v>123.7</v>
      </c>
      <c r="G27" s="2">
        <v>125.1</v>
      </c>
      <c r="H27" s="2">
        <v>121.1</v>
      </c>
      <c r="I27" s="2">
        <v>125.7</v>
      </c>
      <c r="J27" s="2">
        <v>109.1</v>
      </c>
      <c r="K27" s="2">
        <v>125.8</v>
      </c>
      <c r="L27" s="2">
        <v>129.4</v>
      </c>
      <c r="M27" s="2">
        <v>120.9</v>
      </c>
      <c r="N27" s="2">
        <v>98.3</v>
      </c>
      <c r="O27" s="2">
        <v>121.6</v>
      </c>
      <c r="P27" s="2">
        <v>118</v>
      </c>
      <c r="Q27" s="2">
        <v>127.6</v>
      </c>
      <c r="R27" s="2">
        <v>123.1</v>
      </c>
      <c r="S27" s="2">
        <v>125.2</v>
      </c>
      <c r="T27" s="2">
        <v>123.8</v>
      </c>
      <c r="U27" s="2">
        <v>120.1</v>
      </c>
      <c r="V27" s="2">
        <v>123.3</v>
      </c>
      <c r="W27" s="2">
        <v>118.1</v>
      </c>
      <c r="X27" s="2">
        <v>117.7</v>
      </c>
      <c r="Y27" s="2">
        <v>118.7</v>
      </c>
      <c r="Z27" s="2">
        <v>116.3</v>
      </c>
      <c r="AA27" s="2">
        <v>108.7</v>
      </c>
      <c r="AB27" s="2">
        <v>114.9</v>
      </c>
      <c r="AC27" s="2">
        <v>119.7</v>
      </c>
      <c r="AD27" s="2">
        <v>111.2</v>
      </c>
      <c r="AE27" s="2">
        <v>114.1</v>
      </c>
      <c r="AF27" s="12">
        <v>119.7</v>
      </c>
    </row>
    <row r="28" spans="1:32">
      <c r="A28" s="9" t="s">
        <v>34</v>
      </c>
      <c r="B28" s="1">
        <v>2015</v>
      </c>
      <c r="C28" s="1" t="s">
        <v>36</v>
      </c>
      <c r="D28" s="1">
        <f>_xlfn.XLOOKUP(Table5[[#This Row],[Month]],'EDA and Analysis2'!$Q$1:$Q$12,'EDA and Analysis2'!$R$1:$R$12,"NA",0)</f>
        <v>3</v>
      </c>
      <c r="E28" s="1" t="str">
        <f>Table5[[#This Row],[Year]]&amp;"-"&amp;Table5[[#This Row],[Month]]</f>
        <v>2015-March</v>
      </c>
      <c r="F28" s="1">
        <v>123.5</v>
      </c>
      <c r="G28" s="1">
        <v>125.4</v>
      </c>
      <c r="H28" s="1">
        <v>116.8</v>
      </c>
      <c r="I28" s="1">
        <v>126</v>
      </c>
      <c r="J28" s="1">
        <v>109.2</v>
      </c>
      <c r="K28" s="1">
        <v>127.6</v>
      </c>
      <c r="L28" s="1">
        <v>129.19999999999999</v>
      </c>
      <c r="M28" s="1">
        <v>122.4</v>
      </c>
      <c r="N28" s="1">
        <v>97</v>
      </c>
      <c r="O28" s="1">
        <v>122.1</v>
      </c>
      <c r="P28" s="1">
        <v>118.1</v>
      </c>
      <c r="Q28" s="1">
        <v>128.4</v>
      </c>
      <c r="R28" s="1">
        <v>123.4</v>
      </c>
      <c r="S28" s="1">
        <v>125.8</v>
      </c>
      <c r="T28" s="1">
        <v>124.3</v>
      </c>
      <c r="U28" s="1">
        <v>120.4</v>
      </c>
      <c r="V28" s="1">
        <v>123.7</v>
      </c>
      <c r="W28" s="1">
        <v>118.6</v>
      </c>
      <c r="X28" s="1">
        <v>118.3</v>
      </c>
      <c r="Y28" s="1">
        <v>119.2</v>
      </c>
      <c r="Z28" s="1">
        <v>116.7</v>
      </c>
      <c r="AA28" s="1">
        <v>109.9</v>
      </c>
      <c r="AB28" s="1">
        <v>115.4</v>
      </c>
      <c r="AC28" s="1">
        <v>120.1</v>
      </c>
      <c r="AD28" s="1">
        <v>111</v>
      </c>
      <c r="AE28" s="1">
        <v>114.7</v>
      </c>
      <c r="AF28" s="11">
        <v>120.2</v>
      </c>
    </row>
    <row r="29" spans="1:32">
      <c r="A29" s="10" t="s">
        <v>34</v>
      </c>
      <c r="B29" s="2">
        <v>2015</v>
      </c>
      <c r="C29" s="2" t="s">
        <v>37</v>
      </c>
      <c r="D29" s="2">
        <f>_xlfn.XLOOKUP(Table5[[#This Row],[Month]],'EDA and Analysis2'!$Q$1:$Q$12,'EDA and Analysis2'!$R$1:$R$12,"NA",0)</f>
        <v>4</v>
      </c>
      <c r="E29" s="2" t="str">
        <f>Table5[[#This Row],[Year]]&amp;"-"&amp;Table5[[#This Row],[Month]]</f>
        <v>2015-April</v>
      </c>
      <c r="F29" s="2">
        <v>123.5</v>
      </c>
      <c r="G29" s="2">
        <v>126.4</v>
      </c>
      <c r="H29" s="2">
        <v>114.4</v>
      </c>
      <c r="I29" s="2">
        <v>126.6</v>
      </c>
      <c r="J29" s="2">
        <v>109.2</v>
      </c>
      <c r="K29" s="2">
        <v>132.5</v>
      </c>
      <c r="L29" s="2">
        <v>128.6</v>
      </c>
      <c r="M29" s="2">
        <v>124.8</v>
      </c>
      <c r="N29" s="2">
        <v>95.7</v>
      </c>
      <c r="O29" s="2">
        <v>122.4</v>
      </c>
      <c r="P29" s="2">
        <v>118.5</v>
      </c>
      <c r="Q29" s="2">
        <v>129.1</v>
      </c>
      <c r="R29" s="2">
        <v>124</v>
      </c>
      <c r="S29" s="2">
        <v>126.9</v>
      </c>
      <c r="T29" s="2">
        <v>124.7</v>
      </c>
      <c r="U29" s="2">
        <v>120.8</v>
      </c>
      <c r="V29" s="2">
        <v>124.1</v>
      </c>
      <c r="W29" s="2">
        <v>119.2</v>
      </c>
      <c r="X29" s="2">
        <v>118.7</v>
      </c>
      <c r="Y29" s="2">
        <v>119.7</v>
      </c>
      <c r="Z29" s="2">
        <v>117.1</v>
      </c>
      <c r="AA29" s="2">
        <v>110.1</v>
      </c>
      <c r="AB29" s="2">
        <v>115.9</v>
      </c>
      <c r="AC29" s="2">
        <v>121</v>
      </c>
      <c r="AD29" s="2">
        <v>111.7</v>
      </c>
      <c r="AE29" s="2">
        <v>115.1</v>
      </c>
      <c r="AF29" s="12">
        <v>120.7</v>
      </c>
    </row>
    <row r="30" spans="1:32">
      <c r="A30" s="9" t="s">
        <v>34</v>
      </c>
      <c r="B30" s="1">
        <v>2015</v>
      </c>
      <c r="C30" s="1" t="s">
        <v>38</v>
      </c>
      <c r="D30" s="1">
        <f>_xlfn.XLOOKUP(Table5[[#This Row],[Month]],'EDA and Analysis2'!$Q$1:$Q$12,'EDA and Analysis2'!$R$1:$R$12,"NA",0)</f>
        <v>5</v>
      </c>
      <c r="E30" s="1" t="str">
        <f>Table5[[#This Row],[Year]]&amp;"-"&amp;Table5[[#This Row],[Month]]</f>
        <v>2015-May</v>
      </c>
      <c r="F30" s="1">
        <v>123.6</v>
      </c>
      <c r="G30" s="1">
        <v>128</v>
      </c>
      <c r="H30" s="1">
        <v>115</v>
      </c>
      <c r="I30" s="1">
        <v>127.3</v>
      </c>
      <c r="J30" s="1">
        <v>109.8</v>
      </c>
      <c r="K30" s="1">
        <v>132.6</v>
      </c>
      <c r="L30" s="1">
        <v>130.9</v>
      </c>
      <c r="M30" s="1">
        <v>130.5</v>
      </c>
      <c r="N30" s="1">
        <v>95.3</v>
      </c>
      <c r="O30" s="1">
        <v>123.4</v>
      </c>
      <c r="P30" s="1">
        <v>119.2</v>
      </c>
      <c r="Q30" s="1">
        <v>129.80000000000001</v>
      </c>
      <c r="R30" s="1">
        <v>125</v>
      </c>
      <c r="S30" s="1">
        <v>127.9</v>
      </c>
      <c r="T30" s="1">
        <v>125.4</v>
      </c>
      <c r="U30" s="1">
        <v>121.3</v>
      </c>
      <c r="V30" s="1">
        <v>124.7</v>
      </c>
      <c r="W30" s="1">
        <v>119.6</v>
      </c>
      <c r="X30" s="1">
        <v>119.2</v>
      </c>
      <c r="Y30" s="1">
        <v>120.2</v>
      </c>
      <c r="Z30" s="1">
        <v>117.7</v>
      </c>
      <c r="AA30" s="1">
        <v>112</v>
      </c>
      <c r="AB30" s="1">
        <v>116.3</v>
      </c>
      <c r="AC30" s="1">
        <v>121.4</v>
      </c>
      <c r="AD30" s="1">
        <v>112.3</v>
      </c>
      <c r="AE30" s="1">
        <v>116.1</v>
      </c>
      <c r="AF30" s="11">
        <v>121.6</v>
      </c>
    </row>
    <row r="31" spans="1:32">
      <c r="A31" s="10" t="s">
        <v>34</v>
      </c>
      <c r="B31" s="2">
        <v>2015</v>
      </c>
      <c r="C31" s="2" t="s">
        <v>39</v>
      </c>
      <c r="D31" s="2">
        <f>_xlfn.XLOOKUP(Table5[[#This Row],[Month]],'EDA and Analysis2'!$Q$1:$Q$12,'EDA and Analysis2'!$R$1:$R$12,"NA",0)</f>
        <v>6</v>
      </c>
      <c r="E31" s="2" t="str">
        <f>Table5[[#This Row],[Year]]&amp;"-"&amp;Table5[[#This Row],[Month]]</f>
        <v>2015-June</v>
      </c>
      <c r="F31" s="2">
        <v>123.9</v>
      </c>
      <c r="G31" s="2">
        <v>131.80000000000001</v>
      </c>
      <c r="H31" s="2">
        <v>121.6</v>
      </c>
      <c r="I31" s="2">
        <v>128.19999999999999</v>
      </c>
      <c r="J31" s="2">
        <v>111.1</v>
      </c>
      <c r="K31" s="2">
        <v>132.80000000000001</v>
      </c>
      <c r="L31" s="2">
        <v>139.1</v>
      </c>
      <c r="M31" s="2">
        <v>137.4</v>
      </c>
      <c r="N31" s="2">
        <v>94.1</v>
      </c>
      <c r="O31" s="2">
        <v>125.5</v>
      </c>
      <c r="P31" s="2">
        <v>119.8</v>
      </c>
      <c r="Q31" s="2">
        <v>130.9</v>
      </c>
      <c r="R31" s="2">
        <v>127.3</v>
      </c>
      <c r="S31" s="2">
        <v>129.19999999999999</v>
      </c>
      <c r="T31" s="2">
        <v>126.4</v>
      </c>
      <c r="U31" s="2">
        <v>122</v>
      </c>
      <c r="V31" s="2">
        <v>125.7</v>
      </c>
      <c r="W31" s="2">
        <v>119</v>
      </c>
      <c r="X31" s="2">
        <v>119.8</v>
      </c>
      <c r="Y31" s="2">
        <v>121.1</v>
      </c>
      <c r="Z31" s="2">
        <v>118.5</v>
      </c>
      <c r="AA31" s="2">
        <v>112.9</v>
      </c>
      <c r="AB31" s="2">
        <v>116.9</v>
      </c>
      <c r="AC31" s="2">
        <v>123.1</v>
      </c>
      <c r="AD31" s="2">
        <v>112.8</v>
      </c>
      <c r="AE31" s="2">
        <v>117</v>
      </c>
      <c r="AF31" s="12">
        <v>123</v>
      </c>
    </row>
    <row r="32" spans="1:32">
      <c r="A32" s="9" t="s">
        <v>34</v>
      </c>
      <c r="B32" s="1">
        <v>2015</v>
      </c>
      <c r="C32" s="1" t="s">
        <v>40</v>
      </c>
      <c r="D32" s="1">
        <f>_xlfn.XLOOKUP(Table5[[#This Row],[Month]],'EDA and Analysis2'!$Q$1:$Q$12,'EDA and Analysis2'!$R$1:$R$12,"NA",0)</f>
        <v>7</v>
      </c>
      <c r="E32" s="1" t="str">
        <f>Table5[[#This Row],[Year]]&amp;"-"&amp;Table5[[#This Row],[Month]]</f>
        <v>2015-July</v>
      </c>
      <c r="F32" s="1">
        <v>123.7</v>
      </c>
      <c r="G32" s="1">
        <v>132.5</v>
      </c>
      <c r="H32" s="1">
        <v>121</v>
      </c>
      <c r="I32" s="1">
        <v>128.30000000000001</v>
      </c>
      <c r="J32" s="1">
        <v>110.9</v>
      </c>
      <c r="K32" s="1">
        <v>133.1</v>
      </c>
      <c r="L32" s="1">
        <v>145.1</v>
      </c>
      <c r="M32" s="1">
        <v>139.1</v>
      </c>
      <c r="N32" s="1">
        <v>91.3</v>
      </c>
      <c r="O32" s="1">
        <v>126.1</v>
      </c>
      <c r="P32" s="1">
        <v>119.9</v>
      </c>
      <c r="Q32" s="1">
        <v>131.4</v>
      </c>
      <c r="R32" s="1">
        <v>128.19999999999999</v>
      </c>
      <c r="S32" s="1">
        <v>130.4</v>
      </c>
      <c r="T32" s="1">
        <v>126.7</v>
      </c>
      <c r="U32" s="1">
        <v>122.3</v>
      </c>
      <c r="V32" s="1">
        <v>126.1</v>
      </c>
      <c r="W32" s="1">
        <v>119.9</v>
      </c>
      <c r="X32" s="1">
        <v>120.1</v>
      </c>
      <c r="Y32" s="1">
        <v>121.3</v>
      </c>
      <c r="Z32" s="1">
        <v>119</v>
      </c>
      <c r="AA32" s="1">
        <v>112.7</v>
      </c>
      <c r="AB32" s="1">
        <v>117.2</v>
      </c>
      <c r="AC32" s="1">
        <v>124.4</v>
      </c>
      <c r="AD32" s="1">
        <v>112.3</v>
      </c>
      <c r="AE32" s="1">
        <v>117.2</v>
      </c>
      <c r="AF32" s="11">
        <v>123.6</v>
      </c>
    </row>
    <row r="33" spans="1:32">
      <c r="A33" s="10" t="s">
        <v>34</v>
      </c>
      <c r="B33" s="2">
        <v>2015</v>
      </c>
      <c r="C33" s="2" t="s">
        <v>41</v>
      </c>
      <c r="D33" s="2">
        <f>_xlfn.XLOOKUP(Table5[[#This Row],[Month]],'EDA and Analysis2'!$Q$1:$Q$12,'EDA and Analysis2'!$R$1:$R$12,"NA",0)</f>
        <v>8</v>
      </c>
      <c r="E33" s="2" t="str">
        <f>Table5[[#This Row],[Year]]&amp;"-"&amp;Table5[[#This Row],[Month]]</f>
        <v>2015-August</v>
      </c>
      <c r="F33" s="2">
        <v>124.2</v>
      </c>
      <c r="G33" s="2">
        <v>131.4</v>
      </c>
      <c r="H33" s="2">
        <v>120.1</v>
      </c>
      <c r="I33" s="2">
        <v>128.5</v>
      </c>
      <c r="J33" s="2">
        <v>111.4</v>
      </c>
      <c r="K33" s="2">
        <v>132.30000000000001</v>
      </c>
      <c r="L33" s="2">
        <v>157.6</v>
      </c>
      <c r="M33" s="2">
        <v>144</v>
      </c>
      <c r="N33" s="2">
        <v>90.5</v>
      </c>
      <c r="O33" s="2">
        <v>126.8</v>
      </c>
      <c r="P33" s="2">
        <v>120.4</v>
      </c>
      <c r="Q33" s="2">
        <v>132.1</v>
      </c>
      <c r="R33" s="2">
        <v>130.30000000000001</v>
      </c>
      <c r="S33" s="2">
        <v>131.19999999999999</v>
      </c>
      <c r="T33" s="2">
        <v>127.2</v>
      </c>
      <c r="U33" s="2">
        <v>122.9</v>
      </c>
      <c r="V33" s="2">
        <v>126.6</v>
      </c>
      <c r="W33" s="2">
        <v>120.9</v>
      </c>
      <c r="X33" s="2">
        <v>120.6</v>
      </c>
      <c r="Y33" s="2">
        <v>122</v>
      </c>
      <c r="Z33" s="2">
        <v>119.4</v>
      </c>
      <c r="AA33" s="2">
        <v>111.7</v>
      </c>
      <c r="AB33" s="2">
        <v>117.8</v>
      </c>
      <c r="AC33" s="2">
        <v>125.1</v>
      </c>
      <c r="AD33" s="2">
        <v>112.3</v>
      </c>
      <c r="AE33" s="2">
        <v>117.2</v>
      </c>
      <c r="AF33" s="12">
        <v>124.8</v>
      </c>
    </row>
    <row r="34" spans="1:32">
      <c r="A34" s="9" t="s">
        <v>34</v>
      </c>
      <c r="B34" s="1">
        <v>2015</v>
      </c>
      <c r="C34" s="1" t="s">
        <v>42</v>
      </c>
      <c r="D34" s="1">
        <f>_xlfn.XLOOKUP(Table5[[#This Row],[Month]],'EDA and Analysis2'!$Q$1:$Q$12,'EDA and Analysis2'!$R$1:$R$12,"NA",0)</f>
        <v>9</v>
      </c>
      <c r="E34" s="1" t="str">
        <f>Table5[[#This Row],[Year]]&amp;"-"&amp;Table5[[#This Row],[Month]]</f>
        <v>2015-September</v>
      </c>
      <c r="F34" s="1">
        <v>124.6</v>
      </c>
      <c r="G34" s="1">
        <v>130.4</v>
      </c>
      <c r="H34" s="1">
        <v>118.7</v>
      </c>
      <c r="I34" s="1">
        <v>128.9</v>
      </c>
      <c r="J34" s="1">
        <v>111.9</v>
      </c>
      <c r="K34" s="1">
        <v>128.4</v>
      </c>
      <c r="L34" s="1">
        <v>162.19999999999999</v>
      </c>
      <c r="M34" s="1">
        <v>150</v>
      </c>
      <c r="N34" s="1">
        <v>90.4</v>
      </c>
      <c r="O34" s="1">
        <v>128.4</v>
      </c>
      <c r="P34" s="1">
        <v>120.7</v>
      </c>
      <c r="Q34" s="1">
        <v>132.5</v>
      </c>
      <c r="R34" s="1">
        <v>131.19999999999999</v>
      </c>
      <c r="S34" s="1">
        <v>132</v>
      </c>
      <c r="T34" s="1">
        <v>127.9</v>
      </c>
      <c r="U34" s="1">
        <v>123.4</v>
      </c>
      <c r="V34" s="1">
        <v>127.2</v>
      </c>
      <c r="W34" s="1">
        <v>121.6</v>
      </c>
      <c r="X34" s="1">
        <v>120.4</v>
      </c>
      <c r="Y34" s="1">
        <v>122.6</v>
      </c>
      <c r="Z34" s="1">
        <v>119.8</v>
      </c>
      <c r="AA34" s="1">
        <v>111.3</v>
      </c>
      <c r="AB34" s="1">
        <v>118.3</v>
      </c>
      <c r="AC34" s="1">
        <v>125.7</v>
      </c>
      <c r="AD34" s="1">
        <v>113.4</v>
      </c>
      <c r="AE34" s="1">
        <v>117.5</v>
      </c>
      <c r="AF34" s="11">
        <v>125.4</v>
      </c>
    </row>
    <row r="35" spans="1:32">
      <c r="A35" s="10" t="s">
        <v>34</v>
      </c>
      <c r="B35" s="2">
        <v>2015</v>
      </c>
      <c r="C35" s="2" t="s">
        <v>43</v>
      </c>
      <c r="D35" s="2">
        <f>_xlfn.XLOOKUP(Table5[[#This Row],[Month]],'EDA and Analysis2'!$Q$1:$Q$12,'EDA and Analysis2'!$R$1:$R$12,"NA",0)</f>
        <v>10</v>
      </c>
      <c r="E35" s="2" t="str">
        <f>Table5[[#This Row],[Year]]&amp;"-"&amp;Table5[[#This Row],[Month]]</f>
        <v>2015-October</v>
      </c>
      <c r="F35" s="2">
        <v>125</v>
      </c>
      <c r="G35" s="2">
        <v>129.80000000000001</v>
      </c>
      <c r="H35" s="2">
        <v>118.9</v>
      </c>
      <c r="I35" s="2">
        <v>129.1</v>
      </c>
      <c r="J35" s="2">
        <v>113.3</v>
      </c>
      <c r="K35" s="2">
        <v>129</v>
      </c>
      <c r="L35" s="2">
        <v>160.4</v>
      </c>
      <c r="M35" s="2">
        <v>165.3</v>
      </c>
      <c r="N35" s="2">
        <v>92.3</v>
      </c>
      <c r="O35" s="2">
        <v>129.69999999999999</v>
      </c>
      <c r="P35" s="2">
        <v>121.1</v>
      </c>
      <c r="Q35" s="2">
        <v>133</v>
      </c>
      <c r="R35" s="2">
        <v>132.1</v>
      </c>
      <c r="S35" s="2">
        <v>132.5</v>
      </c>
      <c r="T35" s="2">
        <v>128.5</v>
      </c>
      <c r="U35" s="2">
        <v>123.8</v>
      </c>
      <c r="V35" s="2">
        <v>127.8</v>
      </c>
      <c r="W35" s="2">
        <v>122.4</v>
      </c>
      <c r="X35" s="2">
        <v>120.8</v>
      </c>
      <c r="Y35" s="2">
        <v>123</v>
      </c>
      <c r="Z35" s="2">
        <v>120.4</v>
      </c>
      <c r="AA35" s="2">
        <v>111.4</v>
      </c>
      <c r="AB35" s="2">
        <v>118.7</v>
      </c>
      <c r="AC35" s="2">
        <v>125.9</v>
      </c>
      <c r="AD35" s="2">
        <v>113.9</v>
      </c>
      <c r="AE35" s="2">
        <v>117.9</v>
      </c>
      <c r="AF35" s="12">
        <v>126.1</v>
      </c>
    </row>
    <row r="36" spans="1:32">
      <c r="A36" s="9" t="s">
        <v>34</v>
      </c>
      <c r="B36" s="1">
        <v>2015</v>
      </c>
      <c r="C36" s="1" t="s">
        <v>45</v>
      </c>
      <c r="D36" s="1">
        <f>_xlfn.XLOOKUP(Table5[[#This Row],[Month]],'EDA and Analysis2'!$Q$1:$Q$12,'EDA and Analysis2'!$R$1:$R$12,"NA",0)</f>
        <v>11</v>
      </c>
      <c r="E36" s="1" t="str">
        <f>Table5[[#This Row],[Year]]&amp;"-"&amp;Table5[[#This Row],[Month]]</f>
        <v>2015-November</v>
      </c>
      <c r="F36" s="1">
        <v>125.4</v>
      </c>
      <c r="G36" s="1">
        <v>130.30000000000001</v>
      </c>
      <c r="H36" s="1">
        <v>121.6</v>
      </c>
      <c r="I36" s="1">
        <v>129.19999999999999</v>
      </c>
      <c r="J36" s="1">
        <v>114.9</v>
      </c>
      <c r="K36" s="1">
        <v>128.19999999999999</v>
      </c>
      <c r="L36" s="1">
        <v>158.4</v>
      </c>
      <c r="M36" s="1">
        <v>171.2</v>
      </c>
      <c r="N36" s="1">
        <v>93.3</v>
      </c>
      <c r="O36" s="1">
        <v>131.19999999999999</v>
      </c>
      <c r="P36" s="1">
        <v>121.7</v>
      </c>
      <c r="Q36" s="1">
        <v>134</v>
      </c>
      <c r="R36" s="1">
        <v>132.69999999999999</v>
      </c>
      <c r="S36" s="1">
        <v>133.6</v>
      </c>
      <c r="T36" s="1">
        <v>129.30000000000001</v>
      </c>
      <c r="U36" s="1">
        <v>124.5</v>
      </c>
      <c r="V36" s="1">
        <v>128.6</v>
      </c>
      <c r="W36" s="1">
        <v>122.9</v>
      </c>
      <c r="X36" s="1">
        <v>121.6</v>
      </c>
      <c r="Y36" s="1">
        <v>123.4</v>
      </c>
      <c r="Z36" s="1">
        <v>120.9</v>
      </c>
      <c r="AA36" s="1">
        <v>111.5</v>
      </c>
      <c r="AB36" s="1">
        <v>119.2</v>
      </c>
      <c r="AC36" s="1">
        <v>126.3</v>
      </c>
      <c r="AD36" s="1">
        <v>113.8</v>
      </c>
      <c r="AE36" s="1">
        <v>118.1</v>
      </c>
      <c r="AF36" s="11">
        <v>126.6</v>
      </c>
    </row>
    <row r="37" spans="1:32">
      <c r="A37" s="10" t="s">
        <v>34</v>
      </c>
      <c r="B37" s="2">
        <v>2015</v>
      </c>
      <c r="C37" s="2" t="s">
        <v>46</v>
      </c>
      <c r="D37" s="2">
        <f>_xlfn.XLOOKUP(Table5[[#This Row],[Month]],'EDA and Analysis2'!$Q$1:$Q$12,'EDA and Analysis2'!$R$1:$R$12,"NA",0)</f>
        <v>12</v>
      </c>
      <c r="E37" s="2" t="str">
        <f>Table5[[#This Row],[Year]]&amp;"-"&amp;Table5[[#This Row],[Month]]</f>
        <v>2015-December</v>
      </c>
      <c r="F37" s="2">
        <v>125.7</v>
      </c>
      <c r="G37" s="2">
        <v>131.4</v>
      </c>
      <c r="H37" s="2">
        <v>124.8</v>
      </c>
      <c r="I37" s="2">
        <v>129.4</v>
      </c>
      <c r="J37" s="2">
        <v>115.3</v>
      </c>
      <c r="K37" s="2">
        <v>126.6</v>
      </c>
      <c r="L37" s="2">
        <v>146.69999999999999</v>
      </c>
      <c r="M37" s="2">
        <v>171.5</v>
      </c>
      <c r="N37" s="2">
        <v>94.5</v>
      </c>
      <c r="O37" s="2">
        <v>132.1</v>
      </c>
      <c r="P37" s="2">
        <v>122</v>
      </c>
      <c r="Q37" s="2">
        <v>134.69999999999999</v>
      </c>
      <c r="R37" s="2">
        <v>131.4</v>
      </c>
      <c r="S37" s="2">
        <v>134.5</v>
      </c>
      <c r="T37" s="2">
        <v>129.69999999999999</v>
      </c>
      <c r="U37" s="2">
        <v>124.8</v>
      </c>
      <c r="V37" s="2">
        <v>129</v>
      </c>
      <c r="W37" s="2">
        <v>122.4</v>
      </c>
      <c r="X37" s="2">
        <v>122</v>
      </c>
      <c r="Y37" s="2">
        <v>123.6</v>
      </c>
      <c r="Z37" s="2">
        <v>121.4</v>
      </c>
      <c r="AA37" s="2">
        <v>111.5</v>
      </c>
      <c r="AB37" s="2">
        <v>119.6</v>
      </c>
      <c r="AC37" s="2">
        <v>126.2</v>
      </c>
      <c r="AD37" s="2">
        <v>113.7</v>
      </c>
      <c r="AE37" s="2">
        <v>118.3</v>
      </c>
      <c r="AF37" s="12">
        <v>126.1</v>
      </c>
    </row>
    <row r="38" spans="1:32">
      <c r="A38" s="9" t="s">
        <v>34</v>
      </c>
      <c r="B38" s="1">
        <v>2016</v>
      </c>
      <c r="C38" s="1" t="s">
        <v>31</v>
      </c>
      <c r="D38" s="1">
        <f>_xlfn.XLOOKUP(Table5[[#This Row],[Month]],'EDA and Analysis2'!$Q$1:$Q$12,'EDA and Analysis2'!$R$1:$R$12,"NA",0)</f>
        <v>1</v>
      </c>
      <c r="E38" s="1" t="str">
        <f>Table5[[#This Row],[Year]]&amp;"-"&amp;Table5[[#This Row],[Month]]</f>
        <v>2016-January</v>
      </c>
      <c r="F38" s="1">
        <v>126.1</v>
      </c>
      <c r="G38" s="1">
        <v>134.1</v>
      </c>
      <c r="H38" s="1">
        <v>128.6</v>
      </c>
      <c r="I38" s="1">
        <v>129.9</v>
      </c>
      <c r="J38" s="1">
        <v>115.5</v>
      </c>
      <c r="K38" s="1">
        <v>125.7</v>
      </c>
      <c r="L38" s="1">
        <v>141.5</v>
      </c>
      <c r="M38" s="1">
        <v>170.7</v>
      </c>
      <c r="N38" s="1">
        <v>97.4</v>
      </c>
      <c r="O38" s="1">
        <v>132.9</v>
      </c>
      <c r="P38" s="1">
        <v>122.7</v>
      </c>
      <c r="Q38" s="1">
        <v>135.30000000000001</v>
      </c>
      <c r="R38" s="1">
        <v>131.30000000000001</v>
      </c>
      <c r="S38" s="1">
        <v>135.19999999999999</v>
      </c>
      <c r="T38" s="1">
        <v>130.30000000000001</v>
      </c>
      <c r="U38" s="1">
        <v>125.1</v>
      </c>
      <c r="V38" s="1">
        <v>129.5</v>
      </c>
      <c r="W38" s="1">
        <v>123.4</v>
      </c>
      <c r="X38" s="1">
        <v>122.7</v>
      </c>
      <c r="Y38" s="1">
        <v>124.2</v>
      </c>
      <c r="Z38" s="1">
        <v>122</v>
      </c>
      <c r="AA38" s="1">
        <v>111.1</v>
      </c>
      <c r="AB38" s="1">
        <v>119.8</v>
      </c>
      <c r="AC38" s="1">
        <v>126.3</v>
      </c>
      <c r="AD38" s="1">
        <v>114.5</v>
      </c>
      <c r="AE38" s="1">
        <v>118.5</v>
      </c>
      <c r="AF38" s="11">
        <v>126.3</v>
      </c>
    </row>
    <row r="39" spans="1:32">
      <c r="A39" s="10" t="s">
        <v>34</v>
      </c>
      <c r="B39" s="2">
        <v>2016</v>
      </c>
      <c r="C39" s="2" t="s">
        <v>35</v>
      </c>
      <c r="D39" s="2">
        <f>_xlfn.XLOOKUP(Table5[[#This Row],[Month]],'EDA and Analysis2'!$Q$1:$Q$12,'EDA and Analysis2'!$R$1:$R$12,"NA",0)</f>
        <v>2</v>
      </c>
      <c r="E39" s="2" t="str">
        <f>Table5[[#This Row],[Year]]&amp;"-"&amp;Table5[[#This Row],[Month]]</f>
        <v>2016-February</v>
      </c>
      <c r="F39" s="2">
        <v>126.4</v>
      </c>
      <c r="G39" s="2">
        <v>134.19999999999999</v>
      </c>
      <c r="H39" s="2">
        <v>128.69999999999999</v>
      </c>
      <c r="I39" s="2">
        <v>130.30000000000001</v>
      </c>
      <c r="J39" s="2">
        <v>114.8</v>
      </c>
      <c r="K39" s="2">
        <v>124.9</v>
      </c>
      <c r="L39" s="2">
        <v>130.30000000000001</v>
      </c>
      <c r="M39" s="2">
        <v>167.4</v>
      </c>
      <c r="N39" s="2">
        <v>98.8</v>
      </c>
      <c r="O39" s="2">
        <v>133.6</v>
      </c>
      <c r="P39" s="2">
        <v>123</v>
      </c>
      <c r="Q39" s="2">
        <v>135.80000000000001</v>
      </c>
      <c r="R39" s="2">
        <v>129.9</v>
      </c>
      <c r="S39" s="2">
        <v>135.9</v>
      </c>
      <c r="T39" s="2">
        <v>130.9</v>
      </c>
      <c r="U39" s="2">
        <v>125.8</v>
      </c>
      <c r="V39" s="2">
        <v>130.19999999999999</v>
      </c>
      <c r="W39" s="2">
        <v>124.4</v>
      </c>
      <c r="X39" s="2">
        <v>123.1</v>
      </c>
      <c r="Y39" s="2">
        <v>124.6</v>
      </c>
      <c r="Z39" s="2">
        <v>122.5</v>
      </c>
      <c r="AA39" s="2">
        <v>111.4</v>
      </c>
      <c r="AB39" s="2">
        <v>120.3</v>
      </c>
      <c r="AC39" s="2">
        <v>126.6</v>
      </c>
      <c r="AD39" s="2">
        <v>116.6</v>
      </c>
      <c r="AE39" s="2">
        <v>119.1</v>
      </c>
      <c r="AF39" s="12">
        <v>126</v>
      </c>
    </row>
    <row r="40" spans="1:32">
      <c r="A40" s="9" t="s">
        <v>34</v>
      </c>
      <c r="B40" s="1">
        <v>2016</v>
      </c>
      <c r="C40" s="1" t="s">
        <v>36</v>
      </c>
      <c r="D40" s="1">
        <f>_xlfn.XLOOKUP(Table5[[#This Row],[Month]],'EDA and Analysis2'!$Q$1:$Q$12,'EDA and Analysis2'!$R$1:$R$12,"NA",0)</f>
        <v>3</v>
      </c>
      <c r="E40" s="1" t="str">
        <f>Table5[[#This Row],[Year]]&amp;"-"&amp;Table5[[#This Row],[Month]]</f>
        <v>2016-March</v>
      </c>
      <c r="F40" s="1">
        <v>126.5</v>
      </c>
      <c r="G40" s="1">
        <v>135.1</v>
      </c>
      <c r="H40" s="1">
        <v>124.6</v>
      </c>
      <c r="I40" s="1">
        <v>130.19999999999999</v>
      </c>
      <c r="J40" s="1">
        <v>114.5</v>
      </c>
      <c r="K40" s="1">
        <v>126.2</v>
      </c>
      <c r="L40" s="1">
        <v>129.80000000000001</v>
      </c>
      <c r="M40" s="1">
        <v>164.3</v>
      </c>
      <c r="N40" s="1">
        <v>100.9</v>
      </c>
      <c r="O40" s="1">
        <v>133.9</v>
      </c>
      <c r="P40" s="1">
        <v>123.1</v>
      </c>
      <c r="Q40" s="1">
        <v>136.30000000000001</v>
      </c>
      <c r="R40" s="1">
        <v>129.80000000000001</v>
      </c>
      <c r="S40" s="1">
        <v>136.5</v>
      </c>
      <c r="T40" s="1">
        <v>131.30000000000001</v>
      </c>
      <c r="U40" s="1">
        <v>126.1</v>
      </c>
      <c r="V40" s="1">
        <v>130.5</v>
      </c>
      <c r="W40" s="1">
        <v>124.9</v>
      </c>
      <c r="X40" s="1">
        <v>122.4</v>
      </c>
      <c r="Y40" s="1">
        <v>125.1</v>
      </c>
      <c r="Z40" s="1">
        <v>122.9</v>
      </c>
      <c r="AA40" s="1">
        <v>110.9</v>
      </c>
      <c r="AB40" s="1">
        <v>120.6</v>
      </c>
      <c r="AC40" s="1">
        <v>126.9</v>
      </c>
      <c r="AD40" s="1">
        <v>117.3</v>
      </c>
      <c r="AE40" s="1">
        <v>119.3</v>
      </c>
      <c r="AF40" s="11">
        <v>126</v>
      </c>
    </row>
    <row r="41" spans="1:32">
      <c r="A41" s="10" t="s">
        <v>34</v>
      </c>
      <c r="B41" s="2">
        <v>2016</v>
      </c>
      <c r="C41" s="2" t="s">
        <v>37</v>
      </c>
      <c r="D41" s="2">
        <f>_xlfn.XLOOKUP(Table5[[#This Row],[Month]],'EDA and Analysis2'!$Q$1:$Q$12,'EDA and Analysis2'!$R$1:$R$12,"NA",0)</f>
        <v>4</v>
      </c>
      <c r="E41" s="2" t="str">
        <f>Table5[[#This Row],[Year]]&amp;"-"&amp;Table5[[#This Row],[Month]]</f>
        <v>2016-April</v>
      </c>
      <c r="F41" s="2">
        <v>126.6</v>
      </c>
      <c r="G41" s="2">
        <v>136.80000000000001</v>
      </c>
      <c r="H41" s="2">
        <v>122</v>
      </c>
      <c r="I41" s="2">
        <v>130.9</v>
      </c>
      <c r="J41" s="2">
        <v>114.8</v>
      </c>
      <c r="K41" s="2">
        <v>134.80000000000001</v>
      </c>
      <c r="L41" s="2">
        <v>135</v>
      </c>
      <c r="M41" s="2">
        <v>167.5</v>
      </c>
      <c r="N41" s="2">
        <v>106.4</v>
      </c>
      <c r="O41" s="2">
        <v>134.4</v>
      </c>
      <c r="P41" s="2">
        <v>123.6</v>
      </c>
      <c r="Q41" s="2">
        <v>136.69999999999999</v>
      </c>
      <c r="R41" s="2">
        <v>131.80000000000001</v>
      </c>
      <c r="S41" s="2">
        <v>137.1</v>
      </c>
      <c r="T41" s="2">
        <v>131.80000000000001</v>
      </c>
      <c r="U41" s="2">
        <v>126.4</v>
      </c>
      <c r="V41" s="2">
        <v>131</v>
      </c>
      <c r="W41" s="2">
        <v>125.6</v>
      </c>
      <c r="X41" s="2">
        <v>122.3</v>
      </c>
      <c r="Y41" s="2">
        <v>125.5</v>
      </c>
      <c r="Z41" s="2">
        <v>123.2</v>
      </c>
      <c r="AA41" s="2">
        <v>112.1</v>
      </c>
      <c r="AB41" s="2">
        <v>121.1</v>
      </c>
      <c r="AC41" s="2">
        <v>127.7</v>
      </c>
      <c r="AD41" s="2">
        <v>118.1</v>
      </c>
      <c r="AE41" s="2">
        <v>120</v>
      </c>
      <c r="AF41" s="12">
        <v>127.3</v>
      </c>
    </row>
    <row r="42" spans="1:32">
      <c r="A42" s="9" t="s">
        <v>34</v>
      </c>
      <c r="B42" s="1">
        <v>2016</v>
      </c>
      <c r="C42" s="1" t="s">
        <v>38</v>
      </c>
      <c r="D42" s="1">
        <f>_xlfn.XLOOKUP(Table5[[#This Row],[Month]],'EDA and Analysis2'!$Q$1:$Q$12,'EDA and Analysis2'!$R$1:$R$12,"NA",0)</f>
        <v>5</v>
      </c>
      <c r="E42" s="1" t="str">
        <f>Table5[[#This Row],[Year]]&amp;"-"&amp;Table5[[#This Row],[Month]]</f>
        <v>2016-May</v>
      </c>
      <c r="F42" s="1">
        <v>126.8</v>
      </c>
      <c r="G42" s="1">
        <v>139.1</v>
      </c>
      <c r="H42" s="1">
        <v>125.4</v>
      </c>
      <c r="I42" s="1">
        <v>131.69999999999999</v>
      </c>
      <c r="J42" s="1">
        <v>115</v>
      </c>
      <c r="K42" s="1">
        <v>136</v>
      </c>
      <c r="L42" s="1">
        <v>145.1</v>
      </c>
      <c r="M42" s="1">
        <v>171.7</v>
      </c>
      <c r="N42" s="1">
        <v>108.7</v>
      </c>
      <c r="O42" s="1">
        <v>135.30000000000001</v>
      </c>
      <c r="P42" s="1">
        <v>124.2</v>
      </c>
      <c r="Q42" s="1">
        <v>137.4</v>
      </c>
      <c r="R42" s="1">
        <v>134</v>
      </c>
      <c r="S42" s="1">
        <v>137.69999999999999</v>
      </c>
      <c r="T42" s="1">
        <v>132.19999999999999</v>
      </c>
      <c r="U42" s="1">
        <v>126.8</v>
      </c>
      <c r="V42" s="1">
        <v>131.4</v>
      </c>
      <c r="W42" s="1">
        <v>126</v>
      </c>
      <c r="X42" s="1">
        <v>122.7</v>
      </c>
      <c r="Y42" s="1">
        <v>126</v>
      </c>
      <c r="Z42" s="1">
        <v>123.7</v>
      </c>
      <c r="AA42" s="1">
        <v>112.8</v>
      </c>
      <c r="AB42" s="1">
        <v>121.5</v>
      </c>
      <c r="AC42" s="1">
        <v>128.5</v>
      </c>
      <c r="AD42" s="1">
        <v>119.2</v>
      </c>
      <c r="AE42" s="1">
        <v>120.7</v>
      </c>
      <c r="AF42" s="11">
        <v>128.6</v>
      </c>
    </row>
    <row r="43" spans="1:32">
      <c r="A43" s="10" t="s">
        <v>34</v>
      </c>
      <c r="B43" s="2">
        <v>2016</v>
      </c>
      <c r="C43" s="2" t="s">
        <v>39</v>
      </c>
      <c r="D43" s="2">
        <f>_xlfn.XLOOKUP(Table5[[#This Row],[Month]],'EDA and Analysis2'!$Q$1:$Q$12,'EDA and Analysis2'!$R$1:$R$12,"NA",0)</f>
        <v>6</v>
      </c>
      <c r="E43" s="2" t="str">
        <f>Table5[[#This Row],[Year]]&amp;"-"&amp;Table5[[#This Row],[Month]]</f>
        <v>2016-June</v>
      </c>
      <c r="F43" s="2">
        <v>127.7</v>
      </c>
      <c r="G43" s="2">
        <v>140.5</v>
      </c>
      <c r="H43" s="2">
        <v>128.30000000000001</v>
      </c>
      <c r="I43" s="2">
        <v>132.6</v>
      </c>
      <c r="J43" s="2">
        <v>115.5</v>
      </c>
      <c r="K43" s="2">
        <v>136.5</v>
      </c>
      <c r="L43" s="2">
        <v>159.69999999999999</v>
      </c>
      <c r="M43" s="2">
        <v>174.3</v>
      </c>
      <c r="N43" s="2">
        <v>109.9</v>
      </c>
      <c r="O43" s="2">
        <v>136.30000000000001</v>
      </c>
      <c r="P43" s="2">
        <v>124.4</v>
      </c>
      <c r="Q43" s="2">
        <v>138.1</v>
      </c>
      <c r="R43" s="2">
        <v>136.80000000000001</v>
      </c>
      <c r="S43" s="2">
        <v>138.69999999999999</v>
      </c>
      <c r="T43" s="2">
        <v>132.9</v>
      </c>
      <c r="U43" s="2">
        <v>127.2</v>
      </c>
      <c r="V43" s="2">
        <v>132</v>
      </c>
      <c r="W43" s="2">
        <v>125.5</v>
      </c>
      <c r="X43" s="2">
        <v>123.3</v>
      </c>
      <c r="Y43" s="2">
        <v>126.4</v>
      </c>
      <c r="Z43" s="2">
        <v>124.1</v>
      </c>
      <c r="AA43" s="2">
        <v>114.2</v>
      </c>
      <c r="AB43" s="2">
        <v>121.7</v>
      </c>
      <c r="AC43" s="2">
        <v>129.69999999999999</v>
      </c>
      <c r="AD43" s="2">
        <v>119.4</v>
      </c>
      <c r="AE43" s="2">
        <v>121.5</v>
      </c>
      <c r="AF43" s="12">
        <v>130.1</v>
      </c>
    </row>
    <row r="44" spans="1:32">
      <c r="A44" s="9" t="s">
        <v>34</v>
      </c>
      <c r="B44" s="1">
        <v>2016</v>
      </c>
      <c r="C44" s="1" t="s">
        <v>40</v>
      </c>
      <c r="D44" s="1">
        <f>_xlfn.XLOOKUP(Table5[[#This Row],[Month]],'EDA and Analysis2'!$Q$1:$Q$12,'EDA and Analysis2'!$R$1:$R$12,"NA",0)</f>
        <v>7</v>
      </c>
      <c r="E44" s="1" t="str">
        <f>Table5[[#This Row],[Year]]&amp;"-"&amp;Table5[[#This Row],[Month]]</f>
        <v>2016-July</v>
      </c>
      <c r="F44" s="1">
        <v>128.5</v>
      </c>
      <c r="G44" s="1">
        <v>141.19999999999999</v>
      </c>
      <c r="H44" s="1">
        <v>132.30000000000001</v>
      </c>
      <c r="I44" s="1">
        <v>133.5</v>
      </c>
      <c r="J44" s="1">
        <v>116.4</v>
      </c>
      <c r="K44" s="1">
        <v>137.80000000000001</v>
      </c>
      <c r="L44" s="1">
        <v>165.4</v>
      </c>
      <c r="M44" s="1">
        <v>177.4</v>
      </c>
      <c r="N44" s="1">
        <v>111.3</v>
      </c>
      <c r="O44" s="1">
        <v>137.5</v>
      </c>
      <c r="P44" s="1">
        <v>125</v>
      </c>
      <c r="Q44" s="1">
        <v>138.80000000000001</v>
      </c>
      <c r="R44" s="1">
        <v>138.4</v>
      </c>
      <c r="S44" s="1">
        <v>139.30000000000001</v>
      </c>
      <c r="T44" s="1">
        <v>133.5</v>
      </c>
      <c r="U44" s="1">
        <v>127.6</v>
      </c>
      <c r="V44" s="1">
        <v>132.69999999999999</v>
      </c>
      <c r="W44" s="1">
        <v>126.4</v>
      </c>
      <c r="X44" s="1">
        <v>123.4</v>
      </c>
      <c r="Y44" s="1">
        <v>126.9</v>
      </c>
      <c r="Z44" s="1">
        <v>124.5</v>
      </c>
      <c r="AA44" s="1">
        <v>113.9</v>
      </c>
      <c r="AB44" s="1">
        <v>122.4</v>
      </c>
      <c r="AC44" s="1">
        <v>130.80000000000001</v>
      </c>
      <c r="AD44" s="1">
        <v>120.5</v>
      </c>
      <c r="AE44" s="1">
        <v>121.9</v>
      </c>
      <c r="AF44" s="11">
        <v>131.1</v>
      </c>
    </row>
    <row r="45" spans="1:32">
      <c r="A45" s="10" t="s">
        <v>34</v>
      </c>
      <c r="B45" s="2">
        <v>2016</v>
      </c>
      <c r="C45" s="2" t="s">
        <v>41</v>
      </c>
      <c r="D45" s="2">
        <f>_xlfn.XLOOKUP(Table5[[#This Row],[Month]],'EDA and Analysis2'!$Q$1:$Q$12,'EDA and Analysis2'!$R$1:$R$12,"NA",0)</f>
        <v>8</v>
      </c>
      <c r="E45" s="2" t="str">
        <f>Table5[[#This Row],[Year]]&amp;"-"&amp;Table5[[#This Row],[Month]]</f>
        <v>2016-August</v>
      </c>
      <c r="F45" s="2">
        <v>129.30000000000001</v>
      </c>
      <c r="G45" s="2">
        <v>139.30000000000001</v>
      </c>
      <c r="H45" s="2">
        <v>131.6</v>
      </c>
      <c r="I45" s="2">
        <v>134.1</v>
      </c>
      <c r="J45" s="2">
        <v>116.9</v>
      </c>
      <c r="K45" s="2">
        <v>138.1</v>
      </c>
      <c r="L45" s="2">
        <v>159.1</v>
      </c>
      <c r="M45" s="2">
        <v>175.6</v>
      </c>
      <c r="N45" s="2">
        <v>112.9</v>
      </c>
      <c r="O45" s="2">
        <v>138.1</v>
      </c>
      <c r="P45" s="2">
        <v>125.5</v>
      </c>
      <c r="Q45" s="2">
        <v>139.5</v>
      </c>
      <c r="R45" s="2">
        <v>137.9</v>
      </c>
      <c r="S45" s="2">
        <v>140.19999999999999</v>
      </c>
      <c r="T45" s="2">
        <v>134.1</v>
      </c>
      <c r="U45" s="2">
        <v>128.19999999999999</v>
      </c>
      <c r="V45" s="2">
        <v>133.19999999999999</v>
      </c>
      <c r="W45" s="2">
        <v>127.3</v>
      </c>
      <c r="X45" s="2">
        <v>123.6</v>
      </c>
      <c r="Y45" s="2">
        <v>127.4</v>
      </c>
      <c r="Z45" s="2">
        <v>124.8</v>
      </c>
      <c r="AA45" s="2">
        <v>113.1</v>
      </c>
      <c r="AB45" s="2">
        <v>122.7</v>
      </c>
      <c r="AC45" s="2">
        <v>131.69999999999999</v>
      </c>
      <c r="AD45" s="2">
        <v>121.5</v>
      </c>
      <c r="AE45" s="2">
        <v>122.1</v>
      </c>
      <c r="AF45" s="12">
        <v>131.1</v>
      </c>
    </row>
    <row r="46" spans="1:32">
      <c r="A46" s="9" t="s">
        <v>34</v>
      </c>
      <c r="B46" s="1">
        <v>2016</v>
      </c>
      <c r="C46" s="1" t="s">
        <v>42</v>
      </c>
      <c r="D46" s="1">
        <f>_xlfn.XLOOKUP(Table5[[#This Row],[Month]],'EDA and Analysis2'!$Q$1:$Q$12,'EDA and Analysis2'!$R$1:$R$12,"NA",0)</f>
        <v>9</v>
      </c>
      <c r="E46" s="1" t="str">
        <f>Table5[[#This Row],[Year]]&amp;"-"&amp;Table5[[#This Row],[Month]]</f>
        <v>2016-September</v>
      </c>
      <c r="F46" s="1">
        <v>129.9</v>
      </c>
      <c r="G46" s="1">
        <v>138</v>
      </c>
      <c r="H46" s="1">
        <v>130.5</v>
      </c>
      <c r="I46" s="1">
        <v>134.4</v>
      </c>
      <c r="J46" s="1">
        <v>117.2</v>
      </c>
      <c r="K46" s="1">
        <v>136.1</v>
      </c>
      <c r="L46" s="1">
        <v>150.69999999999999</v>
      </c>
      <c r="M46" s="1">
        <v>171.5</v>
      </c>
      <c r="N46" s="1">
        <v>113.8</v>
      </c>
      <c r="O46" s="1">
        <v>138.80000000000001</v>
      </c>
      <c r="P46" s="1">
        <v>126</v>
      </c>
      <c r="Q46" s="1">
        <v>140.19999999999999</v>
      </c>
      <c r="R46" s="1">
        <v>136.6</v>
      </c>
      <c r="S46" s="1">
        <v>141</v>
      </c>
      <c r="T46" s="1">
        <v>134.6</v>
      </c>
      <c r="U46" s="1">
        <v>128.6</v>
      </c>
      <c r="V46" s="1">
        <v>133.80000000000001</v>
      </c>
      <c r="W46" s="1">
        <v>127.9</v>
      </c>
      <c r="X46" s="1">
        <v>124.1</v>
      </c>
      <c r="Y46" s="1">
        <v>127.9</v>
      </c>
      <c r="Z46" s="1">
        <v>125.4</v>
      </c>
      <c r="AA46" s="1">
        <v>114.3</v>
      </c>
      <c r="AB46" s="1">
        <v>122.9</v>
      </c>
      <c r="AC46" s="1">
        <v>131.80000000000001</v>
      </c>
      <c r="AD46" s="1">
        <v>122.1</v>
      </c>
      <c r="AE46" s="1">
        <v>122.8</v>
      </c>
      <c r="AF46" s="11">
        <v>130.9</v>
      </c>
    </row>
    <row r="47" spans="1:32">
      <c r="A47" s="10" t="s">
        <v>34</v>
      </c>
      <c r="B47" s="2">
        <v>2016</v>
      </c>
      <c r="C47" s="2" t="s">
        <v>43</v>
      </c>
      <c r="D47" s="2">
        <f>_xlfn.XLOOKUP(Table5[[#This Row],[Month]],'EDA and Analysis2'!$Q$1:$Q$12,'EDA and Analysis2'!$R$1:$R$12,"NA",0)</f>
        <v>10</v>
      </c>
      <c r="E47" s="2" t="str">
        <f>Table5[[#This Row],[Year]]&amp;"-"&amp;Table5[[#This Row],[Month]]</f>
        <v>2016-October</v>
      </c>
      <c r="F47" s="2">
        <v>130.5</v>
      </c>
      <c r="G47" s="2">
        <v>137.9</v>
      </c>
      <c r="H47" s="2">
        <v>130.19999999999999</v>
      </c>
      <c r="I47" s="2">
        <v>134.80000000000001</v>
      </c>
      <c r="J47" s="2">
        <v>117.8</v>
      </c>
      <c r="K47" s="2">
        <v>134.69999999999999</v>
      </c>
      <c r="L47" s="2">
        <v>151.19999999999999</v>
      </c>
      <c r="M47" s="2">
        <v>172.1</v>
      </c>
      <c r="N47" s="2">
        <v>114.1</v>
      </c>
      <c r="O47" s="2">
        <v>139.30000000000001</v>
      </c>
      <c r="P47" s="2">
        <v>126.1</v>
      </c>
      <c r="Q47" s="2">
        <v>141.1</v>
      </c>
      <c r="R47" s="2">
        <v>137</v>
      </c>
      <c r="S47" s="2">
        <v>141.80000000000001</v>
      </c>
      <c r="T47" s="2">
        <v>135.5</v>
      </c>
      <c r="U47" s="2">
        <v>129.1</v>
      </c>
      <c r="V47" s="2">
        <v>134.5</v>
      </c>
      <c r="W47" s="2">
        <v>128.69999999999999</v>
      </c>
      <c r="X47" s="2">
        <v>124.3</v>
      </c>
      <c r="Y47" s="2">
        <v>128.4</v>
      </c>
      <c r="Z47" s="2">
        <v>126.1</v>
      </c>
      <c r="AA47" s="2">
        <v>115.2</v>
      </c>
      <c r="AB47" s="2">
        <v>123.5</v>
      </c>
      <c r="AC47" s="2">
        <v>132.4</v>
      </c>
      <c r="AD47" s="2">
        <v>122.1</v>
      </c>
      <c r="AE47" s="2">
        <v>123.4</v>
      </c>
      <c r="AF47" s="12">
        <v>131.4</v>
      </c>
    </row>
    <row r="48" spans="1:32">
      <c r="A48" s="9" t="s">
        <v>34</v>
      </c>
      <c r="B48" s="1">
        <v>2016</v>
      </c>
      <c r="C48" s="1" t="s">
        <v>45</v>
      </c>
      <c r="D48" s="1">
        <f>_xlfn.XLOOKUP(Table5[[#This Row],[Month]],'EDA and Analysis2'!$Q$1:$Q$12,'EDA and Analysis2'!$R$1:$R$12,"NA",0)</f>
        <v>11</v>
      </c>
      <c r="E48" s="1" t="str">
        <f>Table5[[#This Row],[Year]]&amp;"-"&amp;Table5[[#This Row],[Month]]</f>
        <v>2016-November</v>
      </c>
      <c r="F48" s="1">
        <v>131.4</v>
      </c>
      <c r="G48" s="1">
        <v>137.80000000000001</v>
      </c>
      <c r="H48" s="1">
        <v>132</v>
      </c>
      <c r="I48" s="1">
        <v>135</v>
      </c>
      <c r="J48" s="1">
        <v>118</v>
      </c>
      <c r="K48" s="1">
        <v>134.1</v>
      </c>
      <c r="L48" s="1">
        <v>141.9</v>
      </c>
      <c r="M48" s="1">
        <v>171.7</v>
      </c>
      <c r="N48" s="1">
        <v>114.1</v>
      </c>
      <c r="O48" s="1">
        <v>139.69999999999999</v>
      </c>
      <c r="P48" s="1">
        <v>126.2</v>
      </c>
      <c r="Q48" s="1">
        <v>141.80000000000001</v>
      </c>
      <c r="R48" s="1">
        <v>136.1</v>
      </c>
      <c r="S48" s="1">
        <v>142</v>
      </c>
      <c r="T48" s="1">
        <v>135.80000000000001</v>
      </c>
      <c r="U48" s="1">
        <v>129.30000000000001</v>
      </c>
      <c r="V48" s="1">
        <v>135</v>
      </c>
      <c r="W48" s="1">
        <v>129.1</v>
      </c>
      <c r="X48" s="1">
        <v>125</v>
      </c>
      <c r="Y48" s="1">
        <v>128.6</v>
      </c>
      <c r="Z48" s="1">
        <v>126.4</v>
      </c>
      <c r="AA48" s="1">
        <v>115.7</v>
      </c>
      <c r="AB48" s="1">
        <v>124</v>
      </c>
      <c r="AC48" s="1">
        <v>132.80000000000001</v>
      </c>
      <c r="AD48" s="1">
        <v>122.6</v>
      </c>
      <c r="AE48" s="1">
        <v>123.8</v>
      </c>
      <c r="AF48" s="11">
        <v>131.19999999999999</v>
      </c>
    </row>
    <row r="49" spans="1:32">
      <c r="A49" s="10" t="s">
        <v>34</v>
      </c>
      <c r="B49" s="2">
        <v>2016</v>
      </c>
      <c r="C49" s="2" t="s">
        <v>46</v>
      </c>
      <c r="D49" s="2">
        <f>_xlfn.XLOOKUP(Table5[[#This Row],[Month]],'EDA and Analysis2'!$Q$1:$Q$12,'EDA and Analysis2'!$R$1:$R$12,"NA",0)</f>
        <v>12</v>
      </c>
      <c r="E49" s="2" t="str">
        <f>Table5[[#This Row],[Year]]&amp;"-"&amp;Table5[[#This Row],[Month]]</f>
        <v>2016-December</v>
      </c>
      <c r="F49" s="2">
        <v>132.30000000000001</v>
      </c>
      <c r="G49" s="2">
        <v>137.6</v>
      </c>
      <c r="H49" s="2">
        <v>132.9</v>
      </c>
      <c r="I49" s="2">
        <v>135.1</v>
      </c>
      <c r="J49" s="2">
        <v>118.6</v>
      </c>
      <c r="K49" s="2">
        <v>132.69999999999999</v>
      </c>
      <c r="L49" s="2">
        <v>125.3</v>
      </c>
      <c r="M49" s="2">
        <v>168.7</v>
      </c>
      <c r="N49" s="2">
        <v>114.4</v>
      </c>
      <c r="O49" s="2">
        <v>140.19999999999999</v>
      </c>
      <c r="P49" s="2">
        <v>126.6</v>
      </c>
      <c r="Q49" s="2">
        <v>142.30000000000001</v>
      </c>
      <c r="R49" s="2">
        <v>134</v>
      </c>
      <c r="S49" s="2">
        <v>143.1</v>
      </c>
      <c r="T49" s="2">
        <v>136.30000000000001</v>
      </c>
      <c r="U49" s="2">
        <v>129.80000000000001</v>
      </c>
      <c r="V49" s="2">
        <v>135.4</v>
      </c>
      <c r="W49" s="2">
        <v>128.5</v>
      </c>
      <c r="X49" s="2">
        <v>126.6</v>
      </c>
      <c r="Y49" s="2">
        <v>129.19999999999999</v>
      </c>
      <c r="Z49" s="2">
        <v>126.9</v>
      </c>
      <c r="AA49" s="2">
        <v>116</v>
      </c>
      <c r="AB49" s="2">
        <v>124.2</v>
      </c>
      <c r="AC49" s="2">
        <v>133.1</v>
      </c>
      <c r="AD49" s="2">
        <v>121.1</v>
      </c>
      <c r="AE49" s="2">
        <v>123.9</v>
      </c>
      <c r="AF49" s="12">
        <v>130.4</v>
      </c>
    </row>
    <row r="50" spans="1:32">
      <c r="A50" s="9" t="s">
        <v>34</v>
      </c>
      <c r="B50" s="1">
        <v>2017</v>
      </c>
      <c r="C50" s="1" t="s">
        <v>31</v>
      </c>
      <c r="D50" s="1">
        <f>_xlfn.XLOOKUP(Table5[[#This Row],[Month]],'EDA and Analysis2'!$Q$1:$Q$12,'EDA and Analysis2'!$R$1:$R$12,"NA",0)</f>
        <v>1</v>
      </c>
      <c r="E50" s="1" t="str">
        <f>Table5[[#This Row],[Year]]&amp;"-"&amp;Table5[[#This Row],[Month]]</f>
        <v>2017-January</v>
      </c>
      <c r="F50" s="1">
        <v>132.80000000000001</v>
      </c>
      <c r="G50" s="1">
        <v>138.19999999999999</v>
      </c>
      <c r="H50" s="1">
        <v>132.19999999999999</v>
      </c>
      <c r="I50" s="1">
        <v>135.4</v>
      </c>
      <c r="J50" s="1">
        <v>119.1</v>
      </c>
      <c r="K50" s="1">
        <v>133</v>
      </c>
      <c r="L50" s="1">
        <v>119.4</v>
      </c>
      <c r="M50" s="1">
        <v>159.5</v>
      </c>
      <c r="N50" s="1">
        <v>115.6</v>
      </c>
      <c r="O50" s="1">
        <v>139.6</v>
      </c>
      <c r="P50" s="1">
        <v>126.6</v>
      </c>
      <c r="Q50" s="1">
        <v>142.80000000000001</v>
      </c>
      <c r="R50" s="1">
        <v>133.1</v>
      </c>
      <c r="S50" s="1">
        <v>143.80000000000001</v>
      </c>
      <c r="T50" s="1">
        <v>136.6</v>
      </c>
      <c r="U50" s="1">
        <v>130.19999999999999</v>
      </c>
      <c r="V50" s="1">
        <v>135.6</v>
      </c>
      <c r="W50" s="1">
        <v>129.6</v>
      </c>
      <c r="X50" s="1">
        <v>126.8</v>
      </c>
      <c r="Y50" s="1">
        <v>129.4</v>
      </c>
      <c r="Z50" s="1">
        <v>127.1</v>
      </c>
      <c r="AA50" s="1">
        <v>117</v>
      </c>
      <c r="AB50" s="1">
        <v>124.2</v>
      </c>
      <c r="AC50" s="1">
        <v>133.30000000000001</v>
      </c>
      <c r="AD50" s="1">
        <v>121.7</v>
      </c>
      <c r="AE50" s="1">
        <v>124.4</v>
      </c>
      <c r="AF50" s="11">
        <v>130.30000000000001</v>
      </c>
    </row>
    <row r="51" spans="1:32">
      <c r="A51" s="10" t="s">
        <v>34</v>
      </c>
      <c r="B51" s="2">
        <v>2017</v>
      </c>
      <c r="C51" s="2" t="s">
        <v>35</v>
      </c>
      <c r="D51" s="2">
        <f>_xlfn.XLOOKUP(Table5[[#This Row],[Month]],'EDA and Analysis2'!$Q$1:$Q$12,'EDA and Analysis2'!$R$1:$R$12,"NA",0)</f>
        <v>2</v>
      </c>
      <c r="E51" s="2" t="str">
        <f>Table5[[#This Row],[Year]]&amp;"-"&amp;Table5[[#This Row],[Month]]</f>
        <v>2017-February</v>
      </c>
      <c r="F51" s="2">
        <v>133.1</v>
      </c>
      <c r="G51" s="2">
        <v>138.80000000000001</v>
      </c>
      <c r="H51" s="2">
        <v>129.30000000000001</v>
      </c>
      <c r="I51" s="2">
        <v>135.80000000000001</v>
      </c>
      <c r="J51" s="2">
        <v>119.2</v>
      </c>
      <c r="K51" s="2">
        <v>135.30000000000001</v>
      </c>
      <c r="L51" s="2">
        <v>119.5</v>
      </c>
      <c r="M51" s="2">
        <v>152.19999999999999</v>
      </c>
      <c r="N51" s="2">
        <v>117.3</v>
      </c>
      <c r="O51" s="2">
        <v>138.69999999999999</v>
      </c>
      <c r="P51" s="2">
        <v>126.9</v>
      </c>
      <c r="Q51" s="2">
        <v>143.19999999999999</v>
      </c>
      <c r="R51" s="2">
        <v>133</v>
      </c>
      <c r="S51" s="2">
        <v>144.4</v>
      </c>
      <c r="T51" s="2">
        <v>136.80000000000001</v>
      </c>
      <c r="U51" s="2">
        <v>130.30000000000001</v>
      </c>
      <c r="V51" s="2">
        <v>135.9</v>
      </c>
      <c r="W51" s="2">
        <v>130.5</v>
      </c>
      <c r="X51" s="2">
        <v>127.9</v>
      </c>
      <c r="Y51" s="2">
        <v>129.69999999999999</v>
      </c>
      <c r="Z51" s="2">
        <v>127.4</v>
      </c>
      <c r="AA51" s="2">
        <v>117.4</v>
      </c>
      <c r="AB51" s="2">
        <v>124.6</v>
      </c>
      <c r="AC51" s="2">
        <v>133.4</v>
      </c>
      <c r="AD51" s="2">
        <v>122.6</v>
      </c>
      <c r="AE51" s="2">
        <v>124.8</v>
      </c>
      <c r="AF51" s="12">
        <v>130.6</v>
      </c>
    </row>
    <row r="52" spans="1:32">
      <c r="A52" s="9" t="s">
        <v>34</v>
      </c>
      <c r="B52" s="1">
        <v>2017</v>
      </c>
      <c r="C52" s="1" t="s">
        <v>36</v>
      </c>
      <c r="D52" s="1">
        <f>_xlfn.XLOOKUP(Table5[[#This Row],[Month]],'EDA and Analysis2'!$Q$1:$Q$12,'EDA and Analysis2'!$R$1:$R$12,"NA",0)</f>
        <v>3</v>
      </c>
      <c r="E52" s="1" t="str">
        <f>Table5[[#This Row],[Year]]&amp;"-"&amp;Table5[[#This Row],[Month]]</f>
        <v>2017-March</v>
      </c>
      <c r="F52" s="1">
        <v>133.30000000000001</v>
      </c>
      <c r="G52" s="1">
        <v>139</v>
      </c>
      <c r="H52" s="1">
        <v>128.6</v>
      </c>
      <c r="I52" s="1">
        <v>136.30000000000001</v>
      </c>
      <c r="J52" s="1">
        <v>118.8</v>
      </c>
      <c r="K52" s="1">
        <v>138.30000000000001</v>
      </c>
      <c r="L52" s="1">
        <v>120.5</v>
      </c>
      <c r="M52" s="1">
        <v>143.9</v>
      </c>
      <c r="N52" s="1">
        <v>118</v>
      </c>
      <c r="O52" s="1">
        <v>137.9</v>
      </c>
      <c r="P52" s="1">
        <v>127.2</v>
      </c>
      <c r="Q52" s="1">
        <v>144</v>
      </c>
      <c r="R52" s="1">
        <v>133.1</v>
      </c>
      <c r="S52" s="1">
        <v>145.1</v>
      </c>
      <c r="T52" s="1">
        <v>137.30000000000001</v>
      </c>
      <c r="U52" s="1">
        <v>130.6</v>
      </c>
      <c r="V52" s="1">
        <v>136.4</v>
      </c>
      <c r="W52" s="1">
        <v>131.1</v>
      </c>
      <c r="X52" s="1">
        <v>129.1</v>
      </c>
      <c r="Y52" s="1">
        <v>130.1</v>
      </c>
      <c r="Z52" s="1">
        <v>127.8</v>
      </c>
      <c r="AA52" s="1">
        <v>117.6</v>
      </c>
      <c r="AB52" s="1">
        <v>125</v>
      </c>
      <c r="AC52" s="1">
        <v>133.80000000000001</v>
      </c>
      <c r="AD52" s="1">
        <v>122.6</v>
      </c>
      <c r="AE52" s="1">
        <v>125.1</v>
      </c>
      <c r="AF52" s="11">
        <v>130.9</v>
      </c>
    </row>
    <row r="53" spans="1:32">
      <c r="A53" s="10" t="s">
        <v>34</v>
      </c>
      <c r="B53" s="2">
        <v>2017</v>
      </c>
      <c r="C53" s="2" t="s">
        <v>37</v>
      </c>
      <c r="D53" s="2">
        <f>_xlfn.XLOOKUP(Table5[[#This Row],[Month]],'EDA and Analysis2'!$Q$1:$Q$12,'EDA and Analysis2'!$R$1:$R$12,"NA",0)</f>
        <v>4</v>
      </c>
      <c r="E53" s="2" t="str">
        <f>Table5[[#This Row],[Year]]&amp;"-"&amp;Table5[[#This Row],[Month]]</f>
        <v>2017-April</v>
      </c>
      <c r="F53" s="2">
        <v>133</v>
      </c>
      <c r="G53" s="2">
        <v>139.4</v>
      </c>
      <c r="H53" s="2">
        <v>126.1</v>
      </c>
      <c r="I53" s="2">
        <v>137.19999999999999</v>
      </c>
      <c r="J53" s="2">
        <v>118.4</v>
      </c>
      <c r="K53" s="2">
        <v>139.9</v>
      </c>
      <c r="L53" s="2">
        <v>123.4</v>
      </c>
      <c r="M53" s="2">
        <v>140.9</v>
      </c>
      <c r="N53" s="2">
        <v>118.5</v>
      </c>
      <c r="O53" s="2">
        <v>136.5</v>
      </c>
      <c r="P53" s="2">
        <v>127.4</v>
      </c>
      <c r="Q53" s="2">
        <v>144.19999999999999</v>
      </c>
      <c r="R53" s="2">
        <v>133.5</v>
      </c>
      <c r="S53" s="2">
        <v>145.4</v>
      </c>
      <c r="T53" s="2">
        <v>138</v>
      </c>
      <c r="U53" s="2">
        <v>131.1</v>
      </c>
      <c r="V53" s="2">
        <v>137</v>
      </c>
      <c r="W53" s="2">
        <v>131.69999999999999</v>
      </c>
      <c r="X53" s="2">
        <v>129.80000000000001</v>
      </c>
      <c r="Y53" s="2">
        <v>130.4</v>
      </c>
      <c r="Z53" s="2">
        <v>128.1</v>
      </c>
      <c r="AA53" s="2">
        <v>116.6</v>
      </c>
      <c r="AB53" s="2">
        <v>125.1</v>
      </c>
      <c r="AC53" s="2">
        <v>134.5</v>
      </c>
      <c r="AD53" s="2">
        <v>123.1</v>
      </c>
      <c r="AE53" s="2">
        <v>125.1</v>
      </c>
      <c r="AF53" s="12">
        <v>131.1</v>
      </c>
    </row>
    <row r="54" spans="1:32">
      <c r="A54" s="9" t="s">
        <v>34</v>
      </c>
      <c r="B54" s="1">
        <v>2017</v>
      </c>
      <c r="C54" s="1" t="s">
        <v>38</v>
      </c>
      <c r="D54" s="1">
        <f>_xlfn.XLOOKUP(Table5[[#This Row],[Month]],'EDA and Analysis2'!$Q$1:$Q$12,'EDA and Analysis2'!$R$1:$R$12,"NA",0)</f>
        <v>5</v>
      </c>
      <c r="E54" s="1" t="str">
        <f>Table5[[#This Row],[Year]]&amp;"-"&amp;Table5[[#This Row],[Month]]</f>
        <v>2017-May</v>
      </c>
      <c r="F54" s="1">
        <v>132.9</v>
      </c>
      <c r="G54" s="1">
        <v>141.6</v>
      </c>
      <c r="H54" s="1">
        <v>126.3</v>
      </c>
      <c r="I54" s="1">
        <v>137.69999999999999</v>
      </c>
      <c r="J54" s="1">
        <v>118.1</v>
      </c>
      <c r="K54" s="1">
        <v>137.9</v>
      </c>
      <c r="L54" s="1">
        <v>125.6</v>
      </c>
      <c r="M54" s="1">
        <v>138.30000000000001</v>
      </c>
      <c r="N54" s="1">
        <v>119.4</v>
      </c>
      <c r="O54" s="1">
        <v>136</v>
      </c>
      <c r="P54" s="1">
        <v>127.6</v>
      </c>
      <c r="Q54" s="1">
        <v>144.5</v>
      </c>
      <c r="R54" s="1">
        <v>133.69999999999999</v>
      </c>
      <c r="S54" s="1">
        <v>146.19999999999999</v>
      </c>
      <c r="T54" s="1">
        <v>138.19999999999999</v>
      </c>
      <c r="U54" s="1">
        <v>131.4</v>
      </c>
      <c r="V54" s="1">
        <v>137.19999999999999</v>
      </c>
      <c r="W54" s="1">
        <v>132.1</v>
      </c>
      <c r="X54" s="1">
        <v>129.4</v>
      </c>
      <c r="Y54" s="1">
        <v>130.9</v>
      </c>
      <c r="Z54" s="1">
        <v>128.4</v>
      </c>
      <c r="AA54" s="1">
        <v>116.7</v>
      </c>
      <c r="AB54" s="1">
        <v>125.7</v>
      </c>
      <c r="AC54" s="1">
        <v>134.80000000000001</v>
      </c>
      <c r="AD54" s="1">
        <v>123</v>
      </c>
      <c r="AE54" s="1">
        <v>125.3</v>
      </c>
      <c r="AF54" s="11">
        <v>131.4</v>
      </c>
    </row>
    <row r="55" spans="1:32">
      <c r="A55" s="10" t="s">
        <v>34</v>
      </c>
      <c r="B55" s="2">
        <v>2017</v>
      </c>
      <c r="C55" s="2" t="s">
        <v>39</v>
      </c>
      <c r="D55" s="2">
        <f>_xlfn.XLOOKUP(Table5[[#This Row],[Month]],'EDA and Analysis2'!$Q$1:$Q$12,'EDA and Analysis2'!$R$1:$R$12,"NA",0)</f>
        <v>6</v>
      </c>
      <c r="E55" s="2" t="str">
        <f>Table5[[#This Row],[Year]]&amp;"-"&amp;Table5[[#This Row],[Month]]</f>
        <v>2017-June</v>
      </c>
      <c r="F55" s="2">
        <v>133.30000000000001</v>
      </c>
      <c r="G55" s="2">
        <v>145.5</v>
      </c>
      <c r="H55" s="2">
        <v>128.1</v>
      </c>
      <c r="I55" s="2">
        <v>138.1</v>
      </c>
      <c r="J55" s="2">
        <v>118.2</v>
      </c>
      <c r="K55" s="2">
        <v>139.19999999999999</v>
      </c>
      <c r="L55" s="2">
        <v>133.30000000000001</v>
      </c>
      <c r="M55" s="2">
        <v>136.19999999999999</v>
      </c>
      <c r="N55" s="2">
        <v>119.6</v>
      </c>
      <c r="O55" s="2">
        <v>135.30000000000001</v>
      </c>
      <c r="P55" s="2">
        <v>127.8</v>
      </c>
      <c r="Q55" s="2">
        <v>144.9</v>
      </c>
      <c r="R55" s="2">
        <v>135.19999999999999</v>
      </c>
      <c r="S55" s="2">
        <v>146.5</v>
      </c>
      <c r="T55" s="2">
        <v>138.5</v>
      </c>
      <c r="U55" s="2">
        <v>131.69999999999999</v>
      </c>
      <c r="V55" s="2">
        <v>137.5</v>
      </c>
      <c r="W55" s="2">
        <v>131.4</v>
      </c>
      <c r="X55" s="2">
        <v>128.80000000000001</v>
      </c>
      <c r="Y55" s="2">
        <v>131.19999999999999</v>
      </c>
      <c r="Z55" s="2">
        <v>128.5</v>
      </c>
      <c r="AA55" s="2">
        <v>116.5</v>
      </c>
      <c r="AB55" s="2">
        <v>125.9</v>
      </c>
      <c r="AC55" s="2">
        <v>135.4</v>
      </c>
      <c r="AD55" s="2">
        <v>123.4</v>
      </c>
      <c r="AE55" s="2">
        <v>125.5</v>
      </c>
      <c r="AF55" s="12">
        <v>132</v>
      </c>
    </row>
    <row r="56" spans="1:32">
      <c r="A56" s="9" t="s">
        <v>34</v>
      </c>
      <c r="B56" s="1">
        <v>2017</v>
      </c>
      <c r="C56" s="1" t="s">
        <v>40</v>
      </c>
      <c r="D56" s="1">
        <f>_xlfn.XLOOKUP(Table5[[#This Row],[Month]],'EDA and Analysis2'!$Q$1:$Q$12,'EDA and Analysis2'!$R$1:$R$12,"NA",0)</f>
        <v>7</v>
      </c>
      <c r="E56" s="1" t="str">
        <f>Table5[[#This Row],[Year]]&amp;"-"&amp;Table5[[#This Row],[Month]]</f>
        <v>2017-July</v>
      </c>
      <c r="F56" s="1">
        <v>133.6</v>
      </c>
      <c r="G56" s="1">
        <v>145.69999999999999</v>
      </c>
      <c r="H56" s="1">
        <v>129.6</v>
      </c>
      <c r="I56" s="1">
        <v>138.5</v>
      </c>
      <c r="J56" s="1">
        <v>118.1</v>
      </c>
      <c r="K56" s="1">
        <v>141.80000000000001</v>
      </c>
      <c r="L56" s="1">
        <v>159.5</v>
      </c>
      <c r="M56" s="1">
        <v>133.6</v>
      </c>
      <c r="N56" s="1">
        <v>120.5</v>
      </c>
      <c r="O56" s="1">
        <v>135.19999999999999</v>
      </c>
      <c r="P56" s="1">
        <v>128.5</v>
      </c>
      <c r="Q56" s="1">
        <v>145.80000000000001</v>
      </c>
      <c r="R56" s="1">
        <v>139</v>
      </c>
      <c r="S56" s="1">
        <v>148.19999999999999</v>
      </c>
      <c r="T56" s="1">
        <v>139.30000000000001</v>
      </c>
      <c r="U56" s="1">
        <v>132.1</v>
      </c>
      <c r="V56" s="1">
        <v>138.30000000000001</v>
      </c>
      <c r="W56" s="1">
        <v>132.6</v>
      </c>
      <c r="X56" s="1">
        <v>129.4</v>
      </c>
      <c r="Y56" s="1">
        <v>131.9</v>
      </c>
      <c r="Z56" s="1">
        <v>129.4</v>
      </c>
      <c r="AA56" s="1">
        <v>116</v>
      </c>
      <c r="AB56" s="1">
        <v>126.6</v>
      </c>
      <c r="AC56" s="1">
        <v>136.80000000000001</v>
      </c>
      <c r="AD56" s="1">
        <v>123.6</v>
      </c>
      <c r="AE56" s="1">
        <v>125.9</v>
      </c>
      <c r="AF56" s="11">
        <v>134.19999999999999</v>
      </c>
    </row>
    <row r="57" spans="1:32">
      <c r="A57" s="10" t="s">
        <v>34</v>
      </c>
      <c r="B57" s="2">
        <v>2017</v>
      </c>
      <c r="C57" s="2" t="s">
        <v>41</v>
      </c>
      <c r="D57" s="2">
        <f>_xlfn.XLOOKUP(Table5[[#This Row],[Month]],'EDA and Analysis2'!$Q$1:$Q$12,'EDA and Analysis2'!$R$1:$R$12,"NA",0)</f>
        <v>8</v>
      </c>
      <c r="E57" s="2" t="str">
        <f>Table5[[#This Row],[Year]]&amp;"-"&amp;Table5[[#This Row],[Month]]</f>
        <v>2017-August</v>
      </c>
      <c r="F57" s="2">
        <v>134.30000000000001</v>
      </c>
      <c r="G57" s="2">
        <v>143.4</v>
      </c>
      <c r="H57" s="2">
        <v>129.30000000000001</v>
      </c>
      <c r="I57" s="2">
        <v>139</v>
      </c>
      <c r="J57" s="2">
        <v>118.1</v>
      </c>
      <c r="K57" s="2">
        <v>145.5</v>
      </c>
      <c r="L57" s="2">
        <v>168.6</v>
      </c>
      <c r="M57" s="2">
        <v>132.69999999999999</v>
      </c>
      <c r="N57" s="2">
        <v>121.2</v>
      </c>
      <c r="O57" s="2">
        <v>135.6</v>
      </c>
      <c r="P57" s="2">
        <v>128.69999999999999</v>
      </c>
      <c r="Q57" s="2">
        <v>146.80000000000001</v>
      </c>
      <c r="R57" s="2">
        <v>140.6</v>
      </c>
      <c r="S57" s="2">
        <v>149.80000000000001</v>
      </c>
      <c r="T57" s="2">
        <v>140.30000000000001</v>
      </c>
      <c r="U57" s="2">
        <v>133</v>
      </c>
      <c r="V57" s="2">
        <v>139.30000000000001</v>
      </c>
      <c r="W57" s="2">
        <v>134.4</v>
      </c>
      <c r="X57" s="2">
        <v>129.80000000000001</v>
      </c>
      <c r="Y57" s="2">
        <v>132.80000000000001</v>
      </c>
      <c r="Z57" s="2">
        <v>130.19999999999999</v>
      </c>
      <c r="AA57" s="2">
        <v>117.3</v>
      </c>
      <c r="AB57" s="2">
        <v>127.3</v>
      </c>
      <c r="AC57" s="2">
        <v>137.6</v>
      </c>
      <c r="AD57" s="2">
        <v>124.5</v>
      </c>
      <c r="AE57" s="2">
        <v>126.8</v>
      </c>
      <c r="AF57" s="12">
        <v>135.4</v>
      </c>
    </row>
    <row r="58" spans="1:32">
      <c r="A58" s="9" t="s">
        <v>34</v>
      </c>
      <c r="B58" s="1">
        <v>2017</v>
      </c>
      <c r="C58" s="1" t="s">
        <v>42</v>
      </c>
      <c r="D58" s="1">
        <f>_xlfn.XLOOKUP(Table5[[#This Row],[Month]],'EDA and Analysis2'!$Q$1:$Q$12,'EDA and Analysis2'!$R$1:$R$12,"NA",0)</f>
        <v>9</v>
      </c>
      <c r="E58" s="1" t="str">
        <f>Table5[[#This Row],[Year]]&amp;"-"&amp;Table5[[#This Row],[Month]]</f>
        <v>2017-September</v>
      </c>
      <c r="F58" s="1">
        <v>134.69999999999999</v>
      </c>
      <c r="G58" s="1">
        <v>142.4</v>
      </c>
      <c r="H58" s="1">
        <v>130.19999999999999</v>
      </c>
      <c r="I58" s="1">
        <v>139.6</v>
      </c>
      <c r="J58" s="1">
        <v>118.4</v>
      </c>
      <c r="K58" s="1">
        <v>143</v>
      </c>
      <c r="L58" s="1">
        <v>156.6</v>
      </c>
      <c r="M58" s="1">
        <v>132.9</v>
      </c>
      <c r="N58" s="1">
        <v>121.5</v>
      </c>
      <c r="O58" s="1">
        <v>135.6</v>
      </c>
      <c r="P58" s="1">
        <v>128.80000000000001</v>
      </c>
      <c r="Q58" s="1">
        <v>147.30000000000001</v>
      </c>
      <c r="R58" s="1">
        <v>139</v>
      </c>
      <c r="S58" s="1">
        <v>150.80000000000001</v>
      </c>
      <c r="T58" s="1">
        <v>141.1</v>
      </c>
      <c r="U58" s="1">
        <v>133.4</v>
      </c>
      <c r="V58" s="1">
        <v>140</v>
      </c>
      <c r="W58" s="1">
        <v>135.69999999999999</v>
      </c>
      <c r="X58" s="1">
        <v>131</v>
      </c>
      <c r="Y58" s="1">
        <v>133.30000000000001</v>
      </c>
      <c r="Z58" s="1">
        <v>130.6</v>
      </c>
      <c r="AA58" s="1">
        <v>118.3</v>
      </c>
      <c r="AB58" s="1">
        <v>127.9</v>
      </c>
      <c r="AC58" s="1">
        <v>137.4</v>
      </c>
      <c r="AD58" s="1">
        <v>125.7</v>
      </c>
      <c r="AE58" s="1">
        <v>127.5</v>
      </c>
      <c r="AF58" s="11">
        <v>135.19999999999999</v>
      </c>
    </row>
    <row r="59" spans="1:32">
      <c r="A59" s="10" t="s">
        <v>34</v>
      </c>
      <c r="B59" s="2">
        <v>2017</v>
      </c>
      <c r="C59" s="2" t="s">
        <v>43</v>
      </c>
      <c r="D59" s="2">
        <f>_xlfn.XLOOKUP(Table5[[#This Row],[Month]],'EDA and Analysis2'!$Q$1:$Q$12,'EDA and Analysis2'!$R$1:$R$12,"NA",0)</f>
        <v>10</v>
      </c>
      <c r="E59" s="2" t="str">
        <f>Table5[[#This Row],[Year]]&amp;"-"&amp;Table5[[#This Row],[Month]]</f>
        <v>2017-October</v>
      </c>
      <c r="F59" s="2">
        <v>135.30000000000001</v>
      </c>
      <c r="G59" s="2">
        <v>142.19999999999999</v>
      </c>
      <c r="H59" s="2">
        <v>131.19999999999999</v>
      </c>
      <c r="I59" s="2">
        <v>140.6</v>
      </c>
      <c r="J59" s="2">
        <v>119</v>
      </c>
      <c r="K59" s="2">
        <v>141.5</v>
      </c>
      <c r="L59" s="2">
        <v>162.6</v>
      </c>
      <c r="M59" s="2">
        <v>132.30000000000001</v>
      </c>
      <c r="N59" s="2">
        <v>121.8</v>
      </c>
      <c r="O59" s="2">
        <v>136.30000000000001</v>
      </c>
      <c r="P59" s="2">
        <v>128.69999999999999</v>
      </c>
      <c r="Q59" s="2">
        <v>148.1</v>
      </c>
      <c r="R59" s="2">
        <v>140.1</v>
      </c>
      <c r="S59" s="2">
        <v>151.6</v>
      </c>
      <c r="T59" s="2">
        <v>142</v>
      </c>
      <c r="U59" s="2">
        <v>134.1</v>
      </c>
      <c r="V59" s="2">
        <v>140.80000000000001</v>
      </c>
      <c r="W59" s="2">
        <v>137.30000000000001</v>
      </c>
      <c r="X59" s="2">
        <v>132.19999999999999</v>
      </c>
      <c r="Y59" s="2">
        <v>133.6</v>
      </c>
      <c r="Z59" s="2">
        <v>131.30000000000001</v>
      </c>
      <c r="AA59" s="2">
        <v>117.8</v>
      </c>
      <c r="AB59" s="2">
        <v>128.4</v>
      </c>
      <c r="AC59" s="2">
        <v>137.9</v>
      </c>
      <c r="AD59" s="2">
        <v>126.2</v>
      </c>
      <c r="AE59" s="2">
        <v>127.7</v>
      </c>
      <c r="AF59" s="12">
        <v>136.1</v>
      </c>
    </row>
    <row r="60" spans="1:32">
      <c r="A60" s="9" t="s">
        <v>34</v>
      </c>
      <c r="B60" s="1">
        <v>2017</v>
      </c>
      <c r="C60" s="1" t="s">
        <v>45</v>
      </c>
      <c r="D60" s="1">
        <f>_xlfn.XLOOKUP(Table5[[#This Row],[Month]],'EDA and Analysis2'!$Q$1:$Q$12,'EDA and Analysis2'!$R$1:$R$12,"NA",0)</f>
        <v>11</v>
      </c>
      <c r="E60" s="1" t="str">
        <f>Table5[[#This Row],[Year]]&amp;"-"&amp;Table5[[#This Row],[Month]]</f>
        <v>2017-November</v>
      </c>
      <c r="F60" s="1">
        <v>135.69999999999999</v>
      </c>
      <c r="G60" s="1">
        <v>142.4</v>
      </c>
      <c r="H60" s="1">
        <v>142.9</v>
      </c>
      <c r="I60" s="1">
        <v>140.80000000000001</v>
      </c>
      <c r="J60" s="1">
        <v>119.2</v>
      </c>
      <c r="K60" s="1">
        <v>142.19999999999999</v>
      </c>
      <c r="L60" s="1">
        <v>173.8</v>
      </c>
      <c r="M60" s="1">
        <v>131.19999999999999</v>
      </c>
      <c r="N60" s="1">
        <v>123</v>
      </c>
      <c r="O60" s="1">
        <v>136.80000000000001</v>
      </c>
      <c r="P60" s="1">
        <v>129.19999999999999</v>
      </c>
      <c r="Q60" s="1">
        <v>148.9</v>
      </c>
      <c r="R60" s="1">
        <v>142.1</v>
      </c>
      <c r="S60" s="1">
        <v>153.19999999999999</v>
      </c>
      <c r="T60" s="1">
        <v>143</v>
      </c>
      <c r="U60" s="1">
        <v>134.80000000000001</v>
      </c>
      <c r="V60" s="1">
        <v>141.80000000000001</v>
      </c>
      <c r="W60" s="1">
        <v>138.6</v>
      </c>
      <c r="X60" s="1">
        <v>135.30000000000001</v>
      </c>
      <c r="Y60" s="1">
        <v>134.4</v>
      </c>
      <c r="Z60" s="1">
        <v>132.6</v>
      </c>
      <c r="AA60" s="1">
        <v>118.3</v>
      </c>
      <c r="AB60" s="1">
        <v>128.9</v>
      </c>
      <c r="AC60" s="1">
        <v>138.6</v>
      </c>
      <c r="AD60" s="1">
        <v>126.8</v>
      </c>
      <c r="AE60" s="1">
        <v>128.4</v>
      </c>
      <c r="AF60" s="11">
        <v>137.6</v>
      </c>
    </row>
    <row r="61" spans="1:32">
      <c r="A61" s="10" t="s">
        <v>34</v>
      </c>
      <c r="B61" s="2">
        <v>2017</v>
      </c>
      <c r="C61" s="2" t="s">
        <v>46</v>
      </c>
      <c r="D61" s="2">
        <f>_xlfn.XLOOKUP(Table5[[#This Row],[Month]],'EDA and Analysis2'!$Q$1:$Q$12,'EDA and Analysis2'!$R$1:$R$12,"NA",0)</f>
        <v>12</v>
      </c>
      <c r="E61" s="2" t="str">
        <f>Table5[[#This Row],[Year]]&amp;"-"&amp;Table5[[#This Row],[Month]]</f>
        <v>2017-December</v>
      </c>
      <c r="F61" s="2">
        <v>135.80000000000001</v>
      </c>
      <c r="G61" s="2">
        <v>143.30000000000001</v>
      </c>
      <c r="H61" s="2">
        <v>145.19999999999999</v>
      </c>
      <c r="I61" s="2">
        <v>141</v>
      </c>
      <c r="J61" s="2">
        <v>120.5</v>
      </c>
      <c r="K61" s="2">
        <v>141.5</v>
      </c>
      <c r="L61" s="2">
        <v>161.69999999999999</v>
      </c>
      <c r="M61" s="2">
        <v>129.1</v>
      </c>
      <c r="N61" s="2">
        <v>121.5</v>
      </c>
      <c r="O61" s="2">
        <v>137.1</v>
      </c>
      <c r="P61" s="2">
        <v>128.80000000000001</v>
      </c>
      <c r="Q61" s="2">
        <v>149</v>
      </c>
      <c r="R61" s="2">
        <v>140.5</v>
      </c>
      <c r="S61" s="2">
        <v>154.19999999999999</v>
      </c>
      <c r="T61" s="2">
        <v>143.1</v>
      </c>
      <c r="U61" s="2">
        <v>135.1</v>
      </c>
      <c r="V61" s="2">
        <v>142</v>
      </c>
      <c r="W61" s="2">
        <v>139.1</v>
      </c>
      <c r="X61" s="2">
        <v>136.6</v>
      </c>
      <c r="Y61" s="2">
        <v>134.69999999999999</v>
      </c>
      <c r="Z61" s="2">
        <v>133.1</v>
      </c>
      <c r="AA61" s="2">
        <v>118.5</v>
      </c>
      <c r="AB61" s="2">
        <v>129</v>
      </c>
      <c r="AC61" s="2">
        <v>138.5</v>
      </c>
      <c r="AD61" s="2">
        <v>126.5</v>
      </c>
      <c r="AE61" s="2">
        <v>128.6</v>
      </c>
      <c r="AF61" s="12">
        <v>137.19999999999999</v>
      </c>
    </row>
    <row r="62" spans="1:32">
      <c r="A62" s="9" t="s">
        <v>34</v>
      </c>
      <c r="B62" s="1">
        <v>2018</v>
      </c>
      <c r="C62" s="1" t="s">
        <v>31</v>
      </c>
      <c r="D62" s="1">
        <f>_xlfn.XLOOKUP(Table5[[#This Row],[Month]],'EDA and Analysis2'!$Q$1:$Q$12,'EDA and Analysis2'!$R$1:$R$12,"NA",0)</f>
        <v>1</v>
      </c>
      <c r="E62" s="1" t="str">
        <f>Table5[[#This Row],[Year]]&amp;"-"&amp;Table5[[#This Row],[Month]]</f>
        <v>2018-January</v>
      </c>
      <c r="F62" s="1">
        <v>136</v>
      </c>
      <c r="G62" s="1">
        <v>144.19999999999999</v>
      </c>
      <c r="H62" s="1">
        <v>143.69999999999999</v>
      </c>
      <c r="I62" s="1">
        <v>141.1</v>
      </c>
      <c r="J62" s="1">
        <v>120.7</v>
      </c>
      <c r="K62" s="1">
        <v>141.30000000000001</v>
      </c>
      <c r="L62" s="1">
        <v>151.6</v>
      </c>
      <c r="M62" s="1">
        <v>127.3</v>
      </c>
      <c r="N62" s="1">
        <v>118.8</v>
      </c>
      <c r="O62" s="1">
        <v>137.5</v>
      </c>
      <c r="P62" s="1">
        <v>129</v>
      </c>
      <c r="Q62" s="1">
        <v>149.5</v>
      </c>
      <c r="R62" s="1">
        <v>139.19999999999999</v>
      </c>
      <c r="S62" s="1">
        <v>154.69999999999999</v>
      </c>
      <c r="T62" s="1">
        <v>143.5</v>
      </c>
      <c r="U62" s="1">
        <v>135.5</v>
      </c>
      <c r="V62" s="1">
        <v>142.30000000000001</v>
      </c>
      <c r="W62" s="1">
        <v>140.4</v>
      </c>
      <c r="X62" s="1">
        <v>136.6</v>
      </c>
      <c r="Y62" s="1">
        <v>134.9</v>
      </c>
      <c r="Z62" s="1">
        <v>133.30000000000001</v>
      </c>
      <c r="AA62" s="1">
        <v>119.3</v>
      </c>
      <c r="AB62" s="1">
        <v>129.69999999999999</v>
      </c>
      <c r="AC62" s="1">
        <v>139</v>
      </c>
      <c r="AD62" s="1">
        <v>127.3</v>
      </c>
      <c r="AE62" s="1">
        <v>129.1</v>
      </c>
      <c r="AF62" s="11">
        <v>136.9</v>
      </c>
    </row>
    <row r="63" spans="1:32">
      <c r="A63" s="10" t="s">
        <v>34</v>
      </c>
      <c r="B63" s="2">
        <v>2018</v>
      </c>
      <c r="C63" s="2" t="s">
        <v>35</v>
      </c>
      <c r="D63" s="2">
        <f>_xlfn.XLOOKUP(Table5[[#This Row],[Month]],'EDA and Analysis2'!$Q$1:$Q$12,'EDA and Analysis2'!$R$1:$R$12,"NA",0)</f>
        <v>2</v>
      </c>
      <c r="E63" s="2" t="str">
        <f>Table5[[#This Row],[Year]]&amp;"-"&amp;Table5[[#This Row],[Month]]</f>
        <v>2018-February</v>
      </c>
      <c r="F63" s="2">
        <v>135.9</v>
      </c>
      <c r="G63" s="2">
        <v>143.5</v>
      </c>
      <c r="H63" s="2">
        <v>140.30000000000001</v>
      </c>
      <c r="I63" s="2">
        <v>140.9</v>
      </c>
      <c r="J63" s="2">
        <v>120.4</v>
      </c>
      <c r="K63" s="2">
        <v>142.9</v>
      </c>
      <c r="L63" s="2">
        <v>140.5</v>
      </c>
      <c r="M63" s="2">
        <v>125.8</v>
      </c>
      <c r="N63" s="2">
        <v>117.1</v>
      </c>
      <c r="O63" s="2">
        <v>137.30000000000001</v>
      </c>
      <c r="P63" s="2">
        <v>128.6</v>
      </c>
      <c r="Q63" s="2">
        <v>149.6</v>
      </c>
      <c r="R63" s="2">
        <v>137.6</v>
      </c>
      <c r="S63" s="2">
        <v>154.9</v>
      </c>
      <c r="T63" s="2">
        <v>143.80000000000001</v>
      </c>
      <c r="U63" s="2">
        <v>135.6</v>
      </c>
      <c r="V63" s="2">
        <v>142.6</v>
      </c>
      <c r="W63" s="2">
        <v>141.30000000000001</v>
      </c>
      <c r="X63" s="2">
        <v>136.69999999999999</v>
      </c>
      <c r="Y63" s="2">
        <v>135.19999999999999</v>
      </c>
      <c r="Z63" s="2">
        <v>133.80000000000001</v>
      </c>
      <c r="AA63" s="2">
        <v>120.2</v>
      </c>
      <c r="AB63" s="2">
        <v>129.9</v>
      </c>
      <c r="AC63" s="2">
        <v>139</v>
      </c>
      <c r="AD63" s="2">
        <v>127.7</v>
      </c>
      <c r="AE63" s="2">
        <v>129.6</v>
      </c>
      <c r="AF63" s="12">
        <v>136.4</v>
      </c>
    </row>
    <row r="64" spans="1:32">
      <c r="A64" s="9" t="s">
        <v>34</v>
      </c>
      <c r="B64" s="1">
        <v>2018</v>
      </c>
      <c r="C64" s="1" t="s">
        <v>36</v>
      </c>
      <c r="D64" s="1">
        <f>_xlfn.XLOOKUP(Table5[[#This Row],[Month]],'EDA and Analysis2'!$Q$1:$Q$12,'EDA and Analysis2'!$R$1:$R$12,"NA",0)</f>
        <v>3</v>
      </c>
      <c r="E64" s="1" t="str">
        <f>Table5[[#This Row],[Year]]&amp;"-"&amp;Table5[[#This Row],[Month]]</f>
        <v>2018-March</v>
      </c>
      <c r="F64" s="1">
        <v>136.19999999999999</v>
      </c>
      <c r="G64" s="1">
        <v>143.6</v>
      </c>
      <c r="H64" s="1">
        <v>138.30000000000001</v>
      </c>
      <c r="I64" s="1">
        <v>141.19999999999999</v>
      </c>
      <c r="J64" s="1">
        <v>120.7</v>
      </c>
      <c r="K64" s="1">
        <v>146.19999999999999</v>
      </c>
      <c r="L64" s="1">
        <v>134.6</v>
      </c>
      <c r="M64" s="1">
        <v>124.6</v>
      </c>
      <c r="N64" s="1">
        <v>116.1</v>
      </c>
      <c r="O64" s="1">
        <v>137.80000000000001</v>
      </c>
      <c r="P64" s="1">
        <v>129.1</v>
      </c>
      <c r="Q64" s="1">
        <v>150.4</v>
      </c>
      <c r="R64" s="1">
        <v>137.19999999999999</v>
      </c>
      <c r="S64" s="1">
        <v>156.30000000000001</v>
      </c>
      <c r="T64" s="1">
        <v>144.30000000000001</v>
      </c>
      <c r="U64" s="1">
        <v>136.19999999999999</v>
      </c>
      <c r="V64" s="1">
        <v>143.1</v>
      </c>
      <c r="W64" s="1">
        <v>142</v>
      </c>
      <c r="X64" s="1">
        <v>136.5</v>
      </c>
      <c r="Y64" s="1">
        <v>135.6</v>
      </c>
      <c r="Z64" s="1">
        <v>134.30000000000001</v>
      </c>
      <c r="AA64" s="1">
        <v>121</v>
      </c>
      <c r="AB64" s="1">
        <v>130.4</v>
      </c>
      <c r="AC64" s="1">
        <v>139.80000000000001</v>
      </c>
      <c r="AD64" s="1">
        <v>128.19999999999999</v>
      </c>
      <c r="AE64" s="1">
        <v>130.30000000000001</v>
      </c>
      <c r="AF64" s="11">
        <v>136.5</v>
      </c>
    </row>
    <row r="65" spans="1:32">
      <c r="A65" s="10" t="s">
        <v>34</v>
      </c>
      <c r="B65" s="2">
        <v>2018</v>
      </c>
      <c r="C65" s="2" t="s">
        <v>37</v>
      </c>
      <c r="D65" s="2">
        <f>_xlfn.XLOOKUP(Table5[[#This Row],[Month]],'EDA and Analysis2'!$Q$1:$Q$12,'EDA and Analysis2'!$R$1:$R$12,"NA",0)</f>
        <v>4</v>
      </c>
      <c r="E65" s="2" t="str">
        <f>Table5[[#This Row],[Year]]&amp;"-"&amp;Table5[[#This Row],[Month]]</f>
        <v>2018-April</v>
      </c>
      <c r="F65" s="2">
        <v>136.4</v>
      </c>
      <c r="G65" s="2">
        <v>144.4</v>
      </c>
      <c r="H65" s="2">
        <v>133.9</v>
      </c>
      <c r="I65" s="2">
        <v>141.6</v>
      </c>
      <c r="J65" s="2">
        <v>121</v>
      </c>
      <c r="K65" s="2">
        <v>153.5</v>
      </c>
      <c r="L65" s="2">
        <v>132.6</v>
      </c>
      <c r="M65" s="2">
        <v>123.5</v>
      </c>
      <c r="N65" s="2">
        <v>113.7</v>
      </c>
      <c r="O65" s="2">
        <v>138.19999999999999</v>
      </c>
      <c r="P65" s="2">
        <v>129.6</v>
      </c>
      <c r="Q65" s="2">
        <v>151.19999999999999</v>
      </c>
      <c r="R65" s="2">
        <v>137.5</v>
      </c>
      <c r="S65" s="2">
        <v>156.9</v>
      </c>
      <c r="T65" s="2">
        <v>145.30000000000001</v>
      </c>
      <c r="U65" s="2">
        <v>136.69999999999999</v>
      </c>
      <c r="V65" s="2">
        <v>144</v>
      </c>
      <c r="W65" s="2">
        <v>142.9</v>
      </c>
      <c r="X65" s="2">
        <v>136.5</v>
      </c>
      <c r="Y65" s="2">
        <v>136.6</v>
      </c>
      <c r="Z65" s="2">
        <v>135.19999999999999</v>
      </c>
      <c r="AA65" s="2">
        <v>121.9</v>
      </c>
      <c r="AB65" s="2">
        <v>131.30000000000001</v>
      </c>
      <c r="AC65" s="2">
        <v>141.4</v>
      </c>
      <c r="AD65" s="2">
        <v>129.19999999999999</v>
      </c>
      <c r="AE65" s="2">
        <v>131.30000000000001</v>
      </c>
      <c r="AF65" s="12">
        <v>137.1</v>
      </c>
    </row>
    <row r="66" spans="1:32">
      <c r="A66" s="9" t="s">
        <v>34</v>
      </c>
      <c r="B66" s="1">
        <v>2018</v>
      </c>
      <c r="C66" s="1" t="s">
        <v>38</v>
      </c>
      <c r="D66" s="1">
        <f>_xlfn.XLOOKUP(Table5[[#This Row],[Month]],'EDA and Analysis2'!$Q$1:$Q$12,'EDA and Analysis2'!$R$1:$R$12,"NA",0)</f>
        <v>5</v>
      </c>
      <c r="E66" s="1" t="str">
        <f>Table5[[#This Row],[Year]]&amp;"-"&amp;Table5[[#This Row],[Month]]</f>
        <v>2018-May</v>
      </c>
      <c r="F66" s="1">
        <v>136.6</v>
      </c>
      <c r="G66" s="1">
        <v>146.6</v>
      </c>
      <c r="H66" s="1">
        <v>133.6</v>
      </c>
      <c r="I66" s="1">
        <v>142.1</v>
      </c>
      <c r="J66" s="1">
        <v>121</v>
      </c>
      <c r="K66" s="1">
        <v>154.6</v>
      </c>
      <c r="L66" s="1">
        <v>135.6</v>
      </c>
      <c r="M66" s="1">
        <v>122.3</v>
      </c>
      <c r="N66" s="1">
        <v>109.6</v>
      </c>
      <c r="O66" s="1">
        <v>138.1</v>
      </c>
      <c r="P66" s="1">
        <v>129.9</v>
      </c>
      <c r="Q66" s="1">
        <v>151.69999999999999</v>
      </c>
      <c r="R66" s="1">
        <v>138.1</v>
      </c>
      <c r="S66" s="1">
        <v>157.9</v>
      </c>
      <c r="T66" s="1">
        <v>146</v>
      </c>
      <c r="U66" s="1">
        <v>137.4</v>
      </c>
      <c r="V66" s="1">
        <v>144.69999999999999</v>
      </c>
      <c r="W66" s="1">
        <v>143.19999999999999</v>
      </c>
      <c r="X66" s="1">
        <v>136.9</v>
      </c>
      <c r="Y66" s="1">
        <v>137.4</v>
      </c>
      <c r="Z66" s="1">
        <v>136</v>
      </c>
      <c r="AA66" s="1">
        <v>122.9</v>
      </c>
      <c r="AB66" s="1">
        <v>131.80000000000001</v>
      </c>
      <c r="AC66" s="1">
        <v>142.1</v>
      </c>
      <c r="AD66" s="1">
        <v>129.9</v>
      </c>
      <c r="AE66" s="1">
        <v>132.1</v>
      </c>
      <c r="AF66" s="11">
        <v>137.80000000000001</v>
      </c>
    </row>
    <row r="67" spans="1:32">
      <c r="A67" s="10" t="s">
        <v>34</v>
      </c>
      <c r="B67" s="2">
        <v>2018</v>
      </c>
      <c r="C67" s="2" t="s">
        <v>39</v>
      </c>
      <c r="D67" s="2">
        <f>_xlfn.XLOOKUP(Table5[[#This Row],[Month]],'EDA and Analysis2'!$Q$1:$Q$12,'EDA and Analysis2'!$R$1:$R$12,"NA",0)</f>
        <v>6</v>
      </c>
      <c r="E67" s="2" t="str">
        <f>Table5[[#This Row],[Year]]&amp;"-"&amp;Table5[[#This Row],[Month]]</f>
        <v>2018-June</v>
      </c>
      <c r="F67" s="2">
        <v>136.9</v>
      </c>
      <c r="G67" s="2">
        <v>148.69999999999999</v>
      </c>
      <c r="H67" s="2">
        <v>135.6</v>
      </c>
      <c r="I67" s="2">
        <v>142.30000000000001</v>
      </c>
      <c r="J67" s="2">
        <v>121.3</v>
      </c>
      <c r="K67" s="2">
        <v>153.19999999999999</v>
      </c>
      <c r="L67" s="2">
        <v>143.69999999999999</v>
      </c>
      <c r="M67" s="2">
        <v>121.4</v>
      </c>
      <c r="N67" s="2">
        <v>111.1</v>
      </c>
      <c r="O67" s="2">
        <v>138.4</v>
      </c>
      <c r="P67" s="2">
        <v>130.30000000000001</v>
      </c>
      <c r="Q67" s="2">
        <v>151.80000000000001</v>
      </c>
      <c r="R67" s="2">
        <v>139.4</v>
      </c>
      <c r="S67" s="2">
        <v>158.30000000000001</v>
      </c>
      <c r="T67" s="2">
        <v>146.4</v>
      </c>
      <c r="U67" s="2">
        <v>138.1</v>
      </c>
      <c r="V67" s="2">
        <v>145.19999999999999</v>
      </c>
      <c r="W67" s="2">
        <v>142.5</v>
      </c>
      <c r="X67" s="2">
        <v>138.1</v>
      </c>
      <c r="Y67" s="2">
        <v>137.9</v>
      </c>
      <c r="Z67" s="2">
        <v>136.19999999999999</v>
      </c>
      <c r="AA67" s="2">
        <v>123.7</v>
      </c>
      <c r="AB67" s="2">
        <v>132.6</v>
      </c>
      <c r="AC67" s="2">
        <v>142.80000000000001</v>
      </c>
      <c r="AD67" s="2">
        <v>130.1</v>
      </c>
      <c r="AE67" s="2">
        <v>132.6</v>
      </c>
      <c r="AF67" s="12">
        <v>138.5</v>
      </c>
    </row>
    <row r="68" spans="1:32">
      <c r="A68" s="9" t="s">
        <v>34</v>
      </c>
      <c r="B68" s="1">
        <v>2018</v>
      </c>
      <c r="C68" s="1" t="s">
        <v>40</v>
      </c>
      <c r="D68" s="1">
        <f>_xlfn.XLOOKUP(Table5[[#This Row],[Month]],'EDA and Analysis2'!$Q$1:$Q$12,'EDA and Analysis2'!$R$1:$R$12,"NA",0)</f>
        <v>7</v>
      </c>
      <c r="E68" s="1" t="str">
        <f>Table5[[#This Row],[Year]]&amp;"-"&amp;Table5[[#This Row],[Month]]</f>
        <v>2018-July</v>
      </c>
      <c r="F68" s="1">
        <v>137.5</v>
      </c>
      <c r="G68" s="1">
        <v>149.1</v>
      </c>
      <c r="H68" s="1">
        <v>139.19999999999999</v>
      </c>
      <c r="I68" s="1">
        <v>142.5</v>
      </c>
      <c r="J68" s="1">
        <v>121.4</v>
      </c>
      <c r="K68" s="1">
        <v>151.6</v>
      </c>
      <c r="L68" s="1">
        <v>155.9</v>
      </c>
      <c r="M68" s="1">
        <v>121.7</v>
      </c>
      <c r="N68" s="1">
        <v>113.5</v>
      </c>
      <c r="O68" s="1">
        <v>138.9</v>
      </c>
      <c r="P68" s="1">
        <v>130.30000000000001</v>
      </c>
      <c r="Q68" s="1">
        <v>152.30000000000001</v>
      </c>
      <c r="R68" s="1">
        <v>141.4</v>
      </c>
      <c r="S68" s="1">
        <v>157.5</v>
      </c>
      <c r="T68" s="1">
        <v>146.80000000000001</v>
      </c>
      <c r="U68" s="1">
        <v>138.4</v>
      </c>
      <c r="V68" s="1">
        <v>145.6</v>
      </c>
      <c r="W68" s="1">
        <v>143.6</v>
      </c>
      <c r="X68" s="1">
        <v>139.69999999999999</v>
      </c>
      <c r="Y68" s="1">
        <v>138.6</v>
      </c>
      <c r="Z68" s="1">
        <v>137</v>
      </c>
      <c r="AA68" s="1">
        <v>123.6</v>
      </c>
      <c r="AB68" s="1">
        <v>133.1</v>
      </c>
      <c r="AC68" s="1">
        <v>144.69999999999999</v>
      </c>
      <c r="AD68" s="1">
        <v>130.1</v>
      </c>
      <c r="AE68" s="1">
        <v>133.19999999999999</v>
      </c>
      <c r="AF68" s="11">
        <v>139.80000000000001</v>
      </c>
    </row>
    <row r="69" spans="1:32">
      <c r="A69" s="10" t="s">
        <v>34</v>
      </c>
      <c r="B69" s="2">
        <v>2018</v>
      </c>
      <c r="C69" s="2" t="s">
        <v>41</v>
      </c>
      <c r="D69" s="2">
        <f>_xlfn.XLOOKUP(Table5[[#This Row],[Month]],'EDA and Analysis2'!$Q$1:$Q$12,'EDA and Analysis2'!$R$1:$R$12,"NA",0)</f>
        <v>8</v>
      </c>
      <c r="E69" s="2" t="str">
        <f>Table5[[#This Row],[Year]]&amp;"-"&amp;Table5[[#This Row],[Month]]</f>
        <v>2018-August</v>
      </c>
      <c r="F69" s="2">
        <v>138.30000000000001</v>
      </c>
      <c r="G69" s="2">
        <v>148</v>
      </c>
      <c r="H69" s="2">
        <v>138.1</v>
      </c>
      <c r="I69" s="2">
        <v>142.6</v>
      </c>
      <c r="J69" s="2">
        <v>122.2</v>
      </c>
      <c r="K69" s="2">
        <v>150.6</v>
      </c>
      <c r="L69" s="2">
        <v>156.6</v>
      </c>
      <c r="M69" s="2">
        <v>122.4</v>
      </c>
      <c r="N69" s="2">
        <v>114.7</v>
      </c>
      <c r="O69" s="2">
        <v>139.4</v>
      </c>
      <c r="P69" s="2">
        <v>131.1</v>
      </c>
      <c r="Q69" s="2">
        <v>153</v>
      </c>
      <c r="R69" s="2">
        <v>141.69999999999999</v>
      </c>
      <c r="S69" s="2">
        <v>157.9</v>
      </c>
      <c r="T69" s="2">
        <v>147.30000000000001</v>
      </c>
      <c r="U69" s="2">
        <v>138.80000000000001</v>
      </c>
      <c r="V69" s="2">
        <v>146.1</v>
      </c>
      <c r="W69" s="2">
        <v>144.6</v>
      </c>
      <c r="X69" s="2">
        <v>140.9</v>
      </c>
      <c r="Y69" s="2">
        <v>139.4</v>
      </c>
      <c r="Z69" s="2">
        <v>137.69999999999999</v>
      </c>
      <c r="AA69" s="2">
        <v>124.3</v>
      </c>
      <c r="AB69" s="2">
        <v>133.6</v>
      </c>
      <c r="AC69" s="2">
        <v>146</v>
      </c>
      <c r="AD69" s="2">
        <v>130.1</v>
      </c>
      <c r="AE69" s="2">
        <v>133.9</v>
      </c>
      <c r="AF69" s="12">
        <v>140.4</v>
      </c>
    </row>
    <row r="70" spans="1:32">
      <c r="A70" s="9" t="s">
        <v>34</v>
      </c>
      <c r="B70" s="1">
        <v>2018</v>
      </c>
      <c r="C70" s="1" t="s">
        <v>42</v>
      </c>
      <c r="D70" s="1">
        <f>_xlfn.XLOOKUP(Table5[[#This Row],[Month]],'EDA and Analysis2'!$Q$1:$Q$12,'EDA and Analysis2'!$R$1:$R$12,"NA",0)</f>
        <v>9</v>
      </c>
      <c r="E70" s="1" t="str">
        <f>Table5[[#This Row],[Year]]&amp;"-"&amp;Table5[[#This Row],[Month]]</f>
        <v>2018-September</v>
      </c>
      <c r="F70" s="1">
        <v>138.6</v>
      </c>
      <c r="G70" s="1">
        <v>145.80000000000001</v>
      </c>
      <c r="H70" s="1">
        <v>135.1</v>
      </c>
      <c r="I70" s="1">
        <v>142.9</v>
      </c>
      <c r="J70" s="1">
        <v>122.1</v>
      </c>
      <c r="K70" s="1">
        <v>145.4</v>
      </c>
      <c r="L70" s="1">
        <v>150</v>
      </c>
      <c r="M70" s="1">
        <v>121.4</v>
      </c>
      <c r="N70" s="1">
        <v>113.7</v>
      </c>
      <c r="O70" s="1">
        <v>139.5</v>
      </c>
      <c r="P70" s="1">
        <v>130.80000000000001</v>
      </c>
      <c r="Q70" s="1">
        <v>153.80000000000001</v>
      </c>
      <c r="R70" s="1">
        <v>140.4</v>
      </c>
      <c r="S70" s="1">
        <v>159.19999999999999</v>
      </c>
      <c r="T70" s="1">
        <v>147.69999999999999</v>
      </c>
      <c r="U70" s="1">
        <v>139.1</v>
      </c>
      <c r="V70" s="1">
        <v>146.5</v>
      </c>
      <c r="W70" s="1">
        <v>145.30000000000001</v>
      </c>
      <c r="X70" s="1">
        <v>142.30000000000001</v>
      </c>
      <c r="Y70" s="1">
        <v>139.69999999999999</v>
      </c>
      <c r="Z70" s="1">
        <v>138.4</v>
      </c>
      <c r="AA70" s="1">
        <v>126</v>
      </c>
      <c r="AB70" s="1">
        <v>134.5</v>
      </c>
      <c r="AC70" s="1">
        <v>146.19999999999999</v>
      </c>
      <c r="AD70" s="1">
        <v>130.9</v>
      </c>
      <c r="AE70" s="1">
        <v>134.69999999999999</v>
      </c>
      <c r="AF70" s="11">
        <v>140.19999999999999</v>
      </c>
    </row>
    <row r="71" spans="1:32">
      <c r="A71" s="10" t="s">
        <v>34</v>
      </c>
      <c r="B71" s="2">
        <v>2018</v>
      </c>
      <c r="C71" s="2" t="s">
        <v>43</v>
      </c>
      <c r="D71" s="2">
        <f>_xlfn.XLOOKUP(Table5[[#This Row],[Month]],'EDA and Analysis2'!$Q$1:$Q$12,'EDA and Analysis2'!$R$1:$R$12,"NA",0)</f>
        <v>10</v>
      </c>
      <c r="E71" s="2" t="str">
        <f>Table5[[#This Row],[Year]]&amp;"-"&amp;Table5[[#This Row],[Month]]</f>
        <v>2018-October</v>
      </c>
      <c r="F71" s="2">
        <v>137.4</v>
      </c>
      <c r="G71" s="2">
        <v>149.5</v>
      </c>
      <c r="H71" s="2">
        <v>137.30000000000001</v>
      </c>
      <c r="I71" s="2">
        <v>141.9</v>
      </c>
      <c r="J71" s="2">
        <v>121.1</v>
      </c>
      <c r="K71" s="2">
        <v>142.5</v>
      </c>
      <c r="L71" s="2">
        <v>146.69999999999999</v>
      </c>
      <c r="M71" s="2">
        <v>119.1</v>
      </c>
      <c r="N71" s="2">
        <v>111.9</v>
      </c>
      <c r="O71" s="2">
        <v>141</v>
      </c>
      <c r="P71" s="2">
        <v>133.6</v>
      </c>
      <c r="Q71" s="2">
        <v>154.5</v>
      </c>
      <c r="R71" s="2">
        <v>139.69999999999999</v>
      </c>
      <c r="S71" s="2">
        <v>162.6</v>
      </c>
      <c r="T71" s="2">
        <v>148</v>
      </c>
      <c r="U71" s="2">
        <v>139.19999999999999</v>
      </c>
      <c r="V71" s="2">
        <v>146.80000000000001</v>
      </c>
      <c r="W71" s="2">
        <v>146.9</v>
      </c>
      <c r="X71" s="2">
        <v>145.30000000000001</v>
      </c>
      <c r="Y71" s="2">
        <v>142.19999999999999</v>
      </c>
      <c r="Z71" s="2">
        <v>142.1</v>
      </c>
      <c r="AA71" s="2">
        <v>125.5</v>
      </c>
      <c r="AB71" s="2">
        <v>136.5</v>
      </c>
      <c r="AC71" s="2">
        <v>147.80000000000001</v>
      </c>
      <c r="AD71" s="2">
        <v>132</v>
      </c>
      <c r="AE71" s="2">
        <v>136.30000000000001</v>
      </c>
      <c r="AF71" s="12">
        <v>140.80000000000001</v>
      </c>
    </row>
    <row r="72" spans="1:32">
      <c r="A72" s="9" t="s">
        <v>34</v>
      </c>
      <c r="B72" s="1">
        <v>2018</v>
      </c>
      <c r="C72" s="1" t="s">
        <v>45</v>
      </c>
      <c r="D72" s="1">
        <f>_xlfn.XLOOKUP(Table5[[#This Row],[Month]],'EDA and Analysis2'!$Q$1:$Q$12,'EDA and Analysis2'!$R$1:$R$12,"NA",0)</f>
        <v>11</v>
      </c>
      <c r="E72" s="1" t="str">
        <f>Table5[[#This Row],[Year]]&amp;"-"&amp;Table5[[#This Row],[Month]]</f>
        <v>2018-November</v>
      </c>
      <c r="F72" s="1">
        <v>137.4</v>
      </c>
      <c r="G72" s="1">
        <v>149.19999999999999</v>
      </c>
      <c r="H72" s="1">
        <v>137.1</v>
      </c>
      <c r="I72" s="1">
        <v>141.80000000000001</v>
      </c>
      <c r="J72" s="1">
        <v>121.1</v>
      </c>
      <c r="K72" s="1">
        <v>142.80000000000001</v>
      </c>
      <c r="L72" s="1">
        <v>146.69999999999999</v>
      </c>
      <c r="M72" s="1">
        <v>119.1</v>
      </c>
      <c r="N72" s="1">
        <v>111.9</v>
      </c>
      <c r="O72" s="1">
        <v>140.9</v>
      </c>
      <c r="P72" s="1">
        <v>133.5</v>
      </c>
      <c r="Q72" s="1">
        <v>154.5</v>
      </c>
      <c r="R72" s="1">
        <v>139.69999999999999</v>
      </c>
      <c r="S72" s="1">
        <v>162.6</v>
      </c>
      <c r="T72" s="1">
        <v>148</v>
      </c>
      <c r="U72" s="1">
        <v>139.1</v>
      </c>
      <c r="V72" s="1">
        <v>146.69999999999999</v>
      </c>
      <c r="W72" s="1">
        <v>146.9</v>
      </c>
      <c r="X72" s="1">
        <v>145.1</v>
      </c>
      <c r="Y72" s="1">
        <v>142.19999999999999</v>
      </c>
      <c r="Z72" s="1">
        <v>142.1</v>
      </c>
      <c r="AA72" s="1">
        <v>125.5</v>
      </c>
      <c r="AB72" s="1">
        <v>136.5</v>
      </c>
      <c r="AC72" s="1">
        <v>147.80000000000001</v>
      </c>
      <c r="AD72" s="1">
        <v>132</v>
      </c>
      <c r="AE72" s="1">
        <v>136.30000000000001</v>
      </c>
      <c r="AF72" s="11">
        <v>140.80000000000001</v>
      </c>
    </row>
    <row r="73" spans="1:32">
      <c r="A73" s="10" t="s">
        <v>34</v>
      </c>
      <c r="B73" s="2">
        <v>2018</v>
      </c>
      <c r="C73" s="2" t="s">
        <v>46</v>
      </c>
      <c r="D73" s="2">
        <f>_xlfn.XLOOKUP(Table5[[#This Row],[Month]],'EDA and Analysis2'!$Q$1:$Q$12,'EDA and Analysis2'!$R$1:$R$12,"NA",0)</f>
        <v>12</v>
      </c>
      <c r="E73" s="2" t="str">
        <f>Table5[[#This Row],[Year]]&amp;"-"&amp;Table5[[#This Row],[Month]]</f>
        <v>2018-December</v>
      </c>
      <c r="F73" s="2">
        <v>137.5</v>
      </c>
      <c r="G73" s="2">
        <v>150.5</v>
      </c>
      <c r="H73" s="2">
        <v>138.80000000000001</v>
      </c>
      <c r="I73" s="2">
        <v>142.1</v>
      </c>
      <c r="J73" s="2">
        <v>122</v>
      </c>
      <c r="K73" s="2">
        <v>139.4</v>
      </c>
      <c r="L73" s="2">
        <v>135.19999999999999</v>
      </c>
      <c r="M73" s="2">
        <v>119.8</v>
      </c>
      <c r="N73" s="2">
        <v>110.3</v>
      </c>
      <c r="O73" s="2">
        <v>140.6</v>
      </c>
      <c r="P73" s="2">
        <v>133.80000000000001</v>
      </c>
      <c r="Q73" s="2">
        <v>154.6</v>
      </c>
      <c r="R73" s="2">
        <v>138.19999999999999</v>
      </c>
      <c r="S73" s="2">
        <v>163</v>
      </c>
      <c r="T73" s="2">
        <v>148.1</v>
      </c>
      <c r="U73" s="2">
        <v>139.4</v>
      </c>
      <c r="V73" s="2">
        <v>146.80000000000001</v>
      </c>
      <c r="W73" s="2">
        <v>146.5</v>
      </c>
      <c r="X73" s="2">
        <v>142.69999999999999</v>
      </c>
      <c r="Y73" s="2">
        <v>143.19999999999999</v>
      </c>
      <c r="Z73" s="2">
        <v>144.9</v>
      </c>
      <c r="AA73" s="2">
        <v>123.6</v>
      </c>
      <c r="AB73" s="2">
        <v>136.80000000000001</v>
      </c>
      <c r="AC73" s="2">
        <v>150.1</v>
      </c>
      <c r="AD73" s="2">
        <v>132.19999999999999</v>
      </c>
      <c r="AE73" s="2">
        <v>136.80000000000001</v>
      </c>
      <c r="AF73" s="12">
        <v>140.1</v>
      </c>
    </row>
    <row r="74" spans="1:32">
      <c r="A74" s="9" t="s">
        <v>34</v>
      </c>
      <c r="B74" s="1">
        <v>2019</v>
      </c>
      <c r="C74" s="1" t="s">
        <v>31</v>
      </c>
      <c r="D74" s="1">
        <f>_xlfn.XLOOKUP(Table5[[#This Row],[Month]],'EDA and Analysis2'!$Q$1:$Q$12,'EDA and Analysis2'!$R$1:$R$12,"NA",0)</f>
        <v>1</v>
      </c>
      <c r="E74" s="1" t="str">
        <f>Table5[[#This Row],[Year]]&amp;"-"&amp;Table5[[#This Row],[Month]]</f>
        <v>2019-January</v>
      </c>
      <c r="F74" s="1">
        <v>137.1</v>
      </c>
      <c r="G74" s="1">
        <v>151.4</v>
      </c>
      <c r="H74" s="1">
        <v>140.19999999999999</v>
      </c>
      <c r="I74" s="1">
        <v>142.1</v>
      </c>
      <c r="J74" s="1">
        <v>121.8</v>
      </c>
      <c r="K74" s="1">
        <v>135.4</v>
      </c>
      <c r="L74" s="1">
        <v>131.30000000000001</v>
      </c>
      <c r="M74" s="1">
        <v>120.3</v>
      </c>
      <c r="N74" s="1">
        <v>109.1</v>
      </c>
      <c r="O74" s="1">
        <v>139.4</v>
      </c>
      <c r="P74" s="1">
        <v>133.30000000000001</v>
      </c>
      <c r="Q74" s="1">
        <v>154.6</v>
      </c>
      <c r="R74" s="1">
        <v>137.4</v>
      </c>
      <c r="S74" s="1">
        <v>163.19999999999999</v>
      </c>
      <c r="T74" s="1">
        <v>147.6</v>
      </c>
      <c r="U74" s="1">
        <v>139</v>
      </c>
      <c r="V74" s="1">
        <v>146.4</v>
      </c>
      <c r="W74" s="1">
        <v>147.69999999999999</v>
      </c>
      <c r="X74" s="1">
        <v>139.5</v>
      </c>
      <c r="Y74" s="1">
        <v>143.6</v>
      </c>
      <c r="Z74" s="1">
        <v>145.1</v>
      </c>
      <c r="AA74" s="1">
        <v>123.3</v>
      </c>
      <c r="AB74" s="1">
        <v>136.69999999999999</v>
      </c>
      <c r="AC74" s="1">
        <v>150.19999999999999</v>
      </c>
      <c r="AD74" s="1">
        <v>132.80000000000001</v>
      </c>
      <c r="AE74" s="1">
        <v>136.9</v>
      </c>
      <c r="AF74" s="11">
        <v>139.6</v>
      </c>
    </row>
    <row r="75" spans="1:32">
      <c r="A75" s="10" t="s">
        <v>34</v>
      </c>
      <c r="B75" s="2">
        <v>2019</v>
      </c>
      <c r="C75" s="2" t="s">
        <v>35</v>
      </c>
      <c r="D75" s="2">
        <f>_xlfn.XLOOKUP(Table5[[#This Row],[Month]],'EDA and Analysis2'!$Q$1:$Q$12,'EDA and Analysis2'!$R$1:$R$12,"NA",0)</f>
        <v>2</v>
      </c>
      <c r="E75" s="2" t="str">
        <f>Table5[[#This Row],[Year]]&amp;"-"&amp;Table5[[#This Row],[Month]]</f>
        <v>2019-February</v>
      </c>
      <c r="F75" s="2">
        <v>137.6</v>
      </c>
      <c r="G75" s="2">
        <v>152</v>
      </c>
      <c r="H75" s="2">
        <v>141.5</v>
      </c>
      <c r="I75" s="2">
        <v>142.19999999999999</v>
      </c>
      <c r="J75" s="2">
        <v>122</v>
      </c>
      <c r="K75" s="2">
        <v>136.4</v>
      </c>
      <c r="L75" s="2">
        <v>129.69999999999999</v>
      </c>
      <c r="M75" s="2">
        <v>121</v>
      </c>
      <c r="N75" s="2">
        <v>109</v>
      </c>
      <c r="O75" s="2">
        <v>139.69999999999999</v>
      </c>
      <c r="P75" s="2">
        <v>133.6</v>
      </c>
      <c r="Q75" s="2">
        <v>154.9</v>
      </c>
      <c r="R75" s="2">
        <v>137.5</v>
      </c>
      <c r="S75" s="2">
        <v>163.4</v>
      </c>
      <c r="T75" s="2">
        <v>147.69999999999999</v>
      </c>
      <c r="U75" s="2">
        <v>139.69999999999999</v>
      </c>
      <c r="V75" s="2">
        <v>146.5</v>
      </c>
      <c r="W75" s="2">
        <v>148.5</v>
      </c>
      <c r="X75" s="2">
        <v>138.4</v>
      </c>
      <c r="Y75" s="2">
        <v>143.69999999999999</v>
      </c>
      <c r="Z75" s="2">
        <v>145.6</v>
      </c>
      <c r="AA75" s="2">
        <v>123.9</v>
      </c>
      <c r="AB75" s="2">
        <v>137.1</v>
      </c>
      <c r="AC75" s="2">
        <v>150.30000000000001</v>
      </c>
      <c r="AD75" s="2">
        <v>134.1</v>
      </c>
      <c r="AE75" s="2">
        <v>137.4</v>
      </c>
      <c r="AF75" s="12">
        <v>139.9</v>
      </c>
    </row>
    <row r="76" spans="1:32">
      <c r="A76" s="9" t="s">
        <v>34</v>
      </c>
      <c r="B76" s="1">
        <v>2019</v>
      </c>
      <c r="C76" s="1" t="s">
        <v>36</v>
      </c>
      <c r="D76" s="1">
        <f>_xlfn.XLOOKUP(Table5[[#This Row],[Month]],'EDA and Analysis2'!$Q$1:$Q$12,'EDA and Analysis2'!$R$1:$R$12,"NA",0)</f>
        <v>3</v>
      </c>
      <c r="E76" s="1" t="str">
        <f>Table5[[#This Row],[Year]]&amp;"-"&amp;Table5[[#This Row],[Month]]</f>
        <v>2019-March</v>
      </c>
      <c r="F76" s="1">
        <v>137.80000000000001</v>
      </c>
      <c r="G76" s="1">
        <v>153</v>
      </c>
      <c r="H76" s="1">
        <v>140.30000000000001</v>
      </c>
      <c r="I76" s="1">
        <v>142.30000000000001</v>
      </c>
      <c r="J76" s="1">
        <v>122</v>
      </c>
      <c r="K76" s="1">
        <v>137.6</v>
      </c>
      <c r="L76" s="1">
        <v>132.6</v>
      </c>
      <c r="M76" s="1">
        <v>121.8</v>
      </c>
      <c r="N76" s="1">
        <v>109</v>
      </c>
      <c r="O76" s="1">
        <v>139.5</v>
      </c>
      <c r="P76" s="1">
        <v>133.69999999999999</v>
      </c>
      <c r="Q76" s="1">
        <v>155.19999999999999</v>
      </c>
      <c r="R76" s="1">
        <v>138.1</v>
      </c>
      <c r="S76" s="1">
        <v>163.5</v>
      </c>
      <c r="T76" s="1">
        <v>147.9</v>
      </c>
      <c r="U76" s="1">
        <v>139.9</v>
      </c>
      <c r="V76" s="1">
        <v>146.69999999999999</v>
      </c>
      <c r="W76" s="1">
        <v>149</v>
      </c>
      <c r="X76" s="1">
        <v>139.69999999999999</v>
      </c>
      <c r="Y76" s="1">
        <v>143.80000000000001</v>
      </c>
      <c r="Z76" s="1">
        <v>146.19999999999999</v>
      </c>
      <c r="AA76" s="1">
        <v>124.6</v>
      </c>
      <c r="AB76" s="1">
        <v>137.69999999999999</v>
      </c>
      <c r="AC76" s="1">
        <v>150.30000000000001</v>
      </c>
      <c r="AD76" s="1">
        <v>133.4</v>
      </c>
      <c r="AE76" s="1">
        <v>137.69999999999999</v>
      </c>
      <c r="AF76" s="11">
        <v>140.4</v>
      </c>
    </row>
    <row r="77" spans="1:32">
      <c r="A77" s="10" t="s">
        <v>34</v>
      </c>
      <c r="B77" s="2">
        <v>2019</v>
      </c>
      <c r="C77" s="2" t="s">
        <v>38</v>
      </c>
      <c r="D77" s="2">
        <f>_xlfn.XLOOKUP(Table5[[#This Row],[Month]],'EDA and Analysis2'!$Q$1:$Q$12,'EDA and Analysis2'!$R$1:$R$12,"NA",0)</f>
        <v>5</v>
      </c>
      <c r="E77" s="2" t="str">
        <f>Table5[[#This Row],[Year]]&amp;"-"&amp;Table5[[#This Row],[Month]]</f>
        <v>2019-May</v>
      </c>
      <c r="F77" s="2">
        <v>138.30000000000001</v>
      </c>
      <c r="G77" s="2">
        <v>158.5</v>
      </c>
      <c r="H77" s="2">
        <v>136</v>
      </c>
      <c r="I77" s="2">
        <v>142.5</v>
      </c>
      <c r="J77" s="2">
        <v>122</v>
      </c>
      <c r="K77" s="2">
        <v>146.5</v>
      </c>
      <c r="L77" s="2">
        <v>143</v>
      </c>
      <c r="M77" s="2">
        <v>124.9</v>
      </c>
      <c r="N77" s="2">
        <v>109.9</v>
      </c>
      <c r="O77" s="2">
        <v>139.9</v>
      </c>
      <c r="P77" s="2">
        <v>134</v>
      </c>
      <c r="Q77" s="2">
        <v>155.5</v>
      </c>
      <c r="R77" s="2">
        <v>140.9</v>
      </c>
      <c r="S77" s="2">
        <v>164.1</v>
      </c>
      <c r="T77" s="2">
        <v>148.4</v>
      </c>
      <c r="U77" s="2">
        <v>140.4</v>
      </c>
      <c r="V77" s="2">
        <v>147.30000000000001</v>
      </c>
      <c r="W77" s="2">
        <v>150.1</v>
      </c>
      <c r="X77" s="2">
        <v>140.30000000000001</v>
      </c>
      <c r="Y77" s="2">
        <v>143.69999999999999</v>
      </c>
      <c r="Z77" s="2">
        <v>146.9</v>
      </c>
      <c r="AA77" s="2">
        <v>124.9</v>
      </c>
      <c r="AB77" s="2">
        <v>139.19999999999999</v>
      </c>
      <c r="AC77" s="2">
        <v>151.6</v>
      </c>
      <c r="AD77" s="2">
        <v>133.4</v>
      </c>
      <c r="AE77" s="2">
        <v>138.19999999999999</v>
      </c>
      <c r="AF77" s="12">
        <v>142</v>
      </c>
    </row>
    <row r="78" spans="1:32">
      <c r="A78" s="9" t="s">
        <v>34</v>
      </c>
      <c r="B78" s="1">
        <v>2019</v>
      </c>
      <c r="C78" s="1" t="s">
        <v>39</v>
      </c>
      <c r="D78" s="1">
        <f>_xlfn.XLOOKUP(Table5[[#This Row],[Month]],'EDA and Analysis2'!$Q$1:$Q$12,'EDA and Analysis2'!$R$1:$R$12,"NA",0)</f>
        <v>6</v>
      </c>
      <c r="E78" s="1" t="str">
        <f>Table5[[#This Row],[Year]]&amp;"-"&amp;Table5[[#This Row],[Month]]</f>
        <v>2019-June</v>
      </c>
      <c r="F78" s="1">
        <v>138.69999999999999</v>
      </c>
      <c r="G78" s="1">
        <v>162.1</v>
      </c>
      <c r="H78" s="1">
        <v>137.80000000000001</v>
      </c>
      <c r="I78" s="1">
        <v>143.30000000000001</v>
      </c>
      <c r="J78" s="1">
        <v>122.2</v>
      </c>
      <c r="K78" s="1">
        <v>146.80000000000001</v>
      </c>
      <c r="L78" s="1">
        <v>150.5</v>
      </c>
      <c r="M78" s="1">
        <v>128.30000000000001</v>
      </c>
      <c r="N78" s="1">
        <v>111</v>
      </c>
      <c r="O78" s="1">
        <v>140.6</v>
      </c>
      <c r="P78" s="1">
        <v>134.19999999999999</v>
      </c>
      <c r="Q78" s="1">
        <v>155.9</v>
      </c>
      <c r="R78" s="1">
        <v>142.69999999999999</v>
      </c>
      <c r="S78" s="1">
        <v>164.9</v>
      </c>
      <c r="T78" s="1">
        <v>148.6</v>
      </c>
      <c r="U78" s="1">
        <v>140.4</v>
      </c>
      <c r="V78" s="1">
        <v>147.4</v>
      </c>
      <c r="W78" s="1">
        <v>149.4</v>
      </c>
      <c r="X78" s="1">
        <v>141.19999999999999</v>
      </c>
      <c r="Y78" s="1">
        <v>143.80000000000001</v>
      </c>
      <c r="Z78" s="1">
        <v>147.4</v>
      </c>
      <c r="AA78" s="1">
        <v>124.6</v>
      </c>
      <c r="AB78" s="1">
        <v>139.6</v>
      </c>
      <c r="AC78" s="1">
        <v>152.5</v>
      </c>
      <c r="AD78" s="1">
        <v>134.30000000000001</v>
      </c>
      <c r="AE78" s="1">
        <v>138.6</v>
      </c>
      <c r="AF78" s="11">
        <v>142.9</v>
      </c>
    </row>
    <row r="79" spans="1:32">
      <c r="A79" s="10" t="s">
        <v>34</v>
      </c>
      <c r="B79" s="2">
        <v>2019</v>
      </c>
      <c r="C79" s="2" t="s">
        <v>40</v>
      </c>
      <c r="D79" s="2">
        <f>_xlfn.XLOOKUP(Table5[[#This Row],[Month]],'EDA and Analysis2'!$Q$1:$Q$12,'EDA and Analysis2'!$R$1:$R$12,"NA",0)</f>
        <v>7</v>
      </c>
      <c r="E79" s="2" t="str">
        <f>Table5[[#This Row],[Year]]&amp;"-"&amp;Table5[[#This Row],[Month]]</f>
        <v>2019-July</v>
      </c>
      <c r="F79" s="2">
        <v>139.30000000000001</v>
      </c>
      <c r="G79" s="2">
        <v>162.69999999999999</v>
      </c>
      <c r="H79" s="2">
        <v>140</v>
      </c>
      <c r="I79" s="2">
        <v>144</v>
      </c>
      <c r="J79" s="2">
        <v>122.5</v>
      </c>
      <c r="K79" s="2">
        <v>150.30000000000001</v>
      </c>
      <c r="L79" s="2">
        <v>160.30000000000001</v>
      </c>
      <c r="M79" s="2">
        <v>130</v>
      </c>
      <c r="N79" s="2">
        <v>111.1</v>
      </c>
      <c r="O79" s="2">
        <v>141.69999999999999</v>
      </c>
      <c r="P79" s="2">
        <v>134.69999999999999</v>
      </c>
      <c r="Q79" s="2">
        <v>156.19999999999999</v>
      </c>
      <c r="R79" s="2">
        <v>144.69999999999999</v>
      </c>
      <c r="S79" s="2">
        <v>165.2</v>
      </c>
      <c r="T79" s="2">
        <v>148.9</v>
      </c>
      <c r="U79" s="2">
        <v>140.5</v>
      </c>
      <c r="V79" s="2">
        <v>147.6</v>
      </c>
      <c r="W79" s="2">
        <v>150.6</v>
      </c>
      <c r="X79" s="2">
        <v>139.30000000000001</v>
      </c>
      <c r="Y79" s="2">
        <v>144.19999999999999</v>
      </c>
      <c r="Z79" s="2">
        <v>147.9</v>
      </c>
      <c r="AA79" s="2">
        <v>125.6</v>
      </c>
      <c r="AB79" s="2">
        <v>140.5</v>
      </c>
      <c r="AC79" s="2">
        <v>154</v>
      </c>
      <c r="AD79" s="2">
        <v>135.69999999999999</v>
      </c>
      <c r="AE79" s="2">
        <v>139.5</v>
      </c>
      <c r="AF79" s="12">
        <v>144.19999999999999</v>
      </c>
    </row>
    <row r="80" spans="1:32">
      <c r="A80" s="9" t="s">
        <v>34</v>
      </c>
      <c r="B80" s="1">
        <v>2019</v>
      </c>
      <c r="C80" s="1" t="s">
        <v>41</v>
      </c>
      <c r="D80" s="1">
        <f>_xlfn.XLOOKUP(Table5[[#This Row],[Month]],'EDA and Analysis2'!$Q$1:$Q$12,'EDA and Analysis2'!$R$1:$R$12,"NA",0)</f>
        <v>8</v>
      </c>
      <c r="E80" s="1" t="str">
        <f>Table5[[#This Row],[Year]]&amp;"-"&amp;Table5[[#This Row],[Month]]</f>
        <v>2019-August</v>
      </c>
      <c r="F80" s="1">
        <v>140.1</v>
      </c>
      <c r="G80" s="1">
        <v>160.6</v>
      </c>
      <c r="H80" s="1">
        <v>138.5</v>
      </c>
      <c r="I80" s="1">
        <v>144.69999999999999</v>
      </c>
      <c r="J80" s="1">
        <v>122.9</v>
      </c>
      <c r="K80" s="1">
        <v>149.4</v>
      </c>
      <c r="L80" s="1">
        <v>167.4</v>
      </c>
      <c r="M80" s="1">
        <v>130.9</v>
      </c>
      <c r="N80" s="1">
        <v>112</v>
      </c>
      <c r="O80" s="1">
        <v>142.6</v>
      </c>
      <c r="P80" s="1">
        <v>134.9</v>
      </c>
      <c r="Q80" s="1">
        <v>156.6</v>
      </c>
      <c r="R80" s="1">
        <v>145.9</v>
      </c>
      <c r="S80" s="1">
        <v>165.8</v>
      </c>
      <c r="T80" s="1">
        <v>149.1</v>
      </c>
      <c r="U80" s="1">
        <v>140.6</v>
      </c>
      <c r="V80" s="1">
        <v>147.9</v>
      </c>
      <c r="W80" s="1">
        <v>151.6</v>
      </c>
      <c r="X80" s="1">
        <v>138.5</v>
      </c>
      <c r="Y80" s="1">
        <v>144.5</v>
      </c>
      <c r="Z80" s="1">
        <v>148.5</v>
      </c>
      <c r="AA80" s="1">
        <v>125.8</v>
      </c>
      <c r="AB80" s="1">
        <v>140.9</v>
      </c>
      <c r="AC80" s="1">
        <v>154.9</v>
      </c>
      <c r="AD80" s="1">
        <v>138.4</v>
      </c>
      <c r="AE80" s="1">
        <v>140.19999999999999</v>
      </c>
      <c r="AF80" s="11">
        <v>145</v>
      </c>
    </row>
    <row r="81" spans="1:32">
      <c r="A81" s="10" t="s">
        <v>34</v>
      </c>
      <c r="B81" s="2">
        <v>2019</v>
      </c>
      <c r="C81" s="2" t="s">
        <v>42</v>
      </c>
      <c r="D81" s="2">
        <f>_xlfn.XLOOKUP(Table5[[#This Row],[Month]],'EDA and Analysis2'!$Q$1:$Q$12,'EDA and Analysis2'!$R$1:$R$12,"NA",0)</f>
        <v>9</v>
      </c>
      <c r="E81" s="2" t="str">
        <f>Table5[[#This Row],[Year]]&amp;"-"&amp;Table5[[#This Row],[Month]]</f>
        <v>2019-September</v>
      </c>
      <c r="F81" s="2">
        <v>140.9</v>
      </c>
      <c r="G81" s="2">
        <v>160.80000000000001</v>
      </c>
      <c r="H81" s="2">
        <v>139.6</v>
      </c>
      <c r="I81" s="2">
        <v>145.4</v>
      </c>
      <c r="J81" s="2">
        <v>123.5</v>
      </c>
      <c r="K81" s="2">
        <v>146.6</v>
      </c>
      <c r="L81" s="2">
        <v>173.2</v>
      </c>
      <c r="M81" s="2">
        <v>131.6</v>
      </c>
      <c r="N81" s="2">
        <v>113.2</v>
      </c>
      <c r="O81" s="2">
        <v>144.1</v>
      </c>
      <c r="P81" s="2">
        <v>135</v>
      </c>
      <c r="Q81" s="2">
        <v>156.80000000000001</v>
      </c>
      <c r="R81" s="2">
        <v>147</v>
      </c>
      <c r="S81" s="2">
        <v>166.5</v>
      </c>
      <c r="T81" s="2">
        <v>149.19999999999999</v>
      </c>
      <c r="U81" s="2">
        <v>140.6</v>
      </c>
      <c r="V81" s="2">
        <v>147.9</v>
      </c>
      <c r="W81" s="2">
        <v>152.19999999999999</v>
      </c>
      <c r="X81" s="2">
        <v>139.19999999999999</v>
      </c>
      <c r="Y81" s="2">
        <v>144.6</v>
      </c>
      <c r="Z81" s="2">
        <v>149</v>
      </c>
      <c r="AA81" s="2">
        <v>126.1</v>
      </c>
      <c r="AB81" s="2">
        <v>141.30000000000001</v>
      </c>
      <c r="AC81" s="2">
        <v>155.19999999999999</v>
      </c>
      <c r="AD81" s="2">
        <v>139.69999999999999</v>
      </c>
      <c r="AE81" s="2">
        <v>140.69999999999999</v>
      </c>
      <c r="AF81" s="12">
        <v>145.80000000000001</v>
      </c>
    </row>
    <row r="82" spans="1:32">
      <c r="A82" s="9" t="s">
        <v>34</v>
      </c>
      <c r="B82" s="1">
        <v>2019</v>
      </c>
      <c r="C82" s="1" t="s">
        <v>43</v>
      </c>
      <c r="D82" s="1">
        <f>_xlfn.XLOOKUP(Table5[[#This Row],[Month]],'EDA and Analysis2'!$Q$1:$Q$12,'EDA and Analysis2'!$R$1:$R$12,"NA",0)</f>
        <v>10</v>
      </c>
      <c r="E82" s="1" t="str">
        <f>Table5[[#This Row],[Year]]&amp;"-"&amp;Table5[[#This Row],[Month]]</f>
        <v>2019-October</v>
      </c>
      <c r="F82" s="1">
        <v>141.80000000000001</v>
      </c>
      <c r="G82" s="1">
        <v>161</v>
      </c>
      <c r="H82" s="1">
        <v>142.6</v>
      </c>
      <c r="I82" s="1">
        <v>146.19999999999999</v>
      </c>
      <c r="J82" s="1">
        <v>123.9</v>
      </c>
      <c r="K82" s="1">
        <v>148</v>
      </c>
      <c r="L82" s="1">
        <v>188.4</v>
      </c>
      <c r="M82" s="1">
        <v>132.5</v>
      </c>
      <c r="N82" s="1">
        <v>114</v>
      </c>
      <c r="O82" s="1">
        <v>145.4</v>
      </c>
      <c r="P82" s="1">
        <v>135.1</v>
      </c>
      <c r="Q82" s="1">
        <v>157.1</v>
      </c>
      <c r="R82" s="1">
        <v>149.6</v>
      </c>
      <c r="S82" s="1">
        <v>167.1</v>
      </c>
      <c r="T82" s="1">
        <v>149.4</v>
      </c>
      <c r="U82" s="1">
        <v>140.80000000000001</v>
      </c>
      <c r="V82" s="1">
        <v>148.19999999999999</v>
      </c>
      <c r="W82" s="1">
        <v>153</v>
      </c>
      <c r="X82" s="1">
        <v>140.6</v>
      </c>
      <c r="Y82" s="1">
        <v>145</v>
      </c>
      <c r="Z82" s="1">
        <v>149.4</v>
      </c>
      <c r="AA82" s="1">
        <v>126.3</v>
      </c>
      <c r="AB82" s="1">
        <v>141.69999999999999</v>
      </c>
      <c r="AC82" s="1">
        <v>155.4</v>
      </c>
      <c r="AD82" s="1">
        <v>140</v>
      </c>
      <c r="AE82" s="1">
        <v>141</v>
      </c>
      <c r="AF82" s="11">
        <v>147.19999999999999</v>
      </c>
    </row>
    <row r="83" spans="1:32">
      <c r="A83" s="10" t="s">
        <v>34</v>
      </c>
      <c r="B83" s="2">
        <v>2019</v>
      </c>
      <c r="C83" s="2" t="s">
        <v>45</v>
      </c>
      <c r="D83" s="2">
        <f>_xlfn.XLOOKUP(Table5[[#This Row],[Month]],'EDA and Analysis2'!$Q$1:$Q$12,'EDA and Analysis2'!$R$1:$R$12,"NA",0)</f>
        <v>11</v>
      </c>
      <c r="E83" s="2" t="str">
        <f>Table5[[#This Row],[Year]]&amp;"-"&amp;Table5[[#This Row],[Month]]</f>
        <v>2019-November</v>
      </c>
      <c r="F83" s="2">
        <v>142.5</v>
      </c>
      <c r="G83" s="2">
        <v>163.19999999999999</v>
      </c>
      <c r="H83" s="2">
        <v>145.6</v>
      </c>
      <c r="I83" s="2">
        <v>146.69999999999999</v>
      </c>
      <c r="J83" s="2">
        <v>124.3</v>
      </c>
      <c r="K83" s="2">
        <v>147.4</v>
      </c>
      <c r="L83" s="2">
        <v>199.6</v>
      </c>
      <c r="M83" s="2">
        <v>135.69999999999999</v>
      </c>
      <c r="N83" s="2">
        <v>114.2</v>
      </c>
      <c r="O83" s="2">
        <v>147</v>
      </c>
      <c r="P83" s="2">
        <v>135.30000000000001</v>
      </c>
      <c r="Q83" s="2">
        <v>157.5</v>
      </c>
      <c r="R83" s="2">
        <v>151.9</v>
      </c>
      <c r="S83" s="2">
        <v>167.9</v>
      </c>
      <c r="T83" s="2">
        <v>149.9</v>
      </c>
      <c r="U83" s="2">
        <v>141</v>
      </c>
      <c r="V83" s="2">
        <v>148.6</v>
      </c>
      <c r="W83" s="2">
        <v>153.5</v>
      </c>
      <c r="X83" s="2">
        <v>142.30000000000001</v>
      </c>
      <c r="Y83" s="2">
        <v>145.30000000000001</v>
      </c>
      <c r="Z83" s="2">
        <v>149.9</v>
      </c>
      <c r="AA83" s="2">
        <v>126.6</v>
      </c>
      <c r="AB83" s="2">
        <v>142.1</v>
      </c>
      <c r="AC83" s="2">
        <v>155.5</v>
      </c>
      <c r="AD83" s="2">
        <v>140.30000000000001</v>
      </c>
      <c r="AE83" s="2">
        <v>141.30000000000001</v>
      </c>
      <c r="AF83" s="12">
        <v>148.6</v>
      </c>
    </row>
    <row r="84" spans="1:32">
      <c r="A84" s="9" t="s">
        <v>34</v>
      </c>
      <c r="B84" s="1">
        <v>2019</v>
      </c>
      <c r="C84" s="1" t="s">
        <v>46</v>
      </c>
      <c r="D84" s="1">
        <f>_xlfn.XLOOKUP(Table5[[#This Row],[Month]],'EDA and Analysis2'!$Q$1:$Q$12,'EDA and Analysis2'!$R$1:$R$12,"NA",0)</f>
        <v>12</v>
      </c>
      <c r="E84" s="1" t="str">
        <f>Table5[[#This Row],[Year]]&amp;"-"&amp;Table5[[#This Row],[Month]]</f>
        <v>2019-December</v>
      </c>
      <c r="F84" s="1">
        <v>143.5</v>
      </c>
      <c r="G84" s="1">
        <v>165</v>
      </c>
      <c r="H84" s="1">
        <v>151.1</v>
      </c>
      <c r="I84" s="1">
        <v>148.30000000000001</v>
      </c>
      <c r="J84" s="1">
        <v>125.7</v>
      </c>
      <c r="K84" s="1">
        <v>145.69999999999999</v>
      </c>
      <c r="L84" s="1">
        <v>217</v>
      </c>
      <c r="M84" s="1">
        <v>138.30000000000001</v>
      </c>
      <c r="N84" s="1">
        <v>114</v>
      </c>
      <c r="O84" s="1">
        <v>148.69999999999999</v>
      </c>
      <c r="P84" s="1">
        <v>135.80000000000001</v>
      </c>
      <c r="Q84" s="1">
        <v>158</v>
      </c>
      <c r="R84" s="1">
        <v>155</v>
      </c>
      <c r="S84" s="1">
        <v>168.5</v>
      </c>
      <c r="T84" s="1">
        <v>150.30000000000001</v>
      </c>
      <c r="U84" s="1">
        <v>141.30000000000001</v>
      </c>
      <c r="V84" s="1">
        <v>149</v>
      </c>
      <c r="W84" s="1">
        <v>152.80000000000001</v>
      </c>
      <c r="X84" s="1">
        <v>143.69999999999999</v>
      </c>
      <c r="Y84" s="1">
        <v>145.80000000000001</v>
      </c>
      <c r="Z84" s="1">
        <v>150.4</v>
      </c>
      <c r="AA84" s="1">
        <v>129.80000000000001</v>
      </c>
      <c r="AB84" s="1">
        <v>142.30000000000001</v>
      </c>
      <c r="AC84" s="1">
        <v>155.69999999999999</v>
      </c>
      <c r="AD84" s="1">
        <v>140.4</v>
      </c>
      <c r="AE84" s="1">
        <v>142.5</v>
      </c>
      <c r="AF84" s="11">
        <v>150.4</v>
      </c>
    </row>
    <row r="85" spans="1:32">
      <c r="A85" s="10" t="s">
        <v>34</v>
      </c>
      <c r="B85" s="2">
        <v>2020</v>
      </c>
      <c r="C85" s="2" t="s">
        <v>31</v>
      </c>
      <c r="D85" s="2">
        <f>_xlfn.XLOOKUP(Table5[[#This Row],[Month]],'EDA and Analysis2'!$Q$1:$Q$12,'EDA and Analysis2'!$R$1:$R$12,"NA",0)</f>
        <v>1</v>
      </c>
      <c r="E85" s="2" t="str">
        <f>Table5[[#This Row],[Year]]&amp;"-"&amp;Table5[[#This Row],[Month]]</f>
        <v>2020-January</v>
      </c>
      <c r="F85" s="2">
        <v>144.30000000000001</v>
      </c>
      <c r="G85" s="2">
        <v>167.4</v>
      </c>
      <c r="H85" s="2">
        <v>154.9</v>
      </c>
      <c r="I85" s="2">
        <v>150.1</v>
      </c>
      <c r="J85" s="2">
        <v>129.9</v>
      </c>
      <c r="K85" s="2">
        <v>143.19999999999999</v>
      </c>
      <c r="L85" s="2">
        <v>197</v>
      </c>
      <c r="M85" s="2">
        <v>140.4</v>
      </c>
      <c r="N85" s="2">
        <v>114.1</v>
      </c>
      <c r="O85" s="2">
        <v>150.9</v>
      </c>
      <c r="P85" s="2">
        <v>136.1</v>
      </c>
      <c r="Q85" s="2">
        <v>158.6</v>
      </c>
      <c r="R85" s="2">
        <v>153.5</v>
      </c>
      <c r="S85" s="2">
        <v>169.2</v>
      </c>
      <c r="T85" s="2">
        <v>150.5</v>
      </c>
      <c r="U85" s="2">
        <v>141.5</v>
      </c>
      <c r="V85" s="2">
        <v>149.19999999999999</v>
      </c>
      <c r="W85" s="2">
        <v>153.9</v>
      </c>
      <c r="X85" s="2">
        <v>144.6</v>
      </c>
      <c r="Y85" s="2">
        <v>146.19999999999999</v>
      </c>
      <c r="Z85" s="2">
        <v>151.19999999999999</v>
      </c>
      <c r="AA85" s="2">
        <v>130.9</v>
      </c>
      <c r="AB85" s="2">
        <v>142.80000000000001</v>
      </c>
      <c r="AC85" s="2">
        <v>156.1</v>
      </c>
      <c r="AD85" s="2">
        <v>142.30000000000001</v>
      </c>
      <c r="AE85" s="2">
        <v>143.4</v>
      </c>
      <c r="AF85" s="12">
        <v>150.19999999999999</v>
      </c>
    </row>
    <row r="86" spans="1:32">
      <c r="A86" s="9" t="s">
        <v>34</v>
      </c>
      <c r="B86" s="1">
        <v>2020</v>
      </c>
      <c r="C86" s="1" t="s">
        <v>35</v>
      </c>
      <c r="D86" s="1">
        <f>_xlfn.XLOOKUP(Table5[[#This Row],[Month]],'EDA and Analysis2'!$Q$1:$Q$12,'EDA and Analysis2'!$R$1:$R$12,"NA",0)</f>
        <v>2</v>
      </c>
      <c r="E86" s="1" t="str">
        <f>Table5[[#This Row],[Year]]&amp;"-"&amp;Table5[[#This Row],[Month]]</f>
        <v>2020-February</v>
      </c>
      <c r="F86" s="1">
        <v>144.80000000000001</v>
      </c>
      <c r="G86" s="1">
        <v>167.5</v>
      </c>
      <c r="H86" s="1">
        <v>151.80000000000001</v>
      </c>
      <c r="I86" s="1">
        <v>150.80000000000001</v>
      </c>
      <c r="J86" s="1">
        <v>131.4</v>
      </c>
      <c r="K86" s="1">
        <v>141.80000000000001</v>
      </c>
      <c r="L86" s="1">
        <v>170.7</v>
      </c>
      <c r="M86" s="1">
        <v>141.1</v>
      </c>
      <c r="N86" s="1">
        <v>113.6</v>
      </c>
      <c r="O86" s="1">
        <v>152</v>
      </c>
      <c r="P86" s="1">
        <v>136.5</v>
      </c>
      <c r="Q86" s="1">
        <v>159.1</v>
      </c>
      <c r="R86" s="1">
        <v>150.5</v>
      </c>
      <c r="S86" s="1">
        <v>170.1</v>
      </c>
      <c r="T86" s="1">
        <v>150.80000000000001</v>
      </c>
      <c r="U86" s="1">
        <v>141.69999999999999</v>
      </c>
      <c r="V86" s="1">
        <v>149.5</v>
      </c>
      <c r="W86" s="1">
        <v>154.80000000000001</v>
      </c>
      <c r="X86" s="1">
        <v>147.19999999999999</v>
      </c>
      <c r="Y86" s="1">
        <v>146.4</v>
      </c>
      <c r="Z86" s="1">
        <v>151.69999999999999</v>
      </c>
      <c r="AA86" s="1">
        <v>130.30000000000001</v>
      </c>
      <c r="AB86" s="1">
        <v>143.19999999999999</v>
      </c>
      <c r="AC86" s="1">
        <v>156.19999999999999</v>
      </c>
      <c r="AD86" s="1">
        <v>143.4</v>
      </c>
      <c r="AE86" s="1">
        <v>143.6</v>
      </c>
      <c r="AF86" s="11">
        <v>149.1</v>
      </c>
    </row>
    <row r="87" spans="1:32">
      <c r="A87" s="10" t="s">
        <v>34</v>
      </c>
      <c r="B87" s="2">
        <v>2020</v>
      </c>
      <c r="C87" s="2" t="s">
        <v>36</v>
      </c>
      <c r="D87" s="2">
        <f>_xlfn.XLOOKUP(Table5[[#This Row],[Month]],'EDA and Analysis2'!$Q$1:$Q$12,'EDA and Analysis2'!$R$1:$R$12,"NA",0)</f>
        <v>3</v>
      </c>
      <c r="E87" s="2" t="str">
        <f>Table5[[#This Row],[Year]]&amp;"-"&amp;Table5[[#This Row],[Month]]</f>
        <v>2020-March</v>
      </c>
      <c r="F87" s="2">
        <v>145.1</v>
      </c>
      <c r="G87" s="2">
        <v>167</v>
      </c>
      <c r="H87" s="2">
        <v>148.1</v>
      </c>
      <c r="I87" s="2">
        <v>151.5</v>
      </c>
      <c r="J87" s="2">
        <v>131.19999999999999</v>
      </c>
      <c r="K87" s="2">
        <v>142.5</v>
      </c>
      <c r="L87" s="2">
        <v>157.30000000000001</v>
      </c>
      <c r="M87" s="2">
        <v>141.1</v>
      </c>
      <c r="N87" s="2">
        <v>113.2</v>
      </c>
      <c r="O87" s="2">
        <v>153.19999999999999</v>
      </c>
      <c r="P87" s="2">
        <v>136.69999999999999</v>
      </c>
      <c r="Q87" s="2">
        <v>159.6</v>
      </c>
      <c r="R87" s="2">
        <v>148.9</v>
      </c>
      <c r="S87" s="2">
        <v>171.2</v>
      </c>
      <c r="T87" s="2">
        <v>151.19999999999999</v>
      </c>
      <c r="U87" s="2">
        <v>141.9</v>
      </c>
      <c r="V87" s="2">
        <v>149.80000000000001</v>
      </c>
      <c r="W87" s="2">
        <v>154.5</v>
      </c>
      <c r="X87" s="2">
        <v>148.9</v>
      </c>
      <c r="Y87" s="2">
        <v>146.4</v>
      </c>
      <c r="Z87" s="2">
        <v>152.30000000000001</v>
      </c>
      <c r="AA87" s="2">
        <v>129.9</v>
      </c>
      <c r="AB87" s="2">
        <v>143.69999999999999</v>
      </c>
      <c r="AC87" s="2">
        <v>156.1</v>
      </c>
      <c r="AD87" s="2">
        <v>145.19999999999999</v>
      </c>
      <c r="AE87" s="2">
        <v>143.80000000000001</v>
      </c>
      <c r="AF87" s="12">
        <v>148.6</v>
      </c>
    </row>
    <row r="88" spans="1:32">
      <c r="A88" s="9" t="s">
        <v>34</v>
      </c>
      <c r="B88" s="1">
        <v>2020</v>
      </c>
      <c r="C88" s="1" t="s">
        <v>37</v>
      </c>
      <c r="D88" s="1">
        <f>_xlfn.XLOOKUP(Table5[[#This Row],[Month]],'EDA and Analysis2'!$Q$1:$Q$12,'EDA and Analysis2'!$R$1:$R$12,"NA",0)</f>
        <v>4</v>
      </c>
      <c r="E88" s="1" t="str">
        <f>Table5[[#This Row],[Year]]&amp;"-"&amp;Table5[[#This Row],[Month]]</f>
        <v>2020-April</v>
      </c>
      <c r="F88" s="1">
        <v>148.69999999999999</v>
      </c>
      <c r="G88" s="1" t="s">
        <v>32</v>
      </c>
      <c r="H88" s="1">
        <v>148.80000000000001</v>
      </c>
      <c r="I88" s="1">
        <v>155.6</v>
      </c>
      <c r="J88" s="1">
        <v>135.1</v>
      </c>
      <c r="K88" s="1">
        <v>149.9</v>
      </c>
      <c r="L88" s="1">
        <v>168.6</v>
      </c>
      <c r="M88" s="1">
        <v>150.4</v>
      </c>
      <c r="N88" s="1">
        <v>120.3</v>
      </c>
      <c r="O88" s="1">
        <v>157.1</v>
      </c>
      <c r="P88" s="1">
        <v>136.80000000000001</v>
      </c>
      <c r="Q88" s="1" t="s">
        <v>32</v>
      </c>
      <c r="R88" s="1">
        <v>151.4</v>
      </c>
      <c r="S88" s="1" t="s">
        <v>32</v>
      </c>
      <c r="T88" s="1" t="s">
        <v>32</v>
      </c>
      <c r="U88" s="1" t="s">
        <v>32</v>
      </c>
      <c r="V88" s="1" t="s">
        <v>32</v>
      </c>
      <c r="W88" s="1">
        <v>155.6</v>
      </c>
      <c r="X88" s="1">
        <v>144.1</v>
      </c>
      <c r="Y88" s="1" t="s">
        <v>32</v>
      </c>
      <c r="Z88" s="1">
        <v>150.69999999999999</v>
      </c>
      <c r="AA88" s="1" t="s">
        <v>32</v>
      </c>
      <c r="AB88" s="1" t="s">
        <v>32</v>
      </c>
      <c r="AC88" s="1" t="s">
        <v>32</v>
      </c>
      <c r="AD88" s="1" t="s">
        <v>32</v>
      </c>
      <c r="AE88" s="1" t="s">
        <v>32</v>
      </c>
      <c r="AF88" s="11" t="s">
        <v>32</v>
      </c>
    </row>
    <row r="89" spans="1:32">
      <c r="A89" s="10" t="s">
        <v>34</v>
      </c>
      <c r="B89" s="2">
        <v>2020</v>
      </c>
      <c r="C89" s="2" t="s">
        <v>38</v>
      </c>
      <c r="D89" s="2">
        <f>_xlfn.XLOOKUP(Table5[[#This Row],[Month]],'EDA and Analysis2'!$Q$1:$Q$12,'EDA and Analysis2'!$R$1:$R$12,"NA",0)</f>
        <v>5</v>
      </c>
      <c r="E89" s="2" t="str">
        <f>Table5[[#This Row],[Year]]&amp;"-"&amp;Table5[[#This Row],[Month]]</f>
        <v>2020-May</v>
      </c>
      <c r="F89" s="2" t="s">
        <v>32</v>
      </c>
      <c r="G89" s="2" t="s">
        <v>32</v>
      </c>
      <c r="H89" s="2" t="s">
        <v>32</v>
      </c>
      <c r="I89" s="2" t="s">
        <v>32</v>
      </c>
      <c r="J89" s="2" t="s">
        <v>32</v>
      </c>
      <c r="K89" s="2" t="s">
        <v>32</v>
      </c>
      <c r="L89" s="2" t="s">
        <v>32</v>
      </c>
      <c r="M89" s="2" t="s">
        <v>32</v>
      </c>
      <c r="N89" s="2" t="s">
        <v>32</v>
      </c>
      <c r="O89" s="2" t="s">
        <v>32</v>
      </c>
      <c r="P89" s="2" t="s">
        <v>32</v>
      </c>
      <c r="Q89" s="2" t="s">
        <v>32</v>
      </c>
      <c r="R89" s="2" t="s">
        <v>32</v>
      </c>
      <c r="S89" s="2" t="s">
        <v>32</v>
      </c>
      <c r="T89" s="2" t="s">
        <v>32</v>
      </c>
      <c r="U89" s="2" t="s">
        <v>32</v>
      </c>
      <c r="V89" s="2" t="s">
        <v>32</v>
      </c>
      <c r="W89" s="2" t="s">
        <v>32</v>
      </c>
      <c r="X89" s="2" t="s">
        <v>32</v>
      </c>
      <c r="Y89" s="2" t="s">
        <v>32</v>
      </c>
      <c r="Z89" s="2" t="s">
        <v>32</v>
      </c>
      <c r="AA89" s="2" t="s">
        <v>32</v>
      </c>
      <c r="AB89" s="2" t="s">
        <v>32</v>
      </c>
      <c r="AC89" s="2" t="s">
        <v>32</v>
      </c>
      <c r="AD89" s="2" t="s">
        <v>32</v>
      </c>
      <c r="AE89" s="2" t="s">
        <v>32</v>
      </c>
      <c r="AF89" s="12" t="s">
        <v>32</v>
      </c>
    </row>
    <row r="90" spans="1:32">
      <c r="A90" s="9" t="s">
        <v>34</v>
      </c>
      <c r="B90" s="1">
        <v>2020</v>
      </c>
      <c r="C90" s="1" t="s">
        <v>39</v>
      </c>
      <c r="D90" s="1">
        <f>_xlfn.XLOOKUP(Table5[[#This Row],[Month]],'EDA and Analysis2'!$Q$1:$Q$12,'EDA and Analysis2'!$R$1:$R$12,"NA",0)</f>
        <v>6</v>
      </c>
      <c r="E90" s="1" t="str">
        <f>Table5[[#This Row],[Year]]&amp;"-"&amp;Table5[[#This Row],[Month]]</f>
        <v>2020-June</v>
      </c>
      <c r="F90" s="1">
        <v>149.6</v>
      </c>
      <c r="G90" s="1">
        <v>192.7</v>
      </c>
      <c r="H90" s="1">
        <v>151.4</v>
      </c>
      <c r="I90" s="1">
        <v>153.30000000000001</v>
      </c>
      <c r="J90" s="1">
        <v>136.30000000000001</v>
      </c>
      <c r="K90" s="1">
        <v>147.19999999999999</v>
      </c>
      <c r="L90" s="1">
        <v>156.5</v>
      </c>
      <c r="M90" s="1">
        <v>150.9</v>
      </c>
      <c r="N90" s="1">
        <v>114.2</v>
      </c>
      <c r="O90" s="1">
        <v>159.5</v>
      </c>
      <c r="P90" s="1">
        <v>139.4</v>
      </c>
      <c r="Q90" s="1">
        <v>161.80000000000001</v>
      </c>
      <c r="R90" s="1">
        <v>154</v>
      </c>
      <c r="S90" s="1">
        <v>183.5</v>
      </c>
      <c r="T90" s="1">
        <v>152.5</v>
      </c>
      <c r="U90" s="1">
        <v>144.4</v>
      </c>
      <c r="V90" s="1">
        <v>151.4</v>
      </c>
      <c r="W90" s="1">
        <v>154.69999999999999</v>
      </c>
      <c r="X90" s="1">
        <v>141.9</v>
      </c>
      <c r="Y90" s="1">
        <v>146.4</v>
      </c>
      <c r="Z90" s="1">
        <v>154.4</v>
      </c>
      <c r="AA90" s="1">
        <v>135</v>
      </c>
      <c r="AB90" s="1">
        <v>148.30000000000001</v>
      </c>
      <c r="AC90" s="1">
        <v>156.4</v>
      </c>
      <c r="AD90" s="1">
        <v>151.6</v>
      </c>
      <c r="AE90" s="1">
        <v>147</v>
      </c>
      <c r="AF90" s="11">
        <v>151.80000000000001</v>
      </c>
    </row>
    <row r="91" spans="1:32">
      <c r="A91" s="10" t="s">
        <v>34</v>
      </c>
      <c r="B91" s="2">
        <v>2020</v>
      </c>
      <c r="C91" s="2" t="s">
        <v>40</v>
      </c>
      <c r="D91" s="2">
        <f>_xlfn.XLOOKUP(Table5[[#This Row],[Month]],'EDA and Analysis2'!$Q$1:$Q$12,'EDA and Analysis2'!$R$1:$R$12,"NA",0)</f>
        <v>7</v>
      </c>
      <c r="E91" s="2" t="str">
        <f>Table5[[#This Row],[Year]]&amp;"-"&amp;Table5[[#This Row],[Month]]</f>
        <v>2020-July</v>
      </c>
      <c r="F91" s="2">
        <v>149.6</v>
      </c>
      <c r="G91" s="2">
        <v>192.7</v>
      </c>
      <c r="H91" s="2">
        <v>151.4</v>
      </c>
      <c r="I91" s="2">
        <v>153.30000000000001</v>
      </c>
      <c r="J91" s="2">
        <v>136.30000000000001</v>
      </c>
      <c r="K91" s="2">
        <v>147.19999999999999</v>
      </c>
      <c r="L91" s="2">
        <v>156.5</v>
      </c>
      <c r="M91" s="2">
        <v>150.9</v>
      </c>
      <c r="N91" s="2">
        <v>114.2</v>
      </c>
      <c r="O91" s="2">
        <v>159.5</v>
      </c>
      <c r="P91" s="2">
        <v>139.4</v>
      </c>
      <c r="Q91" s="2">
        <v>161.80000000000001</v>
      </c>
      <c r="R91" s="2">
        <v>154</v>
      </c>
      <c r="S91" s="2">
        <v>183.5</v>
      </c>
      <c r="T91" s="2">
        <v>152.5</v>
      </c>
      <c r="U91" s="2">
        <v>144.4</v>
      </c>
      <c r="V91" s="2">
        <v>151.4</v>
      </c>
      <c r="W91" s="2">
        <v>154.69999999999999</v>
      </c>
      <c r="X91" s="2">
        <v>141.9</v>
      </c>
      <c r="Y91" s="2">
        <v>146.4</v>
      </c>
      <c r="Z91" s="2">
        <v>154.4</v>
      </c>
      <c r="AA91" s="2">
        <v>135</v>
      </c>
      <c r="AB91" s="2">
        <v>148.30000000000001</v>
      </c>
      <c r="AC91" s="2">
        <v>156.4</v>
      </c>
      <c r="AD91" s="2">
        <v>151.6</v>
      </c>
      <c r="AE91" s="2">
        <v>147</v>
      </c>
      <c r="AF91" s="12">
        <v>151.80000000000001</v>
      </c>
    </row>
    <row r="92" spans="1:32">
      <c r="A92" s="9" t="s">
        <v>34</v>
      </c>
      <c r="B92" s="1">
        <v>2020</v>
      </c>
      <c r="C92" s="1" t="s">
        <v>41</v>
      </c>
      <c r="D92" s="1">
        <f>_xlfn.XLOOKUP(Table5[[#This Row],[Month]],'EDA and Analysis2'!$Q$1:$Q$12,'EDA and Analysis2'!$R$1:$R$12,"NA",0)</f>
        <v>8</v>
      </c>
      <c r="E92" s="1" t="str">
        <f>Table5[[#This Row],[Year]]&amp;"-"&amp;Table5[[#This Row],[Month]]</f>
        <v>2020-August</v>
      </c>
      <c r="F92" s="1">
        <v>148.9</v>
      </c>
      <c r="G92" s="1">
        <v>190.9</v>
      </c>
      <c r="H92" s="1">
        <v>150.80000000000001</v>
      </c>
      <c r="I92" s="1">
        <v>153.30000000000001</v>
      </c>
      <c r="J92" s="1">
        <v>137.4</v>
      </c>
      <c r="K92" s="1">
        <v>150.4</v>
      </c>
      <c r="L92" s="1">
        <v>178.1</v>
      </c>
      <c r="M92" s="1">
        <v>150.4</v>
      </c>
      <c r="N92" s="1">
        <v>115.1</v>
      </c>
      <c r="O92" s="1">
        <v>160</v>
      </c>
      <c r="P92" s="1">
        <v>140.6</v>
      </c>
      <c r="Q92" s="1">
        <v>162.30000000000001</v>
      </c>
      <c r="R92" s="1">
        <v>157</v>
      </c>
      <c r="S92" s="1">
        <v>182.6</v>
      </c>
      <c r="T92" s="1">
        <v>153.1</v>
      </c>
      <c r="U92" s="1">
        <v>143.4</v>
      </c>
      <c r="V92" s="1">
        <v>151.69999999999999</v>
      </c>
      <c r="W92" s="1">
        <v>155.5</v>
      </c>
      <c r="X92" s="1">
        <v>143</v>
      </c>
      <c r="Y92" s="1">
        <v>148.4</v>
      </c>
      <c r="Z92" s="1">
        <v>155</v>
      </c>
      <c r="AA92" s="1">
        <v>138.5</v>
      </c>
      <c r="AB92" s="1">
        <v>146</v>
      </c>
      <c r="AC92" s="1">
        <v>158.5</v>
      </c>
      <c r="AD92" s="1">
        <v>154.30000000000001</v>
      </c>
      <c r="AE92" s="1">
        <v>149</v>
      </c>
      <c r="AF92" s="11">
        <v>153.9</v>
      </c>
    </row>
    <row r="93" spans="1:32">
      <c r="A93" s="10" t="s">
        <v>34</v>
      </c>
      <c r="B93" s="2">
        <v>2020</v>
      </c>
      <c r="C93" s="2" t="s">
        <v>42</v>
      </c>
      <c r="D93" s="2">
        <f>_xlfn.XLOOKUP(Table5[[#This Row],[Month]],'EDA and Analysis2'!$Q$1:$Q$12,'EDA and Analysis2'!$R$1:$R$12,"NA",0)</f>
        <v>9</v>
      </c>
      <c r="E93" s="2" t="str">
        <f>Table5[[#This Row],[Year]]&amp;"-"&amp;Table5[[#This Row],[Month]]</f>
        <v>2020-September</v>
      </c>
      <c r="F93" s="2">
        <v>148.4</v>
      </c>
      <c r="G93" s="2">
        <v>187.1</v>
      </c>
      <c r="H93" s="2">
        <v>152.5</v>
      </c>
      <c r="I93" s="2">
        <v>153.6</v>
      </c>
      <c r="J93" s="2">
        <v>138.19999999999999</v>
      </c>
      <c r="K93" s="2">
        <v>150.9</v>
      </c>
      <c r="L93" s="2">
        <v>186.7</v>
      </c>
      <c r="M93" s="2">
        <v>149.80000000000001</v>
      </c>
      <c r="N93" s="2">
        <v>116.4</v>
      </c>
      <c r="O93" s="2">
        <v>160.30000000000001</v>
      </c>
      <c r="P93" s="2">
        <v>142.19999999999999</v>
      </c>
      <c r="Q93" s="2">
        <v>162.9</v>
      </c>
      <c r="R93" s="2">
        <v>158</v>
      </c>
      <c r="S93" s="2">
        <v>184.4</v>
      </c>
      <c r="T93" s="2">
        <v>153.4</v>
      </c>
      <c r="U93" s="2">
        <v>144.30000000000001</v>
      </c>
      <c r="V93" s="2">
        <v>152</v>
      </c>
      <c r="W93" s="2">
        <v>156.30000000000001</v>
      </c>
      <c r="X93" s="2">
        <v>142.9</v>
      </c>
      <c r="Y93" s="2">
        <v>148.69999999999999</v>
      </c>
      <c r="Z93" s="2">
        <v>155.6</v>
      </c>
      <c r="AA93" s="2">
        <v>139.6</v>
      </c>
      <c r="AB93" s="2">
        <v>146.6</v>
      </c>
      <c r="AC93" s="2">
        <v>157.5</v>
      </c>
      <c r="AD93" s="2">
        <v>158.4</v>
      </c>
      <c r="AE93" s="2">
        <v>150</v>
      </c>
      <c r="AF93" s="12">
        <v>154.69999999999999</v>
      </c>
    </row>
    <row r="94" spans="1:32">
      <c r="A94" s="9" t="s">
        <v>34</v>
      </c>
      <c r="B94" s="1">
        <v>2020</v>
      </c>
      <c r="C94" s="1" t="s">
        <v>43</v>
      </c>
      <c r="D94" s="1">
        <f>_xlfn.XLOOKUP(Table5[[#This Row],[Month]],'EDA and Analysis2'!$Q$1:$Q$12,'EDA and Analysis2'!$R$1:$R$12,"NA",0)</f>
        <v>10</v>
      </c>
      <c r="E94" s="1" t="str">
        <f>Table5[[#This Row],[Year]]&amp;"-"&amp;Table5[[#This Row],[Month]]</f>
        <v>2020-October</v>
      </c>
      <c r="F94" s="1">
        <v>147.5</v>
      </c>
      <c r="G94" s="1">
        <v>188.9</v>
      </c>
      <c r="H94" s="1">
        <v>161.4</v>
      </c>
      <c r="I94" s="1">
        <v>153.6</v>
      </c>
      <c r="J94" s="1">
        <v>140.1</v>
      </c>
      <c r="K94" s="1">
        <v>151.19999999999999</v>
      </c>
      <c r="L94" s="1">
        <v>209.2</v>
      </c>
      <c r="M94" s="1">
        <v>150.9</v>
      </c>
      <c r="N94" s="1">
        <v>116.2</v>
      </c>
      <c r="O94" s="1">
        <v>161</v>
      </c>
      <c r="P94" s="1">
        <v>144</v>
      </c>
      <c r="Q94" s="1">
        <v>163.19999999999999</v>
      </c>
      <c r="R94" s="1">
        <v>161.4</v>
      </c>
      <c r="S94" s="1">
        <v>184.3</v>
      </c>
      <c r="T94" s="1">
        <v>153.69999999999999</v>
      </c>
      <c r="U94" s="1">
        <v>144.6</v>
      </c>
      <c r="V94" s="1">
        <v>152.30000000000001</v>
      </c>
      <c r="W94" s="1">
        <v>156.5</v>
      </c>
      <c r="X94" s="1">
        <v>143.1</v>
      </c>
      <c r="Y94" s="1">
        <v>148.69999999999999</v>
      </c>
      <c r="Z94" s="1">
        <v>156.30000000000001</v>
      </c>
      <c r="AA94" s="1">
        <v>140.6</v>
      </c>
      <c r="AB94" s="1">
        <v>146.5</v>
      </c>
      <c r="AC94" s="1">
        <v>158.5</v>
      </c>
      <c r="AD94" s="1">
        <v>157</v>
      </c>
      <c r="AE94" s="1">
        <v>150.4</v>
      </c>
      <c r="AF94" s="11">
        <v>156.4</v>
      </c>
    </row>
    <row r="95" spans="1:32">
      <c r="A95" s="10" t="s">
        <v>34</v>
      </c>
      <c r="B95" s="2">
        <v>2020</v>
      </c>
      <c r="C95" s="2" t="s">
        <v>45</v>
      </c>
      <c r="D95" s="2">
        <f>_xlfn.XLOOKUP(Table5[[#This Row],[Month]],'EDA and Analysis2'!$Q$1:$Q$12,'EDA and Analysis2'!$R$1:$R$12,"NA",0)</f>
        <v>11</v>
      </c>
      <c r="E95" s="2" t="str">
        <f>Table5[[#This Row],[Year]]&amp;"-"&amp;Table5[[#This Row],[Month]]</f>
        <v>2020-November</v>
      </c>
      <c r="F95" s="2">
        <v>146.80000000000001</v>
      </c>
      <c r="G95" s="2">
        <v>191</v>
      </c>
      <c r="H95" s="2">
        <v>173.6</v>
      </c>
      <c r="I95" s="2">
        <v>153.80000000000001</v>
      </c>
      <c r="J95" s="2">
        <v>142.69999999999999</v>
      </c>
      <c r="K95" s="2">
        <v>148.4</v>
      </c>
      <c r="L95" s="2">
        <v>230</v>
      </c>
      <c r="M95" s="2">
        <v>156.80000000000001</v>
      </c>
      <c r="N95" s="2">
        <v>115.7</v>
      </c>
      <c r="O95" s="2">
        <v>161.80000000000001</v>
      </c>
      <c r="P95" s="2">
        <v>146.5</v>
      </c>
      <c r="Q95" s="2">
        <v>163.80000000000001</v>
      </c>
      <c r="R95" s="2">
        <v>164.7</v>
      </c>
      <c r="S95" s="2">
        <v>184.8</v>
      </c>
      <c r="T95" s="2">
        <v>154.30000000000001</v>
      </c>
      <c r="U95" s="2">
        <v>144.9</v>
      </c>
      <c r="V95" s="2">
        <v>152.80000000000001</v>
      </c>
      <c r="W95" s="2">
        <v>158</v>
      </c>
      <c r="X95" s="2">
        <v>143.6</v>
      </c>
      <c r="Y95" s="2">
        <v>149.19999999999999</v>
      </c>
      <c r="Z95" s="2">
        <v>157.19999999999999</v>
      </c>
      <c r="AA95" s="2">
        <v>140.4</v>
      </c>
      <c r="AB95" s="2">
        <v>148.4</v>
      </c>
      <c r="AC95" s="2">
        <v>158.6</v>
      </c>
      <c r="AD95" s="2">
        <v>156.9</v>
      </c>
      <c r="AE95" s="2">
        <v>150.69999999999999</v>
      </c>
      <c r="AF95" s="12">
        <v>158.4</v>
      </c>
    </row>
    <row r="96" spans="1:32">
      <c r="A96" s="9" t="s">
        <v>34</v>
      </c>
      <c r="B96" s="1">
        <v>2020</v>
      </c>
      <c r="C96" s="1" t="s">
        <v>46</v>
      </c>
      <c r="D96" s="1">
        <f>_xlfn.XLOOKUP(Table5[[#This Row],[Month]],'EDA and Analysis2'!$Q$1:$Q$12,'EDA and Analysis2'!$R$1:$R$12,"NA",0)</f>
        <v>12</v>
      </c>
      <c r="E96" s="1" t="str">
        <f>Table5[[#This Row],[Year]]&amp;"-"&amp;Table5[[#This Row],[Month]]</f>
        <v>2020-December</v>
      </c>
      <c r="F96" s="1">
        <v>146</v>
      </c>
      <c r="G96" s="1">
        <v>191</v>
      </c>
      <c r="H96" s="1">
        <v>175.3</v>
      </c>
      <c r="I96" s="1">
        <v>154.1</v>
      </c>
      <c r="J96" s="1">
        <v>146.6</v>
      </c>
      <c r="K96" s="1">
        <v>147.69999999999999</v>
      </c>
      <c r="L96" s="1">
        <v>230.5</v>
      </c>
      <c r="M96" s="1">
        <v>160.19999999999999</v>
      </c>
      <c r="N96" s="1">
        <v>115.3</v>
      </c>
      <c r="O96" s="1">
        <v>163</v>
      </c>
      <c r="P96" s="1">
        <v>149.19999999999999</v>
      </c>
      <c r="Q96" s="1">
        <v>164.8</v>
      </c>
      <c r="R96" s="1">
        <v>165.4</v>
      </c>
      <c r="S96" s="1">
        <v>185.4</v>
      </c>
      <c r="T96" s="1">
        <v>155</v>
      </c>
      <c r="U96" s="1">
        <v>145.4</v>
      </c>
      <c r="V96" s="1">
        <v>153.6</v>
      </c>
      <c r="W96" s="1">
        <v>158.4</v>
      </c>
      <c r="X96" s="1">
        <v>144.6</v>
      </c>
      <c r="Y96" s="1">
        <v>149.69999999999999</v>
      </c>
      <c r="Z96" s="1">
        <v>158.30000000000001</v>
      </c>
      <c r="AA96" s="1">
        <v>140.69999999999999</v>
      </c>
      <c r="AB96" s="1">
        <v>148.5</v>
      </c>
      <c r="AC96" s="1">
        <v>159.4</v>
      </c>
      <c r="AD96" s="1">
        <v>157.1</v>
      </c>
      <c r="AE96" s="1">
        <v>151.19999999999999</v>
      </c>
      <c r="AF96" s="11">
        <v>158.9</v>
      </c>
    </row>
    <row r="97" spans="1:32">
      <c r="A97" s="10" t="s">
        <v>34</v>
      </c>
      <c r="B97" s="2">
        <v>2021</v>
      </c>
      <c r="C97" s="2" t="s">
        <v>31</v>
      </c>
      <c r="D97" s="2">
        <f>_xlfn.XLOOKUP(Table5[[#This Row],[Month]],'EDA and Analysis2'!$Q$1:$Q$12,'EDA and Analysis2'!$R$1:$R$12,"NA",0)</f>
        <v>1</v>
      </c>
      <c r="E97" s="2" t="str">
        <f>Table5[[#This Row],[Year]]&amp;"-"&amp;Table5[[#This Row],[Month]]</f>
        <v>2021-January</v>
      </c>
      <c r="F97" s="2">
        <v>144.9</v>
      </c>
      <c r="G97" s="2">
        <v>190.1</v>
      </c>
      <c r="H97" s="2">
        <v>175.3</v>
      </c>
      <c r="I97" s="2">
        <v>154.1</v>
      </c>
      <c r="J97" s="2">
        <v>150.9</v>
      </c>
      <c r="K97" s="2">
        <v>149.6</v>
      </c>
      <c r="L97" s="2">
        <v>194.2</v>
      </c>
      <c r="M97" s="2">
        <v>160.4</v>
      </c>
      <c r="N97" s="2">
        <v>114.6</v>
      </c>
      <c r="O97" s="2">
        <v>164</v>
      </c>
      <c r="P97" s="2">
        <v>151.80000000000001</v>
      </c>
      <c r="Q97" s="2">
        <v>165.6</v>
      </c>
      <c r="R97" s="2">
        <v>161</v>
      </c>
      <c r="S97" s="2">
        <v>186.5</v>
      </c>
      <c r="T97" s="2">
        <v>155.5</v>
      </c>
      <c r="U97" s="2">
        <v>146.1</v>
      </c>
      <c r="V97" s="2">
        <v>154.19999999999999</v>
      </c>
      <c r="W97" s="2">
        <v>157.69999999999999</v>
      </c>
      <c r="X97" s="2">
        <v>147.9</v>
      </c>
      <c r="Y97" s="2">
        <v>150</v>
      </c>
      <c r="Z97" s="2">
        <v>159.30000000000001</v>
      </c>
      <c r="AA97" s="2">
        <v>141.9</v>
      </c>
      <c r="AB97" s="2">
        <v>149.6</v>
      </c>
      <c r="AC97" s="2">
        <v>159.19999999999999</v>
      </c>
      <c r="AD97" s="2">
        <v>156.80000000000001</v>
      </c>
      <c r="AE97" s="2">
        <v>151.9</v>
      </c>
      <c r="AF97" s="12">
        <v>157.30000000000001</v>
      </c>
    </row>
    <row r="98" spans="1:32">
      <c r="A98" s="9" t="s">
        <v>34</v>
      </c>
      <c r="B98" s="1">
        <v>2021</v>
      </c>
      <c r="C98" s="1" t="s">
        <v>35</v>
      </c>
      <c r="D98" s="1">
        <f>_xlfn.XLOOKUP(Table5[[#This Row],[Month]],'EDA and Analysis2'!$Q$1:$Q$12,'EDA and Analysis2'!$R$1:$R$12,"NA",0)</f>
        <v>2</v>
      </c>
      <c r="E98" s="1" t="str">
        <f>Table5[[#This Row],[Year]]&amp;"-"&amp;Table5[[#This Row],[Month]]</f>
        <v>2021-February</v>
      </c>
      <c r="F98" s="1">
        <v>144.30000000000001</v>
      </c>
      <c r="G98" s="1">
        <v>186.5</v>
      </c>
      <c r="H98" s="1">
        <v>168.7</v>
      </c>
      <c r="I98" s="1">
        <v>154.69999999999999</v>
      </c>
      <c r="J98" s="1">
        <v>158.69999999999999</v>
      </c>
      <c r="K98" s="1">
        <v>150.69999999999999</v>
      </c>
      <c r="L98" s="1">
        <v>160</v>
      </c>
      <c r="M98" s="1">
        <v>158.80000000000001</v>
      </c>
      <c r="N98" s="1">
        <v>112.8</v>
      </c>
      <c r="O98" s="1">
        <v>164.2</v>
      </c>
      <c r="P98" s="1">
        <v>155.5</v>
      </c>
      <c r="Q98" s="1">
        <v>167.5</v>
      </c>
      <c r="R98" s="1">
        <v>156.9</v>
      </c>
      <c r="S98" s="1">
        <v>188.3</v>
      </c>
      <c r="T98" s="1">
        <v>157.19999999999999</v>
      </c>
      <c r="U98" s="1">
        <v>147.4</v>
      </c>
      <c r="V98" s="1">
        <v>155.80000000000001</v>
      </c>
      <c r="W98" s="1">
        <v>159.80000000000001</v>
      </c>
      <c r="X98" s="1">
        <v>152.4</v>
      </c>
      <c r="Y98" s="1">
        <v>150.9</v>
      </c>
      <c r="Z98" s="1">
        <v>161.30000000000001</v>
      </c>
      <c r="AA98" s="1">
        <v>145.1</v>
      </c>
      <c r="AB98" s="1">
        <v>151.5</v>
      </c>
      <c r="AC98" s="1">
        <v>159.5</v>
      </c>
      <c r="AD98" s="1">
        <v>155.80000000000001</v>
      </c>
      <c r="AE98" s="1">
        <v>153.4</v>
      </c>
      <c r="AF98" s="11">
        <v>156.6</v>
      </c>
    </row>
    <row r="99" spans="1:32">
      <c r="A99" s="10" t="s">
        <v>34</v>
      </c>
      <c r="B99" s="2">
        <v>2021</v>
      </c>
      <c r="C99" s="2" t="s">
        <v>36</v>
      </c>
      <c r="D99" s="2">
        <f>_xlfn.XLOOKUP(Table5[[#This Row],[Month]],'EDA and Analysis2'!$Q$1:$Q$12,'EDA and Analysis2'!$R$1:$R$12,"NA",0)</f>
        <v>3</v>
      </c>
      <c r="E99" s="2" t="str">
        <f>Table5[[#This Row],[Year]]&amp;"-"&amp;Table5[[#This Row],[Month]]</f>
        <v>2021-March</v>
      </c>
      <c r="F99" s="2">
        <v>144.1</v>
      </c>
      <c r="G99" s="2">
        <v>192.2</v>
      </c>
      <c r="H99" s="2">
        <v>163.80000000000001</v>
      </c>
      <c r="I99" s="2">
        <v>154.9</v>
      </c>
      <c r="J99" s="2">
        <v>163.9</v>
      </c>
      <c r="K99" s="2">
        <v>153.69999999999999</v>
      </c>
      <c r="L99" s="2">
        <v>149.5</v>
      </c>
      <c r="M99" s="2">
        <v>159.80000000000001</v>
      </c>
      <c r="N99" s="2">
        <v>112.6</v>
      </c>
      <c r="O99" s="2">
        <v>163.5</v>
      </c>
      <c r="P99" s="2">
        <v>156.5</v>
      </c>
      <c r="Q99" s="2">
        <v>168.2</v>
      </c>
      <c r="R99" s="2">
        <v>156.69999999999999</v>
      </c>
      <c r="S99" s="2">
        <v>188.1</v>
      </c>
      <c r="T99" s="2">
        <v>157.80000000000001</v>
      </c>
      <c r="U99" s="2">
        <v>147.9</v>
      </c>
      <c r="V99" s="2">
        <v>156.4</v>
      </c>
      <c r="W99" s="2">
        <v>159.9</v>
      </c>
      <c r="X99" s="2">
        <v>155.5</v>
      </c>
      <c r="Y99" s="2">
        <v>151.19999999999999</v>
      </c>
      <c r="Z99" s="2">
        <v>161.69999999999999</v>
      </c>
      <c r="AA99" s="2">
        <v>146.19999999999999</v>
      </c>
      <c r="AB99" s="2">
        <v>152.6</v>
      </c>
      <c r="AC99" s="2">
        <v>160.19999999999999</v>
      </c>
      <c r="AD99" s="2">
        <v>153.80000000000001</v>
      </c>
      <c r="AE99" s="2">
        <v>153.80000000000001</v>
      </c>
      <c r="AF99" s="12">
        <v>156.80000000000001</v>
      </c>
    </row>
    <row r="100" spans="1:32">
      <c r="A100" s="9" t="s">
        <v>34</v>
      </c>
      <c r="B100" s="1">
        <v>2021</v>
      </c>
      <c r="C100" s="1" t="s">
        <v>37</v>
      </c>
      <c r="D100" s="1">
        <f>_xlfn.XLOOKUP(Table5[[#This Row],[Month]],'EDA and Analysis2'!$Q$1:$Q$12,'EDA and Analysis2'!$R$1:$R$12,"NA",0)</f>
        <v>4</v>
      </c>
      <c r="E100" s="1" t="str">
        <f>Table5[[#This Row],[Year]]&amp;"-"&amp;Table5[[#This Row],[Month]]</f>
        <v>2021-April</v>
      </c>
      <c r="F100" s="1">
        <v>144.30000000000001</v>
      </c>
      <c r="G100" s="1">
        <v>198</v>
      </c>
      <c r="H100" s="1">
        <v>164.6</v>
      </c>
      <c r="I100" s="1">
        <v>155.4</v>
      </c>
      <c r="J100" s="1">
        <v>170.1</v>
      </c>
      <c r="K100" s="1">
        <v>164.4</v>
      </c>
      <c r="L100" s="1">
        <v>144.1</v>
      </c>
      <c r="M100" s="1">
        <v>161.69999999999999</v>
      </c>
      <c r="N100" s="1">
        <v>113.1</v>
      </c>
      <c r="O100" s="1">
        <v>163.9</v>
      </c>
      <c r="P100" s="1">
        <v>157.6</v>
      </c>
      <c r="Q100" s="1">
        <v>168.9</v>
      </c>
      <c r="R100" s="1">
        <v>158</v>
      </c>
      <c r="S100" s="1">
        <v>188.8</v>
      </c>
      <c r="T100" s="1">
        <v>158.80000000000001</v>
      </c>
      <c r="U100" s="1">
        <v>148.5</v>
      </c>
      <c r="V100" s="1">
        <v>157.30000000000001</v>
      </c>
      <c r="W100" s="1">
        <v>161.4</v>
      </c>
      <c r="X100" s="1">
        <v>155.6</v>
      </c>
      <c r="Y100" s="1">
        <v>151.80000000000001</v>
      </c>
      <c r="Z100" s="1">
        <v>162.30000000000001</v>
      </c>
      <c r="AA100" s="1">
        <v>146.6</v>
      </c>
      <c r="AB100" s="1">
        <v>153.19999999999999</v>
      </c>
      <c r="AC100" s="1">
        <v>160.30000000000001</v>
      </c>
      <c r="AD100" s="1">
        <v>155.4</v>
      </c>
      <c r="AE100" s="1">
        <v>154.4</v>
      </c>
      <c r="AF100" s="11">
        <v>157.80000000000001</v>
      </c>
    </row>
    <row r="101" spans="1:32">
      <c r="A101" s="10" t="s">
        <v>34</v>
      </c>
      <c r="B101" s="2">
        <v>2021</v>
      </c>
      <c r="C101" s="2" t="s">
        <v>38</v>
      </c>
      <c r="D101" s="2">
        <f>_xlfn.XLOOKUP(Table5[[#This Row],[Month]],'EDA and Analysis2'!$Q$1:$Q$12,'EDA and Analysis2'!$R$1:$R$12,"NA",0)</f>
        <v>5</v>
      </c>
      <c r="E101" s="2" t="str">
        <f>Table5[[#This Row],[Year]]&amp;"-"&amp;Table5[[#This Row],[Month]]</f>
        <v>2021-May</v>
      </c>
      <c r="F101" s="2">
        <v>146.30000000000001</v>
      </c>
      <c r="G101" s="2">
        <v>200.5</v>
      </c>
      <c r="H101" s="2">
        <v>170.3</v>
      </c>
      <c r="I101" s="2">
        <v>156.1</v>
      </c>
      <c r="J101" s="2">
        <v>178.7</v>
      </c>
      <c r="K101" s="2">
        <v>167.1</v>
      </c>
      <c r="L101" s="2">
        <v>147.9</v>
      </c>
      <c r="M101" s="2">
        <v>165.4</v>
      </c>
      <c r="N101" s="2">
        <v>114.8</v>
      </c>
      <c r="O101" s="2">
        <v>168.2</v>
      </c>
      <c r="P101" s="2">
        <v>159.30000000000001</v>
      </c>
      <c r="Q101" s="2">
        <v>170.4</v>
      </c>
      <c r="R101" s="2">
        <v>160.69999999999999</v>
      </c>
      <c r="S101" s="2">
        <v>191.9</v>
      </c>
      <c r="T101" s="2">
        <v>161.80000000000001</v>
      </c>
      <c r="U101" s="2">
        <v>152.1</v>
      </c>
      <c r="V101" s="2">
        <v>160.4</v>
      </c>
      <c r="W101" s="2">
        <v>161.6</v>
      </c>
      <c r="X101" s="2">
        <v>159.4</v>
      </c>
      <c r="Y101" s="2">
        <v>154.69999999999999</v>
      </c>
      <c r="Z101" s="2">
        <v>165.8</v>
      </c>
      <c r="AA101" s="2">
        <v>148.9</v>
      </c>
      <c r="AB101" s="2">
        <v>155.80000000000001</v>
      </c>
      <c r="AC101" s="2">
        <v>161.19999999999999</v>
      </c>
      <c r="AD101" s="2">
        <v>158.6</v>
      </c>
      <c r="AE101" s="2">
        <v>156.80000000000001</v>
      </c>
      <c r="AF101" s="12">
        <v>160.4</v>
      </c>
    </row>
    <row r="102" spans="1:32">
      <c r="A102" s="9" t="s">
        <v>34</v>
      </c>
      <c r="B102" s="1">
        <v>2021</v>
      </c>
      <c r="C102" s="1" t="s">
        <v>39</v>
      </c>
      <c r="D102" s="1">
        <f>_xlfn.XLOOKUP(Table5[[#This Row],[Month]],'EDA and Analysis2'!$Q$1:$Q$12,'EDA and Analysis2'!$R$1:$R$12,"NA",0)</f>
        <v>6</v>
      </c>
      <c r="E102" s="1" t="str">
        <f>Table5[[#This Row],[Year]]&amp;"-"&amp;Table5[[#This Row],[Month]]</f>
        <v>2021-June</v>
      </c>
      <c r="F102" s="1">
        <v>146.69999999999999</v>
      </c>
      <c r="G102" s="1">
        <v>202</v>
      </c>
      <c r="H102" s="1">
        <v>180.7</v>
      </c>
      <c r="I102" s="1">
        <v>156.19999999999999</v>
      </c>
      <c r="J102" s="1">
        <v>183.7</v>
      </c>
      <c r="K102" s="1">
        <v>164.6</v>
      </c>
      <c r="L102" s="1">
        <v>155.4</v>
      </c>
      <c r="M102" s="1">
        <v>166</v>
      </c>
      <c r="N102" s="1">
        <v>115.1</v>
      </c>
      <c r="O102" s="1">
        <v>168.5</v>
      </c>
      <c r="P102" s="1">
        <v>160</v>
      </c>
      <c r="Q102" s="1">
        <v>172.4</v>
      </c>
      <c r="R102" s="1">
        <v>162.6</v>
      </c>
      <c r="S102" s="1">
        <v>190.8</v>
      </c>
      <c r="T102" s="1">
        <v>162.19999999999999</v>
      </c>
      <c r="U102" s="1">
        <v>151.80000000000001</v>
      </c>
      <c r="V102" s="1">
        <v>160.69999999999999</v>
      </c>
      <c r="W102" s="1">
        <v>160.5</v>
      </c>
      <c r="X102" s="1">
        <v>159.80000000000001</v>
      </c>
      <c r="Y102" s="1">
        <v>154.80000000000001</v>
      </c>
      <c r="Z102" s="1">
        <v>166.3</v>
      </c>
      <c r="AA102" s="1">
        <v>150.69999999999999</v>
      </c>
      <c r="AB102" s="1">
        <v>154.9</v>
      </c>
      <c r="AC102" s="1">
        <v>161.69999999999999</v>
      </c>
      <c r="AD102" s="1">
        <v>158.80000000000001</v>
      </c>
      <c r="AE102" s="1">
        <v>157.6</v>
      </c>
      <c r="AF102" s="11">
        <v>161.30000000000001</v>
      </c>
    </row>
    <row r="103" spans="1:32">
      <c r="A103" s="10" t="s">
        <v>34</v>
      </c>
      <c r="B103" s="2">
        <v>2021</v>
      </c>
      <c r="C103" s="2" t="s">
        <v>40</v>
      </c>
      <c r="D103" s="2">
        <f>_xlfn.XLOOKUP(Table5[[#This Row],[Month]],'EDA and Analysis2'!$Q$1:$Q$12,'EDA and Analysis2'!$R$1:$R$12,"NA",0)</f>
        <v>7</v>
      </c>
      <c r="E103" s="2" t="str">
        <f>Table5[[#This Row],[Year]]&amp;"-"&amp;Table5[[#This Row],[Month]]</f>
        <v>2021-July</v>
      </c>
      <c r="F103" s="2">
        <v>146.4</v>
      </c>
      <c r="G103" s="2">
        <v>206.8</v>
      </c>
      <c r="H103" s="2">
        <v>182.2</v>
      </c>
      <c r="I103" s="2">
        <v>157.5</v>
      </c>
      <c r="J103" s="2">
        <v>182.1</v>
      </c>
      <c r="K103" s="2">
        <v>163.9</v>
      </c>
      <c r="L103" s="2">
        <v>164.2</v>
      </c>
      <c r="M103" s="2">
        <v>164</v>
      </c>
      <c r="N103" s="2">
        <v>114.5</v>
      </c>
      <c r="O103" s="2">
        <v>168.3</v>
      </c>
      <c r="P103" s="2">
        <v>160.9</v>
      </c>
      <c r="Q103" s="2">
        <v>172.2</v>
      </c>
      <c r="R103" s="2">
        <v>164</v>
      </c>
      <c r="S103" s="2">
        <v>191.2</v>
      </c>
      <c r="T103" s="2">
        <v>162.80000000000001</v>
      </c>
      <c r="U103" s="2">
        <v>153.1</v>
      </c>
      <c r="V103" s="2">
        <v>161.4</v>
      </c>
      <c r="W103" s="2">
        <v>161.5</v>
      </c>
      <c r="X103" s="2">
        <v>160.69999999999999</v>
      </c>
      <c r="Y103" s="2">
        <v>155.80000000000001</v>
      </c>
      <c r="Z103" s="2">
        <v>167</v>
      </c>
      <c r="AA103" s="2">
        <v>153.1</v>
      </c>
      <c r="AB103" s="2">
        <v>155.30000000000001</v>
      </c>
      <c r="AC103" s="2">
        <v>163.19999999999999</v>
      </c>
      <c r="AD103" s="2">
        <v>160.1</v>
      </c>
      <c r="AE103" s="2">
        <v>159</v>
      </c>
      <c r="AF103" s="12">
        <v>162.5</v>
      </c>
    </row>
    <row r="104" spans="1:32">
      <c r="A104" s="9" t="s">
        <v>34</v>
      </c>
      <c r="B104" s="1">
        <v>2021</v>
      </c>
      <c r="C104" s="1" t="s">
        <v>41</v>
      </c>
      <c r="D104" s="1">
        <f>_xlfn.XLOOKUP(Table5[[#This Row],[Month]],'EDA and Analysis2'!$Q$1:$Q$12,'EDA and Analysis2'!$R$1:$R$12,"NA",0)</f>
        <v>8</v>
      </c>
      <c r="E104" s="1" t="str">
        <f>Table5[[#This Row],[Year]]&amp;"-"&amp;Table5[[#This Row],[Month]]</f>
        <v>2021-August</v>
      </c>
      <c r="F104" s="1">
        <v>146.6</v>
      </c>
      <c r="G104" s="1">
        <v>204</v>
      </c>
      <c r="H104" s="1">
        <v>172.8</v>
      </c>
      <c r="I104" s="1">
        <v>158.4</v>
      </c>
      <c r="J104" s="1">
        <v>188</v>
      </c>
      <c r="K104" s="1">
        <v>156.80000000000001</v>
      </c>
      <c r="L104" s="1">
        <v>162.19999999999999</v>
      </c>
      <c r="M104" s="1">
        <v>164.1</v>
      </c>
      <c r="N104" s="1">
        <v>119.7</v>
      </c>
      <c r="O104" s="1">
        <v>168.8</v>
      </c>
      <c r="P104" s="1">
        <v>162.69999999999999</v>
      </c>
      <c r="Q104" s="1">
        <v>173.9</v>
      </c>
      <c r="R104" s="1">
        <v>164</v>
      </c>
      <c r="S104" s="1">
        <v>192.1</v>
      </c>
      <c r="T104" s="1">
        <v>164.5</v>
      </c>
      <c r="U104" s="1">
        <v>155.30000000000001</v>
      </c>
      <c r="V104" s="1">
        <v>163.19999999999999</v>
      </c>
      <c r="W104" s="1">
        <v>162.1</v>
      </c>
      <c r="X104" s="1">
        <v>162.6</v>
      </c>
      <c r="Y104" s="1">
        <v>157.5</v>
      </c>
      <c r="Z104" s="1">
        <v>168.4</v>
      </c>
      <c r="AA104" s="1">
        <v>154</v>
      </c>
      <c r="AB104" s="1">
        <v>157.6</v>
      </c>
      <c r="AC104" s="1">
        <v>163.80000000000001</v>
      </c>
      <c r="AD104" s="1">
        <v>160</v>
      </c>
      <c r="AE104" s="1">
        <v>160</v>
      </c>
      <c r="AF104" s="11">
        <v>163.19999999999999</v>
      </c>
    </row>
    <row r="105" spans="1:32">
      <c r="A105" s="10" t="s">
        <v>34</v>
      </c>
      <c r="B105" s="2">
        <v>2021</v>
      </c>
      <c r="C105" s="2" t="s">
        <v>42</v>
      </c>
      <c r="D105" s="2">
        <f>_xlfn.XLOOKUP(Table5[[#This Row],[Month]],'EDA and Analysis2'!$Q$1:$Q$12,'EDA and Analysis2'!$R$1:$R$12,"NA",0)</f>
        <v>9</v>
      </c>
      <c r="E105" s="2" t="str">
        <f>Table5[[#This Row],[Year]]&amp;"-"&amp;Table5[[#This Row],[Month]]</f>
        <v>2021-September</v>
      </c>
      <c r="F105" s="2">
        <v>146.6</v>
      </c>
      <c r="G105" s="2">
        <v>204</v>
      </c>
      <c r="H105" s="2">
        <v>172.8</v>
      </c>
      <c r="I105" s="2">
        <v>158.4</v>
      </c>
      <c r="J105" s="2">
        <v>188</v>
      </c>
      <c r="K105" s="2">
        <v>156.69999999999999</v>
      </c>
      <c r="L105" s="2">
        <v>162.30000000000001</v>
      </c>
      <c r="M105" s="2">
        <v>164.1</v>
      </c>
      <c r="N105" s="2">
        <v>119.7</v>
      </c>
      <c r="O105" s="2">
        <v>168.8</v>
      </c>
      <c r="P105" s="2">
        <v>162.69999999999999</v>
      </c>
      <c r="Q105" s="2">
        <v>173.9</v>
      </c>
      <c r="R105" s="2">
        <v>164</v>
      </c>
      <c r="S105" s="2">
        <v>192.1</v>
      </c>
      <c r="T105" s="2">
        <v>164.6</v>
      </c>
      <c r="U105" s="2">
        <v>155.30000000000001</v>
      </c>
      <c r="V105" s="2">
        <v>163.30000000000001</v>
      </c>
      <c r="W105" s="2">
        <v>162.1</v>
      </c>
      <c r="X105" s="2">
        <v>162.6</v>
      </c>
      <c r="Y105" s="2">
        <v>157.5</v>
      </c>
      <c r="Z105" s="2">
        <v>168.4</v>
      </c>
      <c r="AA105" s="2">
        <v>154</v>
      </c>
      <c r="AB105" s="2">
        <v>157.69999999999999</v>
      </c>
      <c r="AC105" s="2">
        <v>163.69999999999999</v>
      </c>
      <c r="AD105" s="2">
        <v>160</v>
      </c>
      <c r="AE105" s="2">
        <v>160</v>
      </c>
      <c r="AF105" s="12">
        <v>163.19999999999999</v>
      </c>
    </row>
    <row r="106" spans="1:32">
      <c r="A106" s="9" t="s">
        <v>34</v>
      </c>
      <c r="B106" s="1">
        <v>2021</v>
      </c>
      <c r="C106" s="1" t="s">
        <v>43</v>
      </c>
      <c r="D106" s="1">
        <f>_xlfn.XLOOKUP(Table5[[#This Row],[Month]],'EDA and Analysis2'!$Q$1:$Q$12,'EDA and Analysis2'!$R$1:$R$12,"NA",0)</f>
        <v>10</v>
      </c>
      <c r="E106" s="1" t="str">
        <f>Table5[[#This Row],[Year]]&amp;"-"&amp;Table5[[#This Row],[Month]]</f>
        <v>2021-October</v>
      </c>
      <c r="F106" s="1">
        <v>147.4</v>
      </c>
      <c r="G106" s="1">
        <v>204.6</v>
      </c>
      <c r="H106" s="1">
        <v>171.2</v>
      </c>
      <c r="I106" s="1">
        <v>158.69999999999999</v>
      </c>
      <c r="J106" s="1">
        <v>190.6</v>
      </c>
      <c r="K106" s="1">
        <v>155.69999999999999</v>
      </c>
      <c r="L106" s="1">
        <v>185.3</v>
      </c>
      <c r="M106" s="1">
        <v>165.2</v>
      </c>
      <c r="N106" s="1">
        <v>121.9</v>
      </c>
      <c r="O106" s="1">
        <v>169.3</v>
      </c>
      <c r="P106" s="1">
        <v>163.19999999999999</v>
      </c>
      <c r="Q106" s="1">
        <v>174.7</v>
      </c>
      <c r="R106" s="1">
        <v>167.7</v>
      </c>
      <c r="S106" s="1">
        <v>192.7</v>
      </c>
      <c r="T106" s="1">
        <v>165.7</v>
      </c>
      <c r="U106" s="1">
        <v>156.30000000000001</v>
      </c>
      <c r="V106" s="1">
        <v>164.3</v>
      </c>
      <c r="W106" s="1">
        <v>163.6</v>
      </c>
      <c r="X106" s="1">
        <v>164.2</v>
      </c>
      <c r="Y106" s="1">
        <v>158.4</v>
      </c>
      <c r="Z106" s="1">
        <v>169.1</v>
      </c>
      <c r="AA106" s="1">
        <v>155.69999999999999</v>
      </c>
      <c r="AB106" s="1">
        <v>158.6</v>
      </c>
      <c r="AC106" s="1">
        <v>163.9</v>
      </c>
      <c r="AD106" s="1">
        <v>160.80000000000001</v>
      </c>
      <c r="AE106" s="1">
        <v>161</v>
      </c>
      <c r="AF106" s="11">
        <v>165.5</v>
      </c>
    </row>
    <row r="107" spans="1:32">
      <c r="A107" s="10" t="s">
        <v>34</v>
      </c>
      <c r="B107" s="2">
        <v>2021</v>
      </c>
      <c r="C107" s="2" t="s">
        <v>45</v>
      </c>
      <c r="D107" s="2">
        <f>_xlfn.XLOOKUP(Table5[[#This Row],[Month]],'EDA and Analysis2'!$Q$1:$Q$12,'EDA and Analysis2'!$R$1:$R$12,"NA",0)</f>
        <v>11</v>
      </c>
      <c r="E107" s="2" t="str">
        <f>Table5[[#This Row],[Year]]&amp;"-"&amp;Table5[[#This Row],[Month]]</f>
        <v>2021-November</v>
      </c>
      <c r="F107" s="2">
        <v>148.19999999999999</v>
      </c>
      <c r="G107" s="2">
        <v>201.6</v>
      </c>
      <c r="H107" s="2">
        <v>173</v>
      </c>
      <c r="I107" s="2">
        <v>159.30000000000001</v>
      </c>
      <c r="J107" s="2">
        <v>190.1</v>
      </c>
      <c r="K107" s="2">
        <v>156.5</v>
      </c>
      <c r="L107" s="2">
        <v>199.2</v>
      </c>
      <c r="M107" s="2">
        <v>165.3</v>
      </c>
      <c r="N107" s="2">
        <v>122.4</v>
      </c>
      <c r="O107" s="2">
        <v>169.6</v>
      </c>
      <c r="P107" s="2">
        <v>163.69999999999999</v>
      </c>
      <c r="Q107" s="2">
        <v>175.5</v>
      </c>
      <c r="R107" s="2">
        <v>169.7</v>
      </c>
      <c r="S107" s="2">
        <v>192.9</v>
      </c>
      <c r="T107" s="2">
        <v>167.2</v>
      </c>
      <c r="U107" s="2">
        <v>157.4</v>
      </c>
      <c r="V107" s="2">
        <v>165.8</v>
      </c>
      <c r="W107" s="2">
        <v>164.2</v>
      </c>
      <c r="X107" s="2">
        <v>163.9</v>
      </c>
      <c r="Y107" s="2">
        <v>159.30000000000001</v>
      </c>
      <c r="Z107" s="2">
        <v>169.9</v>
      </c>
      <c r="AA107" s="2">
        <v>154.80000000000001</v>
      </c>
      <c r="AB107" s="2">
        <v>159.80000000000001</v>
      </c>
      <c r="AC107" s="2">
        <v>164.3</v>
      </c>
      <c r="AD107" s="2">
        <v>162.19999999999999</v>
      </c>
      <c r="AE107" s="2">
        <v>161.4</v>
      </c>
      <c r="AF107" s="12">
        <v>166.7</v>
      </c>
    </row>
    <row r="108" spans="1:32">
      <c r="A108" s="9" t="s">
        <v>34</v>
      </c>
      <c r="B108" s="1">
        <v>2021</v>
      </c>
      <c r="C108" s="1" t="s">
        <v>46</v>
      </c>
      <c r="D108" s="1">
        <f>_xlfn.XLOOKUP(Table5[[#This Row],[Month]],'EDA and Analysis2'!$Q$1:$Q$12,'EDA and Analysis2'!$R$1:$R$12,"NA",0)</f>
        <v>12</v>
      </c>
      <c r="E108" s="1" t="str">
        <f>Table5[[#This Row],[Year]]&amp;"-"&amp;Table5[[#This Row],[Month]]</f>
        <v>2021-December</v>
      </c>
      <c r="F108" s="1">
        <v>148.69999999999999</v>
      </c>
      <c r="G108" s="1">
        <v>198.8</v>
      </c>
      <c r="H108" s="1">
        <v>177.9</v>
      </c>
      <c r="I108" s="1">
        <v>159.9</v>
      </c>
      <c r="J108" s="1">
        <v>187.6</v>
      </c>
      <c r="K108" s="1">
        <v>154.9</v>
      </c>
      <c r="L108" s="1">
        <v>188.3</v>
      </c>
      <c r="M108" s="1">
        <v>164.4</v>
      </c>
      <c r="N108" s="1">
        <v>121</v>
      </c>
      <c r="O108" s="1">
        <v>170.5</v>
      </c>
      <c r="P108" s="1">
        <v>164.2</v>
      </c>
      <c r="Q108" s="1">
        <v>176.5</v>
      </c>
      <c r="R108" s="1">
        <v>168.2</v>
      </c>
      <c r="S108" s="1">
        <v>192.4</v>
      </c>
      <c r="T108" s="1">
        <v>168.5</v>
      </c>
      <c r="U108" s="1">
        <v>158.69999999999999</v>
      </c>
      <c r="V108" s="1">
        <v>167</v>
      </c>
      <c r="W108" s="1">
        <v>163.4</v>
      </c>
      <c r="X108" s="1">
        <v>164.1</v>
      </c>
      <c r="Y108" s="1">
        <v>160.19999999999999</v>
      </c>
      <c r="Z108" s="1">
        <v>170.6</v>
      </c>
      <c r="AA108" s="1">
        <v>155.69999999999999</v>
      </c>
      <c r="AB108" s="1">
        <v>160.6</v>
      </c>
      <c r="AC108" s="1">
        <v>164.4</v>
      </c>
      <c r="AD108" s="1">
        <v>162.6</v>
      </c>
      <c r="AE108" s="1">
        <v>162</v>
      </c>
      <c r="AF108" s="11">
        <v>166.2</v>
      </c>
    </row>
    <row r="109" spans="1:32">
      <c r="A109" s="10" t="s">
        <v>34</v>
      </c>
      <c r="B109" s="2">
        <v>2022</v>
      </c>
      <c r="C109" s="2" t="s">
        <v>31</v>
      </c>
      <c r="D109" s="2">
        <f>_xlfn.XLOOKUP(Table5[[#This Row],[Month]],'EDA and Analysis2'!$Q$1:$Q$12,'EDA and Analysis2'!$R$1:$R$12,"NA",0)</f>
        <v>1</v>
      </c>
      <c r="E109" s="2" t="str">
        <f>Table5[[#This Row],[Year]]&amp;"-"&amp;Table5[[#This Row],[Month]]</f>
        <v>2022-January</v>
      </c>
      <c r="F109" s="2">
        <v>149.5</v>
      </c>
      <c r="G109" s="2">
        <v>198.7</v>
      </c>
      <c r="H109" s="2">
        <v>178.8</v>
      </c>
      <c r="I109" s="2">
        <v>160.5</v>
      </c>
      <c r="J109" s="2">
        <v>184.7</v>
      </c>
      <c r="K109" s="2">
        <v>153.69999999999999</v>
      </c>
      <c r="L109" s="2">
        <v>174.3</v>
      </c>
      <c r="M109" s="2">
        <v>163.9</v>
      </c>
      <c r="N109" s="2">
        <v>120</v>
      </c>
      <c r="O109" s="2">
        <v>172.1</v>
      </c>
      <c r="P109" s="2">
        <v>164.3</v>
      </c>
      <c r="Q109" s="2">
        <v>177.3</v>
      </c>
      <c r="R109" s="2">
        <v>166.4</v>
      </c>
      <c r="S109" s="2">
        <v>192.2</v>
      </c>
      <c r="T109" s="2">
        <v>169.9</v>
      </c>
      <c r="U109" s="2">
        <v>160.69999999999999</v>
      </c>
      <c r="V109" s="2">
        <v>168.5</v>
      </c>
      <c r="W109" s="2">
        <v>164.5</v>
      </c>
      <c r="X109" s="2">
        <v>164.2</v>
      </c>
      <c r="Y109" s="2">
        <v>161.1</v>
      </c>
      <c r="Z109" s="2">
        <v>171.4</v>
      </c>
      <c r="AA109" s="2">
        <v>156.5</v>
      </c>
      <c r="AB109" s="2">
        <v>161.19999999999999</v>
      </c>
      <c r="AC109" s="2">
        <v>164.7</v>
      </c>
      <c r="AD109" s="2">
        <v>163</v>
      </c>
      <c r="AE109" s="2">
        <v>162.69999999999999</v>
      </c>
      <c r="AF109" s="12">
        <v>165.7</v>
      </c>
    </row>
    <row r="110" spans="1:32">
      <c r="A110" s="9" t="s">
        <v>34</v>
      </c>
      <c r="B110" s="1">
        <v>2022</v>
      </c>
      <c r="C110" s="1" t="s">
        <v>35</v>
      </c>
      <c r="D110" s="1">
        <f>_xlfn.XLOOKUP(Table5[[#This Row],[Month]],'EDA and Analysis2'!$Q$1:$Q$12,'EDA and Analysis2'!$R$1:$R$12,"NA",0)</f>
        <v>2</v>
      </c>
      <c r="E110" s="1" t="str">
        <f>Table5[[#This Row],[Year]]&amp;"-"&amp;Table5[[#This Row],[Month]]</f>
        <v>2022-February</v>
      </c>
      <c r="F110" s="1">
        <v>150</v>
      </c>
      <c r="G110" s="1">
        <v>200.6</v>
      </c>
      <c r="H110" s="1">
        <v>175.8</v>
      </c>
      <c r="I110" s="1">
        <v>160.69999999999999</v>
      </c>
      <c r="J110" s="1">
        <v>184.9</v>
      </c>
      <c r="K110" s="1">
        <v>153.69999999999999</v>
      </c>
      <c r="L110" s="1">
        <v>169.7</v>
      </c>
      <c r="M110" s="1">
        <v>163.69999999999999</v>
      </c>
      <c r="N110" s="1">
        <v>118.9</v>
      </c>
      <c r="O110" s="1">
        <v>174.3</v>
      </c>
      <c r="P110" s="1">
        <v>164.7</v>
      </c>
      <c r="Q110" s="1">
        <v>178</v>
      </c>
      <c r="R110" s="1">
        <v>166.2</v>
      </c>
      <c r="S110" s="1">
        <v>192.8</v>
      </c>
      <c r="T110" s="1">
        <v>170.8</v>
      </c>
      <c r="U110" s="1">
        <v>162.4</v>
      </c>
      <c r="V110" s="1">
        <v>169.6</v>
      </c>
      <c r="W110" s="1">
        <v>165.5</v>
      </c>
      <c r="X110" s="1">
        <v>165.7</v>
      </c>
      <c r="Y110" s="1">
        <v>161.80000000000001</v>
      </c>
      <c r="Z110" s="1">
        <v>172.2</v>
      </c>
      <c r="AA110" s="1">
        <v>156.9</v>
      </c>
      <c r="AB110" s="1">
        <v>162.1</v>
      </c>
      <c r="AC110" s="1">
        <v>165.4</v>
      </c>
      <c r="AD110" s="1">
        <v>164.4</v>
      </c>
      <c r="AE110" s="1">
        <v>163.5</v>
      </c>
      <c r="AF110" s="11">
        <v>166.1</v>
      </c>
    </row>
    <row r="111" spans="1:32">
      <c r="A111" s="10" t="s">
        <v>34</v>
      </c>
      <c r="B111" s="2">
        <v>2022</v>
      </c>
      <c r="C111" s="2" t="s">
        <v>36</v>
      </c>
      <c r="D111" s="2">
        <f>_xlfn.XLOOKUP(Table5[[#This Row],[Month]],'EDA and Analysis2'!$Q$1:$Q$12,'EDA and Analysis2'!$R$1:$R$12,"NA",0)</f>
        <v>3</v>
      </c>
      <c r="E111" s="2" t="str">
        <f>Table5[[#This Row],[Year]]&amp;"-"&amp;Table5[[#This Row],[Month]]</f>
        <v>2022-March</v>
      </c>
      <c r="F111" s="2">
        <v>151.30000000000001</v>
      </c>
      <c r="G111" s="2">
        <v>210.7</v>
      </c>
      <c r="H111" s="2">
        <v>167.8</v>
      </c>
      <c r="I111" s="2">
        <v>162.19999999999999</v>
      </c>
      <c r="J111" s="2">
        <v>194.6</v>
      </c>
      <c r="K111" s="2">
        <v>157.6</v>
      </c>
      <c r="L111" s="2">
        <v>166.9</v>
      </c>
      <c r="M111" s="2">
        <v>163.9</v>
      </c>
      <c r="N111" s="2">
        <v>118.8</v>
      </c>
      <c r="O111" s="2">
        <v>177.4</v>
      </c>
      <c r="P111" s="2">
        <v>165.3</v>
      </c>
      <c r="Q111" s="2">
        <v>179.3</v>
      </c>
      <c r="R111" s="2">
        <v>168.4</v>
      </c>
      <c r="S111" s="2">
        <v>193.7</v>
      </c>
      <c r="T111" s="2">
        <v>172.1</v>
      </c>
      <c r="U111" s="2">
        <v>164.6</v>
      </c>
      <c r="V111" s="2">
        <v>171.1</v>
      </c>
      <c r="W111" s="2">
        <v>165.3</v>
      </c>
      <c r="X111" s="2">
        <v>167.2</v>
      </c>
      <c r="Y111" s="2">
        <v>162.80000000000001</v>
      </c>
      <c r="Z111" s="2">
        <v>173</v>
      </c>
      <c r="AA111" s="2">
        <v>157.9</v>
      </c>
      <c r="AB111" s="2">
        <v>163.30000000000001</v>
      </c>
      <c r="AC111" s="2">
        <v>166</v>
      </c>
      <c r="AD111" s="2">
        <v>167.2</v>
      </c>
      <c r="AE111" s="2">
        <v>164.6</v>
      </c>
      <c r="AF111" s="12">
        <v>167.7</v>
      </c>
    </row>
    <row r="112" spans="1:32">
      <c r="A112" s="9" t="s">
        <v>34</v>
      </c>
      <c r="B112" s="1">
        <v>2022</v>
      </c>
      <c r="C112" s="1" t="s">
        <v>37</v>
      </c>
      <c r="D112" s="1">
        <f>_xlfn.XLOOKUP(Table5[[#This Row],[Month]],'EDA and Analysis2'!$Q$1:$Q$12,'EDA and Analysis2'!$R$1:$R$12,"NA",0)</f>
        <v>4</v>
      </c>
      <c r="E112" s="1" t="str">
        <f>Table5[[#This Row],[Year]]&amp;"-"&amp;Table5[[#This Row],[Month]]</f>
        <v>2022-April</v>
      </c>
      <c r="F112" s="1">
        <v>152.9</v>
      </c>
      <c r="G112" s="1">
        <v>211.8</v>
      </c>
      <c r="H112" s="1">
        <v>164.5</v>
      </c>
      <c r="I112" s="1">
        <v>163.9</v>
      </c>
      <c r="J112" s="1">
        <v>199.5</v>
      </c>
      <c r="K112" s="1">
        <v>172.6</v>
      </c>
      <c r="L112" s="1">
        <v>166.2</v>
      </c>
      <c r="M112" s="1">
        <v>164.7</v>
      </c>
      <c r="N112" s="1">
        <v>119</v>
      </c>
      <c r="O112" s="1">
        <v>181.3</v>
      </c>
      <c r="P112" s="1">
        <v>166.2</v>
      </c>
      <c r="Q112" s="1">
        <v>180.9</v>
      </c>
      <c r="R112" s="1">
        <v>170.8</v>
      </c>
      <c r="S112" s="1">
        <v>193.9</v>
      </c>
      <c r="T112" s="1">
        <v>173.9</v>
      </c>
      <c r="U112" s="1">
        <v>166.5</v>
      </c>
      <c r="V112" s="1">
        <v>172.8</v>
      </c>
      <c r="W112" s="1">
        <v>167</v>
      </c>
      <c r="X112" s="1">
        <v>172.2</v>
      </c>
      <c r="Y112" s="1">
        <v>164</v>
      </c>
      <c r="Z112" s="1">
        <v>174</v>
      </c>
      <c r="AA112" s="1">
        <v>162.6</v>
      </c>
      <c r="AB112" s="1">
        <v>164.4</v>
      </c>
      <c r="AC112" s="1">
        <v>166.9</v>
      </c>
      <c r="AD112" s="1">
        <v>168.8</v>
      </c>
      <c r="AE112" s="1">
        <v>166.8</v>
      </c>
      <c r="AF112" s="11">
        <v>170.1</v>
      </c>
    </row>
    <row r="113" spans="1:32">
      <c r="A113" s="10" t="s">
        <v>34</v>
      </c>
      <c r="B113" s="2">
        <v>2022</v>
      </c>
      <c r="C113" s="2" t="s">
        <v>38</v>
      </c>
      <c r="D113" s="2">
        <f>_xlfn.XLOOKUP(Table5[[#This Row],[Month]],'EDA and Analysis2'!$Q$1:$Q$12,'EDA and Analysis2'!$R$1:$R$12,"NA",0)</f>
        <v>5</v>
      </c>
      <c r="E113" s="2" t="str">
        <f>Table5[[#This Row],[Year]]&amp;"-"&amp;Table5[[#This Row],[Month]]</f>
        <v>2022-May</v>
      </c>
      <c r="F113" s="2">
        <v>154.1</v>
      </c>
      <c r="G113" s="2">
        <v>217</v>
      </c>
      <c r="H113" s="2">
        <v>162.4</v>
      </c>
      <c r="I113" s="2">
        <v>164.9</v>
      </c>
      <c r="J113" s="2">
        <v>202.4</v>
      </c>
      <c r="K113" s="2">
        <v>171</v>
      </c>
      <c r="L113" s="2">
        <v>174.9</v>
      </c>
      <c r="M113" s="2">
        <v>164.7</v>
      </c>
      <c r="N113" s="2">
        <v>119.7</v>
      </c>
      <c r="O113" s="2">
        <v>184.9</v>
      </c>
      <c r="P113" s="2">
        <v>167.1</v>
      </c>
      <c r="Q113" s="2">
        <v>182.5</v>
      </c>
      <c r="R113" s="2">
        <v>173.3</v>
      </c>
      <c r="S113" s="2">
        <v>194.1</v>
      </c>
      <c r="T113" s="2">
        <v>175.6</v>
      </c>
      <c r="U113" s="2">
        <v>168.4</v>
      </c>
      <c r="V113" s="2">
        <v>174.6</v>
      </c>
      <c r="W113" s="2">
        <v>167.5</v>
      </c>
      <c r="X113" s="2">
        <v>174.6</v>
      </c>
      <c r="Y113" s="2">
        <v>165.2</v>
      </c>
      <c r="Z113" s="2">
        <v>174.8</v>
      </c>
      <c r="AA113" s="2">
        <v>163</v>
      </c>
      <c r="AB113" s="2">
        <v>165.1</v>
      </c>
      <c r="AC113" s="2">
        <v>167.9</v>
      </c>
      <c r="AD113" s="2">
        <v>168.4</v>
      </c>
      <c r="AE113" s="2">
        <v>167.5</v>
      </c>
      <c r="AF113" s="12">
        <v>171.7</v>
      </c>
    </row>
    <row r="114" spans="1:32">
      <c r="A114" s="9" t="s">
        <v>34</v>
      </c>
      <c r="B114" s="1">
        <v>2022</v>
      </c>
      <c r="C114" s="1" t="s">
        <v>39</v>
      </c>
      <c r="D114" s="1">
        <f>_xlfn.XLOOKUP(Table5[[#This Row],[Month]],'EDA and Analysis2'!$Q$1:$Q$12,'EDA and Analysis2'!$R$1:$R$12,"NA",0)</f>
        <v>6</v>
      </c>
      <c r="E114" s="1" t="str">
        <f>Table5[[#This Row],[Year]]&amp;"-"&amp;Table5[[#This Row],[Month]]</f>
        <v>2022-June</v>
      </c>
      <c r="F114" s="1">
        <v>155</v>
      </c>
      <c r="G114" s="1">
        <v>219.4</v>
      </c>
      <c r="H114" s="1">
        <v>170.8</v>
      </c>
      <c r="I114" s="1">
        <v>165.8</v>
      </c>
      <c r="J114" s="1">
        <v>200.9</v>
      </c>
      <c r="K114" s="1">
        <v>169.7</v>
      </c>
      <c r="L114" s="1">
        <v>182.3</v>
      </c>
      <c r="M114" s="1">
        <v>164.3</v>
      </c>
      <c r="N114" s="1">
        <v>119.9</v>
      </c>
      <c r="O114" s="1">
        <v>187.1</v>
      </c>
      <c r="P114" s="1">
        <v>167.9</v>
      </c>
      <c r="Q114" s="1">
        <v>183.9</v>
      </c>
      <c r="R114" s="1">
        <v>174.9</v>
      </c>
      <c r="S114" s="1">
        <v>194.3</v>
      </c>
      <c r="T114" s="1">
        <v>177.1</v>
      </c>
      <c r="U114" s="1">
        <v>169.9</v>
      </c>
      <c r="V114" s="1">
        <v>176</v>
      </c>
      <c r="W114" s="1">
        <v>166.8</v>
      </c>
      <c r="X114" s="1">
        <v>176</v>
      </c>
      <c r="Y114" s="1">
        <v>166.4</v>
      </c>
      <c r="Z114" s="1">
        <v>175.4</v>
      </c>
      <c r="AA114" s="1">
        <v>161.1</v>
      </c>
      <c r="AB114" s="1">
        <v>165.8</v>
      </c>
      <c r="AC114" s="1">
        <v>169</v>
      </c>
      <c r="AD114" s="1">
        <v>169.4</v>
      </c>
      <c r="AE114" s="1">
        <v>167.5</v>
      </c>
      <c r="AF114" s="11">
        <v>172.6</v>
      </c>
    </row>
    <row r="115" spans="1:32">
      <c r="A115" s="10" t="s">
        <v>34</v>
      </c>
      <c r="B115" s="2">
        <v>2022</v>
      </c>
      <c r="C115" s="2" t="s">
        <v>40</v>
      </c>
      <c r="D115" s="2">
        <f>_xlfn.XLOOKUP(Table5[[#This Row],[Month]],'EDA and Analysis2'!$Q$1:$Q$12,'EDA and Analysis2'!$R$1:$R$12,"NA",0)</f>
        <v>7</v>
      </c>
      <c r="E115" s="2" t="str">
        <f>Table5[[#This Row],[Year]]&amp;"-"&amp;Table5[[#This Row],[Month]]</f>
        <v>2022-July</v>
      </c>
      <c r="F115" s="2">
        <v>156.5</v>
      </c>
      <c r="G115" s="2">
        <v>213</v>
      </c>
      <c r="H115" s="2">
        <v>175.2</v>
      </c>
      <c r="I115" s="2">
        <v>166.6</v>
      </c>
      <c r="J115" s="2">
        <v>195.8</v>
      </c>
      <c r="K115" s="2">
        <v>174.2</v>
      </c>
      <c r="L115" s="2">
        <v>182.1</v>
      </c>
      <c r="M115" s="2">
        <v>164.3</v>
      </c>
      <c r="N115" s="2">
        <v>120</v>
      </c>
      <c r="O115" s="2">
        <v>190</v>
      </c>
      <c r="P115" s="2">
        <v>168.4</v>
      </c>
      <c r="Q115" s="2">
        <v>185.2</v>
      </c>
      <c r="R115" s="2">
        <v>175</v>
      </c>
      <c r="S115" s="2">
        <v>194.6</v>
      </c>
      <c r="T115" s="2">
        <v>178.3</v>
      </c>
      <c r="U115" s="2">
        <v>171.3</v>
      </c>
      <c r="V115" s="2">
        <v>177.3</v>
      </c>
      <c r="W115" s="2">
        <v>167.8</v>
      </c>
      <c r="X115" s="2">
        <v>179.6</v>
      </c>
      <c r="Y115" s="2">
        <v>167.4</v>
      </c>
      <c r="Z115" s="2">
        <v>176.1</v>
      </c>
      <c r="AA115" s="2">
        <v>161.6</v>
      </c>
      <c r="AB115" s="2">
        <v>166.3</v>
      </c>
      <c r="AC115" s="2">
        <v>171.4</v>
      </c>
      <c r="AD115" s="2">
        <v>169.7</v>
      </c>
      <c r="AE115" s="2">
        <v>168.4</v>
      </c>
      <c r="AF115" s="12">
        <v>173.4</v>
      </c>
    </row>
    <row r="116" spans="1:32">
      <c r="A116" s="9" t="s">
        <v>34</v>
      </c>
      <c r="B116" s="1">
        <v>2022</v>
      </c>
      <c r="C116" s="1" t="s">
        <v>41</v>
      </c>
      <c r="D116" s="1">
        <f>_xlfn.XLOOKUP(Table5[[#This Row],[Month]],'EDA and Analysis2'!$Q$1:$Q$12,'EDA and Analysis2'!$R$1:$R$12,"NA",0)</f>
        <v>8</v>
      </c>
      <c r="E116" s="1" t="str">
        <f>Table5[[#This Row],[Year]]&amp;"-"&amp;Table5[[#This Row],[Month]]</f>
        <v>2022-August</v>
      </c>
      <c r="F116" s="1">
        <v>160.30000000000001</v>
      </c>
      <c r="G116" s="1">
        <v>206.5</v>
      </c>
      <c r="H116" s="1">
        <v>169.2</v>
      </c>
      <c r="I116" s="1">
        <v>168.1</v>
      </c>
      <c r="J116" s="1">
        <v>192.4</v>
      </c>
      <c r="K116" s="1">
        <v>172.9</v>
      </c>
      <c r="L116" s="1">
        <v>186.7</v>
      </c>
      <c r="M116" s="1">
        <v>167.2</v>
      </c>
      <c r="N116" s="1">
        <v>120.9</v>
      </c>
      <c r="O116" s="1">
        <v>193.6</v>
      </c>
      <c r="P116" s="1">
        <v>168.8</v>
      </c>
      <c r="Q116" s="1">
        <v>186.3</v>
      </c>
      <c r="R116" s="1">
        <v>176.3</v>
      </c>
      <c r="S116" s="1">
        <v>195</v>
      </c>
      <c r="T116" s="1">
        <v>179.5</v>
      </c>
      <c r="U116" s="1">
        <v>172.7</v>
      </c>
      <c r="V116" s="1">
        <v>178.5</v>
      </c>
      <c r="W116" s="1">
        <v>169</v>
      </c>
      <c r="X116" s="1">
        <v>178.8</v>
      </c>
      <c r="Y116" s="1">
        <v>168.5</v>
      </c>
      <c r="Z116" s="1">
        <v>176.8</v>
      </c>
      <c r="AA116" s="1">
        <v>161.9</v>
      </c>
      <c r="AB116" s="1">
        <v>166.9</v>
      </c>
      <c r="AC116" s="1">
        <v>172.3</v>
      </c>
      <c r="AD116" s="1">
        <v>171.2</v>
      </c>
      <c r="AE116" s="1">
        <v>169.1</v>
      </c>
      <c r="AF116" s="11">
        <v>174.3</v>
      </c>
    </row>
    <row r="117" spans="1:32">
      <c r="A117" s="10" t="s">
        <v>34</v>
      </c>
      <c r="B117" s="2">
        <v>2022</v>
      </c>
      <c r="C117" s="2" t="s">
        <v>42</v>
      </c>
      <c r="D117" s="2">
        <f>_xlfn.XLOOKUP(Table5[[#This Row],[Month]],'EDA and Analysis2'!$Q$1:$Q$12,'EDA and Analysis2'!$R$1:$R$12,"NA",0)</f>
        <v>9</v>
      </c>
      <c r="E117" s="2" t="str">
        <f>Table5[[#This Row],[Year]]&amp;"-"&amp;Table5[[#This Row],[Month]]</f>
        <v>2022-September</v>
      </c>
      <c r="F117" s="2">
        <v>163.5</v>
      </c>
      <c r="G117" s="2">
        <v>209.2</v>
      </c>
      <c r="H117" s="2">
        <v>169.7</v>
      </c>
      <c r="I117" s="2">
        <v>169.7</v>
      </c>
      <c r="J117" s="2">
        <v>188.7</v>
      </c>
      <c r="K117" s="2">
        <v>165.7</v>
      </c>
      <c r="L117" s="2">
        <v>191.8</v>
      </c>
      <c r="M117" s="2">
        <v>169.1</v>
      </c>
      <c r="N117" s="2">
        <v>121.6</v>
      </c>
      <c r="O117" s="2">
        <v>197.3</v>
      </c>
      <c r="P117" s="2">
        <v>169.4</v>
      </c>
      <c r="Q117" s="2">
        <v>187.4</v>
      </c>
      <c r="R117" s="2">
        <v>177.8</v>
      </c>
      <c r="S117" s="2">
        <v>195.9</v>
      </c>
      <c r="T117" s="2">
        <v>180.9</v>
      </c>
      <c r="U117" s="2">
        <v>174.3</v>
      </c>
      <c r="V117" s="2">
        <v>179.9</v>
      </c>
      <c r="W117" s="2">
        <v>169.5</v>
      </c>
      <c r="X117" s="2">
        <v>179.5</v>
      </c>
      <c r="Y117" s="2">
        <v>169.5</v>
      </c>
      <c r="Z117" s="2">
        <v>177.8</v>
      </c>
      <c r="AA117" s="2">
        <v>162.30000000000001</v>
      </c>
      <c r="AB117" s="2">
        <v>167.6</v>
      </c>
      <c r="AC117" s="2">
        <v>173.1</v>
      </c>
      <c r="AD117" s="2">
        <v>170.9</v>
      </c>
      <c r="AE117" s="2">
        <v>169.7</v>
      </c>
      <c r="AF117" s="12">
        <v>175.3</v>
      </c>
    </row>
    <row r="118" spans="1:32">
      <c r="A118" s="9" t="s">
        <v>34</v>
      </c>
      <c r="B118" s="1">
        <v>2022</v>
      </c>
      <c r="C118" s="1" t="s">
        <v>43</v>
      </c>
      <c r="D118" s="1">
        <f>_xlfn.XLOOKUP(Table5[[#This Row],[Month]],'EDA and Analysis2'!$Q$1:$Q$12,'EDA and Analysis2'!$R$1:$R$12,"NA",0)</f>
        <v>10</v>
      </c>
      <c r="E118" s="1" t="str">
        <f>Table5[[#This Row],[Year]]&amp;"-"&amp;Table5[[#This Row],[Month]]</f>
        <v>2022-October</v>
      </c>
      <c r="F118" s="1">
        <v>165.2</v>
      </c>
      <c r="G118" s="1">
        <v>210.9</v>
      </c>
      <c r="H118" s="1">
        <v>170.9</v>
      </c>
      <c r="I118" s="1">
        <v>170.9</v>
      </c>
      <c r="J118" s="1">
        <v>186.5</v>
      </c>
      <c r="K118" s="1">
        <v>163.80000000000001</v>
      </c>
      <c r="L118" s="1">
        <v>199.7</v>
      </c>
      <c r="M118" s="1">
        <v>169.8</v>
      </c>
      <c r="N118" s="1">
        <v>121.9</v>
      </c>
      <c r="O118" s="1">
        <v>199.9</v>
      </c>
      <c r="P118" s="1">
        <v>169.9</v>
      </c>
      <c r="Q118" s="1">
        <v>188.3</v>
      </c>
      <c r="R118" s="1">
        <v>179.6</v>
      </c>
      <c r="S118" s="1">
        <v>196.3</v>
      </c>
      <c r="T118" s="1">
        <v>181.9</v>
      </c>
      <c r="U118" s="1">
        <v>175.3</v>
      </c>
      <c r="V118" s="1">
        <v>181</v>
      </c>
      <c r="W118" s="1">
        <v>171.2</v>
      </c>
      <c r="X118" s="1">
        <v>180.5</v>
      </c>
      <c r="Y118" s="1">
        <v>170.4</v>
      </c>
      <c r="Z118" s="1">
        <v>178.7</v>
      </c>
      <c r="AA118" s="1">
        <v>162.9</v>
      </c>
      <c r="AB118" s="1">
        <v>168.2</v>
      </c>
      <c r="AC118" s="1">
        <v>173.4</v>
      </c>
      <c r="AD118" s="1">
        <v>172.1</v>
      </c>
      <c r="AE118" s="1">
        <v>170.5</v>
      </c>
      <c r="AF118" s="11">
        <v>176.7</v>
      </c>
    </row>
    <row r="119" spans="1:32">
      <c r="A119" s="10" t="s">
        <v>34</v>
      </c>
      <c r="B119" s="2">
        <v>2022</v>
      </c>
      <c r="C119" s="2" t="s">
        <v>45</v>
      </c>
      <c r="D119" s="2">
        <f>_xlfn.XLOOKUP(Table5[[#This Row],[Month]],'EDA and Analysis2'!$Q$1:$Q$12,'EDA and Analysis2'!$R$1:$R$12,"NA",0)</f>
        <v>11</v>
      </c>
      <c r="E119" s="2" t="str">
        <f>Table5[[#This Row],[Year]]&amp;"-"&amp;Table5[[#This Row],[Month]]</f>
        <v>2022-November</v>
      </c>
      <c r="F119" s="2">
        <v>167.4</v>
      </c>
      <c r="G119" s="2">
        <v>209.4</v>
      </c>
      <c r="H119" s="2">
        <v>181.4</v>
      </c>
      <c r="I119" s="2">
        <v>172.3</v>
      </c>
      <c r="J119" s="2">
        <v>188.9</v>
      </c>
      <c r="K119" s="2">
        <v>160.69999999999999</v>
      </c>
      <c r="L119" s="2">
        <v>183.1</v>
      </c>
      <c r="M119" s="2">
        <v>170.5</v>
      </c>
      <c r="N119" s="2">
        <v>122.1</v>
      </c>
      <c r="O119" s="2">
        <v>202.8</v>
      </c>
      <c r="P119" s="2">
        <v>170.4</v>
      </c>
      <c r="Q119" s="2">
        <v>189.5</v>
      </c>
      <c r="R119" s="2">
        <v>178.3</v>
      </c>
      <c r="S119" s="2">
        <v>196.9</v>
      </c>
      <c r="T119" s="2">
        <v>183.1</v>
      </c>
      <c r="U119" s="2">
        <v>176.2</v>
      </c>
      <c r="V119" s="2">
        <v>182.1</v>
      </c>
      <c r="W119" s="2">
        <v>171.8</v>
      </c>
      <c r="X119" s="2">
        <v>181.3</v>
      </c>
      <c r="Y119" s="2">
        <v>171.4</v>
      </c>
      <c r="Z119" s="2">
        <v>179.8</v>
      </c>
      <c r="AA119" s="2">
        <v>163</v>
      </c>
      <c r="AB119" s="2">
        <v>168.5</v>
      </c>
      <c r="AC119" s="2">
        <v>173.7</v>
      </c>
      <c r="AD119" s="2">
        <v>173.6</v>
      </c>
      <c r="AE119" s="2">
        <v>171.1</v>
      </c>
      <c r="AF119" s="12">
        <v>176.5</v>
      </c>
    </row>
    <row r="120" spans="1:32">
      <c r="A120" s="9" t="s">
        <v>34</v>
      </c>
      <c r="B120" s="1">
        <v>2022</v>
      </c>
      <c r="C120" s="1" t="s">
        <v>46</v>
      </c>
      <c r="D120" s="1">
        <f>_xlfn.XLOOKUP(Table5[[#This Row],[Month]],'EDA and Analysis2'!$Q$1:$Q$12,'EDA and Analysis2'!$R$1:$R$12,"NA",0)</f>
        <v>12</v>
      </c>
      <c r="E120" s="1" t="str">
        <f>Table5[[#This Row],[Year]]&amp;"-"&amp;Table5[[#This Row],[Month]]</f>
        <v>2022-December</v>
      </c>
      <c r="F120" s="1">
        <v>169.2</v>
      </c>
      <c r="G120" s="1">
        <v>209</v>
      </c>
      <c r="H120" s="1">
        <v>190.2</v>
      </c>
      <c r="I120" s="1">
        <v>173.6</v>
      </c>
      <c r="J120" s="1">
        <v>188.5</v>
      </c>
      <c r="K120" s="1">
        <v>158</v>
      </c>
      <c r="L120" s="1">
        <v>159.9</v>
      </c>
      <c r="M120" s="1">
        <v>170.8</v>
      </c>
      <c r="N120" s="1">
        <v>121.8</v>
      </c>
      <c r="O120" s="1">
        <v>205.2</v>
      </c>
      <c r="P120" s="1">
        <v>171</v>
      </c>
      <c r="Q120" s="1">
        <v>190.3</v>
      </c>
      <c r="R120" s="1">
        <v>175.9</v>
      </c>
      <c r="S120" s="1">
        <v>197.3</v>
      </c>
      <c r="T120" s="1">
        <v>184</v>
      </c>
      <c r="U120" s="1">
        <v>177</v>
      </c>
      <c r="V120" s="1">
        <v>183</v>
      </c>
      <c r="W120" s="1">
        <v>170.7</v>
      </c>
      <c r="X120" s="1">
        <v>182</v>
      </c>
      <c r="Y120" s="1">
        <v>172.1</v>
      </c>
      <c r="Z120" s="1">
        <v>181.1</v>
      </c>
      <c r="AA120" s="1">
        <v>163.4</v>
      </c>
      <c r="AB120" s="1">
        <v>168.9</v>
      </c>
      <c r="AC120" s="1">
        <v>174.1</v>
      </c>
      <c r="AD120" s="1">
        <v>175.8</v>
      </c>
      <c r="AE120" s="1">
        <v>172</v>
      </c>
      <c r="AF120" s="11">
        <v>175.7</v>
      </c>
    </row>
    <row r="121" spans="1:32">
      <c r="A121" s="10" t="s">
        <v>34</v>
      </c>
      <c r="B121" s="2">
        <v>2023</v>
      </c>
      <c r="C121" s="2" t="s">
        <v>31</v>
      </c>
      <c r="D121" s="2">
        <f>_xlfn.XLOOKUP(Table5[[#This Row],[Month]],'EDA and Analysis2'!$Q$1:$Q$12,'EDA and Analysis2'!$R$1:$R$12,"NA",0)</f>
        <v>1</v>
      </c>
      <c r="E121" s="2" t="str">
        <f>Table5[[#This Row],[Year]]&amp;"-"&amp;Table5[[#This Row],[Month]]</f>
        <v>2023-January</v>
      </c>
      <c r="F121" s="2">
        <v>173.8</v>
      </c>
      <c r="G121" s="2">
        <v>210.7</v>
      </c>
      <c r="H121" s="2">
        <v>194.5</v>
      </c>
      <c r="I121" s="2">
        <v>174.6</v>
      </c>
      <c r="J121" s="2">
        <v>187.2</v>
      </c>
      <c r="K121" s="2">
        <v>158.30000000000001</v>
      </c>
      <c r="L121" s="2">
        <v>153.9</v>
      </c>
      <c r="M121" s="2">
        <v>170.9</v>
      </c>
      <c r="N121" s="2">
        <v>121.1</v>
      </c>
      <c r="O121" s="2">
        <v>208.4</v>
      </c>
      <c r="P121" s="2">
        <v>171.4</v>
      </c>
      <c r="Q121" s="2">
        <v>191.2</v>
      </c>
      <c r="R121" s="2">
        <v>176.7</v>
      </c>
      <c r="S121" s="2">
        <v>198.2</v>
      </c>
      <c r="T121" s="2">
        <v>184.9</v>
      </c>
      <c r="U121" s="2">
        <v>177.6</v>
      </c>
      <c r="V121" s="2">
        <v>183.8</v>
      </c>
      <c r="W121" s="2">
        <v>172.1</v>
      </c>
      <c r="X121" s="2">
        <v>182</v>
      </c>
      <c r="Y121" s="2">
        <v>172.9</v>
      </c>
      <c r="Z121" s="2">
        <v>182.3</v>
      </c>
      <c r="AA121" s="2">
        <v>163.6</v>
      </c>
      <c r="AB121" s="2">
        <v>169.5</v>
      </c>
      <c r="AC121" s="2">
        <v>174.3</v>
      </c>
      <c r="AD121" s="2">
        <v>178.6</v>
      </c>
      <c r="AE121" s="2">
        <v>172.8</v>
      </c>
      <c r="AF121" s="12">
        <v>176.5</v>
      </c>
    </row>
    <row r="122" spans="1:32">
      <c r="A122" s="9" t="s">
        <v>34</v>
      </c>
      <c r="B122" s="1">
        <v>2023</v>
      </c>
      <c r="C122" s="1" t="s">
        <v>35</v>
      </c>
      <c r="D122" s="1">
        <f>_xlfn.XLOOKUP(Table5[[#This Row],[Month]],'EDA and Analysis2'!$Q$1:$Q$12,'EDA and Analysis2'!$R$1:$R$12,"NA",0)</f>
        <v>2</v>
      </c>
      <c r="E122" s="1" t="str">
        <f>Table5[[#This Row],[Year]]&amp;"-"&amp;Table5[[#This Row],[Month]]</f>
        <v>2023-February</v>
      </c>
      <c r="F122" s="1">
        <v>174.4</v>
      </c>
      <c r="G122" s="1">
        <v>207.7</v>
      </c>
      <c r="H122" s="1">
        <v>175.2</v>
      </c>
      <c r="I122" s="1">
        <v>177.3</v>
      </c>
      <c r="J122" s="1">
        <v>179.3</v>
      </c>
      <c r="K122" s="1">
        <v>169.5</v>
      </c>
      <c r="L122" s="1">
        <v>152.69999999999999</v>
      </c>
      <c r="M122" s="1">
        <v>171</v>
      </c>
      <c r="N122" s="1">
        <v>120</v>
      </c>
      <c r="O122" s="1">
        <v>209.7</v>
      </c>
      <c r="P122" s="1">
        <v>172.3</v>
      </c>
      <c r="Q122" s="1">
        <v>193</v>
      </c>
      <c r="R122" s="1">
        <v>177</v>
      </c>
      <c r="S122" s="1">
        <v>199.5</v>
      </c>
      <c r="T122" s="1">
        <v>186.2</v>
      </c>
      <c r="U122" s="1">
        <v>178.7</v>
      </c>
      <c r="V122" s="1">
        <v>185.1</v>
      </c>
      <c r="W122" s="1">
        <v>173.5</v>
      </c>
      <c r="X122" s="1">
        <v>182.1</v>
      </c>
      <c r="Y122" s="1">
        <v>174.2</v>
      </c>
      <c r="Z122" s="1">
        <v>184.4</v>
      </c>
      <c r="AA122" s="1">
        <v>164.2</v>
      </c>
      <c r="AB122" s="1">
        <v>170.3</v>
      </c>
      <c r="AC122" s="1">
        <v>175</v>
      </c>
      <c r="AD122" s="1">
        <v>181</v>
      </c>
      <c r="AE122" s="1">
        <v>174.1</v>
      </c>
      <c r="AF122" s="11">
        <v>177.2</v>
      </c>
    </row>
    <row r="123" spans="1:32">
      <c r="A123" s="10" t="s">
        <v>34</v>
      </c>
      <c r="B123" s="2">
        <v>2023</v>
      </c>
      <c r="C123" s="2" t="s">
        <v>36</v>
      </c>
      <c r="D123" s="2">
        <f>_xlfn.XLOOKUP(Table5[[#This Row],[Month]],'EDA and Analysis2'!$Q$1:$Q$12,'EDA and Analysis2'!$R$1:$R$12,"NA",0)</f>
        <v>3</v>
      </c>
      <c r="E123" s="2" t="str">
        <f>Table5[[#This Row],[Year]]&amp;"-"&amp;Table5[[#This Row],[Month]]</f>
        <v>2023-March</v>
      </c>
      <c r="F123" s="2">
        <v>174.4</v>
      </c>
      <c r="G123" s="2">
        <v>207.7</v>
      </c>
      <c r="H123" s="2">
        <v>175.2</v>
      </c>
      <c r="I123" s="2">
        <v>177.3</v>
      </c>
      <c r="J123" s="2">
        <v>179.2</v>
      </c>
      <c r="K123" s="2">
        <v>169.5</v>
      </c>
      <c r="L123" s="2">
        <v>152.80000000000001</v>
      </c>
      <c r="M123" s="2">
        <v>171.1</v>
      </c>
      <c r="N123" s="2">
        <v>120</v>
      </c>
      <c r="O123" s="2">
        <v>209.7</v>
      </c>
      <c r="P123" s="2">
        <v>172.3</v>
      </c>
      <c r="Q123" s="2">
        <v>193</v>
      </c>
      <c r="R123" s="2">
        <v>177</v>
      </c>
      <c r="S123" s="2">
        <v>199.5</v>
      </c>
      <c r="T123" s="2">
        <v>186.1</v>
      </c>
      <c r="U123" s="2">
        <v>178.7</v>
      </c>
      <c r="V123" s="2">
        <v>185.1</v>
      </c>
      <c r="W123" s="2">
        <v>173.5</v>
      </c>
      <c r="X123" s="2">
        <v>181.9</v>
      </c>
      <c r="Y123" s="2">
        <v>174.2</v>
      </c>
      <c r="Z123" s="2">
        <v>184.4</v>
      </c>
      <c r="AA123" s="2">
        <v>164.2</v>
      </c>
      <c r="AB123" s="2">
        <v>170.3</v>
      </c>
      <c r="AC123" s="2">
        <v>175</v>
      </c>
      <c r="AD123" s="2">
        <v>181</v>
      </c>
      <c r="AE123" s="2">
        <v>174.1</v>
      </c>
      <c r="AF123" s="12">
        <v>177.2</v>
      </c>
    </row>
    <row r="124" spans="1:32">
      <c r="A124" s="9" t="s">
        <v>34</v>
      </c>
      <c r="B124" s="1">
        <v>2023</v>
      </c>
      <c r="C124" s="1" t="s">
        <v>37</v>
      </c>
      <c r="D124" s="1">
        <f>_xlfn.XLOOKUP(Table5[[#This Row],[Month]],'EDA and Analysis2'!$Q$1:$Q$12,'EDA and Analysis2'!$R$1:$R$12,"NA",0)</f>
        <v>4</v>
      </c>
      <c r="E124" s="1" t="str">
        <f>Table5[[#This Row],[Year]]&amp;"-"&amp;Table5[[#This Row],[Month]]</f>
        <v>2023-April</v>
      </c>
      <c r="F124" s="1">
        <v>173.8</v>
      </c>
      <c r="G124" s="1">
        <v>209.3</v>
      </c>
      <c r="H124" s="1">
        <v>169.6</v>
      </c>
      <c r="I124" s="1">
        <v>178.4</v>
      </c>
      <c r="J124" s="1">
        <v>174.9</v>
      </c>
      <c r="K124" s="1">
        <v>176.3</v>
      </c>
      <c r="L124" s="1">
        <v>155.4</v>
      </c>
      <c r="M124" s="1">
        <v>173.4</v>
      </c>
      <c r="N124" s="1">
        <v>121.3</v>
      </c>
      <c r="O124" s="1">
        <v>212.9</v>
      </c>
      <c r="P124" s="1">
        <v>172.9</v>
      </c>
      <c r="Q124" s="1">
        <v>193.5</v>
      </c>
      <c r="R124" s="1">
        <v>177.9</v>
      </c>
      <c r="S124" s="1">
        <v>200.6</v>
      </c>
      <c r="T124" s="1">
        <v>186.9</v>
      </c>
      <c r="U124" s="1">
        <v>179.2</v>
      </c>
      <c r="V124" s="1">
        <v>185.7</v>
      </c>
      <c r="W124" s="1">
        <v>175.2</v>
      </c>
      <c r="X124" s="1">
        <v>181.7</v>
      </c>
      <c r="Y124" s="1">
        <v>174.6</v>
      </c>
      <c r="Z124" s="1">
        <v>185</v>
      </c>
      <c r="AA124" s="1">
        <v>164.5</v>
      </c>
      <c r="AB124" s="1">
        <v>170.7</v>
      </c>
      <c r="AC124" s="1">
        <v>176.4</v>
      </c>
      <c r="AD124" s="1">
        <v>184</v>
      </c>
      <c r="AE124" s="1">
        <v>175</v>
      </c>
      <c r="AF124" s="11">
        <v>178.1</v>
      </c>
    </row>
    <row r="125" spans="1:32">
      <c r="A125" s="16" t="s">
        <v>34</v>
      </c>
      <c r="B125" s="17">
        <v>2023</v>
      </c>
      <c r="C125" s="17" t="s">
        <v>38</v>
      </c>
      <c r="D125" s="17">
        <f>_xlfn.XLOOKUP(Table5[[#This Row],[Month]],'EDA and Analysis2'!$Q$1:$Q$12,'EDA and Analysis2'!$R$1:$R$12,"NA",0)</f>
        <v>5</v>
      </c>
      <c r="E125" s="17" t="str">
        <f>Table5[[#This Row],[Year]]&amp;"-"&amp;Table5[[#This Row],[Month]]</f>
        <v>2023-May</v>
      </c>
      <c r="F125" s="17">
        <v>173.7</v>
      </c>
      <c r="G125" s="17">
        <v>214.3</v>
      </c>
      <c r="H125" s="17">
        <v>173.2</v>
      </c>
      <c r="I125" s="17">
        <v>179.5</v>
      </c>
      <c r="J125" s="17">
        <v>170</v>
      </c>
      <c r="K125" s="17">
        <v>172.2</v>
      </c>
      <c r="L125" s="17">
        <v>161</v>
      </c>
      <c r="M125" s="17">
        <v>175.6</v>
      </c>
      <c r="N125" s="17">
        <v>122.7</v>
      </c>
      <c r="O125" s="17">
        <v>218</v>
      </c>
      <c r="P125" s="17">
        <v>173.4</v>
      </c>
      <c r="Q125" s="17">
        <v>194.2</v>
      </c>
      <c r="R125" s="17">
        <v>179.1</v>
      </c>
      <c r="S125" s="17">
        <v>201</v>
      </c>
      <c r="T125" s="17">
        <v>187.3</v>
      </c>
      <c r="U125" s="17">
        <v>179.7</v>
      </c>
      <c r="V125" s="17">
        <v>186.2</v>
      </c>
      <c r="W125" s="17">
        <v>175.6</v>
      </c>
      <c r="X125" s="17">
        <v>182.8</v>
      </c>
      <c r="Y125" s="17">
        <v>175.2</v>
      </c>
      <c r="Z125" s="17">
        <v>185.7</v>
      </c>
      <c r="AA125" s="17">
        <v>164.8</v>
      </c>
      <c r="AB125" s="17">
        <v>171.2</v>
      </c>
      <c r="AC125" s="17">
        <v>177.1</v>
      </c>
      <c r="AD125" s="17">
        <v>185.2</v>
      </c>
      <c r="AE125" s="17">
        <v>175.7</v>
      </c>
      <c r="AF125" s="18">
        <v>179.1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D66ED-4FBA-4D76-8C29-813007BF3D41}">
  <dimension ref="A1:N13"/>
  <sheetViews>
    <sheetView topLeftCell="G1" workbookViewId="0">
      <selection activeCell="H6" sqref="H6"/>
    </sheetView>
  </sheetViews>
  <sheetFormatPr defaultRowHeight="14.4"/>
  <cols>
    <col min="1" max="1" width="28" bestFit="1" customWidth="1"/>
    <col min="2" max="2" width="16.33203125" bestFit="1" customWidth="1"/>
    <col min="4" max="4" width="18.5546875" bestFit="1" customWidth="1"/>
    <col min="5" max="5" width="15.109375" bestFit="1" customWidth="1"/>
    <col min="7" max="7" width="26.6640625" customWidth="1"/>
    <col min="10" max="10" width="40.44140625" customWidth="1"/>
    <col min="13" max="13" width="45.21875" bestFit="1" customWidth="1"/>
    <col min="14" max="14" width="15.33203125" bestFit="1" customWidth="1"/>
  </cols>
  <sheetData>
    <row r="1" spans="1:14" ht="172.8">
      <c r="A1" s="54" t="s">
        <v>252</v>
      </c>
      <c r="B1" s="55"/>
      <c r="D1" s="54" t="s">
        <v>265</v>
      </c>
      <c r="E1" s="55"/>
      <c r="G1" s="63" t="s">
        <v>276</v>
      </c>
      <c r="J1" s="63" t="s">
        <v>285</v>
      </c>
      <c r="M1" s="54" t="s">
        <v>291</v>
      </c>
      <c r="N1" s="55"/>
    </row>
    <row r="2" spans="1:14">
      <c r="A2" s="56" t="s">
        <v>253</v>
      </c>
      <c r="B2" s="57"/>
      <c r="D2" s="56"/>
      <c r="E2" s="57"/>
      <c r="G2" s="64"/>
      <c r="J2" s="64"/>
      <c r="M2" s="56"/>
      <c r="N2" s="57"/>
    </row>
    <row r="3" spans="1:14">
      <c r="A3" s="58" t="s">
        <v>254</v>
      </c>
      <c r="B3" s="57"/>
      <c r="D3" s="58" t="s">
        <v>254</v>
      </c>
      <c r="E3" s="57"/>
      <c r="G3" s="65" t="s">
        <v>254</v>
      </c>
      <c r="J3" s="65" t="s">
        <v>254</v>
      </c>
      <c r="M3" s="58" t="s">
        <v>254</v>
      </c>
      <c r="N3" s="57"/>
    </row>
    <row r="4" spans="1:14" ht="86.4">
      <c r="A4" s="59" t="s">
        <v>255</v>
      </c>
      <c r="B4" s="57"/>
      <c r="D4" s="59" t="s">
        <v>266</v>
      </c>
      <c r="E4" s="57"/>
      <c r="G4" s="66" t="s">
        <v>277</v>
      </c>
      <c r="J4" s="64" t="s">
        <v>286</v>
      </c>
      <c r="M4" s="59" t="s">
        <v>292</v>
      </c>
      <c r="N4" s="57"/>
    </row>
    <row r="5" spans="1:14" ht="86.4">
      <c r="A5" s="59" t="s">
        <v>256</v>
      </c>
      <c r="B5" s="57"/>
      <c r="D5" s="59" t="s">
        <v>267</v>
      </c>
      <c r="E5" s="57"/>
      <c r="G5" s="66" t="s">
        <v>278</v>
      </c>
      <c r="J5" s="64"/>
      <c r="M5" s="59" t="s">
        <v>293</v>
      </c>
      <c r="N5" s="57"/>
    </row>
    <row r="6" spans="1:14">
      <c r="A6" s="56"/>
      <c r="B6" s="57"/>
      <c r="D6" s="56"/>
      <c r="E6" s="57"/>
      <c r="G6" s="64"/>
      <c r="J6" s="64"/>
      <c r="M6" s="56"/>
      <c r="N6" s="57"/>
    </row>
    <row r="7" spans="1:14">
      <c r="A7" s="60" t="s">
        <v>257</v>
      </c>
      <c r="B7" s="57"/>
      <c r="D7" s="60" t="s">
        <v>268</v>
      </c>
      <c r="E7" s="57"/>
      <c r="G7" s="67" t="s">
        <v>268</v>
      </c>
      <c r="J7" s="67" t="s">
        <v>268</v>
      </c>
      <c r="M7" s="60" t="s">
        <v>268</v>
      </c>
      <c r="N7" s="57"/>
    </row>
    <row r="8" spans="1:14">
      <c r="A8" s="56" t="s">
        <v>258</v>
      </c>
      <c r="B8" s="57"/>
      <c r="D8" s="56" t="s">
        <v>270</v>
      </c>
      <c r="E8" s="57"/>
      <c r="G8" s="64" t="s">
        <v>279</v>
      </c>
      <c r="J8" s="64" t="s">
        <v>287</v>
      </c>
      <c r="M8" s="56" t="s">
        <v>294</v>
      </c>
      <c r="N8" s="57"/>
    </row>
    <row r="9" spans="1:14">
      <c r="A9" s="56" t="s">
        <v>259</v>
      </c>
      <c r="B9" s="57"/>
      <c r="D9" s="56" t="s">
        <v>271</v>
      </c>
      <c r="E9" s="57"/>
      <c r="G9" s="64" t="s">
        <v>280</v>
      </c>
      <c r="J9" s="64" t="s">
        <v>288</v>
      </c>
      <c r="M9" s="56" t="s">
        <v>295</v>
      </c>
      <c r="N9" s="57"/>
    </row>
    <row r="10" spans="1:14" ht="28.8">
      <c r="A10" s="56" t="s">
        <v>260</v>
      </c>
      <c r="B10" s="57"/>
      <c r="D10" s="56" t="s">
        <v>272</v>
      </c>
      <c r="E10" s="57"/>
      <c r="G10" s="66" t="s">
        <v>281</v>
      </c>
      <c r="J10" s="64" t="s">
        <v>280</v>
      </c>
      <c r="M10" s="56" t="s">
        <v>297</v>
      </c>
      <c r="N10" s="57" t="s">
        <v>296</v>
      </c>
    </row>
    <row r="11" spans="1:14" ht="28.8">
      <c r="A11" s="59" t="s">
        <v>262</v>
      </c>
      <c r="B11" s="57" t="s">
        <v>261</v>
      </c>
      <c r="D11" s="59" t="s">
        <v>273</v>
      </c>
      <c r="E11" s="57" t="s">
        <v>274</v>
      </c>
      <c r="G11" s="64" t="s">
        <v>282</v>
      </c>
      <c r="J11" s="64" t="s">
        <v>289</v>
      </c>
      <c r="M11" s="56" t="s">
        <v>298</v>
      </c>
      <c r="N11" s="57"/>
    </row>
    <row r="12" spans="1:14" ht="28.8">
      <c r="A12" s="59" t="s">
        <v>264</v>
      </c>
      <c r="B12" s="57" t="s">
        <v>263</v>
      </c>
      <c r="D12" s="56" t="s">
        <v>275</v>
      </c>
      <c r="E12" s="57" t="s">
        <v>274</v>
      </c>
      <c r="G12" s="66" t="s">
        <v>283</v>
      </c>
      <c r="J12" s="64" t="s">
        <v>290</v>
      </c>
      <c r="M12" s="56"/>
      <c r="N12" s="57"/>
    </row>
    <row r="13" spans="1:14" ht="15" thickBot="1">
      <c r="A13" s="61" t="s">
        <v>269</v>
      </c>
      <c r="B13" s="62"/>
      <c r="D13" s="61"/>
      <c r="E13" s="62"/>
      <c r="G13" s="68" t="s">
        <v>284</v>
      </c>
      <c r="J13" s="68"/>
      <c r="M13" s="61"/>
      <c r="N13" s="6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72F62-3385-4CC3-B8F3-804EA37F51C7}">
  <dimension ref="A1:W27"/>
  <sheetViews>
    <sheetView topLeftCell="F1" zoomScaleNormal="100" workbookViewId="0">
      <selection activeCell="J16" sqref="J16"/>
    </sheetView>
  </sheetViews>
  <sheetFormatPr defaultRowHeight="14.4"/>
  <cols>
    <col min="1" max="1" width="31.33203125" bestFit="1" customWidth="1"/>
    <col min="2" max="2" width="27.6640625" bestFit="1" customWidth="1"/>
    <col min="3" max="4" width="6" bestFit="1" customWidth="1"/>
    <col min="5" max="5" width="11.109375" bestFit="1" customWidth="1"/>
    <col min="6" max="6" width="28.5546875" bestFit="1" customWidth="1"/>
    <col min="7" max="8" width="28" bestFit="1" customWidth="1"/>
    <col min="9" max="9" width="26" bestFit="1" customWidth="1"/>
    <col min="10" max="10" width="12.44140625" bestFit="1" customWidth="1"/>
    <col min="11" max="11" width="25.44140625" bestFit="1" customWidth="1"/>
    <col min="12" max="12" width="23.33203125" bestFit="1" customWidth="1"/>
    <col min="13" max="13" width="16.5546875" bestFit="1" customWidth="1"/>
    <col min="14" max="14" width="12" bestFit="1" customWidth="1"/>
    <col min="15" max="15" width="17.5546875" bestFit="1" customWidth="1"/>
    <col min="20" max="20" width="23.33203125" bestFit="1" customWidth="1"/>
    <col min="21" max="21" width="11.33203125" bestFit="1" customWidth="1"/>
    <col min="22" max="22" width="12" bestFit="1" customWidth="1"/>
    <col min="23" max="23" width="17.5546875" bestFit="1" customWidth="1"/>
  </cols>
  <sheetData>
    <row r="1" spans="1:23">
      <c r="A1" s="3" t="s">
        <v>51</v>
      </c>
      <c r="B1" s="4" t="s">
        <v>52</v>
      </c>
      <c r="C1" s="7" t="s">
        <v>30</v>
      </c>
      <c r="D1" s="7" t="s">
        <v>33</v>
      </c>
      <c r="E1" s="7" t="s">
        <v>34</v>
      </c>
      <c r="G1" s="19"/>
    </row>
    <row r="2" spans="1:23">
      <c r="A2" t="s">
        <v>3</v>
      </c>
      <c r="B2" t="s">
        <v>61</v>
      </c>
      <c r="C2">
        <v>173.2</v>
      </c>
      <c r="D2">
        <v>174.7</v>
      </c>
      <c r="E2">
        <v>173.7</v>
      </c>
      <c r="H2" s="69" t="s">
        <v>63</v>
      </c>
      <c r="I2" s="8" t="s">
        <v>54</v>
      </c>
      <c r="J2" s="8" t="s">
        <v>30</v>
      </c>
      <c r="K2" s="8" t="s">
        <v>33</v>
      </c>
      <c r="L2" s="8" t="s">
        <v>34</v>
      </c>
      <c r="M2" s="21" t="str">
        <f ca="1">OFFSET($I2,0,MATCH($H$4,{"Rural","Urban","Rural+Urban"},0))</f>
        <v>Urban</v>
      </c>
      <c r="T2" s="5" t="s">
        <v>52</v>
      </c>
      <c r="U2" t="s">
        <v>56</v>
      </c>
      <c r="V2" t="s">
        <v>57</v>
      </c>
      <c r="W2" t="s">
        <v>58</v>
      </c>
    </row>
    <row r="3" spans="1:23">
      <c r="A3" t="s">
        <v>4</v>
      </c>
      <c r="B3" t="s">
        <v>61</v>
      </c>
      <c r="C3">
        <v>211.5</v>
      </c>
      <c r="D3">
        <v>219.4</v>
      </c>
      <c r="E3">
        <v>214.3</v>
      </c>
      <c r="H3" s="69"/>
      <c r="I3" t="s">
        <v>61</v>
      </c>
      <c r="J3">
        <f>SUMIF($B$2:$B$27,I3,$C$2:$C$27)</f>
        <v>1622.2000000000003</v>
      </c>
      <c r="K3">
        <f>SUMIF($B$2:$B$27,I3,$D$2:$D$27)</f>
        <v>1664.2</v>
      </c>
      <c r="L3">
        <f>SUMIF($B$2:$B$27,I3,$E$2:$E$27)</f>
        <v>1637.5</v>
      </c>
      <c r="M3">
        <f ca="1">OFFSET($I3,0,MATCH($H$4,{"Rural","Urban","Rural+Urban"},0))</f>
        <v>1664.2</v>
      </c>
      <c r="T3" s="6" t="s">
        <v>61</v>
      </c>
      <c r="U3">
        <v>1622.2000000000003</v>
      </c>
      <c r="V3">
        <v>1664.2</v>
      </c>
      <c r="W3">
        <v>1637.5</v>
      </c>
    </row>
    <row r="4" spans="1:23">
      <c r="A4" t="s">
        <v>5</v>
      </c>
      <c r="B4" t="s">
        <v>61</v>
      </c>
      <c r="C4">
        <v>171</v>
      </c>
      <c r="D4">
        <v>176.7</v>
      </c>
      <c r="E4">
        <v>173.2</v>
      </c>
      <c r="H4" s="20" t="s">
        <v>33</v>
      </c>
      <c r="I4" t="s">
        <v>62</v>
      </c>
      <c r="J4">
        <f>SUMIF($B$2:$B$27,I4,$C$2:$C$27)</f>
        <v>868.4</v>
      </c>
      <c r="K4">
        <f>SUMIF($B$2:$B$27,I4,$D$2:$D$27)</f>
        <v>875.09999999999991</v>
      </c>
      <c r="L4">
        <f>SUMIF($B$2:$B$27,I4,$E$2:$E$27)</f>
        <v>870.4</v>
      </c>
      <c r="M4">
        <f ca="1">OFFSET($I3,1,MATCH($H$4,{"Rural","Urban","Rural+Urban"},0))</f>
        <v>875.09999999999991</v>
      </c>
      <c r="T4" s="6" t="s">
        <v>19</v>
      </c>
      <c r="U4">
        <v>569.90000000000009</v>
      </c>
      <c r="V4">
        <v>528.70000000000005</v>
      </c>
      <c r="W4">
        <v>553.20000000000005</v>
      </c>
    </row>
    <row r="5" spans="1:23">
      <c r="A5" t="s">
        <v>6</v>
      </c>
      <c r="B5" t="s">
        <v>61</v>
      </c>
      <c r="C5">
        <v>179.6</v>
      </c>
      <c r="D5">
        <v>179.4</v>
      </c>
      <c r="E5">
        <v>179.5</v>
      </c>
      <c r="G5" t="s">
        <v>259</v>
      </c>
      <c r="I5" t="s">
        <v>19</v>
      </c>
      <c r="J5">
        <f>SUMIF($B$2:$B$27,I5,$C$2:$C$27)</f>
        <v>569.90000000000009</v>
      </c>
      <c r="K5">
        <f>SUMIF($B$2:$B$27,I5,$D$2:$D$27)</f>
        <v>528.70000000000005</v>
      </c>
      <c r="L5">
        <f>SUMIF($B$2:$B$27,I5,$E$2:$E$27)</f>
        <v>553.20000000000005</v>
      </c>
      <c r="M5">
        <f ca="1">OFFSET($I3,2,MATCH($H$4,{"Rural","Urban","Rural+Urban"},0))</f>
        <v>528.70000000000005</v>
      </c>
      <c r="T5" s="6" t="s">
        <v>59</v>
      </c>
      <c r="U5">
        <v>362.3</v>
      </c>
      <c r="V5">
        <v>529.1</v>
      </c>
      <c r="W5">
        <v>533.59999999999991</v>
      </c>
    </row>
    <row r="6" spans="1:23">
      <c r="A6" t="s">
        <v>7</v>
      </c>
      <c r="B6" t="s">
        <v>61</v>
      </c>
      <c r="C6">
        <v>173.3</v>
      </c>
      <c r="D6">
        <v>164.4</v>
      </c>
      <c r="E6">
        <v>170</v>
      </c>
      <c r="G6" t="s">
        <v>260</v>
      </c>
      <c r="I6" t="s">
        <v>59</v>
      </c>
      <c r="J6">
        <f>SUMIF($B$2:$B$27,I6,$C$2:$C$27)</f>
        <v>362.3</v>
      </c>
      <c r="K6">
        <f>SUMIF($B$2:$B$27,I6,$D$2:$D$27)</f>
        <v>529.1</v>
      </c>
      <c r="L6">
        <f>SUMIF($B$2:$B$27,I6,$E$2:$E$27)</f>
        <v>533.59999999999991</v>
      </c>
      <c r="M6">
        <f ca="1">OFFSET($I3,3,MATCH($H$4,{"Rural","Urban","Rural+Urban"},0))</f>
        <v>529.1</v>
      </c>
      <c r="T6" s="6" t="s">
        <v>62</v>
      </c>
      <c r="U6">
        <v>868.4</v>
      </c>
      <c r="V6">
        <v>875.09999999999991</v>
      </c>
      <c r="W6">
        <v>870.4</v>
      </c>
    </row>
    <row r="7" spans="1:23">
      <c r="A7" t="s">
        <v>8</v>
      </c>
      <c r="B7" t="s">
        <v>61</v>
      </c>
      <c r="C7">
        <v>169</v>
      </c>
      <c r="D7">
        <v>175.8</v>
      </c>
      <c r="E7">
        <v>172.2</v>
      </c>
      <c r="I7" t="s">
        <v>60</v>
      </c>
      <c r="J7">
        <f>SUMIF($B$2:$B$27,I7,$C$2:$C$27)</f>
        <v>1076</v>
      </c>
      <c r="K7">
        <f>SUMIF($B$2:$B$27,I7,$D$2:$D$27)</f>
        <v>1043.8</v>
      </c>
      <c r="L7">
        <f>SUMIF($B$2:$B$27,I7,$E$2:$E$27)</f>
        <v>1059.7</v>
      </c>
      <c r="M7">
        <f ca="1">OFFSET($I3,4,MATCH($H$4,{"Rural","Urban","Rural+Urban"},0))</f>
        <v>1043.8</v>
      </c>
      <c r="T7" s="6" t="s">
        <v>60</v>
      </c>
      <c r="U7">
        <v>1076</v>
      </c>
      <c r="V7">
        <v>1043.8</v>
      </c>
      <c r="W7">
        <v>1059.7</v>
      </c>
    </row>
    <row r="8" spans="1:23">
      <c r="A8" t="s">
        <v>9</v>
      </c>
      <c r="B8" t="s">
        <v>61</v>
      </c>
      <c r="C8">
        <v>148.69999999999999</v>
      </c>
      <c r="D8">
        <v>185</v>
      </c>
      <c r="E8">
        <v>161</v>
      </c>
      <c r="T8" s="6" t="s">
        <v>55</v>
      </c>
      <c r="U8">
        <v>4498.8000000000011</v>
      </c>
      <c r="V8">
        <v>4640.8999999999996</v>
      </c>
      <c r="W8">
        <v>4654.3999999999996</v>
      </c>
    </row>
    <row r="9" spans="1:23">
      <c r="A9" t="s">
        <v>10</v>
      </c>
      <c r="B9" t="s">
        <v>61</v>
      </c>
      <c r="C9">
        <v>174.9</v>
      </c>
      <c r="D9">
        <v>176.9</v>
      </c>
      <c r="E9">
        <v>175.6</v>
      </c>
    </row>
    <row r="10" spans="1:23">
      <c r="A10" t="s">
        <v>11</v>
      </c>
      <c r="B10" t="s">
        <v>62</v>
      </c>
      <c r="C10">
        <v>121.9</v>
      </c>
      <c r="D10">
        <v>124.2</v>
      </c>
      <c r="E10">
        <v>122.7</v>
      </c>
    </row>
    <row r="11" spans="1:23">
      <c r="A11" t="s">
        <v>12</v>
      </c>
      <c r="B11" t="s">
        <v>61</v>
      </c>
      <c r="C11">
        <v>221</v>
      </c>
      <c r="D11">
        <v>211.9</v>
      </c>
      <c r="E11">
        <v>218</v>
      </c>
      <c r="H11" s="20"/>
    </row>
    <row r="12" spans="1:23">
      <c r="A12" t="s">
        <v>13</v>
      </c>
      <c r="B12" t="s">
        <v>62</v>
      </c>
      <c r="C12">
        <v>178.7</v>
      </c>
      <c r="D12">
        <v>165.9</v>
      </c>
      <c r="E12">
        <v>173.4</v>
      </c>
    </row>
    <row r="13" spans="1:23">
      <c r="A13" t="s">
        <v>49</v>
      </c>
      <c r="B13" t="s">
        <v>62</v>
      </c>
      <c r="C13">
        <v>191.1</v>
      </c>
      <c r="D13">
        <v>197.7</v>
      </c>
      <c r="E13">
        <v>194.2</v>
      </c>
    </row>
    <row r="14" spans="1:23">
      <c r="A14" t="s">
        <v>15</v>
      </c>
      <c r="B14" t="s">
        <v>62</v>
      </c>
      <c r="C14">
        <v>176.8</v>
      </c>
      <c r="D14">
        <v>183.1</v>
      </c>
      <c r="E14">
        <v>179.1</v>
      </c>
    </row>
    <row r="15" spans="1:23">
      <c r="A15" t="s">
        <v>50</v>
      </c>
      <c r="B15" t="s">
        <v>62</v>
      </c>
      <c r="C15">
        <v>199.9</v>
      </c>
      <c r="D15">
        <v>204.2</v>
      </c>
      <c r="E15">
        <v>201</v>
      </c>
    </row>
    <row r="16" spans="1:23">
      <c r="A16" t="s">
        <v>17</v>
      </c>
      <c r="B16" t="s">
        <v>19</v>
      </c>
      <c r="C16">
        <v>191.2</v>
      </c>
      <c r="D16">
        <v>181.3</v>
      </c>
      <c r="E16">
        <v>187.3</v>
      </c>
    </row>
    <row r="17" spans="1:5">
      <c r="A17" t="s">
        <v>18</v>
      </c>
      <c r="B17" t="s">
        <v>19</v>
      </c>
      <c r="C17">
        <v>187.9</v>
      </c>
      <c r="D17">
        <v>168.1</v>
      </c>
      <c r="E17">
        <v>179.7</v>
      </c>
    </row>
    <row r="18" spans="1:5">
      <c r="A18" t="s">
        <v>19</v>
      </c>
      <c r="B18" t="s">
        <v>19</v>
      </c>
      <c r="C18">
        <v>190.8</v>
      </c>
      <c r="D18">
        <v>179.3</v>
      </c>
      <c r="E18">
        <v>186.2</v>
      </c>
    </row>
    <row r="19" spans="1:5">
      <c r="A19" t="s">
        <v>20</v>
      </c>
      <c r="B19" t="s">
        <v>59</v>
      </c>
      <c r="C19">
        <v>0</v>
      </c>
      <c r="D19">
        <v>175.6</v>
      </c>
      <c r="E19">
        <v>175.6</v>
      </c>
    </row>
    <row r="20" spans="1:5">
      <c r="A20" t="s">
        <v>53</v>
      </c>
      <c r="B20" t="s">
        <v>59</v>
      </c>
      <c r="C20">
        <v>182.5</v>
      </c>
      <c r="D20">
        <v>183.4</v>
      </c>
      <c r="E20">
        <v>182.8</v>
      </c>
    </row>
    <row r="21" spans="1:5">
      <c r="A21" t="s">
        <v>22</v>
      </c>
      <c r="B21" t="s">
        <v>59</v>
      </c>
      <c r="C21">
        <v>179.8</v>
      </c>
      <c r="D21">
        <v>170.1</v>
      </c>
      <c r="E21">
        <v>175.2</v>
      </c>
    </row>
    <row r="22" spans="1:5">
      <c r="A22" t="s">
        <v>23</v>
      </c>
      <c r="B22" t="s">
        <v>60</v>
      </c>
      <c r="C22">
        <v>187.8</v>
      </c>
      <c r="D22">
        <v>182.2</v>
      </c>
      <c r="E22">
        <v>185.7</v>
      </c>
    </row>
    <row r="23" spans="1:5">
      <c r="A23" t="s">
        <v>24</v>
      </c>
      <c r="B23" t="s">
        <v>60</v>
      </c>
      <c r="C23">
        <v>169.7</v>
      </c>
      <c r="D23">
        <v>160.4</v>
      </c>
      <c r="E23">
        <v>164.8</v>
      </c>
    </row>
    <row r="24" spans="1:5">
      <c r="A24" t="s">
        <v>25</v>
      </c>
      <c r="B24" t="s">
        <v>60</v>
      </c>
      <c r="C24">
        <v>173.8</v>
      </c>
      <c r="D24">
        <v>169.2</v>
      </c>
      <c r="E24">
        <v>171.2</v>
      </c>
    </row>
    <row r="25" spans="1:5">
      <c r="A25" t="s">
        <v>26</v>
      </c>
      <c r="B25" t="s">
        <v>60</v>
      </c>
      <c r="C25">
        <v>180.3</v>
      </c>
      <c r="D25">
        <v>174.8</v>
      </c>
      <c r="E25">
        <v>177.1</v>
      </c>
    </row>
    <row r="26" spans="1:5">
      <c r="A26" t="s">
        <v>27</v>
      </c>
      <c r="B26" t="s">
        <v>60</v>
      </c>
      <c r="C26">
        <v>184.9</v>
      </c>
      <c r="D26">
        <v>185.6</v>
      </c>
      <c r="E26">
        <v>185.2</v>
      </c>
    </row>
    <row r="27" spans="1:5">
      <c r="A27" t="s">
        <v>28</v>
      </c>
      <c r="B27" t="s">
        <v>60</v>
      </c>
      <c r="C27">
        <v>179.5</v>
      </c>
      <c r="D27">
        <v>171.6</v>
      </c>
      <c r="E27">
        <v>175.7</v>
      </c>
    </row>
  </sheetData>
  <mergeCells count="1">
    <mergeCell ref="H2:H3"/>
  </mergeCells>
  <conditionalFormatting sqref="J3:L7 H7 H2">
    <cfRule type="colorScale" priority="4">
      <colorScale>
        <cfvo type="min"/>
        <cfvo type="percentile" val="50"/>
        <cfvo type="max"/>
        <color rgb="FFF8696B"/>
        <color rgb="FFFCFCFF"/>
        <color rgb="FF63BE7B"/>
      </colorScale>
    </cfRule>
    <cfRule type="colorScale" priority="5">
      <colorScale>
        <cfvo type="min"/>
        <cfvo type="max"/>
        <color rgb="FFFCFCFF"/>
        <color rgb="FF63BE7B"/>
      </colorScale>
    </cfRule>
  </conditionalFormatting>
  <dataValidations count="3">
    <dataValidation type="decimal" operator="greaterThan" allowBlank="1" showInputMessage="1" showErrorMessage="1" sqref="D2:E27 C2:C27" xr:uid="{B54AC920-7F0E-4D57-839C-F3052EBFBC3B}">
      <formula1>100</formula1>
    </dataValidation>
    <dataValidation type="list" allowBlank="1" showInputMessage="1" showErrorMessage="1" sqref="G10 H4 O4" xr:uid="{2BD8BA96-BFEB-41B3-9BC5-9897CD549712}">
      <formula1>"Rural,Urban,Rural+Urban"</formula1>
    </dataValidation>
    <dataValidation allowBlank="1" showInputMessage="1" showErrorMessage="1" sqref="H9" xr:uid="{F20B5D79-5D1B-404E-ADC0-0FF3C25F3768}"/>
  </dataValidation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D6B42-89D7-4D85-9F34-924F82EDDD4F}">
  <dimension ref="V36"/>
  <sheetViews>
    <sheetView showGridLines="0" workbookViewId="0">
      <selection activeCell="W8" sqref="W8"/>
    </sheetView>
  </sheetViews>
  <sheetFormatPr defaultRowHeight="14.4"/>
  <sheetData>
    <row r="36" spans="22:22">
      <c r="V36" s="5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F3478-E3AE-4888-9D63-0F5EEADDB107}">
  <dimension ref="C1:R13"/>
  <sheetViews>
    <sheetView zoomScale="90" zoomScaleNormal="90" workbookViewId="0">
      <selection activeCell="I18" sqref="I18"/>
    </sheetView>
  </sheetViews>
  <sheetFormatPr defaultRowHeight="14.4"/>
  <cols>
    <col min="4" max="5" width="31.44140625" customWidth="1"/>
    <col min="6" max="6" width="12.6640625" bestFit="1" customWidth="1"/>
    <col min="7" max="7" width="12" bestFit="1" customWidth="1"/>
    <col min="8" max="8" width="10.5546875" bestFit="1" customWidth="1"/>
    <col min="9" max="9" width="13.21875" customWidth="1"/>
    <col min="10" max="10" width="16.5546875" customWidth="1"/>
    <col min="11" max="11" width="5.5546875" bestFit="1" customWidth="1"/>
    <col min="12" max="12" width="13.33203125" bestFit="1" customWidth="1"/>
  </cols>
  <sheetData>
    <row r="1" spans="3:18">
      <c r="C1" t="s">
        <v>1</v>
      </c>
      <c r="D1" t="s">
        <v>68</v>
      </c>
      <c r="E1" t="s">
        <v>76</v>
      </c>
      <c r="F1" t="s">
        <v>64</v>
      </c>
      <c r="G1" t="s">
        <v>65</v>
      </c>
      <c r="H1" t="s">
        <v>84</v>
      </c>
      <c r="K1" t="s">
        <v>1</v>
      </c>
      <c r="L1" t="s">
        <v>84</v>
      </c>
      <c r="Q1" t="s">
        <v>31</v>
      </c>
      <c r="R1">
        <v>1</v>
      </c>
    </row>
    <row r="2" spans="3:18">
      <c r="C2" s="24">
        <v>2017</v>
      </c>
      <c r="D2" t="s">
        <v>69</v>
      </c>
      <c r="E2" t="s">
        <v>77</v>
      </c>
      <c r="F2">
        <f>_xlfn.XLOOKUP(D2,Table5[Year and Month],Table5[General index],"NA",0)</f>
        <v>130.30000000000001</v>
      </c>
      <c r="G2">
        <f>_xlfn.XLOOKUP(E2,Table5[Year and Month],Table5[General index],"NA",0)</f>
        <v>137.19999999999999</v>
      </c>
      <c r="H2" s="23">
        <f>((G2-F2)/F2)*100</f>
        <v>5.2954719877206271</v>
      </c>
      <c r="K2">
        <v>2017</v>
      </c>
      <c r="L2">
        <v>5.2954719877206271</v>
      </c>
      <c r="Q2" t="s">
        <v>35</v>
      </c>
      <c r="R2">
        <v>2</v>
      </c>
    </row>
    <row r="3" spans="3:18">
      <c r="C3" s="24">
        <v>2018</v>
      </c>
      <c r="D3" t="s">
        <v>70</v>
      </c>
      <c r="E3" t="s">
        <v>78</v>
      </c>
      <c r="F3">
        <f>_xlfn.XLOOKUP(D3,Table5[Year and Month],Table5[General index],"NA",0)</f>
        <v>136.9</v>
      </c>
      <c r="G3">
        <f>_xlfn.XLOOKUP(E3,Table5[Year and Month],Table5[General index],"NA",0)</f>
        <v>140.1</v>
      </c>
      <c r="H3" s="23">
        <f t="shared" ref="H3:H7" si="0">((G3-F3)/F3)*100</f>
        <v>2.3374726077428698</v>
      </c>
      <c r="K3">
        <v>2018</v>
      </c>
      <c r="L3">
        <v>2.3374726077428698</v>
      </c>
      <c r="Q3" t="s">
        <v>36</v>
      </c>
      <c r="R3">
        <v>3</v>
      </c>
    </row>
    <row r="4" spans="3:18">
      <c r="C4" s="24">
        <v>2019</v>
      </c>
      <c r="D4" t="s">
        <v>71</v>
      </c>
      <c r="E4" t="s">
        <v>79</v>
      </c>
      <c r="F4">
        <f>_xlfn.XLOOKUP(D4,Table5[Year and Month],Table5[General index],"NA",0)</f>
        <v>139.6</v>
      </c>
      <c r="G4">
        <f>_xlfn.XLOOKUP(E4,Table5[Year and Month],Table5[General index],"NA",0)</f>
        <v>150.4</v>
      </c>
      <c r="H4" s="23">
        <f t="shared" si="0"/>
        <v>7.7363896848137621</v>
      </c>
      <c r="K4">
        <v>2019</v>
      </c>
      <c r="L4">
        <v>7.7363896848137621</v>
      </c>
      <c r="Q4" t="s">
        <v>37</v>
      </c>
      <c r="R4">
        <v>4</v>
      </c>
    </row>
    <row r="5" spans="3:18">
      <c r="C5" s="24">
        <v>2020</v>
      </c>
      <c r="D5" t="s">
        <v>72</v>
      </c>
      <c r="E5" t="s">
        <v>80</v>
      </c>
      <c r="F5">
        <f>_xlfn.XLOOKUP(D5,Table5[Year and Month],Table5[General index],"NA",0)</f>
        <v>150.19999999999999</v>
      </c>
      <c r="G5">
        <f>_xlfn.XLOOKUP(E5,Table5[Year and Month],Table5[General index],"NA",0)</f>
        <v>158.9</v>
      </c>
      <c r="H5" s="23">
        <f t="shared" si="0"/>
        <v>5.7922769640479483</v>
      </c>
      <c r="K5">
        <v>2020</v>
      </c>
      <c r="L5">
        <v>5.7922769640479483</v>
      </c>
      <c r="Q5" t="s">
        <v>38</v>
      </c>
      <c r="R5">
        <v>5</v>
      </c>
    </row>
    <row r="6" spans="3:18">
      <c r="C6" s="24">
        <v>2021</v>
      </c>
      <c r="D6" t="s">
        <v>73</v>
      </c>
      <c r="E6" t="s">
        <v>81</v>
      </c>
      <c r="F6">
        <f>_xlfn.XLOOKUP(D6,Table5[Year and Month],Table5[General index],"NA",0)</f>
        <v>157.30000000000001</v>
      </c>
      <c r="G6">
        <f>_xlfn.XLOOKUP(E6,Table5[Year and Month],Table5[General index],"NA",0)</f>
        <v>166.2</v>
      </c>
      <c r="H6" s="23">
        <f t="shared" si="0"/>
        <v>5.6579783852510976</v>
      </c>
      <c r="K6">
        <v>2021</v>
      </c>
      <c r="L6">
        <v>5.6579783852510976</v>
      </c>
      <c r="Q6" t="s">
        <v>39</v>
      </c>
      <c r="R6">
        <v>6</v>
      </c>
    </row>
    <row r="7" spans="3:18">
      <c r="C7" s="24">
        <v>2022</v>
      </c>
      <c r="D7" t="s">
        <v>74</v>
      </c>
      <c r="E7" t="s">
        <v>82</v>
      </c>
      <c r="F7">
        <f>_xlfn.XLOOKUP(D7,Table5[Year and Month],Table5[General index],"NA",0)</f>
        <v>165.7</v>
      </c>
      <c r="G7">
        <f>_xlfn.XLOOKUP(E7,Table5[Year and Month],Table5[General index],"NA",0)</f>
        <v>175.7</v>
      </c>
      <c r="H7" s="23">
        <f t="shared" si="0"/>
        <v>6.0350030175015092</v>
      </c>
      <c r="K7">
        <v>2022</v>
      </c>
      <c r="L7">
        <v>6.0350030175015092</v>
      </c>
      <c r="Q7" t="s">
        <v>40</v>
      </c>
      <c r="R7">
        <v>7</v>
      </c>
    </row>
    <row r="8" spans="3:18">
      <c r="C8" s="24"/>
      <c r="D8" t="s">
        <v>75</v>
      </c>
      <c r="E8" t="s">
        <v>83</v>
      </c>
      <c r="F8">
        <f>_xlfn.XLOOKUP(D8,Table5[Year and Month],Table5[General index],"NA",0)</f>
        <v>176.5</v>
      </c>
      <c r="G8" t="str">
        <f>_xlfn.XLOOKUP(E8,Table5[Year and Month],Table5[General index],"NA",0)</f>
        <v>NA</v>
      </c>
      <c r="Q8" t="s">
        <v>41</v>
      </c>
      <c r="R8">
        <v>8</v>
      </c>
    </row>
    <row r="9" spans="3:18">
      <c r="Q9" t="s">
        <v>42</v>
      </c>
      <c r="R9">
        <v>9</v>
      </c>
    </row>
    <row r="10" spans="3:18">
      <c r="Q10" t="s">
        <v>43</v>
      </c>
      <c r="R10">
        <v>10</v>
      </c>
    </row>
    <row r="11" spans="3:18">
      <c r="Q11" t="s">
        <v>45</v>
      </c>
      <c r="R11">
        <v>11</v>
      </c>
    </row>
    <row r="12" spans="3:18">
      <c r="Q12" t="s">
        <v>46</v>
      </c>
      <c r="R12">
        <v>12</v>
      </c>
    </row>
    <row r="13" spans="3:18">
      <c r="G13" s="22"/>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04304-4E61-433F-A97E-2BC884312E94}">
  <dimension ref="V36"/>
  <sheetViews>
    <sheetView showGridLines="0" workbookViewId="0">
      <selection activeCell="V6" sqref="V6"/>
    </sheetView>
  </sheetViews>
  <sheetFormatPr defaultRowHeight="14.4"/>
  <sheetData>
    <row r="36" spans="22:22">
      <c r="V36" s="5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g E A A B Q S w M E F A A C A A g A 3 W r K 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N 1 q y 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a s p Y U V L 4 b T E B A A D v A Q A A E w A c A E Z v c m 1 1 b G F z L 1 N l Y 3 R p b 2 4 x L m 0 g o h g A K K A U A A A A A A A A A A A A A A A A A A A A A A A A A A A A f Z B R S 8 M w E M f f C / 0 O I b 5 0 E I r r 1 A d H H y R T 3 I M 6 6 X w Q K y V r z j W Q X i R J p 2 P s u 5 v Z y R S G e U g u v / 9 x 9 7 9 z U H t l k B T 9 O x z H U R y 5 R l i Q h M + m F b e d h O p B 6 W q K U o k q O 8 2 G u 2 t E c q L B x x E J p z C d r S E Q 7 l b p x N R d C + i T G 6 U h 5 Q Z 9 + L i E 8 s v y y Y F 1 p V 8 K 1 5 Q T 8 4 H a C O n K f 9 u k t V v R A X u Z g F a t 8 m B z y i g j 3 O i u R Z e P G L n G 2 k i F y 3 y Y n W e M P H b G Q + H X G v J D m N 4 b h N c B 6 + 2 e 0 J k 1 b d A k u Q U h g y c a v M / F I i T u l T 1 P + s k Y e d n z K 6 2 L W m h h X e 5 t 9 7 s k b w Q u Q 8 X 5 + h 0 O 5 e Z W o H s z t u 0 N 7 0 S X H O n P N h v 6 D M K G 0 a b o L 8 7 S X e a W k Q 2 9 C w t s A v Y B E A + f / p v + 2 d m P i l 2 7 A L v d D u J I 4 V F f 4 y 9 Q S w E C L Q A U A A I A C A D d a s p Y D w n / H a U A A A D 2 A A A A E g A A A A A A A A A A A A A A A A A A A A A A Q 2 9 u Z m l n L 1 B h Y 2 t h Z 2 U u e G 1 s U E s B A i 0 A F A A C A A g A 3 W r K W A / K 6 a u k A A A A 6 Q A A A B M A A A A A A A A A A A A A A A A A 8 Q A A A F t D b 2 5 0 Z W 5 0 X 1 R 5 c G V z X S 5 4 b W x Q S w E C L Q A U A A I A C A D d a s p Y U V L 4 b T E B A A D v A Q A A E w A A A A A A A A A A A A A A A A D i 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C g A A A A A A A H 4 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U E l f Q 3 J 1 Z G V f T 2 l s X 0 l u Z G l h X z I w M j F f M j A y M z w v S X R l b V B h d G g + P C 9 J d G V t T G 9 j Y X R p b 2 4 + P F N 0 Y W J s Z U V u d H J p Z X M + P E V u d H J 5 I F R 5 c G U 9 I k l z U H J p d m F 0 Z S I g V m F s d W U 9 I m w w I i A v P j x F b n R y e S B U e X B l P S J G a W x s R X J y b 3 J D b 3 V u d C I g V m F s d W U 9 I m w w I i A v P j x F b n R y e S B U e X B l P S J G a W x s R X J y b 3 J D b 2 R l I i B W Y W x 1 Z T 0 i c 1 V u a 2 5 v d 2 4 i I C 8 + P E V u d H J 5 I F R 5 c G U 9 I l F 1 Z X J 5 S U Q i I F Z h b H V l P S J z Y m F m M T k 0 O D I t Y j g 4 M i 0 0 Y z c z L T l i N m Y t N 2 Y w N G Y 5 Z T Y 5 N D U x I i A v P j x F b n R y e S B U e X B l P S J O Y W 1 l V X B k Y X R l Z E F m d G V y R m l s b C I g V m F s d W U 9 I m w w I i A v P j x F b n R y e S B U e X B l P S J S Z X N 1 b H R U e X B l I i B W Y W x 1 Z T 0 i c 1 R h Y m x l I i A v P j x F b n R y e S B U e X B l P S J C d W Z m Z X J O Z X h 0 U m V m c m V z a C I g V m F s d W U 9 I m w x I i A v P j x F b n R y e S B U e X B l P S J G a W x s Q 2 9 1 b n Q i I F Z h b H V l P S J s M z Y i I C 8 + P E V u d H J 5 I F R 5 c G U 9 I k Z p b G x l Z E N v b X B s Z X R l U m V z d W x 0 V G 9 X b 3 J r c 2 h l Z X Q i I F Z h b H V l P S J s M S I g L z 4 8 R W 5 0 c n k g V H l w Z T 0 i Q W R k Z W R U b 0 R h d G F N b 2 R l b C I g V m F s d W U 9 I m w w I i A v P j x F b n R y e S B U e X B l P S J G a W x s V G 9 E Y X R h T W 9 k Z W x F b m F i b G V k I i B W Y W x 1 Z T 0 i b D A i I C 8 + P E V u d H J 5 I F R 5 c G U 9 I k Z p b G x P Y m p l Y 3 R U e X B l I i B W Y W x 1 Z T 0 i c 0 N v b m 5 l Y 3 R p b 2 5 P b m x 5 I i A v P j x F b n R y e S B U e X B l P S J G a W x s R W 5 h Y m x l Z C I g V m F s d W U 9 I m w w I i A v P j x F b n R y e S B U e X B l P S J G a W x s T G F z d F V w Z G F 0 Z W Q i I F Z h b H V l P S J k M j A y N C 0 w N i 0 w O V Q x O T o x M D o z M y 4 0 O D U 5 M D U z W i I g L z 4 8 R W 5 0 c n k g V H l w Z T 0 i R m l s b E N v b H V t b l R 5 c G V z I i B W Y W x 1 Z T 0 i c 0 F 3 W U Y i I C 8 + P E V u d H J 5 I F R 5 c G U 9 I k Z p b G x D b 2 x 1 b W 5 O Y W 1 l c y I g V m F s d W U 9 I n N b J n F 1 b 3 Q 7 W W V h c i Z x d W 9 0 O y w m c X V v d D t N b 2 5 0 a C Z x d W 9 0 O y w m c X V v d D t D U E l f Q 3 J 1 Z G V f T 2 l s 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1 B J X 0 N y d W R l X 0 9 p b F 9 J b m R p Y V 8 y M D I x X z I w M j M v Q X V 0 b 1 J l b W 9 2 Z W R D b 2 x 1 b W 5 z M S 5 7 W W V h c i w w f S Z x d W 9 0 O y w m c X V v d D t T Z W N 0 a W 9 u M S 9 D U E l f Q 3 J 1 Z G V f T 2 l s X 0 l u Z G l h X z I w M j F f M j A y M y 9 B d X R v U m V t b 3 Z l Z E N v b H V t b n M x L n t N b 2 5 0 a C w x f S Z x d W 9 0 O y w m c X V v d D t T Z W N 0 a W 9 u M S 9 D U E l f Q 3 J 1 Z G V f T 2 l s X 0 l u Z G l h X z I w M j F f M j A y M y 9 B d X R v U m V t b 3 Z l Z E N v b H V t b n M x L n t D U E l f Q 3 J 1 Z G V f T 2 l s L D J 9 J n F 1 b 3 Q 7 X S w m c X V v d D t D b 2 x 1 b W 5 D b 3 V u d C Z x d W 9 0 O z o z L C Z x d W 9 0 O 0 t l e U N v b H V t b k 5 h b W V z J n F 1 b 3 Q 7 O l t d L C Z x d W 9 0 O 0 N v b H V t b k l k Z W 5 0 a X R p Z X M m c X V v d D s 6 W y Z x d W 9 0 O 1 N l Y 3 R p b 2 4 x L 0 N Q S V 9 D c n V k Z V 9 P a W x f S W 5 k a W F f M j A y M V 8 y M D I z L 0 F 1 d G 9 S Z W 1 v d m V k Q 2 9 s d W 1 u c z E u e 1 l l Y X I s M H 0 m c X V v d D s s J n F 1 b 3 Q 7 U 2 V j d G l v b j E v Q 1 B J X 0 N y d W R l X 0 9 p b F 9 J b m R p Y V 8 y M D I x X z I w M j M v Q X V 0 b 1 J l b W 9 2 Z W R D b 2 x 1 b W 5 z M S 5 7 T W 9 u d G g s M X 0 m c X V v d D s s J n F 1 b 3 Q 7 U 2 V j d G l v b j E v Q 1 B J X 0 N y d W R l X 0 9 p b F 9 J b m R p Y V 8 y M D I x X z I w M j M v Q X V 0 b 1 J l b W 9 2 Z W R D b 2 x 1 b W 5 z M S 5 7 Q 1 B J X 0 N y d W R l X 0 9 p b C w y f S Z x d W 9 0 O 1 0 s J n F 1 b 3 Q 7 U m V s Y X R p b 2 5 z a G l w S W 5 m b y Z x d W 9 0 O z p b X X 0 i I C 8 + P C 9 T d G F i b G V F b n R y a W V z P j w v S X R l b T 4 8 S X R l b T 4 8 S X R l b U x v Y 2 F 0 a W 9 u P j x J d G V t V H l w Z T 5 G b 3 J t d W x h P C 9 J d G V t V H l w Z T 4 8 S X R l b V B h d G g + U 2 V j d G l v b j E v Q 1 B J X 0 N y d W R l X 0 9 p b F 9 J b m R p Y V 8 y M D I x X z I w M j M v U 2 9 1 c m N l P C 9 J d G V t U G F 0 a D 4 8 L 0 l 0 Z W 1 M b 2 N h d G l v b j 4 8 U 3 R h Y m x l R W 5 0 c m l l c y A v P j w v S X R l b T 4 8 S X R l b T 4 8 S X R l b U x v Y 2 F 0 a W 9 u P j x J d G V t V H l w Z T 5 G b 3 J t d W x h P C 9 J d G V t V H l w Z T 4 8 S X R l b V B h d G g + U 2 V j d G l v b j E v Q 1 B J X 0 N y d W R l X 0 9 p b F 9 J b m R p Y V 8 y M D I x X z I w M j M v U H J v b W 9 0 Z W Q l M j B I Z W F k Z X J z P C 9 J d G V t U G F 0 a D 4 8 L 0 l 0 Z W 1 M b 2 N h d G l v b j 4 8 U 3 R h Y m x l R W 5 0 c m l l c y A v P j w v S X R l b T 4 8 S X R l b T 4 8 S X R l b U x v Y 2 F 0 a W 9 u P j x J d G V t V H l w Z T 5 G b 3 J t d W x h P C 9 J d G V t V H l w Z T 4 8 S X R l b V B h d G g + U 2 V j d G l v b j E v Q 1 B J X 0 N y d W R l X 0 9 p b F 9 J b m R p Y V 8 y M D I x X z I w M j M v Q 2 h h b m d l Z C U y M F R 5 c G U 8 L 0 l 0 Z W 1 Q Y X R o P j w v S X R l b U x v Y 2 F 0 a W 9 u P j x T d G F i b G V F b n R y a W V z I C 8 + P C 9 J d G V t P j w v S X R l b X M + P C 9 M b 2 N h b F B h Y 2 t h Z 2 V N Z X R h Z G F 0 Y U Z p b G U + F g A A A F B L B Q Y A A A A A A A A A A A A A A A A A A A A A A A A m A Q A A A Q A A A N C M n d 8 B F d E R j H o A w E / C l + s B A A A A Y l f 5 8 a 1 X E k e e j h s 2 h 5 p j T g A A A A A C A A A A A A A Q Z g A A A A E A A C A A A A D G n I u m V V T 9 t y r 8 U 1 Y m Y v m X 1 n D g y 9 a d O O I V s A o D e H g E s A A A A A A O g A A A A A I A A C A A A A D q e O M p p 3 k E z y M M E w X v z S J J x a f b J 2 E M P l 2 0 8 u N A M v G q D 1 A A A A C 9 A v K U + H I B m O 7 a / L o y W L p D + C + u G k X p W j b 9 i a 2 Y y P i 9 B w 4 j h v o i E 7 l / 9 o T U Z A y c o B g P 7 T 5 Z 5 z / f W w 3 I S A W U D M 2 y R d Y L B Y 4 2 c y + C z S g 9 Z h L m R k A A A A D 8 t u X 3 Y g 5 9 j P x i g I i G R D Q G z X t + M r l f + S w 7 e k / A D b m q d F L x 9 h + j o H S t J 8 / e e t 9 E p 5 f + u r o Q p O V v r l x E d e S P n l L r < / D a t a M a s h u p > 
</file>

<file path=customXml/itemProps1.xml><?xml version="1.0" encoding="utf-8"?>
<ds:datastoreItem xmlns:ds="http://schemas.openxmlformats.org/officeDocument/2006/customXml" ds:itemID="{04CE6367-CF01-4688-93E8-9A637528A1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Main Data</vt:lpstr>
      <vt:lpstr>Urban</vt:lpstr>
      <vt:lpstr>Rural</vt:lpstr>
      <vt:lpstr>RuralAndUrban</vt:lpstr>
      <vt:lpstr>Notes</vt:lpstr>
      <vt:lpstr>EDA and Analysis1</vt:lpstr>
      <vt:lpstr>Communication of Analysis 1</vt:lpstr>
      <vt:lpstr>EDA and Analysis2</vt:lpstr>
      <vt:lpstr>Communication of Analysis 2</vt:lpstr>
      <vt:lpstr>EDA and Analysis3</vt:lpstr>
      <vt:lpstr>Analysis 3</vt:lpstr>
      <vt:lpstr>Communication of Analysis 3</vt:lpstr>
      <vt:lpstr>EDA 4</vt:lpstr>
      <vt:lpstr>Analysis 4</vt:lpstr>
      <vt:lpstr>Communication of Analysis 4</vt:lpstr>
      <vt:lpstr>Sheet1</vt:lpstr>
      <vt:lpstr>Sheet2</vt:lpstr>
      <vt:lpstr>2021-2022 Crude Oil</vt:lpstr>
      <vt:lpstr>2022-23 Crude Oil</vt:lpstr>
      <vt:lpstr>EDA 5</vt:lpstr>
      <vt:lpstr>EDA 5 Part2</vt:lpstr>
      <vt:lpstr>Analysis 5</vt:lpstr>
      <vt:lpstr>Communication of Analysis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Singh</dc:creator>
  <cp:lastModifiedBy>KARTIKEY SHUKLA</cp:lastModifiedBy>
  <dcterms:created xsi:type="dcterms:W3CDTF">2024-06-06T15:25:48Z</dcterms:created>
  <dcterms:modified xsi:type="dcterms:W3CDTF">2024-07-26T09:16:41Z</dcterms:modified>
</cp:coreProperties>
</file>