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0" yWindow="0" windowWidth="23040" windowHeight="8784" tabRatio="752" firstSheet="7" activeTab="14"/>
  </bookViews>
  <sheets>
    <sheet name="Basics" sheetId="2" r:id="rId1"/>
    <sheet name="Basic_Functions_Day 1" sheetId="3" r:id="rId2"/>
    <sheet name="Text-Functions" sheetId="4" r:id="rId3"/>
    <sheet name="Transpose" sheetId="5" r:id="rId4"/>
    <sheet name="Paste Link" sheetId="6" r:id="rId5"/>
    <sheet name="Skip Blank" sheetId="7" r:id="rId6"/>
    <sheet name="Paste Special Operations" sheetId="8" r:id="rId7"/>
    <sheet name="IFS Function" sheetId="9" r:id="rId8"/>
    <sheet name="Math &amp; Trigo" sheetId="10" r:id="rId9"/>
    <sheet name="Refrencing" sheetId="11" r:id="rId10"/>
    <sheet name="Mixed Refrencing" sheetId="12" r:id="rId11"/>
    <sheet name="Naming Range" sheetId="13" r:id="rId12"/>
    <sheet name="Date &amp; TIme" sheetId="14" r:id="rId13"/>
    <sheet name="Fill Series" sheetId="15" r:id="rId14"/>
    <sheet name="Text To Column" sheetId="16" r:id="rId15"/>
  </sheets>
  <definedNames>
    <definedName name="_xlnm._FilterDatabase" localSheetId="7" hidden="1">'IFS Function'!$A$2:$G$18</definedName>
    <definedName name="Salary">'Naming Range'!$B$2:$B$14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4" i="14" l="1"/>
  <c r="L42" i="14"/>
  <c r="F35" i="14"/>
  <c r="E35" i="14"/>
  <c r="F24" i="14"/>
  <c r="D2" i="12"/>
  <c r="E2" i="12"/>
  <c r="F2" i="12"/>
  <c r="G2" i="12"/>
  <c r="H2" i="12"/>
  <c r="I2" i="12"/>
  <c r="J2" i="12"/>
  <c r="K2" i="12"/>
  <c r="D3" i="12"/>
  <c r="E3" i="12"/>
  <c r="F3" i="12"/>
  <c r="G3" i="12"/>
  <c r="H3" i="12"/>
  <c r="I3" i="12"/>
  <c r="J3" i="12"/>
  <c r="K3" i="12"/>
  <c r="D4" i="12"/>
  <c r="E4" i="12"/>
  <c r="F4" i="12"/>
  <c r="G4" i="12"/>
  <c r="H4" i="12"/>
  <c r="I4" i="12"/>
  <c r="J4" i="12"/>
  <c r="K4" i="12"/>
  <c r="D5" i="12"/>
  <c r="E5" i="12"/>
  <c r="F5" i="12"/>
  <c r="G5" i="12"/>
  <c r="H5" i="12"/>
  <c r="I5" i="12"/>
  <c r="J5" i="12"/>
  <c r="K5" i="12"/>
  <c r="D6" i="12"/>
  <c r="E6" i="12"/>
  <c r="F6" i="12"/>
  <c r="G6" i="12"/>
  <c r="H6" i="12"/>
  <c r="I6" i="12"/>
  <c r="J6" i="12"/>
  <c r="K6" i="12"/>
  <c r="D7" i="12"/>
  <c r="E7" i="12"/>
  <c r="F7" i="12"/>
  <c r="G7" i="12"/>
  <c r="H7" i="12"/>
  <c r="I7" i="12"/>
  <c r="J7" i="12"/>
  <c r="K7" i="12"/>
  <c r="D8" i="12"/>
  <c r="E8" i="12"/>
  <c r="F8" i="12"/>
  <c r="G8" i="12"/>
  <c r="H8" i="12"/>
  <c r="I8" i="12"/>
  <c r="J8" i="12"/>
  <c r="K8" i="12"/>
  <c r="D9" i="12"/>
  <c r="E9" i="12"/>
  <c r="F9" i="12"/>
  <c r="G9" i="12"/>
  <c r="H9" i="12"/>
  <c r="I9" i="12"/>
  <c r="J9" i="12"/>
  <c r="K9" i="12"/>
  <c r="D10" i="12"/>
  <c r="E10" i="12"/>
  <c r="F10" i="12"/>
  <c r="G10" i="12"/>
  <c r="H10" i="12"/>
  <c r="I10" i="12"/>
  <c r="J10" i="12"/>
  <c r="K10" i="12"/>
  <c r="C3" i="12"/>
  <c r="C4" i="12"/>
  <c r="C5" i="12"/>
  <c r="C6" i="12"/>
  <c r="C7" i="12"/>
  <c r="C8" i="12"/>
  <c r="C9" i="12"/>
  <c r="C10" i="12"/>
  <c r="C2" i="12"/>
  <c r="Q10" i="11"/>
  <c r="R10" i="11"/>
  <c r="S10" i="11"/>
  <c r="T10" i="11"/>
  <c r="U10" i="11"/>
  <c r="P10" i="11"/>
  <c r="K4" i="11"/>
  <c r="K5" i="11"/>
  <c r="K6" i="11"/>
  <c r="K7" i="11"/>
  <c r="K8" i="11"/>
  <c r="K3" i="11"/>
  <c r="D3" i="11"/>
  <c r="J3" i="11"/>
  <c r="W2" i="10"/>
  <c r="K2" i="10"/>
  <c r="E2" i="10"/>
  <c r="D2" i="10"/>
  <c r="C2" i="10"/>
  <c r="B2" i="10"/>
  <c r="K25" i="9"/>
  <c r="K24" i="9"/>
  <c r="K23" i="9"/>
  <c r="K3" i="9"/>
  <c r="K28" i="9"/>
  <c r="K27" i="9"/>
  <c r="P2" i="4"/>
  <c r="V3" i="4"/>
  <c r="V4" i="4"/>
  <c r="V5" i="4"/>
  <c r="V6" i="4"/>
  <c r="V7" i="4"/>
  <c r="V8" i="4"/>
  <c r="V9" i="4"/>
  <c r="V10" i="4"/>
  <c r="V11" i="4"/>
  <c r="V2" i="4"/>
  <c r="L3" i="4"/>
  <c r="L4" i="4"/>
  <c r="L5" i="4"/>
  <c r="L6" i="4"/>
  <c r="L7" i="4"/>
  <c r="L8" i="4"/>
  <c r="L9" i="4"/>
  <c r="L10" i="4"/>
  <c r="L11" i="4"/>
  <c r="L2" i="4"/>
  <c r="F39" i="14"/>
  <c r="K19" i="9"/>
  <c r="F32" i="14" l="1"/>
  <c r="F31" i="14"/>
  <c r="F30" i="14"/>
  <c r="F29" i="14"/>
  <c r="F28" i="14"/>
  <c r="F27" i="14"/>
  <c r="F26" i="14"/>
  <c r="F25" i="14"/>
  <c r="C19" i="14"/>
  <c r="D19" i="14"/>
  <c r="E19" i="14"/>
  <c r="E18" i="14"/>
  <c r="D18" i="14"/>
  <c r="C18" i="14"/>
  <c r="F18" i="14" s="1"/>
  <c r="C35" i="14"/>
  <c r="D35" i="14"/>
  <c r="E2" i="14"/>
  <c r="D2" i="14"/>
  <c r="C2" i="14"/>
  <c r="D39" i="14"/>
  <c r="C39" i="14"/>
  <c r="E39" i="14"/>
  <c r="F2" i="14" l="1"/>
  <c r="F19" i="14"/>
  <c r="K11" i="13"/>
  <c r="Q8" i="11"/>
  <c r="R8" i="11"/>
  <c r="S8" i="11"/>
  <c r="T8" i="11"/>
  <c r="U8" i="11"/>
  <c r="P8" i="11"/>
  <c r="J4" i="11"/>
  <c r="J5" i="11"/>
  <c r="J6" i="11"/>
  <c r="J7" i="11"/>
  <c r="J8" i="11"/>
  <c r="I4" i="11"/>
  <c r="I5" i="11"/>
  <c r="I6" i="11"/>
  <c r="I7" i="11"/>
  <c r="I8" i="11"/>
  <c r="I3" i="11"/>
  <c r="D4" i="11"/>
  <c r="D5" i="11"/>
  <c r="D6" i="11"/>
  <c r="D7" i="11"/>
  <c r="D8" i="11"/>
  <c r="D9" i="11"/>
  <c r="W3" i="10"/>
  <c r="W4" i="10"/>
  <c r="W5" i="10"/>
  <c r="W6" i="10"/>
  <c r="W7" i="10"/>
  <c r="W8" i="10"/>
  <c r="W9" i="10"/>
  <c r="W10" i="10"/>
  <c r="W11" i="10"/>
  <c r="P3" i="10"/>
  <c r="P4" i="10"/>
  <c r="P5" i="10"/>
  <c r="P6" i="10"/>
  <c r="P7" i="10"/>
  <c r="P8" i="10"/>
  <c r="P9" i="10"/>
  <c r="P10" i="10"/>
  <c r="P11" i="10"/>
  <c r="P2" i="10"/>
  <c r="K3" i="10"/>
  <c r="K4" i="10"/>
  <c r="K5" i="10"/>
  <c r="K6" i="10"/>
  <c r="K7" i="10"/>
  <c r="K8" i="10"/>
  <c r="K9" i="10"/>
  <c r="K10" i="10"/>
  <c r="K11" i="10"/>
  <c r="E3" i="10"/>
  <c r="E4" i="10"/>
  <c r="E5" i="10"/>
  <c r="E6" i="10"/>
  <c r="E7" i="10"/>
  <c r="E8" i="10"/>
  <c r="E9" i="10"/>
  <c r="E10" i="10"/>
  <c r="E11" i="10"/>
  <c r="D3" i="10"/>
  <c r="D4" i="10"/>
  <c r="D5" i="10"/>
  <c r="D6" i="10"/>
  <c r="D7" i="10"/>
  <c r="D8" i="10"/>
  <c r="D9" i="10"/>
  <c r="D10" i="10"/>
  <c r="D11" i="10"/>
  <c r="C3" i="10"/>
  <c r="C4" i="10"/>
  <c r="C5" i="10"/>
  <c r="C6" i="10"/>
  <c r="C7" i="10"/>
  <c r="C8" i="10"/>
  <c r="C9" i="10"/>
  <c r="C10" i="10"/>
  <c r="C11" i="10"/>
  <c r="B3" i="10"/>
  <c r="B4" i="10"/>
  <c r="B5" i="10"/>
  <c r="B6" i="10"/>
  <c r="B7" i="10"/>
  <c r="B8" i="10"/>
  <c r="B9" i="10"/>
  <c r="B10" i="10"/>
  <c r="B11" i="10"/>
  <c r="K21" i="9"/>
  <c r="K18" i="9"/>
  <c r="K17" i="9"/>
  <c r="J17" i="9"/>
  <c r="K16" i="9"/>
  <c r="K15" i="9"/>
  <c r="K14" i="9"/>
  <c r="K13" i="9"/>
  <c r="K15" i="13" l="1"/>
  <c r="K14" i="13"/>
  <c r="K13" i="13"/>
  <c r="K12" i="13"/>
  <c r="K13" i="12"/>
  <c r="AE3" i="10"/>
  <c r="AE4" i="10"/>
  <c r="AE5" i="10"/>
  <c r="AE6" i="10"/>
  <c r="AE7" i="10"/>
  <c r="AE8" i="10"/>
  <c r="AE9" i="10"/>
  <c r="AE10" i="10"/>
  <c r="AE11" i="10"/>
  <c r="AE2" i="10"/>
  <c r="AA3" i="10"/>
  <c r="AA4" i="10"/>
  <c r="AA5" i="10"/>
  <c r="AA6" i="10"/>
  <c r="AA7" i="10"/>
  <c r="AA8" i="10"/>
  <c r="AA9" i="10"/>
  <c r="AA10" i="10"/>
  <c r="AA11" i="10"/>
  <c r="AA2" i="10"/>
  <c r="T3" i="10"/>
  <c r="T4" i="10"/>
  <c r="T5" i="10"/>
  <c r="T6" i="10"/>
  <c r="T7" i="10"/>
  <c r="T8" i="10"/>
  <c r="T9" i="10"/>
  <c r="T10" i="10"/>
  <c r="T11" i="10"/>
  <c r="T2" i="10"/>
  <c r="K29" i="9" l="1" a="1"/>
  <c r="K29" i="9" s="1"/>
  <c r="K26" i="9"/>
  <c r="K22" i="9"/>
  <c r="K12" i="9"/>
  <c r="K11" i="9"/>
  <c r="K10" i="9"/>
  <c r="K9" i="9"/>
  <c r="K8" i="9"/>
  <c r="K7" i="9"/>
  <c r="K6" i="9"/>
  <c r="K5" i="9"/>
  <c r="K4" i="9"/>
  <c r="T12" i="14"/>
  <c r="T11" i="14"/>
  <c r="T9" i="14"/>
  <c r="L15" i="14"/>
  <c r="L14" i="14"/>
  <c r="L10" i="14"/>
  <c r="L9" i="14"/>
  <c r="D32" i="14"/>
  <c r="D31" i="14"/>
  <c r="D30" i="14"/>
  <c r="D29" i="14"/>
  <c r="D28" i="14"/>
  <c r="D27" i="14"/>
  <c r="D26" i="14"/>
  <c r="D25" i="14"/>
  <c r="D24" i="14"/>
  <c r="B15" i="14"/>
  <c r="B14" i="14"/>
  <c r="J15" i="13"/>
  <c r="J14" i="13"/>
  <c r="J13" i="13"/>
  <c r="J12" i="13"/>
  <c r="J11" i="13"/>
  <c r="J7" i="13"/>
  <c r="J6" i="13"/>
  <c r="J5" i="13"/>
  <c r="J4" i="13"/>
  <c r="J3" i="13"/>
  <c r="O11" i="10"/>
  <c r="O10" i="10"/>
  <c r="O9" i="10"/>
  <c r="O8" i="10"/>
  <c r="O7" i="10"/>
  <c r="O6" i="10"/>
  <c r="O5" i="10"/>
  <c r="O4" i="10"/>
  <c r="O3" i="10"/>
  <c r="O2" i="10"/>
  <c r="S11" i="10"/>
  <c r="S10" i="10"/>
  <c r="S9" i="10"/>
  <c r="S8" i="10"/>
  <c r="S7" i="10"/>
  <c r="S6" i="10"/>
  <c r="S5" i="10"/>
  <c r="S4" i="10"/>
  <c r="S3" i="10"/>
  <c r="S2" i="10"/>
  <c r="J29" i="9" a="1"/>
  <c r="J29" i="9" s="1"/>
  <c r="J28" i="9"/>
  <c r="J27" i="9"/>
  <c r="J26" i="9"/>
  <c r="J25" i="9"/>
  <c r="J24" i="9"/>
  <c r="J23" i="9"/>
  <c r="M1" i="6"/>
  <c r="M2" i="6"/>
  <c r="M3" i="6"/>
  <c r="M4" i="6"/>
  <c r="M5" i="6"/>
  <c r="M6" i="6"/>
  <c r="M7" i="6"/>
  <c r="M8" i="6"/>
  <c r="M9" i="6"/>
  <c r="M10" i="6"/>
  <c r="M11" i="6"/>
  <c r="Q2" i="4"/>
  <c r="U11" i="4"/>
  <c r="U10" i="4"/>
  <c r="U9" i="4"/>
  <c r="U8" i="4"/>
  <c r="U7" i="4"/>
  <c r="U6" i="4"/>
  <c r="U5" i="4"/>
  <c r="U4" i="4"/>
  <c r="U3" i="4"/>
  <c r="U2" i="4"/>
  <c r="Q11" i="4"/>
  <c r="Q10" i="4"/>
  <c r="Q9" i="4"/>
  <c r="Q8" i="4"/>
  <c r="Q7" i="4"/>
  <c r="Q6" i="4"/>
  <c r="Q5" i="4"/>
  <c r="Q4" i="4"/>
  <c r="Q3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O2" i="4"/>
  <c r="K11" i="4"/>
  <c r="K10" i="4"/>
  <c r="K9" i="4"/>
  <c r="K8" i="4"/>
  <c r="K7" i="4"/>
  <c r="K6" i="4"/>
  <c r="K5" i="4"/>
  <c r="K4" i="4"/>
  <c r="K3" i="4"/>
  <c r="K2" i="4"/>
  <c r="H2" i="4"/>
  <c r="H3" i="4"/>
  <c r="H4" i="4"/>
  <c r="H5" i="4"/>
  <c r="H6" i="4"/>
  <c r="H7" i="4"/>
  <c r="H8" i="4"/>
  <c r="H9" i="4"/>
  <c r="H10" i="4"/>
  <c r="H11" i="4"/>
  <c r="G3" i="4"/>
  <c r="G4" i="4"/>
  <c r="G5" i="4"/>
  <c r="G6" i="4"/>
  <c r="G7" i="4"/>
  <c r="G8" i="4"/>
  <c r="G9" i="4"/>
  <c r="G10" i="4"/>
  <c r="G11" i="4"/>
  <c r="G2" i="4"/>
  <c r="F11" i="4"/>
  <c r="F10" i="4"/>
  <c r="F9" i="4"/>
  <c r="F8" i="4"/>
  <c r="F7" i="4"/>
  <c r="F6" i="4"/>
  <c r="F5" i="4"/>
  <c r="F4" i="4"/>
  <c r="F3" i="4"/>
  <c r="F2" i="4"/>
  <c r="E11" i="4"/>
  <c r="E10" i="4"/>
  <c r="E9" i="4"/>
  <c r="E8" i="4"/>
  <c r="E7" i="4"/>
  <c r="E6" i="4"/>
  <c r="E5" i="4"/>
  <c r="E4" i="4"/>
  <c r="E3" i="4"/>
  <c r="E2" i="4"/>
  <c r="C11" i="4"/>
  <c r="C10" i="4"/>
  <c r="C9" i="4"/>
  <c r="C8" i="4"/>
  <c r="C7" i="4"/>
  <c r="C6" i="4"/>
  <c r="C5" i="4"/>
  <c r="C4" i="4"/>
  <c r="C3" i="4"/>
  <c r="C2" i="4"/>
  <c r="D11" i="4"/>
  <c r="D10" i="4"/>
  <c r="D9" i="4"/>
  <c r="D8" i="4"/>
  <c r="D7" i="4"/>
  <c r="D6" i="4"/>
  <c r="D5" i="4"/>
  <c r="D4" i="4"/>
  <c r="D3" i="4"/>
  <c r="D2" i="4"/>
  <c r="B2" i="4" a="1"/>
  <c r="B2" i="4" s="1"/>
  <c r="J22" i="9"/>
  <c r="J21" i="9"/>
  <c r="J18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S28" i="4"/>
  <c r="S27" i="4"/>
  <c r="S26" i="4"/>
  <c r="S24" i="4"/>
  <c r="S22" i="4"/>
  <c r="S20" i="4"/>
  <c r="G10" i="3"/>
  <c r="G11" i="3"/>
  <c r="G12" i="3"/>
  <c r="G17" i="3"/>
  <c r="G16" i="3"/>
  <c r="G15" i="3"/>
  <c r="G14" i="3"/>
  <c r="G13" i="3"/>
  <c r="G9" i="3"/>
  <c r="G8" i="3"/>
  <c r="G7" i="3"/>
  <c r="G6" i="3"/>
  <c r="G5" i="3"/>
  <c r="G4" i="3"/>
  <c r="G3" i="3"/>
  <c r="G2" i="3"/>
  <c r="K14" i="2"/>
  <c r="K13" i="2"/>
  <c r="K12" i="2"/>
  <c r="K11" i="2"/>
  <c r="K5" i="2"/>
  <c r="H7" i="2"/>
  <c r="H6" i="2"/>
  <c r="H5" i="2"/>
  <c r="H4" i="2"/>
  <c r="K7" i="2"/>
  <c r="K6" i="2"/>
  <c r="K4" i="2"/>
  <c r="K30" i="9"/>
  <c r="C20" i="14"/>
  <c r="W14" i="10"/>
  <c r="AA14" i="10"/>
  <c r="E29" i="14"/>
  <c r="J20" i="9"/>
  <c r="D14" i="10"/>
  <c r="K14" i="10"/>
  <c r="T20" i="4"/>
  <c r="S14" i="10"/>
  <c r="L7" i="2"/>
  <c r="E28" i="14"/>
  <c r="U9" i="14"/>
  <c r="E30" i="14"/>
  <c r="J19" i="9"/>
  <c r="M9" i="14"/>
  <c r="K3" i="13"/>
  <c r="C14" i="10"/>
  <c r="K7" i="13"/>
  <c r="E20" i="14"/>
  <c r="C15" i="14"/>
  <c r="L5" i="2"/>
  <c r="K20" i="9"/>
  <c r="L14" i="10"/>
  <c r="C6" i="14"/>
  <c r="D6" i="14"/>
  <c r="K4" i="13"/>
  <c r="AE14" i="10"/>
  <c r="B14" i="10"/>
  <c r="O14" i="10"/>
  <c r="T22" i="4"/>
  <c r="T27" i="4"/>
  <c r="E32" i="14"/>
  <c r="U12" i="14"/>
  <c r="D14" i="12"/>
  <c r="T24" i="4"/>
  <c r="L6" i="2"/>
  <c r="L4" i="2"/>
  <c r="E6" i="14"/>
  <c r="E26" i="14"/>
  <c r="E25" i="14"/>
  <c r="T28" i="4"/>
  <c r="M10" i="14"/>
  <c r="D20" i="14"/>
  <c r="E24" i="14"/>
  <c r="K6" i="13"/>
  <c r="T26" i="4"/>
  <c r="E27" i="14"/>
  <c r="U11" i="14"/>
  <c r="C14" i="14"/>
  <c r="E14" i="10"/>
  <c r="E31" i="14"/>
  <c r="K5" i="13"/>
  <c r="F6" i="14"/>
  <c r="B9" i="4" l="1"/>
  <c r="B10" i="4"/>
  <c r="B3" i="4"/>
  <c r="B11" i="4"/>
  <c r="B5" i="4"/>
  <c r="B6" i="4"/>
  <c r="B7" i="4"/>
  <c r="B8" i="4"/>
  <c r="B4" i="4"/>
  <c r="J30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<sst xmlns="http://schemas.openxmlformats.org/spreadsheetml/2006/main" count="508" uniqueCount="306">
  <si>
    <t>Region</t>
  </si>
  <si>
    <t>Sales Value</t>
  </si>
  <si>
    <t>North</t>
  </si>
  <si>
    <t>East</t>
  </si>
  <si>
    <t>South</t>
  </si>
  <si>
    <t>West</t>
  </si>
  <si>
    <t>Central</t>
  </si>
  <si>
    <t>North-East</t>
  </si>
  <si>
    <t>South-West</t>
  </si>
  <si>
    <t>South-Central</t>
  </si>
  <si>
    <t>North-West</t>
  </si>
  <si>
    <t>Total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</si>
  <si>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</si>
  <si>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</si>
  <si>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</si>
  <si>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</si>
  <si>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</si>
  <si>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</si>
  <si>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</si>
  <si>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</si>
  <si>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</si>
  <si>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</si>
  <si>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</si>
  <si>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</si>
  <si>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Worksheet Operations</t>
  </si>
  <si>
    <t>Insert Worksheet</t>
  </si>
  <si>
    <t>Rename Worksheet</t>
  </si>
  <si>
    <t>Delete Worksheet</t>
  </si>
  <si>
    <t>Hide/Unhide Worksheet</t>
  </si>
  <si>
    <t>Protect Worksheet</t>
  </si>
  <si>
    <t>Tab Color</t>
  </si>
  <si>
    <t>Move Worksheet</t>
  </si>
  <si>
    <t>Workbook Level Protection</t>
  </si>
  <si>
    <t>Rows</t>
  </si>
  <si>
    <t>Columns</t>
  </si>
  <si>
    <t>Row</t>
  </si>
  <si>
    <t>Colum</t>
  </si>
  <si>
    <t>Virat Kohli</t>
  </si>
  <si>
    <t>Shubman Gill</t>
  </si>
  <si>
    <t>Ravindra Jadeja</t>
  </si>
  <si>
    <t>Suresh Raina</t>
  </si>
  <si>
    <t>Yuvraj Singh</t>
  </si>
  <si>
    <t>Bhuvneshwar Kumar</t>
  </si>
  <si>
    <t>Yuzvendra Chahal</t>
  </si>
  <si>
    <t>Upper</t>
  </si>
  <si>
    <t>Lower</t>
  </si>
  <si>
    <t>Proper</t>
  </si>
  <si>
    <t>Jasprit BuMRah</t>
  </si>
  <si>
    <t>Rohit SharMa</t>
  </si>
  <si>
    <t>Len</t>
  </si>
  <si>
    <t>Left</t>
  </si>
  <si>
    <t>Right</t>
  </si>
  <si>
    <t>MID</t>
  </si>
  <si>
    <t>First Name</t>
  </si>
  <si>
    <t>Last Name</t>
  </si>
  <si>
    <t>Full Name</t>
  </si>
  <si>
    <t>Exact</t>
  </si>
  <si>
    <t>(Operator)</t>
  </si>
  <si>
    <t>Find</t>
  </si>
  <si>
    <t>Replace</t>
  </si>
  <si>
    <t>Substitute</t>
  </si>
  <si>
    <t>Indian Cricket Team</t>
  </si>
  <si>
    <t>Virat       Kohli</t>
  </si>
  <si>
    <t>MS   Dhoni</t>
  </si>
  <si>
    <t>Shubman        Gill</t>
  </si>
  <si>
    <t>Rohit   SharMa</t>
  </si>
  <si>
    <t>Ravindra         Jadeja</t>
  </si>
  <si>
    <t>Suresh       Raina</t>
  </si>
  <si>
    <t>Yuvraj       Singh</t>
  </si>
  <si>
    <t>Jasprit            BuMRah</t>
  </si>
  <si>
    <t>Bhuvneshwar        Kumar</t>
  </si>
  <si>
    <t>Yuzvendra     Chahal</t>
  </si>
  <si>
    <t>Trim</t>
  </si>
  <si>
    <t>Virat</t>
  </si>
  <si>
    <t>Kohli</t>
  </si>
  <si>
    <t>Shubman</t>
  </si>
  <si>
    <t>Gill</t>
  </si>
  <si>
    <t>Rohit</t>
  </si>
  <si>
    <t>SharMa</t>
  </si>
  <si>
    <t>Ravindra</t>
  </si>
  <si>
    <t>Jadeja</t>
  </si>
  <si>
    <t>Suresh</t>
  </si>
  <si>
    <t>Raina</t>
  </si>
  <si>
    <t>Yuvraj</t>
  </si>
  <si>
    <t>Singh</t>
  </si>
  <si>
    <t>Jasprit</t>
  </si>
  <si>
    <t>BuMRah</t>
  </si>
  <si>
    <t>Bhuvneshwar</t>
  </si>
  <si>
    <t>Kumar</t>
  </si>
  <si>
    <t>Yuzvendra</t>
  </si>
  <si>
    <t>Chahal</t>
  </si>
  <si>
    <t>Jasprit Bumrah</t>
  </si>
  <si>
    <t>Rohit Kumar</t>
  </si>
  <si>
    <t>Suryakumar Yadav</t>
  </si>
  <si>
    <t>Suryakumar YadaV</t>
  </si>
  <si>
    <t>Suryakumar</t>
  </si>
  <si>
    <t>Yadav</t>
  </si>
  <si>
    <t>Pune</t>
  </si>
  <si>
    <t>Q-1</t>
  </si>
  <si>
    <t>Q-2</t>
  </si>
  <si>
    <t>Suppose we get a project where we have to transpose the Column Data into Horizontal Format</t>
  </si>
  <si>
    <t>Transpose 18 Row data into vertical Format</t>
  </si>
  <si>
    <t>Qtr1</t>
  </si>
  <si>
    <t>Qtr2</t>
  </si>
  <si>
    <t>Data</t>
  </si>
  <si>
    <t>Add</t>
  </si>
  <si>
    <t>Substract</t>
  </si>
  <si>
    <t>Multiply</t>
  </si>
  <si>
    <t>Divide</t>
  </si>
  <si>
    <t>Value</t>
  </si>
  <si>
    <t>SNO</t>
  </si>
  <si>
    <t>First name</t>
  </si>
  <si>
    <t>Department</t>
  </si>
  <si>
    <t>Branches</t>
  </si>
  <si>
    <t>Salary</t>
  </si>
  <si>
    <t>Raja</t>
  </si>
  <si>
    <t>Sales</t>
  </si>
  <si>
    <t>Ferozepur</t>
  </si>
  <si>
    <t>Suman</t>
  </si>
  <si>
    <t>Cuttack</t>
  </si>
  <si>
    <t>Kuldeep</t>
  </si>
  <si>
    <t>Hydrabad</t>
  </si>
  <si>
    <t>Beena</t>
  </si>
  <si>
    <t>Delhi</t>
  </si>
  <si>
    <t>Seema</t>
  </si>
  <si>
    <t>R&amp;D</t>
  </si>
  <si>
    <t>Julie</t>
  </si>
  <si>
    <t>Mathura</t>
  </si>
  <si>
    <t>Deepak</t>
  </si>
  <si>
    <t>Personnel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</si>
  <si>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</si>
  <si>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</si>
  <si>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</si>
  <si>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</si>
  <si>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</si>
  <si>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</si>
  <si>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</si>
  <si>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</si>
  <si>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Shilpa</t>
  </si>
  <si>
    <t>Jammu</t>
  </si>
  <si>
    <t>Meera</t>
  </si>
  <si>
    <t>Calcutta</t>
  </si>
  <si>
    <t>Sheetal</t>
  </si>
  <si>
    <t>K. Sita</t>
  </si>
  <si>
    <t>Priya</t>
  </si>
  <si>
    <t>Jaipur</t>
  </si>
  <si>
    <t>SUM</t>
  </si>
  <si>
    <t>AVERAGE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</si>
  <si>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</si>
  <si>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</si>
  <si>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</si>
  <si>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</si>
  <si>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</si>
  <si>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</si>
  <si>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</si>
  <si>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</si>
  <si>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COUNTIFS</t>
  </si>
  <si>
    <t>SUMIFS</t>
  </si>
  <si>
    <t>AVERAGEIFS</t>
  </si>
  <si>
    <t>MAXIFS</t>
  </si>
  <si>
    <t>MINIFS</t>
  </si>
  <si>
    <t>RANK</t>
  </si>
  <si>
    <t>Marketing</t>
  </si>
  <si>
    <t>Calculate the Sum of Salary</t>
  </si>
  <si>
    <t>Find Average Salary from Given Data</t>
  </si>
  <si>
    <t>Find Maximum Salary</t>
  </si>
  <si>
    <t>Find Minimum Salary</t>
  </si>
  <si>
    <t>Find the Count of Salaries</t>
  </si>
  <si>
    <t>Give the Count of Employees</t>
  </si>
  <si>
    <t>Give the Count of Blank Branch Details</t>
  </si>
  <si>
    <t>Give the Count of employee from Sales team</t>
  </si>
  <si>
    <t>Give Count of Salaries greater than 10 thousand</t>
  </si>
  <si>
    <t>Give count of Salaries who are exact 10 thousand</t>
  </si>
  <si>
    <t>Find Sum of Sales from Sales team</t>
  </si>
  <si>
    <t>Find Average of Sales from Sales team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</si>
  <si>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</si>
  <si>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</si>
  <si>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</si>
  <si>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</si>
  <si>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</si>
  <si>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</si>
  <si>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</si>
  <si>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</si>
  <si>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</si>
  <si>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</si>
  <si>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</si>
  <si>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</si>
  <si>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</si>
  <si>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</si>
  <si>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</si>
  <si>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</si>
  <si>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</si>
  <si>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</si>
  <si>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Q-21</t>
  </si>
  <si>
    <t>Q-22</t>
  </si>
  <si>
    <t>Q-23</t>
  </si>
  <si>
    <t>Q-24</t>
  </si>
  <si>
    <t>City</t>
  </si>
  <si>
    <t>Mumbai</t>
  </si>
  <si>
    <t>Chennai</t>
  </si>
  <si>
    <t>Lucknow</t>
  </si>
  <si>
    <t>Mysore</t>
  </si>
  <si>
    <t>Bangalore</t>
  </si>
  <si>
    <t>Give Count of Employee from Mumbai City</t>
  </si>
  <si>
    <t>Total Salary from Sales department &amp; employee from West Region</t>
  </si>
  <si>
    <t>Average Salary from Sales department &amp; employee from West Region</t>
  </si>
  <si>
    <t>MEDIAN</t>
  </si>
  <si>
    <t>MODE</t>
  </si>
  <si>
    <t>MODE_MULT</t>
  </si>
  <si>
    <t>Total Number of employes from Sales Department and staying in West Region</t>
  </si>
  <si>
    <t>MAX Salary of a employee from Sales Department and staying in West Region</t>
  </si>
  <si>
    <t>MIN Salary of a employee from Sales Department and staying in West Region</t>
  </si>
  <si>
    <t>Total Salary of R&amp;D Department Employees from South Region and Bangalore City</t>
  </si>
  <si>
    <t>Total Number of Employees earning &gt;8000 &amp; &lt;12000</t>
  </si>
  <si>
    <t>Suryakumar yadav</t>
  </si>
  <si>
    <t>Shubman gill</t>
  </si>
  <si>
    <t xml:space="preserve">Rohit </t>
  </si>
  <si>
    <t>Find the Second largest Salary</t>
  </si>
  <si>
    <t>Find the Second Smallest Salary</t>
  </si>
  <si>
    <t>INT</t>
  </si>
  <si>
    <t>Round</t>
  </si>
  <si>
    <t>Roundup</t>
  </si>
  <si>
    <t>Rounddown</t>
  </si>
  <si>
    <t>Power</t>
  </si>
  <si>
    <t>PowerFunction</t>
  </si>
  <si>
    <t>^</t>
  </si>
  <si>
    <t>Roman</t>
  </si>
  <si>
    <t>IV</t>
  </si>
  <si>
    <t>VI</t>
  </si>
  <si>
    <t>VIII</t>
  </si>
  <si>
    <t>II</t>
  </si>
  <si>
    <t>III</t>
  </si>
  <si>
    <t>VII</t>
  </si>
  <si>
    <t>IX</t>
  </si>
  <si>
    <t>Arabic</t>
  </si>
  <si>
    <t>REPT</t>
  </si>
  <si>
    <t xml:space="preserve">Data </t>
  </si>
  <si>
    <t>SQRT</t>
  </si>
  <si>
    <t>ABS</t>
  </si>
  <si>
    <t>-25</t>
  </si>
  <si>
    <t>-4</t>
  </si>
  <si>
    <t>-16</t>
  </si>
  <si>
    <t>-125</t>
  </si>
  <si>
    <t>-625</t>
  </si>
  <si>
    <t>-64</t>
  </si>
  <si>
    <t>-36</t>
  </si>
  <si>
    <t>-49</t>
  </si>
  <si>
    <t>-81</t>
  </si>
  <si>
    <t>-9</t>
  </si>
  <si>
    <t>Emp Name</t>
  </si>
  <si>
    <t>TAX</t>
  </si>
  <si>
    <t>Product Name</t>
  </si>
  <si>
    <t>Quantity</t>
  </si>
  <si>
    <t>Rate</t>
  </si>
  <si>
    <t>Amount</t>
  </si>
  <si>
    <t>CocaCola</t>
  </si>
  <si>
    <t>Sting</t>
  </si>
  <si>
    <t>Miranda</t>
  </si>
  <si>
    <t>7-UP</t>
  </si>
  <si>
    <t>RedBull</t>
  </si>
  <si>
    <t>Slice</t>
  </si>
  <si>
    <t>ButterMilk</t>
  </si>
  <si>
    <t>Relative Reference</t>
  </si>
  <si>
    <t>Tax Rate</t>
  </si>
  <si>
    <t>Employee Name</t>
  </si>
  <si>
    <t>Pooja</t>
  </si>
  <si>
    <t>Timsi</t>
  </si>
  <si>
    <t>Reeta</t>
  </si>
  <si>
    <t>Suraj</t>
  </si>
  <si>
    <t>Pinky</t>
  </si>
  <si>
    <t>Niki</t>
  </si>
  <si>
    <t>Aalok</t>
  </si>
  <si>
    <t>Bharat</t>
  </si>
  <si>
    <t>Neha</t>
  </si>
  <si>
    <t>Harshada</t>
  </si>
  <si>
    <t>Dhanashri</t>
  </si>
  <si>
    <t>Basic Sal</t>
  </si>
  <si>
    <t>Max</t>
  </si>
  <si>
    <t>Min</t>
  </si>
  <si>
    <t>Date</t>
  </si>
  <si>
    <t>Day</t>
  </si>
  <si>
    <t>Month</t>
  </si>
  <si>
    <t>Year</t>
  </si>
  <si>
    <t>CTRL +SHIFT + ;</t>
  </si>
  <si>
    <t>Time</t>
  </si>
  <si>
    <t>Hour</t>
  </si>
  <si>
    <t>Minutes</t>
  </si>
  <si>
    <t>Seconds</t>
  </si>
  <si>
    <t>Start Date</t>
  </si>
  <si>
    <t>End Date</t>
  </si>
  <si>
    <t>Holidays</t>
  </si>
  <si>
    <t>We want to see a employee's work days in a Particular year</t>
  </si>
  <si>
    <t>Now we are working on project &amp; we want to know when it will complete</t>
  </si>
  <si>
    <t>No Of Days</t>
  </si>
  <si>
    <t>Absolute Referencing</t>
  </si>
  <si>
    <t>freez M2 (tax rate)</t>
  </si>
  <si>
    <t>MATRIX MULTIOLICATION</t>
  </si>
  <si>
    <t>Net Salary</t>
  </si>
  <si>
    <t>todays date</t>
  </si>
  <si>
    <t>CTRL &amp;  ;  &gt;&gt;&gt;</t>
  </si>
  <si>
    <t>current time</t>
  </si>
  <si>
    <t>Date ::&gt;&gt;</t>
  </si>
  <si>
    <t>CLASS WORK</t>
  </si>
  <si>
    <t>Calculate the Rank of the Salary (10000)</t>
  </si>
  <si>
    <t>Calculate the Rank of the Salary in Asecending Order(5000)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</si>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</sst>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9" fontId="0" fillId="2" borderId="0" xfId="0" applyNumberFormat="1" applyFill="1"/>
    <xf numFmtId="0" fontId="5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4" borderId="0" xfId="0" applyFill="1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0" fontId="0" fillId="7" borderId="3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7" fillId="5" borderId="1" xfId="0" applyFont="1" applyFill="1" applyBorder="1"/>
    <xf numFmtId="0" fontId="9" fillId="5" borderId="1" xfId="0" applyFont="1" applyFill="1" applyBorder="1"/>
    <xf numFmtId="0" fontId="0" fillId="8" borderId="1" xfId="0" applyFill="1" applyBorder="1"/>
    <xf numFmtId="0" fontId="7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5" borderId="0" xfId="0" applyFont="1" applyFill="1"/>
    <xf numFmtId="0" fontId="0" fillId="0" borderId="1" xfId="0" applyBorder="1" applyAlignment="1">
      <alignment horizontal="right"/>
    </xf>
    <xf numFmtId="0" fontId="11" fillId="5" borderId="0" xfId="0" applyFont="1" applyFill="1"/>
    <xf numFmtId="0" fontId="1" fillId="2" borderId="0" xfId="0" applyFont="1" applyFill="1"/>
    <xf numFmtId="0" fontId="12" fillId="5" borderId="0" xfId="0" applyFont="1" applyFill="1" applyAlignment="1">
      <alignment horizontal="center"/>
    </xf>
    <xf numFmtId="0" fontId="9" fillId="5" borderId="2" xfId="0" applyFont="1" applyFill="1" applyBorder="1"/>
    <xf numFmtId="0" fontId="0" fillId="6" borderId="1" xfId="0" applyFill="1" applyBorder="1"/>
    <xf numFmtId="0" fontId="0" fillId="0" borderId="0" xfId="0" applyAlignment="1"/>
    <xf numFmtId="14" fontId="0" fillId="0" borderId="1" xfId="0" applyNumberFormat="1" applyBorder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3" fillId="10" borderId="1" xfId="0" applyFont="1" applyFill="1" applyBorder="1"/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1" fontId="0" fillId="10" borderId="1" xfId="0" applyNumberFormat="1" applyFill="1" applyBorder="1"/>
    <xf numFmtId="0" fontId="0" fillId="10" borderId="1" xfId="0" applyFill="1" applyBorder="1"/>
    <xf numFmtId="18" fontId="0" fillId="10" borderId="1" xfId="0" applyNumberFormat="1" applyFill="1" applyBorder="1"/>
    <xf numFmtId="14" fontId="0" fillId="10" borderId="1" xfId="0" applyNumberFormat="1" applyFill="1" applyBorder="1"/>
    <xf numFmtId="18" fontId="0" fillId="1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4"/>
  <sheetViews>
    <sheetView workbookViewId="0">
      <selection activeCell="J10" sqref="J10"/>
    </sheetView>
  </sheetViews>
  <sheetFormatPr defaultRowHeight="14.4" x14ac:dyDescent="0.3"/>
  <cols>
    <col min="12" max="12" width="13.109375" customWidth="1"/>
  </cols>
  <sheetData>
    <row r="4" spans="5:12" x14ac:dyDescent="0.3">
      <c r="E4" t="s">
        <v>33</v>
      </c>
      <c r="F4">
        <v>1048576</v>
      </c>
      <c r="H4">
        <f>I4^J4</f>
        <v>1048576</v>
      </c>
      <c r="I4">
        <v>2</v>
      </c>
      <c r="J4">
        <v>20</v>
      </c>
      <c r="K4">
        <f>POWER(I4,J4)</f>
        <v>1048576</v>
      </c>
      <c r="L4" t="str">
        <f ca="1">_xlfn.FORMULATEXT(K4)</f>
        <v>=POWER(I4,J4)</v>
      </c>
    </row>
    <row r="5" spans="5:12" x14ac:dyDescent="0.3">
      <c r="E5" t="s">
        <v>34</v>
      </c>
      <c r="F5">
        <v>65536</v>
      </c>
      <c r="H5">
        <f t="shared" ref="H5:H7" si="0">I5^J5</f>
        <v>65536</v>
      </c>
      <c r="I5">
        <v>2</v>
      </c>
      <c r="J5">
        <v>16</v>
      </c>
      <c r="K5">
        <f>POWER(I5,J5)</f>
        <v>65536</v>
      </c>
      <c r="L5" t="str">
        <f t="shared" ref="L5:L7" ca="1" si="1">_xlfn.FORMULATEXT(K5)</f>
        <v>=POWER(I5,J5)</v>
      </c>
    </row>
    <row r="6" spans="5:12" x14ac:dyDescent="0.3">
      <c r="H6">
        <f t="shared" si="0"/>
        <v>16384</v>
      </c>
      <c r="I6">
        <v>2</v>
      </c>
      <c r="J6">
        <v>14</v>
      </c>
      <c r="K6">
        <f t="shared" ref="K6:K7" si="2">POWER(I6,J6)</f>
        <v>16384</v>
      </c>
      <c r="L6" t="str">
        <f t="shared" ca="1" si="1"/>
        <v>=POWER(I6,J6)</v>
      </c>
    </row>
    <row r="7" spans="5:12" x14ac:dyDescent="0.3">
      <c r="F7">
        <v>16384</v>
      </c>
      <c r="H7">
        <f t="shared" si="0"/>
        <v>256</v>
      </c>
      <c r="I7">
        <v>2</v>
      </c>
      <c r="J7">
        <v>8</v>
      </c>
      <c r="K7">
        <f t="shared" si="2"/>
        <v>256</v>
      </c>
      <c r="L7" t="str">
        <f t="shared" ca="1" si="1"/>
        <v>=POWER(I7,J7)</v>
      </c>
    </row>
    <row r="8" spans="5:12" x14ac:dyDescent="0.3">
      <c r="F8">
        <v>256</v>
      </c>
    </row>
    <row r="11" spans="5:12" x14ac:dyDescent="0.3">
      <c r="I11">
        <v>2</v>
      </c>
      <c r="J11">
        <v>20</v>
      </c>
      <c r="K11">
        <f>POWER(I11,J11)</f>
        <v>1048576</v>
      </c>
      <c r="L11" t="s">
        <v>35</v>
      </c>
    </row>
    <row r="12" spans="5:12" x14ac:dyDescent="0.3">
      <c r="I12">
        <v>2</v>
      </c>
      <c r="J12">
        <v>16</v>
      </c>
      <c r="K12">
        <f t="shared" ref="K12:K14" si="3">POWER(I12,J12)</f>
        <v>65536</v>
      </c>
      <c r="L12" t="s">
        <v>36</v>
      </c>
    </row>
    <row r="13" spans="5:12" x14ac:dyDescent="0.3">
      <c r="I13">
        <v>2</v>
      </c>
      <c r="J13">
        <v>14</v>
      </c>
      <c r="K13" s="1">
        <f t="shared" si="3"/>
        <v>16384</v>
      </c>
      <c r="L13" t="s">
        <v>35</v>
      </c>
    </row>
    <row r="14" spans="5:12" x14ac:dyDescent="0.3">
      <c r="I14">
        <v>2</v>
      </c>
      <c r="J14">
        <v>8</v>
      </c>
      <c r="K14" s="1">
        <f t="shared" si="3"/>
        <v>256</v>
      </c>
      <c r="L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7"/>
  <sheetViews>
    <sheetView workbookViewId="0">
      <selection activeCell="J12" sqref="J12"/>
    </sheetView>
  </sheetViews>
  <sheetFormatPr defaultRowHeight="14.4" x14ac:dyDescent="0.3"/>
  <cols>
    <col min="1" max="1" width="12.21875" customWidth="1"/>
    <col min="2" max="2" width="12.77734375" customWidth="1"/>
    <col min="6" max="6" width="10.44140625" customWidth="1"/>
    <col min="7" max="7" width="12" customWidth="1"/>
    <col min="8" max="8" width="30.5546875" customWidth="1"/>
    <col min="9" max="9" width="8.88671875" customWidth="1"/>
    <col min="10" max="10" width="23.5546875" customWidth="1"/>
    <col min="11" max="11" width="8.886718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>
        <v>55</v>
      </c>
      <c r="F2" t="s">
        <v>11</v>
      </c>
      <c r="G2">
        <f>B2+B3+B4+B5+B6+B7+B8+B10+B9</f>
        <v>607</v>
      </c>
    </row>
    <row r="3" spans="1:10" x14ac:dyDescent="0.3">
      <c r="A3" t="s">
        <v>3</v>
      </c>
      <c r="B3">
        <v>61</v>
      </c>
      <c r="F3" t="s">
        <v>12</v>
      </c>
      <c r="G3">
        <f>SUM(B2:B10)</f>
        <v>607</v>
      </c>
      <c r="J3" s="2" t="s">
        <v>24</v>
      </c>
    </row>
    <row r="4" spans="1:10" x14ac:dyDescent="0.3">
      <c r="A4" t="s">
        <v>4</v>
      </c>
      <c r="B4">
        <v>60</v>
      </c>
      <c r="F4" t="s">
        <v>12</v>
      </c>
      <c r="G4">
        <f>SUM(B2:B6)</f>
        <v>292</v>
      </c>
    </row>
    <row r="5" spans="1:10" x14ac:dyDescent="0.3">
      <c r="A5" t="s">
        <v>5</v>
      </c>
      <c r="B5">
        <v>72</v>
      </c>
      <c r="F5" t="s">
        <v>12</v>
      </c>
      <c r="G5">
        <f>SUM(B2,B4,B6,B8)</f>
        <v>253</v>
      </c>
      <c r="I5">
        <v>1</v>
      </c>
      <c r="J5" t="s">
        <v>25</v>
      </c>
    </row>
    <row r="6" spans="1:10" x14ac:dyDescent="0.3">
      <c r="A6" t="s">
        <v>6</v>
      </c>
      <c r="B6">
        <v>44</v>
      </c>
      <c r="F6" t="s">
        <v>13</v>
      </c>
      <c r="G6">
        <f>AVERAGE(B2:B10)</f>
        <v>67.444444444444443</v>
      </c>
      <c r="I6">
        <v>2</v>
      </c>
      <c r="J6" t="s">
        <v>26</v>
      </c>
    </row>
    <row r="7" spans="1:10" x14ac:dyDescent="0.3">
      <c r="A7" t="s">
        <v>7</v>
      </c>
      <c r="B7">
        <v>80</v>
      </c>
      <c r="F7" t="s">
        <v>14</v>
      </c>
      <c r="G7">
        <f>MAX(B2:B10)</f>
        <v>99</v>
      </c>
      <c r="I7">
        <v>3</v>
      </c>
      <c r="J7" t="s">
        <v>27</v>
      </c>
    </row>
    <row r="8" spans="1:10" x14ac:dyDescent="0.3">
      <c r="A8" t="s">
        <v>8</v>
      </c>
      <c r="B8">
        <v>94</v>
      </c>
      <c r="F8" t="s">
        <v>15</v>
      </c>
      <c r="G8">
        <f>MIN(B2:B10)</f>
        <v>42</v>
      </c>
      <c r="I8">
        <v>4</v>
      </c>
      <c r="J8" s="1" t="s">
        <v>28</v>
      </c>
    </row>
    <row r="9" spans="1:10" x14ac:dyDescent="0.3">
      <c r="A9" t="s">
        <v>9</v>
      </c>
      <c r="B9">
        <v>99</v>
      </c>
      <c r="F9" t="s">
        <v>16</v>
      </c>
      <c r="G9">
        <f>COUNT(B2:B10)</f>
        <v>9</v>
      </c>
      <c r="I9">
        <v>5</v>
      </c>
      <c r="J9" t="s">
        <v>29</v>
      </c>
    </row>
    <row r="10" spans="1:10" x14ac:dyDescent="0.3">
      <c r="A10" t="s">
        <v>10</v>
      </c>
      <c r="B10">
        <v>42</v>
      </c>
      <c r="F10" t="s">
        <v>17</v>
      </c>
      <c r="G10">
        <f>COUNTA(A2:A10)</f>
        <v>9</v>
      </c>
      <c r="I10">
        <v>6</v>
      </c>
      <c r="J10" t="s">
        <v>30</v>
      </c>
    </row>
    <row r="11" spans="1:10" x14ac:dyDescent="0.3">
      <c r="F11" t="s">
        <v>18</v>
      </c>
      <c r="G11">
        <f>COUNTBLANK(A2:A10)</f>
        <v>0</v>
      </c>
      <c r="I11">
        <v>7</v>
      </c>
      <c r="J11" t="s">
        <v>31</v>
      </c>
    </row>
    <row r="12" spans="1:10" x14ac:dyDescent="0.3">
      <c r="F12" t="s">
        <v>19</v>
      </c>
      <c r="G12">
        <f>COUNTIF(B2:B10,"&gt;60")</f>
        <v>5</v>
      </c>
      <c r="I12">
        <v>8</v>
      </c>
      <c r="J12" t="s">
        <v>32</v>
      </c>
    </row>
    <row r="13" spans="1:10" x14ac:dyDescent="0.3">
      <c r="F13" t="s">
        <v>20</v>
      </c>
      <c r="G13">
        <f>SUMIF(B2:B10,"&gt;60")</f>
        <v>406</v>
      </c>
    </row>
    <row r="14" spans="1:10" x14ac:dyDescent="0.3">
      <c r="F14" t="s">
        <v>20</v>
      </c>
      <c r="G14">
        <f>SUMIF(B2:B10,"&lt;50")</f>
        <v>86</v>
      </c>
    </row>
    <row r="15" spans="1:10" x14ac:dyDescent="0.3">
      <c r="F15" t="s">
        <v>21</v>
      </c>
      <c r="G15">
        <f>AVERAGEIF(B2:B10,"&gt;60")</f>
        <v>81.2</v>
      </c>
    </row>
    <row r="16" spans="1:10" x14ac:dyDescent="0.3">
      <c r="F16" t="s">
        <v>22</v>
      </c>
      <c r="G16">
        <f>LARGE(B2:B10,2)</f>
        <v>94</v>
      </c>
    </row>
    <row r="17" spans="6:7" x14ac:dyDescent="0.3">
      <c r="F17" t="s">
        <v>23</v>
      </c>
      <c r="G17">
        <f>SMALL(B2:B10,2)</f>
        <v>44</v>
      </c>
    </row>
  </sheetData>
  <pageMargins left="0.7" right="0.7" top="0.75" bottom="0.75" header="0.3" footer="0.3"/>
  <ignoredErrors>
    <ignoredError sqref="G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V28"/>
  <sheetViews>
    <sheetView topLeftCell="K1" zoomScale="148" zoomScaleNormal="148" workbookViewId="0">
      <selection activeCell="M2" sqref="M2"/>
    </sheetView>
  </sheetViews>
  <sheetFormatPr defaultRowHeight="14.4" x14ac:dyDescent="0.3"/>
  <cols>
    <col min="1" max="1" width="17.88671875" hidden="1" customWidth="1"/>
    <col min="2" max="2" width="21.109375" hidden="1" customWidth="1"/>
    <col min="3" max="3" width="17.5546875" hidden="1" customWidth="1"/>
    <col min="4" max="4" width="17.77734375" hidden="1" customWidth="1"/>
    <col min="5" max="5" width="12.109375" hidden="1" customWidth="1"/>
    <col min="6" max="6" width="12.6640625" hidden="1" customWidth="1"/>
    <col min="7" max="7" width="14.109375" hidden="1" customWidth="1"/>
    <col min="8" max="8" width="14.33203125" hidden="1" customWidth="1"/>
    <col min="9" max="10" width="11.5546875" customWidth="1"/>
    <col min="11" max="11" width="18" bestFit="1" customWidth="1"/>
    <col min="12" max="12" width="16.77734375" customWidth="1"/>
    <col min="13" max="14" width="17.88671875" customWidth="1"/>
    <col min="15" max="15" width="11.33203125" customWidth="1"/>
    <col min="16" max="16" width="11.44140625" customWidth="1"/>
    <col min="17" max="17" width="12.44140625" customWidth="1"/>
    <col min="18" max="18" width="11.109375" customWidth="1"/>
    <col min="19" max="19" width="12.33203125" customWidth="1"/>
    <col min="20" max="20" width="20.88671875" customWidth="1"/>
    <col min="21" max="22" width="17.77734375" customWidth="1"/>
  </cols>
  <sheetData>
    <row r="1" spans="1:22" x14ac:dyDescent="0.3">
      <c r="A1" s="3" t="s">
        <v>61</v>
      </c>
      <c r="B1" t="s">
        <v>44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55</v>
      </c>
      <c r="M1" s="3" t="s">
        <v>61</v>
      </c>
      <c r="N1" s="3" t="s">
        <v>61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s="3" t="s">
        <v>61</v>
      </c>
      <c r="U1" t="s">
        <v>72</v>
      </c>
    </row>
    <row r="2" spans="1:22" x14ac:dyDescent="0.3">
      <c r="A2" t="s">
        <v>37</v>
      </c>
      <c r="B2" t="str" cm="1">
        <f t="array" ref="B2:B11">UPPER(A2:A11)</f>
        <v>VIRAT KOHLI</v>
      </c>
      <c r="C2" t="str">
        <f>LOWER(A2)</f>
        <v>virat kohli</v>
      </c>
      <c r="D2" t="str">
        <f>PROPER(A2)</f>
        <v>Virat Kohli</v>
      </c>
      <c r="E2">
        <f>LEN(A2)</f>
        <v>11</v>
      </c>
      <c r="F2" t="str">
        <f>LEFT(A2,4)</f>
        <v>Vira</v>
      </c>
      <c r="G2" t="str">
        <f>RIGHT(A2,4)</f>
        <v>ohli</v>
      </c>
      <c r="H2" t="str">
        <f>MID(A2,3,3)</f>
        <v>rat</v>
      </c>
      <c r="I2" t="s">
        <v>73</v>
      </c>
      <c r="J2" t="s">
        <v>74</v>
      </c>
      <c r="K2" t="str">
        <f>I2&amp;" "&amp;J2</f>
        <v>Virat Kohli</v>
      </c>
      <c r="L2" t="str">
        <f>CONCATENATE(I2," ",J2)</f>
        <v>Virat Kohli</v>
      </c>
      <c r="M2" t="s">
        <v>37</v>
      </c>
      <c r="N2" t="s">
        <v>37</v>
      </c>
      <c r="O2" t="b">
        <f>EXACT(M2,N2)</f>
        <v>1</v>
      </c>
      <c r="P2" t="b">
        <f>M2=N2</f>
        <v>1</v>
      </c>
      <c r="Q2">
        <f>FIND("a",N2)</f>
        <v>4</v>
      </c>
      <c r="T2" t="s">
        <v>62</v>
      </c>
      <c r="U2" t="str">
        <f>TRIM(T2)</f>
        <v>Virat Kohli</v>
      </c>
      <c r="V2" t="str">
        <f>TRIM(T2)</f>
        <v>Virat Kohli</v>
      </c>
    </row>
    <row r="3" spans="1:22" x14ac:dyDescent="0.3">
      <c r="A3" t="s">
        <v>214</v>
      </c>
      <c r="B3" t="str">
        <v>SURYAKUMAR YADAV</v>
      </c>
      <c r="C3" t="str">
        <f t="shared" ref="C3:C11" si="0">LOWER(A3)</f>
        <v>suryakumar yadav</v>
      </c>
      <c r="D3" t="str">
        <f t="shared" ref="D3:D11" si="1">PROPER(A3)</f>
        <v>Suryakumar Yadav</v>
      </c>
      <c r="E3">
        <f t="shared" ref="E3:E11" si="2">LEN(A3)</f>
        <v>16</v>
      </c>
      <c r="F3" t="str">
        <f t="shared" ref="F3:F11" si="3">LEFT(A3,4)</f>
        <v>Sury</v>
      </c>
      <c r="G3" t="str">
        <f t="shared" ref="G3:G11" si="4">RIGHT(A3,4)</f>
        <v>adav</v>
      </c>
      <c r="H3" t="str">
        <f t="shared" ref="H3:H11" si="5">MID(A3,3,3)</f>
        <v>rya</v>
      </c>
      <c r="I3" t="s">
        <v>95</v>
      </c>
      <c r="J3" t="s">
        <v>96</v>
      </c>
      <c r="K3" t="str">
        <f t="shared" ref="K3:K11" si="6">I3&amp;" "&amp;J3</f>
        <v>Suryakumar Yadav</v>
      </c>
      <c r="L3" t="str">
        <f t="shared" ref="L3:L11" si="7">CONCATENATE(I3," ",J3)</f>
        <v>Suryakumar Yadav</v>
      </c>
      <c r="M3" t="s">
        <v>93</v>
      </c>
      <c r="N3" t="s">
        <v>94</v>
      </c>
      <c r="O3" t="b">
        <f t="shared" ref="O3:O11" si="8">EXACT(M3,N3)</f>
        <v>0</v>
      </c>
      <c r="P3" t="b">
        <f t="shared" ref="P3:P11" si="9">M3=N3</f>
        <v>1</v>
      </c>
      <c r="Q3">
        <f t="shared" ref="Q3:Q11" si="10">FIND("a",N3)</f>
        <v>5</v>
      </c>
      <c r="T3" t="s">
        <v>63</v>
      </c>
      <c r="U3" t="str">
        <f t="shared" ref="U3:U11" si="11">TRIM(T3)</f>
        <v>MS Dhoni</v>
      </c>
      <c r="V3" t="str">
        <f t="shared" ref="V3:V11" si="12">TRIM(T3)</f>
        <v>MS Dhoni</v>
      </c>
    </row>
    <row r="4" spans="1:22" x14ac:dyDescent="0.3">
      <c r="A4" t="s">
        <v>215</v>
      </c>
      <c r="B4" t="str">
        <v>SHUBMAN GILL</v>
      </c>
      <c r="C4" t="str">
        <f t="shared" si="0"/>
        <v>shubman gill</v>
      </c>
      <c r="D4" t="str">
        <f t="shared" si="1"/>
        <v>Shubman Gill</v>
      </c>
      <c r="E4">
        <f t="shared" si="2"/>
        <v>12</v>
      </c>
      <c r="F4" t="str">
        <f t="shared" si="3"/>
        <v>Shub</v>
      </c>
      <c r="G4" t="str">
        <f t="shared" si="4"/>
        <v>gill</v>
      </c>
      <c r="H4" t="str">
        <f t="shared" si="5"/>
        <v>ubm</v>
      </c>
      <c r="I4" t="s">
        <v>75</v>
      </c>
      <c r="J4" t="s">
        <v>76</v>
      </c>
      <c r="K4" t="str">
        <f t="shared" si="6"/>
        <v>Shubman Gill</v>
      </c>
      <c r="L4" t="str">
        <f t="shared" si="7"/>
        <v>Shubman Gill</v>
      </c>
      <c r="M4" t="s">
        <v>38</v>
      </c>
      <c r="N4" t="s">
        <v>38</v>
      </c>
      <c r="O4" t="b">
        <f t="shared" si="8"/>
        <v>1</v>
      </c>
      <c r="P4" t="b">
        <f t="shared" si="9"/>
        <v>1</v>
      </c>
      <c r="Q4">
        <f t="shared" si="10"/>
        <v>6</v>
      </c>
      <c r="T4" t="s">
        <v>64</v>
      </c>
      <c r="U4" t="str">
        <f t="shared" si="11"/>
        <v>Shubman Gill</v>
      </c>
      <c r="V4" t="str">
        <f t="shared" si="12"/>
        <v>Shubman Gill</v>
      </c>
    </row>
    <row r="5" spans="1:22" x14ac:dyDescent="0.3">
      <c r="A5" t="s">
        <v>48</v>
      </c>
      <c r="B5" t="str">
        <v>ROHIT SHARMA</v>
      </c>
      <c r="C5" t="str">
        <f t="shared" si="0"/>
        <v>rohit sharma</v>
      </c>
      <c r="D5" t="str">
        <f t="shared" si="1"/>
        <v>Rohit Sharma</v>
      </c>
      <c r="E5">
        <f t="shared" si="2"/>
        <v>12</v>
      </c>
      <c r="F5" t="str">
        <f t="shared" si="3"/>
        <v>Rohi</v>
      </c>
      <c r="G5" t="str">
        <f t="shared" si="4"/>
        <v>arMa</v>
      </c>
      <c r="H5" t="str">
        <f t="shared" si="5"/>
        <v>hit</v>
      </c>
      <c r="I5" t="s">
        <v>77</v>
      </c>
      <c r="J5" t="s">
        <v>78</v>
      </c>
      <c r="K5" t="str">
        <f t="shared" si="6"/>
        <v>Rohit SharMa</v>
      </c>
      <c r="L5" t="str">
        <f t="shared" si="7"/>
        <v>Rohit SharMa</v>
      </c>
      <c r="M5" t="s">
        <v>48</v>
      </c>
      <c r="N5" t="s">
        <v>92</v>
      </c>
      <c r="O5" t="b">
        <f t="shared" si="8"/>
        <v>0</v>
      </c>
      <c r="P5" t="b">
        <f t="shared" si="9"/>
        <v>0</v>
      </c>
      <c r="Q5">
        <f t="shared" si="10"/>
        <v>10</v>
      </c>
      <c r="T5" t="s">
        <v>65</v>
      </c>
      <c r="U5" t="str">
        <f t="shared" si="11"/>
        <v>Rohit SharMa</v>
      </c>
      <c r="V5" t="str">
        <f t="shared" si="12"/>
        <v>Rohit SharMa</v>
      </c>
    </row>
    <row r="6" spans="1:22" x14ac:dyDescent="0.3">
      <c r="A6" t="s">
        <v>39</v>
      </c>
      <c r="B6" t="str">
        <v>RAVINDRA JADEJA</v>
      </c>
      <c r="C6" t="str">
        <f t="shared" si="0"/>
        <v>ravindra jadeja</v>
      </c>
      <c r="D6" t="str">
        <f t="shared" si="1"/>
        <v>Ravindra Jadeja</v>
      </c>
      <c r="E6">
        <f t="shared" si="2"/>
        <v>15</v>
      </c>
      <c r="F6" t="str">
        <f t="shared" si="3"/>
        <v>Ravi</v>
      </c>
      <c r="G6" t="str">
        <f t="shared" si="4"/>
        <v>deja</v>
      </c>
      <c r="H6" t="str">
        <f t="shared" si="5"/>
        <v>vin</v>
      </c>
      <c r="I6" t="s">
        <v>79</v>
      </c>
      <c r="J6" t="s">
        <v>80</v>
      </c>
      <c r="K6" t="str">
        <f t="shared" si="6"/>
        <v>Ravindra Jadeja</v>
      </c>
      <c r="L6" t="str">
        <f t="shared" si="7"/>
        <v>Ravindra Jadeja</v>
      </c>
      <c r="M6" t="s">
        <v>39</v>
      </c>
      <c r="N6" t="s">
        <v>39</v>
      </c>
      <c r="O6" t="b">
        <f t="shared" si="8"/>
        <v>1</v>
      </c>
      <c r="P6" t="b">
        <f t="shared" si="9"/>
        <v>1</v>
      </c>
      <c r="Q6">
        <f t="shared" si="10"/>
        <v>2</v>
      </c>
      <c r="T6" t="s">
        <v>66</v>
      </c>
      <c r="U6" t="str">
        <f t="shared" si="11"/>
        <v>Ravindra Jadeja</v>
      </c>
      <c r="V6" t="str">
        <f t="shared" si="12"/>
        <v>Ravindra Jadeja</v>
      </c>
    </row>
    <row r="7" spans="1:22" x14ac:dyDescent="0.3">
      <c r="A7" t="s">
        <v>40</v>
      </c>
      <c r="B7" t="str">
        <v>SURESH RAINA</v>
      </c>
      <c r="C7" t="str">
        <f t="shared" si="0"/>
        <v>suresh raina</v>
      </c>
      <c r="D7" t="str">
        <f t="shared" si="1"/>
        <v>Suresh Raina</v>
      </c>
      <c r="E7">
        <f t="shared" si="2"/>
        <v>12</v>
      </c>
      <c r="F7" t="str">
        <f t="shared" si="3"/>
        <v>Sure</v>
      </c>
      <c r="G7" t="str">
        <f t="shared" si="4"/>
        <v>aina</v>
      </c>
      <c r="H7" t="str">
        <f t="shared" si="5"/>
        <v>res</v>
      </c>
      <c r="I7" t="s">
        <v>81</v>
      </c>
      <c r="J7" t="s">
        <v>82</v>
      </c>
      <c r="K7" t="str">
        <f t="shared" si="6"/>
        <v>Suresh Raina</v>
      </c>
      <c r="L7" t="str">
        <f t="shared" si="7"/>
        <v>Suresh Raina</v>
      </c>
      <c r="M7" t="s">
        <v>40</v>
      </c>
      <c r="N7" t="s">
        <v>40</v>
      </c>
      <c r="O7" t="b">
        <f t="shared" si="8"/>
        <v>1</v>
      </c>
      <c r="P7" t="b">
        <f t="shared" si="9"/>
        <v>1</v>
      </c>
      <c r="Q7">
        <f t="shared" si="10"/>
        <v>9</v>
      </c>
      <c r="T7" t="s">
        <v>67</v>
      </c>
      <c r="U7" t="str">
        <f t="shared" si="11"/>
        <v>Suresh Raina</v>
      </c>
      <c r="V7" t="str">
        <f t="shared" si="12"/>
        <v>Suresh Raina</v>
      </c>
    </row>
    <row r="8" spans="1:22" x14ac:dyDescent="0.3">
      <c r="A8" t="s">
        <v>41</v>
      </c>
      <c r="B8" t="str">
        <v>YUVRAJ SINGH</v>
      </c>
      <c r="C8" t="str">
        <f t="shared" si="0"/>
        <v>yuvraj singh</v>
      </c>
      <c r="D8" t="str">
        <f t="shared" si="1"/>
        <v>Yuvraj Singh</v>
      </c>
      <c r="E8">
        <f t="shared" si="2"/>
        <v>12</v>
      </c>
      <c r="F8" t="str">
        <f t="shared" si="3"/>
        <v>Yuvr</v>
      </c>
      <c r="G8" t="str">
        <f t="shared" si="4"/>
        <v>ingh</v>
      </c>
      <c r="H8" t="str">
        <f t="shared" si="5"/>
        <v>vra</v>
      </c>
      <c r="I8" t="s">
        <v>83</v>
      </c>
      <c r="J8" t="s">
        <v>84</v>
      </c>
      <c r="K8" t="str">
        <f t="shared" si="6"/>
        <v>Yuvraj Singh</v>
      </c>
      <c r="L8" t="str">
        <f t="shared" si="7"/>
        <v>Yuvraj Singh</v>
      </c>
      <c r="M8" t="s">
        <v>41</v>
      </c>
      <c r="N8" t="s">
        <v>41</v>
      </c>
      <c r="O8" t="b">
        <f t="shared" si="8"/>
        <v>1</v>
      </c>
      <c r="P8" t="b">
        <f t="shared" si="9"/>
        <v>1</v>
      </c>
      <c r="Q8">
        <f t="shared" si="10"/>
        <v>5</v>
      </c>
      <c r="T8" t="s">
        <v>68</v>
      </c>
      <c r="U8" t="str">
        <f t="shared" si="11"/>
        <v>Yuvraj Singh</v>
      </c>
      <c r="V8" t="str">
        <f t="shared" si="12"/>
        <v>Yuvraj Singh</v>
      </c>
    </row>
    <row r="9" spans="1:22" x14ac:dyDescent="0.3">
      <c r="A9" t="s">
        <v>47</v>
      </c>
      <c r="B9" t="str">
        <v>JASPRIT BUMRAH</v>
      </c>
      <c r="C9" t="str">
        <f t="shared" si="0"/>
        <v>jasprit bumrah</v>
      </c>
      <c r="D9" t="str">
        <f t="shared" si="1"/>
        <v>Jasprit Bumrah</v>
      </c>
      <c r="E9">
        <f t="shared" si="2"/>
        <v>14</v>
      </c>
      <c r="F9" t="str">
        <f t="shared" si="3"/>
        <v>Jasp</v>
      </c>
      <c r="G9" t="str">
        <f t="shared" si="4"/>
        <v>MRah</v>
      </c>
      <c r="H9" t="str">
        <f t="shared" si="5"/>
        <v>spr</v>
      </c>
      <c r="I9" t="s">
        <v>85</v>
      </c>
      <c r="J9" t="s">
        <v>86</v>
      </c>
      <c r="K9" t="str">
        <f t="shared" si="6"/>
        <v>Jasprit BuMRah</v>
      </c>
      <c r="L9" t="str">
        <f t="shared" si="7"/>
        <v>Jasprit BuMRah</v>
      </c>
      <c r="M9" t="s">
        <v>47</v>
      </c>
      <c r="N9" t="s">
        <v>91</v>
      </c>
      <c r="O9" t="b">
        <f t="shared" si="8"/>
        <v>0</v>
      </c>
      <c r="P9" t="b">
        <f t="shared" si="9"/>
        <v>1</v>
      </c>
      <c r="Q9">
        <f t="shared" si="10"/>
        <v>2</v>
      </c>
      <c r="T9" t="s">
        <v>69</v>
      </c>
      <c r="U9" t="str">
        <f t="shared" si="11"/>
        <v>Jasprit BuMRah</v>
      </c>
      <c r="V9" t="str">
        <f t="shared" si="12"/>
        <v>Jasprit BuMRah</v>
      </c>
    </row>
    <row r="10" spans="1:22" x14ac:dyDescent="0.3">
      <c r="A10" t="s">
        <v>42</v>
      </c>
      <c r="B10" t="str">
        <v>BHUVNESHWAR KUMAR</v>
      </c>
      <c r="C10" t="str">
        <f t="shared" si="0"/>
        <v>bhuvneshwar kumar</v>
      </c>
      <c r="D10" t="str">
        <f t="shared" si="1"/>
        <v>Bhuvneshwar Kumar</v>
      </c>
      <c r="E10">
        <f t="shared" si="2"/>
        <v>17</v>
      </c>
      <c r="F10" t="str">
        <f t="shared" si="3"/>
        <v>Bhuv</v>
      </c>
      <c r="G10" t="str">
        <f t="shared" si="4"/>
        <v>umar</v>
      </c>
      <c r="H10" t="str">
        <f t="shared" si="5"/>
        <v>uvn</v>
      </c>
      <c r="I10" t="s">
        <v>87</v>
      </c>
      <c r="J10" t="s">
        <v>88</v>
      </c>
      <c r="K10" t="str">
        <f t="shared" si="6"/>
        <v>Bhuvneshwar Kumar</v>
      </c>
      <c r="L10" t="str">
        <f t="shared" si="7"/>
        <v>Bhuvneshwar Kumar</v>
      </c>
      <c r="M10" t="s">
        <v>42</v>
      </c>
      <c r="N10" t="s">
        <v>42</v>
      </c>
      <c r="O10" t="b">
        <f t="shared" si="8"/>
        <v>1</v>
      </c>
      <c r="P10" t="b">
        <f t="shared" si="9"/>
        <v>1</v>
      </c>
      <c r="Q10">
        <f t="shared" si="10"/>
        <v>10</v>
      </c>
      <c r="T10" t="s">
        <v>70</v>
      </c>
      <c r="U10" t="str">
        <f t="shared" si="11"/>
        <v>Bhuvneshwar Kumar</v>
      </c>
      <c r="V10" t="str">
        <f t="shared" si="12"/>
        <v>Bhuvneshwar Kumar</v>
      </c>
    </row>
    <row r="11" spans="1:22" x14ac:dyDescent="0.3">
      <c r="A11" t="s">
        <v>43</v>
      </c>
      <c r="B11" t="str">
        <v>YUZVENDRA CHAHAL</v>
      </c>
      <c r="C11" t="str">
        <f t="shared" si="0"/>
        <v>yuzvendra chahal</v>
      </c>
      <c r="D11" t="str">
        <f t="shared" si="1"/>
        <v>Yuzvendra Chahal</v>
      </c>
      <c r="E11">
        <f t="shared" si="2"/>
        <v>16</v>
      </c>
      <c r="F11" t="str">
        <f t="shared" si="3"/>
        <v>Yuzv</v>
      </c>
      <c r="G11" t="str">
        <f t="shared" si="4"/>
        <v>ahal</v>
      </c>
      <c r="H11" t="str">
        <f t="shared" si="5"/>
        <v>zve</v>
      </c>
      <c r="I11" t="s">
        <v>89</v>
      </c>
      <c r="J11" t="s">
        <v>90</v>
      </c>
      <c r="K11" t="str">
        <f t="shared" si="6"/>
        <v>Yuzvendra Chahal</v>
      </c>
      <c r="L11" t="str">
        <f t="shared" si="7"/>
        <v>Yuzvendra Chahal</v>
      </c>
      <c r="M11" t="s">
        <v>43</v>
      </c>
      <c r="N11" t="s">
        <v>43</v>
      </c>
      <c r="O11" t="b">
        <f t="shared" si="8"/>
        <v>1</v>
      </c>
      <c r="P11" t="b">
        <f t="shared" si="9"/>
        <v>1</v>
      </c>
      <c r="Q11">
        <f t="shared" si="10"/>
        <v>9</v>
      </c>
      <c r="T11" t="s">
        <v>71</v>
      </c>
      <c r="U11" t="str">
        <f t="shared" si="11"/>
        <v>Yuzvendra Chahal</v>
      </c>
      <c r="V11" t="str">
        <f t="shared" si="12"/>
        <v>Yuzvendra Chahal</v>
      </c>
    </row>
    <row r="20" spans="19:20" x14ac:dyDescent="0.3">
      <c r="S20" t="e">
        <f>REPLACE(#REF!,1,6,"Loss")</f>
        <v>#REF!</v>
      </c>
      <c r="T20" t="str">
        <f ca="1">_xlfn.FORMULATEXT(S20)</f>
        <v>=REPLACE(#REF!,1,6,"Loss")</v>
      </c>
    </row>
    <row r="22" spans="19:20" x14ac:dyDescent="0.3">
      <c r="S22" t="e">
        <f>REPLACE(#REF!,1,1,"B")</f>
        <v>#REF!</v>
      </c>
      <c r="T22" t="str">
        <f ca="1">_xlfn.FORMULATEXT(S22)</f>
        <v>=REPLACE(#REF!,1,1,"B")</v>
      </c>
    </row>
    <row r="24" spans="19:20" x14ac:dyDescent="0.3">
      <c r="S24" t="e">
        <f>REPLACE(#REF!,8,5,"Data")</f>
        <v>#REF!</v>
      </c>
      <c r="T24" t="str">
        <f ca="1">_xlfn.FORMULATEXT(S24)</f>
        <v>=REPLACE(#REF!,8,5,"Data")</v>
      </c>
    </row>
    <row r="26" spans="19:20" x14ac:dyDescent="0.3">
      <c r="S26" t="e">
        <f>SUBSTITUTE(#REF!,"a","A")</f>
        <v>#REF!</v>
      </c>
      <c r="T26" t="str">
        <f ca="1">_xlfn.FORMULATEXT(S26)</f>
        <v>=SUBSTITUTE(#REF!,"a","A")</v>
      </c>
    </row>
    <row r="27" spans="19:20" x14ac:dyDescent="0.3">
      <c r="S27" t="e">
        <f>SUBSTITUTE(#REF!,"a","A",1)</f>
        <v>#REF!</v>
      </c>
      <c r="T27" t="str">
        <f ca="1">_xlfn.FORMULATEXT(S27)</f>
        <v>=SUBSTITUTE(#REF!,"a","A",1)</v>
      </c>
    </row>
    <row r="28" spans="19:20" x14ac:dyDescent="0.3">
      <c r="S28" t="e">
        <f>SUBSTITUTE(#REF!,"a","A",2)</f>
        <v>#REF!</v>
      </c>
      <c r="T28" t="str">
        <f ca="1">_xlfn.FORMULATEXT(S28)</f>
        <v>=SUBSTITUTE(#REF!,"a","A",2)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K31"/>
  <sheetViews>
    <sheetView topLeftCell="A16" zoomScale="107" zoomScaleNormal="107" workbookViewId="0">
      <selection activeCell="A21" sqref="A21:A31"/>
    </sheetView>
  </sheetViews>
  <sheetFormatPr defaultRowHeight="14.4" x14ac:dyDescent="0.3"/>
  <cols>
    <col min="1" max="1" width="18.44140625" bestFit="1" customWidth="1"/>
    <col min="2" max="2" width="10" bestFit="1" customWidth="1"/>
    <col min="3" max="3" width="17.21875" bestFit="1" customWidth="1"/>
    <col min="4" max="4" width="12.5546875" bestFit="1" customWidth="1"/>
    <col min="5" max="5" width="11.77734375" bestFit="1" customWidth="1"/>
    <col min="6" max="6" width="14.6640625" bestFit="1" customWidth="1"/>
    <col min="7" max="7" width="12.109375" bestFit="1" customWidth="1"/>
    <col min="8" max="8" width="11.5546875" bestFit="1" customWidth="1"/>
    <col min="9" max="9" width="14" bestFit="1" customWidth="1"/>
    <col min="10" max="10" width="19" bestFit="1" customWidth="1"/>
    <col min="11" max="11" width="16.6640625" bestFit="1" customWidth="1"/>
  </cols>
  <sheetData>
    <row r="1" spans="1:6" x14ac:dyDescent="0.3">
      <c r="A1" s="3" t="s">
        <v>61</v>
      </c>
    </row>
    <row r="2" spans="1:6" x14ac:dyDescent="0.3">
      <c r="A2" t="s">
        <v>37</v>
      </c>
    </row>
    <row r="3" spans="1:6" x14ac:dyDescent="0.3">
      <c r="A3" t="s">
        <v>94</v>
      </c>
    </row>
    <row r="4" spans="1:6" x14ac:dyDescent="0.3">
      <c r="A4" t="s">
        <v>38</v>
      </c>
    </row>
    <row r="5" spans="1:6" x14ac:dyDescent="0.3">
      <c r="A5" t="s">
        <v>92</v>
      </c>
    </row>
    <row r="6" spans="1:6" x14ac:dyDescent="0.3">
      <c r="A6" t="s">
        <v>39</v>
      </c>
    </row>
    <row r="7" spans="1:6" x14ac:dyDescent="0.3">
      <c r="A7" t="s">
        <v>40</v>
      </c>
      <c r="E7" t="s">
        <v>98</v>
      </c>
      <c r="F7" t="s">
        <v>100</v>
      </c>
    </row>
    <row r="8" spans="1:6" x14ac:dyDescent="0.3">
      <c r="A8" t="s">
        <v>41</v>
      </c>
      <c r="E8" t="s">
        <v>99</v>
      </c>
      <c r="F8" t="s">
        <v>101</v>
      </c>
    </row>
    <row r="9" spans="1:6" x14ac:dyDescent="0.3">
      <c r="A9" t="s">
        <v>91</v>
      </c>
    </row>
    <row r="10" spans="1:6" x14ac:dyDescent="0.3">
      <c r="A10" t="s">
        <v>42</v>
      </c>
    </row>
    <row r="11" spans="1:6" x14ac:dyDescent="0.3">
      <c r="A11" t="s">
        <v>43</v>
      </c>
    </row>
    <row r="17" spans="1:11" x14ac:dyDescent="0.3">
      <c r="B17" s="3"/>
    </row>
    <row r="18" spans="1:11" x14ac:dyDescent="0.3">
      <c r="A18" s="3" t="s">
        <v>61</v>
      </c>
      <c r="B18" t="s">
        <v>37</v>
      </c>
      <c r="C18" t="s">
        <v>94</v>
      </c>
      <c r="D18" t="s">
        <v>38</v>
      </c>
      <c r="E18" t="s">
        <v>92</v>
      </c>
      <c r="F18" t="s">
        <v>39</v>
      </c>
      <c r="G18" t="s">
        <v>40</v>
      </c>
      <c r="H18" t="s">
        <v>41</v>
      </c>
      <c r="I18" t="s">
        <v>91</v>
      </c>
      <c r="J18" t="s">
        <v>42</v>
      </c>
      <c r="K18" t="s">
        <v>43</v>
      </c>
    </row>
    <row r="21" spans="1:11" x14ac:dyDescent="0.3">
      <c r="A21" s="3" t="s">
        <v>61</v>
      </c>
      <c r="D21" s="3" t="s">
        <v>61</v>
      </c>
    </row>
    <row r="22" spans="1:11" x14ac:dyDescent="0.3">
      <c r="A22" t="s">
        <v>37</v>
      </c>
      <c r="D22" t="s">
        <v>37</v>
      </c>
    </row>
    <row r="23" spans="1:11" x14ac:dyDescent="0.3">
      <c r="A23" t="s">
        <v>94</v>
      </c>
      <c r="D23" t="s">
        <v>94</v>
      </c>
    </row>
    <row r="24" spans="1:11" x14ac:dyDescent="0.3">
      <c r="A24" t="s">
        <v>38</v>
      </c>
      <c r="D24" t="s">
        <v>38</v>
      </c>
    </row>
    <row r="25" spans="1:11" x14ac:dyDescent="0.3">
      <c r="A25" t="s">
        <v>92</v>
      </c>
      <c r="D25" t="s">
        <v>92</v>
      </c>
    </row>
    <row r="26" spans="1:11" x14ac:dyDescent="0.3">
      <c r="A26" t="s">
        <v>39</v>
      </c>
      <c r="D26" t="s">
        <v>39</v>
      </c>
    </row>
    <row r="27" spans="1:11" x14ac:dyDescent="0.3">
      <c r="A27" t="s">
        <v>40</v>
      </c>
      <c r="D27" t="s">
        <v>40</v>
      </c>
    </row>
    <row r="28" spans="1:11" x14ac:dyDescent="0.3">
      <c r="A28" t="s">
        <v>41</v>
      </c>
      <c r="D28" t="s">
        <v>41</v>
      </c>
    </row>
    <row r="29" spans="1:11" x14ac:dyDescent="0.3">
      <c r="A29" t="s">
        <v>91</v>
      </c>
      <c r="D29" t="s">
        <v>91</v>
      </c>
    </row>
    <row r="30" spans="1:11" x14ac:dyDescent="0.3">
      <c r="A30" t="s">
        <v>42</v>
      </c>
      <c r="D30" t="s">
        <v>42</v>
      </c>
    </row>
    <row r="31" spans="1:11" x14ac:dyDescent="0.3">
      <c r="A31" t="s">
        <v>43</v>
      </c>
      <c r="D31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11"/>
  <sheetViews>
    <sheetView workbookViewId="0">
      <selection activeCell="D2" sqref="D2"/>
    </sheetView>
  </sheetViews>
  <sheetFormatPr defaultRowHeight="14.4" x14ac:dyDescent="0.3"/>
  <cols>
    <col min="1" max="1" width="17.88671875" bestFit="1" customWidth="1"/>
    <col min="9" max="9" width="17.88671875" bestFit="1" customWidth="1"/>
    <col min="13" max="13" width="17.77734375" bestFit="1" customWidth="1"/>
  </cols>
  <sheetData>
    <row r="1" spans="1:13" x14ac:dyDescent="0.3">
      <c r="A1" s="4" t="s">
        <v>61</v>
      </c>
      <c r="I1" s="4" t="s">
        <v>61</v>
      </c>
      <c r="M1" t="str">
        <f t="shared" ref="M1:M11" si="0">A1</f>
        <v>Indian Cricket Team</v>
      </c>
    </row>
    <row r="2" spans="1:13" x14ac:dyDescent="0.3">
      <c r="A2" t="s">
        <v>37</v>
      </c>
      <c r="I2" t="s">
        <v>37</v>
      </c>
      <c r="M2" t="str">
        <f t="shared" si="0"/>
        <v>Virat Kohli</v>
      </c>
    </row>
    <row r="3" spans="1:13" x14ac:dyDescent="0.3">
      <c r="A3" t="s">
        <v>94</v>
      </c>
      <c r="I3" t="s">
        <v>94</v>
      </c>
      <c r="M3" t="str">
        <f t="shared" si="0"/>
        <v>Suryakumar YadaV</v>
      </c>
    </row>
    <row r="4" spans="1:13" x14ac:dyDescent="0.3">
      <c r="A4" t="s">
        <v>38</v>
      </c>
      <c r="I4" t="s">
        <v>38</v>
      </c>
      <c r="M4" t="str">
        <f t="shared" si="0"/>
        <v>Shubman Gill</v>
      </c>
    </row>
    <row r="5" spans="1:13" x14ac:dyDescent="0.3">
      <c r="A5" t="s">
        <v>216</v>
      </c>
      <c r="I5" t="s">
        <v>216</v>
      </c>
      <c r="M5" t="str">
        <f t="shared" si="0"/>
        <v xml:space="preserve">Rohit </v>
      </c>
    </row>
    <row r="6" spans="1:13" x14ac:dyDescent="0.3">
      <c r="A6" t="s">
        <v>39</v>
      </c>
      <c r="I6" t="s">
        <v>39</v>
      </c>
      <c r="M6" t="str">
        <f t="shared" si="0"/>
        <v>Ravindra Jadeja</v>
      </c>
    </row>
    <row r="7" spans="1:13" x14ac:dyDescent="0.3">
      <c r="A7" t="s">
        <v>40</v>
      </c>
      <c r="I7" t="s">
        <v>40</v>
      </c>
      <c r="M7" t="str">
        <f t="shared" si="0"/>
        <v>Suresh Raina</v>
      </c>
    </row>
    <row r="8" spans="1:13" x14ac:dyDescent="0.3">
      <c r="A8" t="s">
        <v>41</v>
      </c>
      <c r="I8" t="s">
        <v>41</v>
      </c>
      <c r="M8" t="str">
        <f t="shared" si="0"/>
        <v>Yuvraj Singh</v>
      </c>
    </row>
    <row r="9" spans="1:13" x14ac:dyDescent="0.3">
      <c r="A9" t="s">
        <v>91</v>
      </c>
      <c r="I9" t="s">
        <v>91</v>
      </c>
      <c r="M9" t="str">
        <f t="shared" si="0"/>
        <v>Jasprit Bumrah</v>
      </c>
    </row>
    <row r="10" spans="1:13" x14ac:dyDescent="0.3">
      <c r="A10" t="s">
        <v>42</v>
      </c>
      <c r="I10" t="s">
        <v>42</v>
      </c>
      <c r="M10" t="str">
        <f t="shared" si="0"/>
        <v>Bhuvneshwar Kumar</v>
      </c>
    </row>
    <row r="11" spans="1:13" x14ac:dyDescent="0.3">
      <c r="A11" t="s">
        <v>43</v>
      </c>
      <c r="I11" t="s">
        <v>43</v>
      </c>
      <c r="M11" t="str">
        <f t="shared" si="0"/>
        <v>Yuzvendra Chahal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D12" sqref="D12"/>
    </sheetView>
  </sheetViews>
  <sheetFormatPr defaultRowHeight="14.4" x14ac:dyDescent="0.3"/>
  <cols>
    <col min="1" max="1" width="10.5546875" bestFit="1" customWidth="1"/>
    <col min="2" max="2" width="10.109375" bestFit="1" customWidth="1"/>
    <col min="6" max="6" width="10.5546875" bestFit="1" customWidth="1"/>
    <col min="7" max="7" width="10.109375" bestFit="1" customWidth="1"/>
  </cols>
  <sheetData>
    <row r="1" spans="1:7" x14ac:dyDescent="0.3">
      <c r="A1" s="52" t="s">
        <v>102</v>
      </c>
      <c r="B1" s="52"/>
      <c r="F1" s="52" t="s">
        <v>103</v>
      </c>
      <c r="G1" s="52"/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>
        <v>55</v>
      </c>
      <c r="D3">
        <v>55</v>
      </c>
      <c r="F3" t="s">
        <v>2</v>
      </c>
      <c r="G3">
        <v>55</v>
      </c>
    </row>
    <row r="4" spans="1:7" x14ac:dyDescent="0.3">
      <c r="A4" t="s">
        <v>3</v>
      </c>
      <c r="B4">
        <v>61</v>
      </c>
      <c r="D4">
        <v>61</v>
      </c>
      <c r="F4" t="s">
        <v>3</v>
      </c>
      <c r="G4">
        <v>61</v>
      </c>
    </row>
    <row r="5" spans="1:7" x14ac:dyDescent="0.3">
      <c r="A5" t="s">
        <v>4</v>
      </c>
      <c r="D5" s="1">
        <v>60</v>
      </c>
      <c r="F5" t="s">
        <v>4</v>
      </c>
      <c r="G5" s="1">
        <v>60</v>
      </c>
    </row>
    <row r="6" spans="1:7" x14ac:dyDescent="0.3">
      <c r="A6" t="s">
        <v>5</v>
      </c>
      <c r="B6">
        <v>72</v>
      </c>
      <c r="D6">
        <v>72</v>
      </c>
      <c r="F6" t="s">
        <v>5</v>
      </c>
      <c r="G6">
        <v>72</v>
      </c>
    </row>
    <row r="7" spans="1:7" x14ac:dyDescent="0.3">
      <c r="A7" t="s">
        <v>6</v>
      </c>
      <c r="B7">
        <v>44</v>
      </c>
      <c r="D7">
        <v>44</v>
      </c>
      <c r="F7" t="s">
        <v>6</v>
      </c>
      <c r="G7">
        <v>44</v>
      </c>
    </row>
    <row r="8" spans="1:7" x14ac:dyDescent="0.3">
      <c r="A8" t="s">
        <v>7</v>
      </c>
      <c r="D8" s="1">
        <v>80</v>
      </c>
      <c r="F8" t="s">
        <v>7</v>
      </c>
      <c r="G8" s="1">
        <v>80</v>
      </c>
    </row>
    <row r="9" spans="1:7" x14ac:dyDescent="0.3">
      <c r="A9" t="s">
        <v>8</v>
      </c>
      <c r="B9">
        <v>94</v>
      </c>
      <c r="D9">
        <v>94</v>
      </c>
      <c r="F9" t="s">
        <v>8</v>
      </c>
      <c r="G9">
        <v>94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A1:L24"/>
  <sheetViews>
    <sheetView zoomScale="126" zoomScaleNormal="126" workbookViewId="0">
      <selection activeCell="E14" sqref="E14"/>
    </sheetView>
  </sheetViews>
  <sheetFormatPr defaultRowHeight="14.4" x14ac:dyDescent="0.3"/>
  <sheetData>
    <row r="1" spans="1:12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J1" t="s">
        <v>109</v>
      </c>
      <c r="K1">
        <v>10</v>
      </c>
      <c r="L1">
        <v>-1</v>
      </c>
    </row>
    <row r="2" spans="1:12" x14ac:dyDescent="0.3">
      <c r="A2">
        <v>55</v>
      </c>
      <c r="B2">
        <v>65</v>
      </c>
      <c r="C2">
        <v>45</v>
      </c>
      <c r="D2">
        <v>55</v>
      </c>
      <c r="E2">
        <v>110</v>
      </c>
      <c r="F2">
        <v>55</v>
      </c>
    </row>
    <row r="3" spans="1:12" x14ac:dyDescent="0.3">
      <c r="A3">
        <v>61</v>
      </c>
      <c r="B3">
        <v>71</v>
      </c>
      <c r="C3">
        <v>51</v>
      </c>
      <c r="D3">
        <v>61</v>
      </c>
      <c r="E3">
        <v>122</v>
      </c>
      <c r="F3">
        <v>61</v>
      </c>
    </row>
    <row r="4" spans="1:12" x14ac:dyDescent="0.3">
      <c r="A4">
        <v>60</v>
      </c>
      <c r="B4">
        <v>70</v>
      </c>
      <c r="C4">
        <v>50</v>
      </c>
      <c r="D4">
        <v>60</v>
      </c>
      <c r="E4">
        <v>120</v>
      </c>
      <c r="F4">
        <v>60</v>
      </c>
    </row>
    <row r="5" spans="1:12" x14ac:dyDescent="0.3">
      <c r="A5">
        <v>72</v>
      </c>
      <c r="B5">
        <v>82</v>
      </c>
      <c r="C5">
        <v>62</v>
      </c>
      <c r="D5">
        <v>72</v>
      </c>
      <c r="E5">
        <v>144</v>
      </c>
      <c r="F5">
        <v>72</v>
      </c>
    </row>
    <row r="6" spans="1:12" x14ac:dyDescent="0.3">
      <c r="A6">
        <v>44</v>
      </c>
      <c r="B6">
        <v>54</v>
      </c>
      <c r="C6">
        <v>34</v>
      </c>
      <c r="D6">
        <v>44</v>
      </c>
      <c r="E6">
        <v>88</v>
      </c>
      <c r="F6">
        <v>44</v>
      </c>
    </row>
    <row r="7" spans="1:12" x14ac:dyDescent="0.3">
      <c r="A7">
        <v>80</v>
      </c>
      <c r="B7">
        <v>90</v>
      </c>
      <c r="C7">
        <v>70</v>
      </c>
      <c r="D7">
        <v>80</v>
      </c>
      <c r="E7">
        <v>160</v>
      </c>
      <c r="F7">
        <v>80</v>
      </c>
    </row>
    <row r="8" spans="1:12" x14ac:dyDescent="0.3">
      <c r="A8">
        <v>94</v>
      </c>
      <c r="B8">
        <v>104</v>
      </c>
      <c r="C8">
        <v>84</v>
      </c>
      <c r="D8">
        <v>94</v>
      </c>
      <c r="E8">
        <v>188</v>
      </c>
      <c r="F8">
        <v>94</v>
      </c>
    </row>
    <row r="9" spans="1:12" x14ac:dyDescent="0.3">
      <c r="A9">
        <v>99</v>
      </c>
      <c r="B9">
        <v>109</v>
      </c>
      <c r="C9">
        <v>89</v>
      </c>
      <c r="D9">
        <v>99</v>
      </c>
      <c r="E9">
        <v>198</v>
      </c>
      <c r="F9">
        <v>99</v>
      </c>
    </row>
    <row r="10" spans="1:12" x14ac:dyDescent="0.3">
      <c r="A10">
        <v>42</v>
      </c>
      <c r="B10">
        <v>52</v>
      </c>
      <c r="C10">
        <v>32</v>
      </c>
      <c r="D10">
        <v>42</v>
      </c>
      <c r="E10">
        <v>84</v>
      </c>
      <c r="F10">
        <v>42</v>
      </c>
    </row>
    <row r="11" spans="1:12" x14ac:dyDescent="0.3">
      <c r="A11">
        <v>86</v>
      </c>
      <c r="B11">
        <v>96</v>
      </c>
      <c r="C11">
        <v>76</v>
      </c>
      <c r="D11">
        <v>86</v>
      </c>
      <c r="E11">
        <v>172</v>
      </c>
      <c r="F11">
        <v>86</v>
      </c>
    </row>
    <row r="12" spans="1:12" x14ac:dyDescent="0.3">
      <c r="A12">
        <v>74</v>
      </c>
      <c r="B12">
        <v>84</v>
      </c>
      <c r="C12">
        <v>64</v>
      </c>
      <c r="D12">
        <v>74</v>
      </c>
      <c r="E12">
        <v>148</v>
      </c>
      <c r="F12">
        <v>74</v>
      </c>
    </row>
    <row r="14" spans="1:12" x14ac:dyDescent="0.3">
      <c r="A14">
        <v>65</v>
      </c>
    </row>
    <row r="15" spans="1:12" x14ac:dyDescent="0.3">
      <c r="A15">
        <v>71</v>
      </c>
    </row>
    <row r="16" spans="1:12" x14ac:dyDescent="0.3">
      <c r="A16">
        <v>70</v>
      </c>
    </row>
    <row r="17" spans="1:1" x14ac:dyDescent="0.3">
      <c r="A17">
        <v>82</v>
      </c>
    </row>
    <row r="18" spans="1:1" x14ac:dyDescent="0.3">
      <c r="A18">
        <v>54</v>
      </c>
    </row>
    <row r="19" spans="1:1" x14ac:dyDescent="0.3">
      <c r="A19">
        <v>90</v>
      </c>
    </row>
    <row r="20" spans="1:1" x14ac:dyDescent="0.3">
      <c r="A20">
        <v>104</v>
      </c>
    </row>
    <row r="21" spans="1:1" x14ac:dyDescent="0.3">
      <c r="A21">
        <v>109</v>
      </c>
    </row>
    <row r="22" spans="1:1" x14ac:dyDescent="0.3">
      <c r="A22">
        <v>52</v>
      </c>
    </row>
    <row r="23" spans="1:1" x14ac:dyDescent="0.3">
      <c r="A23">
        <v>96</v>
      </c>
    </row>
    <row r="24" spans="1:1" x14ac:dyDescent="0.3">
      <c r="A24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2:N30"/>
  <sheetViews>
    <sheetView topLeftCell="D1" zoomScale="85" zoomScaleNormal="85" workbookViewId="0">
      <selection activeCell="K26" sqref="K26"/>
    </sheetView>
  </sheetViews>
  <sheetFormatPr defaultRowHeight="14.4" x14ac:dyDescent="0.3"/>
  <cols>
    <col min="1" max="1" width="6.6640625" customWidth="1"/>
    <col min="2" max="2" width="13.88671875" customWidth="1"/>
    <col min="3" max="3" width="15.109375" customWidth="1"/>
    <col min="4" max="4" width="13.88671875" customWidth="1"/>
    <col min="5" max="5" width="13.21875" customWidth="1"/>
    <col min="6" max="6" width="19.21875" customWidth="1"/>
    <col min="7" max="7" width="17.33203125" customWidth="1"/>
    <col min="9" max="9" width="12.5546875" bestFit="1" customWidth="1"/>
    <col min="10" max="10" width="11.88671875" bestFit="1" customWidth="1"/>
    <col min="11" max="11" width="51.88671875" customWidth="1"/>
    <col min="12" max="12" width="10.33203125" customWidth="1"/>
    <col min="14" max="14" width="72.21875" bestFit="1" customWidth="1"/>
  </cols>
  <sheetData>
    <row r="2" spans="1:14" ht="15.6" x14ac:dyDescent="0.3">
      <c r="A2" s="15" t="s">
        <v>110</v>
      </c>
      <c r="B2" s="15" t="s">
        <v>111</v>
      </c>
      <c r="C2" s="15" t="s">
        <v>112</v>
      </c>
      <c r="D2" s="15" t="s">
        <v>0</v>
      </c>
      <c r="E2" s="15" t="s">
        <v>113</v>
      </c>
      <c r="F2" s="15" t="s">
        <v>197</v>
      </c>
      <c r="G2" s="15" t="s">
        <v>114</v>
      </c>
    </row>
    <row r="3" spans="1:14" ht="15.6" x14ac:dyDescent="0.3">
      <c r="A3" s="15">
        <v>1</v>
      </c>
      <c r="B3" s="16" t="s">
        <v>115</v>
      </c>
      <c r="C3" s="16" t="s">
        <v>116</v>
      </c>
      <c r="D3" s="16" t="s">
        <v>5</v>
      </c>
      <c r="E3" s="16" t="s">
        <v>117</v>
      </c>
      <c r="F3" s="17" t="s">
        <v>198</v>
      </c>
      <c r="G3" s="18">
        <v>21000</v>
      </c>
      <c r="I3" s="19" t="s">
        <v>146</v>
      </c>
      <c r="J3" s="20">
        <f>SUM(G3:G18)</f>
        <v>234000</v>
      </c>
      <c r="K3" s="21">
        <f>SUM(G3:G18)</f>
        <v>234000</v>
      </c>
      <c r="M3" s="11" t="s">
        <v>98</v>
      </c>
      <c r="N3" s="11" t="s">
        <v>163</v>
      </c>
    </row>
    <row r="4" spans="1:14" ht="15.6" x14ac:dyDescent="0.3">
      <c r="A4" s="15">
        <v>2</v>
      </c>
      <c r="B4" s="16" t="s">
        <v>118</v>
      </c>
      <c r="C4" s="16" t="s">
        <v>116</v>
      </c>
      <c r="D4" s="16" t="s">
        <v>5</v>
      </c>
      <c r="E4" s="16" t="s">
        <v>119</v>
      </c>
      <c r="F4" s="17" t="s">
        <v>97</v>
      </c>
      <c r="G4" s="18">
        <v>17000</v>
      </c>
      <c r="I4" s="19" t="s">
        <v>147</v>
      </c>
      <c r="J4" s="20">
        <f>AVERAGE(G3:G18)</f>
        <v>14625</v>
      </c>
      <c r="K4" s="21">
        <f>AVERAGE(G3:G18)</f>
        <v>14625</v>
      </c>
      <c r="M4" s="11" t="s">
        <v>99</v>
      </c>
      <c r="N4" s="11" t="s">
        <v>164</v>
      </c>
    </row>
    <row r="5" spans="1:14" ht="15.6" x14ac:dyDescent="0.3">
      <c r="A5" s="15">
        <v>3</v>
      </c>
      <c r="B5" s="16" t="s">
        <v>120</v>
      </c>
      <c r="C5" s="16" t="s">
        <v>125</v>
      </c>
      <c r="D5" s="16" t="s">
        <v>4</v>
      </c>
      <c r="E5" s="16" t="s">
        <v>121</v>
      </c>
      <c r="F5" s="17" t="s">
        <v>202</v>
      </c>
      <c r="G5" s="18">
        <v>7000</v>
      </c>
      <c r="I5" s="19" t="s">
        <v>14</v>
      </c>
      <c r="J5" s="20">
        <f>MAX(G3:G18)</f>
        <v>49000</v>
      </c>
      <c r="K5" s="21">
        <f>MAX(G3:G18)</f>
        <v>49000</v>
      </c>
      <c r="M5" s="11" t="s">
        <v>175</v>
      </c>
      <c r="N5" s="11" t="s">
        <v>165</v>
      </c>
    </row>
    <row r="6" spans="1:14" ht="15.6" x14ac:dyDescent="0.3">
      <c r="A6" s="15">
        <v>4</v>
      </c>
      <c r="B6" s="16" t="s">
        <v>122</v>
      </c>
      <c r="C6" s="16" t="s">
        <v>162</v>
      </c>
      <c r="D6" s="16" t="s">
        <v>2</v>
      </c>
      <c r="E6" s="16"/>
      <c r="F6" s="17" t="s">
        <v>123</v>
      </c>
      <c r="G6" s="18">
        <v>10000</v>
      </c>
      <c r="I6" s="19" t="s">
        <v>15</v>
      </c>
      <c r="J6" s="20">
        <f>MIN(G3:G18)</f>
        <v>1000</v>
      </c>
      <c r="K6" s="21">
        <f>MIN(G3:G18)</f>
        <v>1000</v>
      </c>
      <c r="M6" s="11" t="s">
        <v>176</v>
      </c>
      <c r="N6" s="11" t="s">
        <v>166</v>
      </c>
    </row>
    <row r="7" spans="1:14" ht="15.6" x14ac:dyDescent="0.3">
      <c r="A7" s="15">
        <v>5</v>
      </c>
      <c r="B7" s="16" t="s">
        <v>124</v>
      </c>
      <c r="C7" s="16" t="s">
        <v>125</v>
      </c>
      <c r="D7" s="16" t="s">
        <v>2</v>
      </c>
      <c r="E7" s="16"/>
      <c r="F7" s="17" t="s">
        <v>200</v>
      </c>
      <c r="G7" s="18">
        <v>22000</v>
      </c>
      <c r="I7" s="19" t="s">
        <v>148</v>
      </c>
      <c r="J7" s="11">
        <f>COUNT(G3:G18)</f>
        <v>16</v>
      </c>
      <c r="K7" s="22">
        <f>COUNT(G3:G18)</f>
        <v>16</v>
      </c>
      <c r="M7" s="11" t="s">
        <v>177</v>
      </c>
      <c r="N7" s="11" t="s">
        <v>167</v>
      </c>
    </row>
    <row r="8" spans="1:14" ht="15.6" x14ac:dyDescent="0.3">
      <c r="A8" s="15">
        <v>6</v>
      </c>
      <c r="B8" s="16" t="s">
        <v>126</v>
      </c>
      <c r="C8" s="16" t="s">
        <v>125</v>
      </c>
      <c r="D8" s="16" t="s">
        <v>4</v>
      </c>
      <c r="E8" s="16" t="s">
        <v>127</v>
      </c>
      <c r="F8" s="17" t="s">
        <v>202</v>
      </c>
      <c r="G8" s="18">
        <v>10000</v>
      </c>
      <c r="I8" s="19" t="s">
        <v>149</v>
      </c>
      <c r="J8" s="11">
        <f>COUNTA(B3:B18)</f>
        <v>16</v>
      </c>
      <c r="K8" s="22">
        <f>COUNTA(B3:B18)</f>
        <v>16</v>
      </c>
      <c r="M8" s="11" t="s">
        <v>178</v>
      </c>
      <c r="N8" s="11" t="s">
        <v>168</v>
      </c>
    </row>
    <row r="9" spans="1:14" ht="15.6" x14ac:dyDescent="0.3">
      <c r="A9" s="15">
        <v>7</v>
      </c>
      <c r="B9" s="16" t="s">
        <v>128</v>
      </c>
      <c r="C9" s="16" t="s">
        <v>116</v>
      </c>
      <c r="D9" s="16" t="s">
        <v>5</v>
      </c>
      <c r="E9" s="16" t="s">
        <v>97</v>
      </c>
      <c r="F9" s="17" t="s">
        <v>201</v>
      </c>
      <c r="G9" s="18">
        <v>13000</v>
      </c>
      <c r="I9" s="19" t="s">
        <v>150</v>
      </c>
      <c r="J9" s="11">
        <f>COUNTBLANK(E3:E18)</f>
        <v>4</v>
      </c>
      <c r="K9" s="22">
        <f>COUNTBLANK(E3:E18)</f>
        <v>4</v>
      </c>
      <c r="M9" s="11" t="s">
        <v>179</v>
      </c>
      <c r="N9" s="11" t="s">
        <v>169</v>
      </c>
    </row>
    <row r="10" spans="1:14" ht="15.6" x14ac:dyDescent="0.3">
      <c r="A10" s="15">
        <v>8</v>
      </c>
      <c r="B10" s="16" t="s">
        <v>130</v>
      </c>
      <c r="C10" s="16" t="s">
        <v>125</v>
      </c>
      <c r="D10" s="16" t="s">
        <v>2</v>
      </c>
      <c r="E10" s="16" t="s">
        <v>131</v>
      </c>
      <c r="F10" s="17" t="s">
        <v>97</v>
      </c>
      <c r="G10" s="18">
        <v>1000</v>
      </c>
      <c r="I10" s="19" t="s">
        <v>151</v>
      </c>
      <c r="J10" s="11">
        <f>COUNTIF(C3:C18,"Sales")</f>
        <v>5</v>
      </c>
      <c r="K10" s="22">
        <f>COUNTIF(C3:C18,"Sales")</f>
        <v>5</v>
      </c>
      <c r="M10" s="11" t="s">
        <v>180</v>
      </c>
      <c r="N10" s="11" t="s">
        <v>170</v>
      </c>
    </row>
    <row r="11" spans="1:14" ht="15.6" x14ac:dyDescent="0.3">
      <c r="A11" s="15">
        <v>9</v>
      </c>
      <c r="B11" s="16" t="s">
        <v>132</v>
      </c>
      <c r="C11" s="16" t="s">
        <v>116</v>
      </c>
      <c r="D11" s="16" t="s">
        <v>2</v>
      </c>
      <c r="E11" s="16" t="s">
        <v>133</v>
      </c>
      <c r="F11" s="17" t="s">
        <v>198</v>
      </c>
      <c r="G11" s="18">
        <v>9000</v>
      </c>
      <c r="I11" s="19" t="s">
        <v>151</v>
      </c>
      <c r="J11" s="11">
        <f>COUNTIF(G3:G18,"&gt;10000")</f>
        <v>9</v>
      </c>
      <c r="K11" s="22">
        <f>COUNTIF(G3:G18,"&gt;10000")</f>
        <v>9</v>
      </c>
      <c r="M11" s="11" t="s">
        <v>181</v>
      </c>
      <c r="N11" s="11" t="s">
        <v>171</v>
      </c>
    </row>
    <row r="12" spans="1:14" ht="15.6" x14ac:dyDescent="0.3">
      <c r="A12" s="15">
        <v>10</v>
      </c>
      <c r="B12" s="16" t="s">
        <v>134</v>
      </c>
      <c r="C12" s="16" t="s">
        <v>162</v>
      </c>
      <c r="D12" s="16" t="s">
        <v>3</v>
      </c>
      <c r="E12" s="16" t="s">
        <v>135</v>
      </c>
      <c r="F12" s="17" t="s">
        <v>202</v>
      </c>
      <c r="G12" s="18">
        <v>15000</v>
      </c>
      <c r="I12" s="19" t="s">
        <v>151</v>
      </c>
      <c r="J12" s="11">
        <f>COUNTIF(G3:G18,10000)</f>
        <v>3</v>
      </c>
      <c r="K12" s="22">
        <f>COUNTIF(G3:G18,10000)</f>
        <v>3</v>
      </c>
      <c r="M12" s="11" t="s">
        <v>182</v>
      </c>
      <c r="N12" s="11" t="s">
        <v>172</v>
      </c>
    </row>
    <row r="13" spans="1:14" ht="15.6" x14ac:dyDescent="0.3">
      <c r="A13" s="15">
        <v>11</v>
      </c>
      <c r="B13" s="16" t="s">
        <v>136</v>
      </c>
      <c r="C13" s="16" t="s">
        <v>137</v>
      </c>
      <c r="D13" s="16" t="s">
        <v>5</v>
      </c>
      <c r="E13" s="16" t="s">
        <v>97</v>
      </c>
      <c r="F13" s="17" t="s">
        <v>199</v>
      </c>
      <c r="G13" s="18">
        <v>13000</v>
      </c>
      <c r="I13" s="19" t="s">
        <v>152</v>
      </c>
      <c r="J13" s="20">
        <f>SUMIF(C3:C18,"Sales",G3:G18)</f>
        <v>109000</v>
      </c>
      <c r="K13" s="21">
        <f>SUMIF(C3:C18,"Sales",G3:G18)</f>
        <v>109000</v>
      </c>
      <c r="M13" s="11" t="s">
        <v>183</v>
      </c>
      <c r="N13" s="11" t="s">
        <v>173</v>
      </c>
    </row>
    <row r="14" spans="1:14" ht="15.6" x14ac:dyDescent="0.3">
      <c r="A14" s="15">
        <v>12</v>
      </c>
      <c r="B14" s="16" t="s">
        <v>138</v>
      </c>
      <c r="C14" s="16" t="s">
        <v>125</v>
      </c>
      <c r="D14" s="16" t="s">
        <v>4</v>
      </c>
      <c r="E14" s="16"/>
      <c r="F14" s="17" t="s">
        <v>200</v>
      </c>
      <c r="G14" s="18">
        <v>13000</v>
      </c>
      <c r="I14" s="19" t="s">
        <v>153</v>
      </c>
      <c r="J14" s="20">
        <f>AVERAGEIF(C3:C18,"Sales",G3:G18)</f>
        <v>21800</v>
      </c>
      <c r="K14" s="21">
        <f>AVERAGEIF(C3:C18,"Sales",G3:G18)</f>
        <v>21800</v>
      </c>
      <c r="M14" s="11" t="s">
        <v>184</v>
      </c>
      <c r="N14" s="11" t="s">
        <v>174</v>
      </c>
    </row>
    <row r="15" spans="1:14" ht="15.6" x14ac:dyDescent="0.3">
      <c r="A15" s="15">
        <v>13</v>
      </c>
      <c r="B15" s="16" t="s">
        <v>140</v>
      </c>
      <c r="C15" s="16" t="s">
        <v>137</v>
      </c>
      <c r="D15" s="16" t="s">
        <v>3</v>
      </c>
      <c r="E15" s="16" t="s">
        <v>141</v>
      </c>
      <c r="F15" s="17" t="s">
        <v>201</v>
      </c>
      <c r="G15" s="18">
        <v>19000</v>
      </c>
      <c r="I15" s="19" t="s">
        <v>151</v>
      </c>
      <c r="J15" s="11">
        <f>COUNTIF(F3:F18,"Mumbai")</f>
        <v>3</v>
      </c>
      <c r="K15" s="22">
        <f>COUNTIF(F3:F18,"Mumbai")</f>
        <v>3</v>
      </c>
      <c r="M15" s="11" t="s">
        <v>185</v>
      </c>
      <c r="N15" s="11" t="s">
        <v>203</v>
      </c>
    </row>
    <row r="16" spans="1:14" ht="15.6" x14ac:dyDescent="0.3">
      <c r="A16" s="15">
        <v>14</v>
      </c>
      <c r="B16" s="16" t="s">
        <v>142</v>
      </c>
      <c r="C16" s="16" t="s">
        <v>116</v>
      </c>
      <c r="D16" s="16" t="s">
        <v>4</v>
      </c>
      <c r="E16" s="16"/>
      <c r="F16" s="17" t="s">
        <v>198</v>
      </c>
      <c r="G16" s="18">
        <v>49000</v>
      </c>
      <c r="I16" s="19" t="s">
        <v>157</v>
      </c>
      <c r="J16" s="20">
        <f>SUMIFS(G3:G18,C3:C18,"Sales",D3:D18,"West")</f>
        <v>51000</v>
      </c>
      <c r="K16" s="21">
        <f>SUMIFS(G3:G18,C3:C18,"Sales",D3:D18,"West")</f>
        <v>51000</v>
      </c>
      <c r="M16" s="23" t="s">
        <v>186</v>
      </c>
      <c r="N16" s="11" t="s">
        <v>204</v>
      </c>
    </row>
    <row r="17" spans="1:14" ht="15.6" x14ac:dyDescent="0.3">
      <c r="A17" s="15">
        <v>15</v>
      </c>
      <c r="B17" s="16" t="s">
        <v>143</v>
      </c>
      <c r="C17" s="16" t="s">
        <v>129</v>
      </c>
      <c r="D17" s="16" t="s">
        <v>2</v>
      </c>
      <c r="E17" s="16" t="s">
        <v>139</v>
      </c>
      <c r="F17" s="17" t="s">
        <v>200</v>
      </c>
      <c r="G17" s="18">
        <v>5000</v>
      </c>
      <c r="I17" s="19" t="s">
        <v>158</v>
      </c>
      <c r="J17" s="20">
        <f>AVERAGEIFS(G3:G18,C3:C18,"Sales",D3:D18,"West")</f>
        <v>17000</v>
      </c>
      <c r="K17" s="21">
        <f>AVERAGEIFS(G3:G18,C3:C18,"Sales",D3:D18,"West")</f>
        <v>17000</v>
      </c>
      <c r="M17" s="23" t="s">
        <v>187</v>
      </c>
      <c r="N17" s="11" t="s">
        <v>205</v>
      </c>
    </row>
    <row r="18" spans="1:14" ht="15.6" x14ac:dyDescent="0.3">
      <c r="A18" s="15">
        <v>16</v>
      </c>
      <c r="B18" s="16" t="s">
        <v>144</v>
      </c>
      <c r="C18" s="16" t="s">
        <v>125</v>
      </c>
      <c r="D18" s="16" t="s">
        <v>4</v>
      </c>
      <c r="E18" s="16" t="s">
        <v>145</v>
      </c>
      <c r="F18" s="17" t="s">
        <v>199</v>
      </c>
      <c r="G18" s="18">
        <v>10000</v>
      </c>
      <c r="I18" s="19" t="s">
        <v>156</v>
      </c>
      <c r="J18" s="11">
        <f>COUNTIFS(C3:C18,"Sales",D3:D18,"West")</f>
        <v>3</v>
      </c>
      <c r="K18" s="22">
        <f>COUNTIFS(C3:C18,"Sales",D3:D18,"West")</f>
        <v>3</v>
      </c>
      <c r="M18" s="23" t="s">
        <v>188</v>
      </c>
      <c r="N18" s="11" t="s">
        <v>209</v>
      </c>
    </row>
    <row r="19" spans="1:14" x14ac:dyDescent="0.3">
      <c r="I19" s="19" t="s">
        <v>159</v>
      </c>
      <c r="J19" s="20" t="e">
        <f ca="1">_xlfn.MAXIFS(G3:G18,C3:C18,"Sales",D3:D18,"West")</f>
        <v>#NAME?</v>
      </c>
      <c r="K19" s="21" t="e">
        <f ca="1">MAXIFS(G3:G18,C3:C18,"Sales",D3:D18,"West")</f>
        <v>#NAME?</v>
      </c>
      <c r="M19" s="23" t="s">
        <v>189</v>
      </c>
      <c r="N19" s="11" t="s">
        <v>210</v>
      </c>
    </row>
    <row r="20" spans="1:14" x14ac:dyDescent="0.3">
      <c r="I20" s="19" t="s">
        <v>160</v>
      </c>
      <c r="J20" s="20" t="e">
        <f ca="1">_xlfn.MINIFS(G3:G18,C3:C18,"Sales",D3:D18,"West")</f>
        <v>#NAME?</v>
      </c>
      <c r="K20" s="21" t="e">
        <f ca="1">_xlfn.MINIFS(G3:G18,C3:C18,"Sales",D3:D18,"West")</f>
        <v>#NAME?</v>
      </c>
      <c r="M20" s="23" t="s">
        <v>190</v>
      </c>
      <c r="N20" s="11" t="s">
        <v>211</v>
      </c>
    </row>
    <row r="21" spans="1:14" x14ac:dyDescent="0.3">
      <c r="I21" s="19" t="s">
        <v>157</v>
      </c>
      <c r="J21" s="20">
        <f>SUMIFS(G3:G18,C3:C18,"R&amp;D",D3:D18,"South",F3:F18,"Bangalore")</f>
        <v>17000</v>
      </c>
      <c r="K21" s="21">
        <f>SUMIFS(G3:G18,C3:C18,"R&amp;D",D3:D18,"South",F3:F18,"Bangalore")</f>
        <v>17000</v>
      </c>
      <c r="M21" s="23" t="s">
        <v>191</v>
      </c>
      <c r="N21" s="11" t="s">
        <v>212</v>
      </c>
    </row>
    <row r="22" spans="1:14" x14ac:dyDescent="0.3">
      <c r="I22" s="19" t="s">
        <v>156</v>
      </c>
      <c r="J22" s="11">
        <f>COUNTIFS(G3:G18,"&gt;8000",G3:G18,"&lt;12000")</f>
        <v>4</v>
      </c>
      <c r="K22" s="22">
        <f>COUNTIFS(G3:G18,"&gt;8000",G3:G18,"&lt;12000")</f>
        <v>4</v>
      </c>
      <c r="M22" s="23" t="s">
        <v>192</v>
      </c>
      <c r="N22" s="11" t="s">
        <v>213</v>
      </c>
    </row>
    <row r="23" spans="1:14" x14ac:dyDescent="0.3">
      <c r="I23" s="19" t="s">
        <v>161</v>
      </c>
      <c r="J23" s="11">
        <f>RANK(19000,G3:G18)</f>
        <v>4</v>
      </c>
      <c r="K23" s="22">
        <f>RANK(10000,G3:G18,0)</f>
        <v>10</v>
      </c>
      <c r="M23" s="11" t="s">
        <v>193</v>
      </c>
      <c r="N23" s="11" t="s">
        <v>303</v>
      </c>
    </row>
    <row r="24" spans="1:14" x14ac:dyDescent="0.3">
      <c r="I24" s="19" t="s">
        <v>161</v>
      </c>
      <c r="J24" s="11">
        <f>RANK(19000,G3:G18,1)</f>
        <v>13</v>
      </c>
      <c r="K24" s="22">
        <f>RANK(5000,G3:G18,1)</f>
        <v>2</v>
      </c>
      <c r="M24" s="11" t="s">
        <v>194</v>
      </c>
      <c r="N24" s="11" t="s">
        <v>304</v>
      </c>
    </row>
    <row r="25" spans="1:14" x14ac:dyDescent="0.3">
      <c r="I25" s="19" t="s">
        <v>154</v>
      </c>
      <c r="J25" s="11">
        <f>LARGE(G3:G18,2)</f>
        <v>22000</v>
      </c>
      <c r="K25" s="22">
        <f>LARGE(G3:G18,2)</f>
        <v>22000</v>
      </c>
      <c r="M25" s="11" t="s">
        <v>195</v>
      </c>
      <c r="N25" s="11" t="s">
        <v>217</v>
      </c>
    </row>
    <row r="26" spans="1:14" x14ac:dyDescent="0.3">
      <c r="I26" s="19" t="s">
        <v>155</v>
      </c>
      <c r="J26" s="11">
        <f>SMALL(G3:G18,2)</f>
        <v>5000</v>
      </c>
      <c r="K26" s="22">
        <f>SMALL(G3:G18,2)</f>
        <v>5000</v>
      </c>
      <c r="M26" s="11" t="s">
        <v>196</v>
      </c>
      <c r="N26" s="11" t="s">
        <v>218</v>
      </c>
    </row>
    <row r="27" spans="1:14" x14ac:dyDescent="0.3">
      <c r="I27" s="19" t="s">
        <v>206</v>
      </c>
      <c r="J27" s="20">
        <f>MEDIAN(G3:G18)</f>
        <v>13000</v>
      </c>
      <c r="K27" s="21">
        <f>MEDIAN(G3:G18)</f>
        <v>13000</v>
      </c>
    </row>
    <row r="28" spans="1:14" x14ac:dyDescent="0.3">
      <c r="I28" s="19" t="s">
        <v>207</v>
      </c>
      <c r="J28" s="11">
        <f>MODE(G3:G18)</f>
        <v>10000</v>
      </c>
      <c r="K28" s="22">
        <f>MODE(G3:G18)</f>
        <v>10000</v>
      </c>
    </row>
    <row r="29" spans="1:14" x14ac:dyDescent="0.3">
      <c r="I29" s="19" t="s">
        <v>208</v>
      </c>
      <c r="J29" s="11" cm="1">
        <f t="array" ref="J29:J30">_xlfn.MODE.MULT(G3:G18)</f>
        <v>10000</v>
      </c>
      <c r="K29" s="22" cm="1">
        <f t="array" ref="K29:K30">_xlfn.MODE.MULT(G3:G18)</f>
        <v>10000</v>
      </c>
    </row>
    <row r="30" spans="1:14" x14ac:dyDescent="0.3">
      <c r="J30" s="11">
        <v>13000</v>
      </c>
      <c r="K30" s="22">
        <v>13000</v>
      </c>
    </row>
  </sheetData>
  <sortState ref="A3:G18">
    <sortCondition ref="A3:A18"/>
  </sortState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4"/>
  <sheetViews>
    <sheetView zoomScale="115" zoomScaleNormal="115" workbookViewId="0">
      <selection activeCell="W3" sqref="W3"/>
    </sheetView>
  </sheetViews>
  <sheetFormatPr defaultRowHeight="14.4" x14ac:dyDescent="0.3"/>
  <cols>
    <col min="1" max="1" width="7.88671875" customWidth="1"/>
    <col min="2" max="2" width="11.88671875" bestFit="1" customWidth="1"/>
    <col min="3" max="3" width="13.21875" bestFit="1" customWidth="1"/>
    <col min="4" max="4" width="15.5546875" bestFit="1" customWidth="1"/>
    <col min="5" max="5" width="19.21875" bestFit="1" customWidth="1"/>
    <col min="11" max="11" width="13.33203125" bestFit="1" customWidth="1"/>
    <col min="15" max="15" width="12" bestFit="1" customWidth="1"/>
    <col min="23" max="23" width="13.6640625" customWidth="1"/>
    <col min="24" max="24" width="14.6640625" customWidth="1"/>
    <col min="31" max="31" width="9.5546875" bestFit="1" customWidth="1"/>
  </cols>
  <sheetData>
    <row r="1" spans="1:32" ht="15.6" x14ac:dyDescent="0.3">
      <c r="A1" s="24" t="s">
        <v>104</v>
      </c>
      <c r="B1" s="24" t="s">
        <v>219</v>
      </c>
      <c r="C1" s="24" t="s">
        <v>220</v>
      </c>
      <c r="D1" s="24" t="s">
        <v>221</v>
      </c>
      <c r="E1" s="24" t="s">
        <v>222</v>
      </c>
      <c r="I1" s="29" t="s">
        <v>104</v>
      </c>
      <c r="J1" s="29" t="s">
        <v>223</v>
      </c>
      <c r="K1" s="29" t="s">
        <v>224</v>
      </c>
      <c r="L1" s="29" t="s">
        <v>225</v>
      </c>
      <c r="M1" s="29"/>
      <c r="N1" s="29" t="s">
        <v>104</v>
      </c>
      <c r="O1" s="29" t="s">
        <v>226</v>
      </c>
      <c r="P1" s="30"/>
      <c r="Q1" s="30"/>
      <c r="R1" s="29" t="s">
        <v>104</v>
      </c>
      <c r="S1" s="29" t="s">
        <v>234</v>
      </c>
      <c r="T1" s="29"/>
      <c r="U1" s="29"/>
      <c r="V1" s="29" t="s">
        <v>104</v>
      </c>
      <c r="W1" s="29" t="s">
        <v>235</v>
      </c>
      <c r="X1" s="29"/>
      <c r="Y1" s="29"/>
      <c r="Z1" s="29" t="s">
        <v>236</v>
      </c>
      <c r="AA1" s="29" t="s">
        <v>237</v>
      </c>
      <c r="AB1" s="3"/>
      <c r="AC1" s="3"/>
      <c r="AD1" s="29" t="s">
        <v>236</v>
      </c>
      <c r="AE1" s="29" t="s">
        <v>238</v>
      </c>
      <c r="AF1" s="3"/>
    </row>
    <row r="2" spans="1:32" ht="15.6" x14ac:dyDescent="0.3">
      <c r="A2" s="25">
        <v>5.46</v>
      </c>
      <c r="B2" s="26">
        <f>INT(A2)</f>
        <v>5</v>
      </c>
      <c r="C2" s="26">
        <f>ROUND(A2,0)</f>
        <v>5</v>
      </c>
      <c r="D2" s="26">
        <f>ROUNDUP(A2,0)</f>
        <v>6</v>
      </c>
      <c r="E2" s="26">
        <f>ROUNDDOWN(A2,0)</f>
        <v>5</v>
      </c>
      <c r="I2" s="11">
        <v>4</v>
      </c>
      <c r="J2" s="11">
        <v>2</v>
      </c>
      <c r="K2" s="11">
        <f>POWER(I2,J2)</f>
        <v>16</v>
      </c>
      <c r="N2" s="11">
        <v>4</v>
      </c>
      <c r="O2" s="11" t="str">
        <f>ROMAN(N2)</f>
        <v>IV</v>
      </c>
      <c r="P2" s="11" t="str">
        <f>ROMAN(N2,0)</f>
        <v>IV</v>
      </c>
      <c r="R2" s="11" t="s">
        <v>227</v>
      </c>
      <c r="S2" s="11">
        <f>_xlfn.ARABIC(R2)</f>
        <v>4</v>
      </c>
      <c r="T2" s="11">
        <f>_xlfn.ARABIC(R2)</f>
        <v>4</v>
      </c>
      <c r="V2" s="11">
        <v>4</v>
      </c>
      <c r="W2" s="11" t="str">
        <f>REPT("*",V2)</f>
        <v>****</v>
      </c>
      <c r="Z2" s="11">
        <v>25</v>
      </c>
      <c r="AA2" s="11">
        <f>SQRT(Z2)</f>
        <v>5</v>
      </c>
      <c r="AD2" s="31" t="s">
        <v>239</v>
      </c>
      <c r="AE2" s="11">
        <f>ABS(AD2:AD11)</f>
        <v>25</v>
      </c>
    </row>
    <row r="3" spans="1:32" ht="15.6" x14ac:dyDescent="0.3">
      <c r="A3" s="25">
        <v>2.5</v>
      </c>
      <c r="B3" s="26">
        <f t="shared" ref="B3:B11" si="0">INT(A3)</f>
        <v>2</v>
      </c>
      <c r="C3" s="26">
        <f t="shared" ref="C3:C11" si="1">ROUND(A3,0)</f>
        <v>3</v>
      </c>
      <c r="D3" s="26">
        <f t="shared" ref="D3:D11" si="2">ROUNDUP(A3,0)</f>
        <v>3</v>
      </c>
      <c r="E3" s="26">
        <f t="shared" ref="E3:E11" si="3">ROUNDDOWN(A3,0)</f>
        <v>2</v>
      </c>
      <c r="I3" s="11">
        <v>6</v>
      </c>
      <c r="J3" s="11">
        <v>3</v>
      </c>
      <c r="K3" s="11">
        <f t="shared" ref="K3:K11" si="4">POWER(I3,J3)</f>
        <v>216</v>
      </c>
      <c r="N3" s="11">
        <v>6</v>
      </c>
      <c r="O3" s="11" t="str">
        <f t="shared" ref="O3:O11" si="5">ROMAN(N3)</f>
        <v>VI</v>
      </c>
      <c r="P3" s="11" t="str">
        <f t="shared" ref="P3:P11" si="6">ROMAN(N3,0)</f>
        <v>VI</v>
      </c>
      <c r="R3" s="11" t="s">
        <v>228</v>
      </c>
      <c r="S3" s="11">
        <f t="shared" ref="S3:S11" si="7">_xlfn.ARABIC(R3)</f>
        <v>6</v>
      </c>
      <c r="T3" s="11">
        <f t="shared" ref="T3:T11" si="8">_xlfn.ARABIC(R3)</f>
        <v>6</v>
      </c>
      <c r="V3" s="11">
        <v>6</v>
      </c>
      <c r="W3" s="11" t="str">
        <f t="shared" ref="W3:W11" si="9">REPT("*",V3)</f>
        <v>******</v>
      </c>
      <c r="Z3" s="11">
        <v>4</v>
      </c>
      <c r="AA3" s="11">
        <f t="shared" ref="AA3:AA11" si="10">SQRT(Z3)</f>
        <v>2</v>
      </c>
      <c r="AD3" s="31" t="s">
        <v>240</v>
      </c>
      <c r="AE3" s="11">
        <f t="shared" ref="AE3:AE11" si="11">ABS(AD3:AD12)</f>
        <v>4</v>
      </c>
    </row>
    <row r="4" spans="1:32" ht="15.6" x14ac:dyDescent="0.3">
      <c r="A4" s="25">
        <v>5.6</v>
      </c>
      <c r="B4" s="26">
        <f t="shared" si="0"/>
        <v>5</v>
      </c>
      <c r="C4" s="26">
        <f t="shared" si="1"/>
        <v>6</v>
      </c>
      <c r="D4" s="26">
        <f t="shared" si="2"/>
        <v>6</v>
      </c>
      <c r="E4" s="26">
        <f t="shared" si="3"/>
        <v>5</v>
      </c>
      <c r="I4" s="11">
        <v>8</v>
      </c>
      <c r="J4" s="11">
        <v>3</v>
      </c>
      <c r="K4" s="11">
        <f t="shared" si="4"/>
        <v>512</v>
      </c>
      <c r="N4" s="11">
        <v>8</v>
      </c>
      <c r="O4" s="11" t="str">
        <f t="shared" si="5"/>
        <v>VIII</v>
      </c>
      <c r="P4" s="11" t="str">
        <f t="shared" si="6"/>
        <v>VIII</v>
      </c>
      <c r="R4" s="11" t="s">
        <v>229</v>
      </c>
      <c r="S4" s="11">
        <f t="shared" si="7"/>
        <v>8</v>
      </c>
      <c r="T4" s="11">
        <f t="shared" si="8"/>
        <v>8</v>
      </c>
      <c r="V4" s="11">
        <v>8</v>
      </c>
      <c r="W4" s="11" t="str">
        <f t="shared" si="9"/>
        <v>********</v>
      </c>
      <c r="Z4" s="11">
        <v>16</v>
      </c>
      <c r="AA4" s="11">
        <f t="shared" si="10"/>
        <v>4</v>
      </c>
      <c r="AD4" s="31" t="s">
        <v>241</v>
      </c>
      <c r="AE4" s="11">
        <f t="shared" si="11"/>
        <v>16</v>
      </c>
    </row>
    <row r="5" spans="1:32" ht="15.6" x14ac:dyDescent="0.3">
      <c r="A5" s="25">
        <v>8.5</v>
      </c>
      <c r="B5" s="26">
        <f t="shared" si="0"/>
        <v>8</v>
      </c>
      <c r="C5" s="26">
        <f t="shared" si="1"/>
        <v>9</v>
      </c>
      <c r="D5" s="26">
        <f t="shared" si="2"/>
        <v>9</v>
      </c>
      <c r="E5" s="26">
        <f t="shared" si="3"/>
        <v>8</v>
      </c>
      <c r="I5" s="11">
        <v>2</v>
      </c>
      <c r="J5" s="11">
        <v>2</v>
      </c>
      <c r="K5" s="11">
        <f t="shared" si="4"/>
        <v>4</v>
      </c>
      <c r="N5" s="11">
        <v>2</v>
      </c>
      <c r="O5" s="11" t="str">
        <f t="shared" si="5"/>
        <v>II</v>
      </c>
      <c r="P5" s="11" t="str">
        <f t="shared" si="6"/>
        <v>II</v>
      </c>
      <c r="R5" s="11" t="s">
        <v>230</v>
      </c>
      <c r="S5" s="11">
        <f t="shared" si="7"/>
        <v>2</v>
      </c>
      <c r="T5" s="11">
        <f t="shared" si="8"/>
        <v>2</v>
      </c>
      <c r="V5" s="11">
        <v>2</v>
      </c>
      <c r="W5" s="11" t="str">
        <f t="shared" si="9"/>
        <v>**</v>
      </c>
      <c r="Z5" s="11">
        <v>125</v>
      </c>
      <c r="AA5" s="11">
        <f t="shared" si="10"/>
        <v>11.180339887498949</v>
      </c>
      <c r="AD5" s="31" t="s">
        <v>242</v>
      </c>
      <c r="AE5" s="11">
        <f t="shared" si="11"/>
        <v>125</v>
      </c>
    </row>
    <row r="6" spans="1:32" ht="15.6" x14ac:dyDescent="0.3">
      <c r="A6" s="25">
        <v>6.4</v>
      </c>
      <c r="B6" s="26">
        <f t="shared" si="0"/>
        <v>6</v>
      </c>
      <c r="C6" s="26">
        <f t="shared" si="1"/>
        <v>6</v>
      </c>
      <c r="D6" s="26">
        <f t="shared" si="2"/>
        <v>7</v>
      </c>
      <c r="E6" s="26">
        <f t="shared" si="3"/>
        <v>6</v>
      </c>
      <c r="I6" s="11">
        <v>3</v>
      </c>
      <c r="J6" s="11">
        <v>2</v>
      </c>
      <c r="K6" s="11">
        <f t="shared" si="4"/>
        <v>9</v>
      </c>
      <c r="N6" s="11">
        <v>3</v>
      </c>
      <c r="O6" s="11" t="str">
        <f t="shared" si="5"/>
        <v>III</v>
      </c>
      <c r="P6" s="11" t="str">
        <f t="shared" si="6"/>
        <v>III</v>
      </c>
      <c r="R6" s="11" t="s">
        <v>231</v>
      </c>
      <c r="S6" s="11">
        <f t="shared" si="7"/>
        <v>3</v>
      </c>
      <c r="T6" s="11">
        <f t="shared" si="8"/>
        <v>3</v>
      </c>
      <c r="V6" s="11">
        <v>3</v>
      </c>
      <c r="W6" s="11" t="str">
        <f t="shared" si="9"/>
        <v>***</v>
      </c>
      <c r="Z6" s="11">
        <v>625</v>
      </c>
      <c r="AA6" s="11">
        <f t="shared" si="10"/>
        <v>25</v>
      </c>
      <c r="AD6" s="31" t="s">
        <v>243</v>
      </c>
      <c r="AE6" s="11">
        <f t="shared" si="11"/>
        <v>625</v>
      </c>
    </row>
    <row r="7" spans="1:32" ht="15.6" x14ac:dyDescent="0.3">
      <c r="A7" s="25">
        <v>1.2</v>
      </c>
      <c r="B7" s="26">
        <f t="shared" si="0"/>
        <v>1</v>
      </c>
      <c r="C7" s="26">
        <f t="shared" si="1"/>
        <v>1</v>
      </c>
      <c r="D7" s="26">
        <f t="shared" si="2"/>
        <v>2</v>
      </c>
      <c r="E7" s="26">
        <f t="shared" si="3"/>
        <v>1</v>
      </c>
      <c r="I7" s="11">
        <v>7</v>
      </c>
      <c r="J7" s="11">
        <v>3</v>
      </c>
      <c r="K7" s="11">
        <f t="shared" si="4"/>
        <v>343</v>
      </c>
      <c r="N7" s="11">
        <v>7</v>
      </c>
      <c r="O7" s="11" t="str">
        <f t="shared" si="5"/>
        <v>VII</v>
      </c>
      <c r="P7" s="11" t="str">
        <f t="shared" si="6"/>
        <v>VII</v>
      </c>
      <c r="R7" s="11" t="s">
        <v>232</v>
      </c>
      <c r="S7" s="11">
        <f t="shared" si="7"/>
        <v>7</v>
      </c>
      <c r="T7" s="11">
        <f t="shared" si="8"/>
        <v>7</v>
      </c>
      <c r="V7" s="11">
        <v>7</v>
      </c>
      <c r="W7" s="11" t="str">
        <f t="shared" si="9"/>
        <v>*******</v>
      </c>
      <c r="Z7" s="11">
        <v>64</v>
      </c>
      <c r="AA7" s="11">
        <f t="shared" si="10"/>
        <v>8</v>
      </c>
      <c r="AD7" s="31" t="s">
        <v>244</v>
      </c>
      <c r="AE7" s="11">
        <f t="shared" si="11"/>
        <v>64</v>
      </c>
    </row>
    <row r="8" spans="1:32" ht="15.6" x14ac:dyDescent="0.3">
      <c r="A8" s="25">
        <v>9.6</v>
      </c>
      <c r="B8" s="26">
        <f t="shared" si="0"/>
        <v>9</v>
      </c>
      <c r="C8" s="26">
        <f t="shared" si="1"/>
        <v>10</v>
      </c>
      <c r="D8" s="26">
        <f t="shared" si="2"/>
        <v>10</v>
      </c>
      <c r="E8" s="26">
        <f t="shared" si="3"/>
        <v>9</v>
      </c>
      <c r="I8" s="11">
        <v>9</v>
      </c>
      <c r="J8" s="11">
        <v>3</v>
      </c>
      <c r="K8" s="11">
        <f t="shared" si="4"/>
        <v>729</v>
      </c>
      <c r="N8" s="11">
        <v>9</v>
      </c>
      <c r="O8" s="11" t="str">
        <f t="shared" si="5"/>
        <v>IX</v>
      </c>
      <c r="P8" s="11" t="str">
        <f t="shared" si="6"/>
        <v>IX</v>
      </c>
      <c r="R8" s="11" t="s">
        <v>233</v>
      </c>
      <c r="S8" s="11">
        <f t="shared" si="7"/>
        <v>9</v>
      </c>
      <c r="T8" s="11">
        <f t="shared" si="8"/>
        <v>9</v>
      </c>
      <c r="V8" s="11">
        <v>9</v>
      </c>
      <c r="W8" s="11" t="str">
        <f t="shared" si="9"/>
        <v>*********</v>
      </c>
      <c r="Z8" s="11">
        <v>36</v>
      </c>
      <c r="AA8" s="11">
        <f t="shared" si="10"/>
        <v>6</v>
      </c>
      <c r="AD8" s="31" t="s">
        <v>245</v>
      </c>
      <c r="AE8" s="11">
        <f t="shared" si="11"/>
        <v>36</v>
      </c>
    </row>
    <row r="9" spans="1:32" ht="15.6" x14ac:dyDescent="0.3">
      <c r="A9" s="25">
        <v>5.8</v>
      </c>
      <c r="B9" s="26">
        <f t="shared" si="0"/>
        <v>5</v>
      </c>
      <c r="C9" s="26">
        <f t="shared" si="1"/>
        <v>6</v>
      </c>
      <c r="D9" s="26">
        <f t="shared" si="2"/>
        <v>6</v>
      </c>
      <c r="E9" s="26">
        <f t="shared" si="3"/>
        <v>5</v>
      </c>
      <c r="I9" s="11">
        <v>2</v>
      </c>
      <c r="J9" s="11">
        <v>2</v>
      </c>
      <c r="K9" s="11">
        <f t="shared" si="4"/>
        <v>4</v>
      </c>
      <c r="N9" s="11">
        <v>2</v>
      </c>
      <c r="O9" s="11" t="str">
        <f t="shared" si="5"/>
        <v>II</v>
      </c>
      <c r="P9" s="11" t="str">
        <f t="shared" si="6"/>
        <v>II</v>
      </c>
      <c r="R9" s="11" t="s">
        <v>230</v>
      </c>
      <c r="S9" s="11">
        <f t="shared" si="7"/>
        <v>2</v>
      </c>
      <c r="T9" s="11">
        <f t="shared" si="8"/>
        <v>2</v>
      </c>
      <c r="V9" s="11">
        <v>2</v>
      </c>
      <c r="W9" s="11" t="str">
        <f t="shared" si="9"/>
        <v>**</v>
      </c>
      <c r="Z9" s="11">
        <v>49</v>
      </c>
      <c r="AA9" s="11">
        <f t="shared" si="10"/>
        <v>7</v>
      </c>
      <c r="AD9" s="31" t="s">
        <v>246</v>
      </c>
      <c r="AE9" s="11">
        <f t="shared" si="11"/>
        <v>49</v>
      </c>
    </row>
    <row r="10" spans="1:32" ht="15.6" x14ac:dyDescent="0.3">
      <c r="A10" s="25">
        <v>7.5</v>
      </c>
      <c r="B10" s="26">
        <f t="shared" si="0"/>
        <v>7</v>
      </c>
      <c r="C10" s="26">
        <f t="shared" si="1"/>
        <v>8</v>
      </c>
      <c r="D10" s="26">
        <f t="shared" si="2"/>
        <v>8</v>
      </c>
      <c r="E10" s="26">
        <f t="shared" si="3"/>
        <v>7</v>
      </c>
      <c r="I10" s="11">
        <v>9</v>
      </c>
      <c r="J10" s="11">
        <v>2</v>
      </c>
      <c r="K10" s="11">
        <f t="shared" si="4"/>
        <v>81</v>
      </c>
      <c r="N10" s="11">
        <v>9</v>
      </c>
      <c r="O10" s="11" t="str">
        <f t="shared" si="5"/>
        <v>IX</v>
      </c>
      <c r="P10" s="11" t="str">
        <f t="shared" si="6"/>
        <v>IX</v>
      </c>
      <c r="R10" s="11" t="s">
        <v>233</v>
      </c>
      <c r="S10" s="11">
        <f t="shared" si="7"/>
        <v>9</v>
      </c>
      <c r="T10" s="11">
        <f t="shared" si="8"/>
        <v>9</v>
      </c>
      <c r="V10" s="11">
        <v>9</v>
      </c>
      <c r="W10" s="11" t="str">
        <f t="shared" si="9"/>
        <v>*********</v>
      </c>
      <c r="Z10" s="11">
        <v>81</v>
      </c>
      <c r="AA10" s="11">
        <f t="shared" si="10"/>
        <v>9</v>
      </c>
      <c r="AD10" s="31" t="s">
        <v>247</v>
      </c>
      <c r="AE10" s="11">
        <f t="shared" si="11"/>
        <v>81</v>
      </c>
    </row>
    <row r="11" spans="1:32" ht="15.6" x14ac:dyDescent="0.3">
      <c r="A11" s="25">
        <v>6.5</v>
      </c>
      <c r="B11" s="26">
        <f t="shared" si="0"/>
        <v>6</v>
      </c>
      <c r="C11" s="26">
        <f t="shared" si="1"/>
        <v>7</v>
      </c>
      <c r="D11" s="26">
        <f t="shared" si="2"/>
        <v>7</v>
      </c>
      <c r="E11" s="26">
        <f t="shared" si="3"/>
        <v>6</v>
      </c>
      <c r="I11" s="11">
        <v>7</v>
      </c>
      <c r="J11" s="11">
        <v>3</v>
      </c>
      <c r="K11" s="11">
        <f t="shared" si="4"/>
        <v>343</v>
      </c>
      <c r="N11" s="11">
        <v>7</v>
      </c>
      <c r="O11" s="11" t="str">
        <f t="shared" si="5"/>
        <v>VII</v>
      </c>
      <c r="P11" s="11" t="str">
        <f t="shared" si="6"/>
        <v>VII</v>
      </c>
      <c r="R11" s="11" t="s">
        <v>232</v>
      </c>
      <c r="S11" s="11">
        <f t="shared" si="7"/>
        <v>7</v>
      </c>
      <c r="T11" s="11">
        <f t="shared" si="8"/>
        <v>7</v>
      </c>
      <c r="V11" s="11">
        <v>7</v>
      </c>
      <c r="W11" s="11" t="str">
        <f t="shared" si="9"/>
        <v>*******</v>
      </c>
      <c r="Z11" s="11">
        <v>9</v>
      </c>
      <c r="AA11" s="11">
        <f t="shared" si="10"/>
        <v>3</v>
      </c>
      <c r="AD11" s="31" t="s">
        <v>248</v>
      </c>
      <c r="AE11" s="11">
        <f t="shared" si="11"/>
        <v>9</v>
      </c>
    </row>
    <row r="14" spans="1:32" x14ac:dyDescent="0.3">
      <c r="B14" t="str">
        <f ca="1">_xlfn.FORMULATEXT(B2)</f>
        <v>=INT(A2)</v>
      </c>
      <c r="C14" t="str">
        <f t="shared" ref="C14:E14" ca="1" si="12">_xlfn.FORMULATEXT(C2)</f>
        <v>=ROUND(A2,0)</v>
      </c>
      <c r="D14" t="str">
        <f t="shared" ca="1" si="12"/>
        <v>=ROUNDUP(A2,0)</v>
      </c>
      <c r="E14" t="str">
        <f t="shared" ca="1" si="12"/>
        <v>=ROUNDDOWN(A2,0)</v>
      </c>
      <c r="K14" t="str">
        <f t="shared" ref="K14:L14" ca="1" si="13">_xlfn.FORMULATEXT(K2)</f>
        <v>=POWER(I2,J2)</v>
      </c>
      <c r="L14" t="e">
        <f t="shared" ca="1" si="13"/>
        <v>#N/A</v>
      </c>
      <c r="O14" t="str">
        <f t="shared" ref="O14" ca="1" si="14">_xlfn.FORMULATEXT(O2)</f>
        <v>=ROMAN(N2)</v>
      </c>
      <c r="S14" t="str">
        <f t="shared" ref="S14" ca="1" si="15">_xlfn.FORMULATEXT(S2)</f>
        <v>=ARABIC(R2)</v>
      </c>
      <c r="W14" t="str">
        <f t="shared" ref="W14" ca="1" si="16">_xlfn.FORMULATEXT(W2)</f>
        <v>=REPT("*",V2)</v>
      </c>
      <c r="AA14" t="str">
        <f t="shared" ref="AA14" ca="1" si="17">_xlfn.FORMULATEXT(AA2)</f>
        <v>=SQRT(Z2)</v>
      </c>
      <c r="AE14" t="str">
        <f t="shared" ref="AE14" ca="1" si="18">_xlfn.FORMULATEXT(AE2)</f>
        <v>=ABS(AD2:AD11)</v>
      </c>
    </row>
  </sheetData>
  <pageMargins left="0.7" right="0.7" top="0.75" bottom="0.75" header="0.3" footer="0.3"/>
  <pageSetup orientation="portrait" horizontalDpi="300" verticalDpi="300" r:id="rId1"/>
  <ignoredErrors>
    <ignoredError sqref="AD2:AD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10"/>
  <sheetViews>
    <sheetView topLeftCell="I1" zoomScale="130" zoomScaleNormal="130" workbookViewId="0">
      <selection activeCell="Q12" sqref="Q12"/>
    </sheetView>
  </sheetViews>
  <sheetFormatPr defaultRowHeight="14.4" x14ac:dyDescent="0.3"/>
  <cols>
    <col min="1" max="1" width="12.6640625" bestFit="1" customWidth="1"/>
    <col min="3" max="3" width="14" customWidth="1"/>
    <col min="7" max="7" width="10.77734375" bestFit="1" customWidth="1"/>
    <col min="8" max="8" width="18.88671875" bestFit="1" customWidth="1"/>
    <col min="10" max="10" width="10.33203125" bestFit="1" customWidth="1"/>
    <col min="15" max="15" width="9.88671875" bestFit="1" customWidth="1"/>
  </cols>
  <sheetData>
    <row r="1" spans="1:21" x14ac:dyDescent="0.3">
      <c r="A1" s="53" t="s">
        <v>262</v>
      </c>
      <c r="B1" s="53"/>
      <c r="C1" s="53"/>
      <c r="D1" s="53"/>
      <c r="G1" s="33"/>
      <c r="H1" s="33" t="s">
        <v>294</v>
      </c>
      <c r="I1" s="33"/>
      <c r="M1" t="s">
        <v>263</v>
      </c>
    </row>
    <row r="2" spans="1:21" x14ac:dyDescent="0.3">
      <c r="A2" s="27" t="s">
        <v>251</v>
      </c>
      <c r="B2" s="27" t="s">
        <v>252</v>
      </c>
      <c r="C2" s="27" t="s">
        <v>253</v>
      </c>
      <c r="D2" s="27" t="s">
        <v>254</v>
      </c>
      <c r="E2" s="12"/>
      <c r="F2" s="12"/>
      <c r="G2" s="32" t="s">
        <v>249</v>
      </c>
      <c r="H2" s="32" t="s">
        <v>114</v>
      </c>
      <c r="I2" s="32" t="s">
        <v>250</v>
      </c>
      <c r="J2" s="12" t="s">
        <v>297</v>
      </c>
      <c r="M2" s="6">
        <v>0.1</v>
      </c>
    </row>
    <row r="3" spans="1:21" x14ac:dyDescent="0.3">
      <c r="A3" s="11" t="s">
        <v>255</v>
      </c>
      <c r="B3" s="11">
        <v>20</v>
      </c>
      <c r="C3" s="11">
        <v>7.2</v>
      </c>
      <c r="D3" s="11">
        <f>B3*C3</f>
        <v>144</v>
      </c>
      <c r="G3" s="14" t="s">
        <v>130</v>
      </c>
      <c r="H3" s="14">
        <v>1000</v>
      </c>
      <c r="I3" s="11">
        <f>H3*$M$2</f>
        <v>100</v>
      </c>
      <c r="J3">
        <f>H3-(H3*$M$2)</f>
        <v>900</v>
      </c>
      <c r="K3">
        <f>H3-(H3*$M$2)</f>
        <v>900</v>
      </c>
    </row>
    <row r="4" spans="1:21" x14ac:dyDescent="0.3">
      <c r="A4" s="11" t="s">
        <v>256</v>
      </c>
      <c r="B4" s="11">
        <v>355</v>
      </c>
      <c r="C4" s="11">
        <v>4.5</v>
      </c>
      <c r="D4" s="11">
        <f t="shared" ref="D4:D9" si="0">B4*C4</f>
        <v>1597.5</v>
      </c>
      <c r="G4" s="14" t="s">
        <v>143</v>
      </c>
      <c r="H4" s="14">
        <v>5000</v>
      </c>
      <c r="I4" s="11">
        <f t="shared" ref="I4:I8" si="1">H4*$M$2</f>
        <v>500</v>
      </c>
      <c r="J4">
        <f t="shared" ref="J4:J8" si="2">H4-(H4*$M$2)</f>
        <v>4500</v>
      </c>
      <c r="K4">
        <f t="shared" ref="K4:K8" si="3">H4-(H4*$M$2)</f>
        <v>4500</v>
      </c>
    </row>
    <row r="5" spans="1:21" x14ac:dyDescent="0.3">
      <c r="A5" s="11" t="s">
        <v>257</v>
      </c>
      <c r="B5" s="11">
        <v>400</v>
      </c>
      <c r="C5" s="11">
        <v>3.8</v>
      </c>
      <c r="D5" s="11">
        <f t="shared" si="0"/>
        <v>1520</v>
      </c>
      <c r="G5" s="14" t="s">
        <v>120</v>
      </c>
      <c r="H5" s="14">
        <v>7000</v>
      </c>
      <c r="I5" s="11">
        <f t="shared" si="1"/>
        <v>700</v>
      </c>
      <c r="J5">
        <f t="shared" si="2"/>
        <v>6300</v>
      </c>
      <c r="K5">
        <f t="shared" si="3"/>
        <v>6300</v>
      </c>
      <c r="O5" s="32" t="s">
        <v>249</v>
      </c>
      <c r="P5" s="34" t="s">
        <v>130</v>
      </c>
      <c r="Q5" s="34" t="s">
        <v>143</v>
      </c>
      <c r="R5" s="34" t="s">
        <v>120</v>
      </c>
      <c r="S5" s="34" t="s">
        <v>132</v>
      </c>
      <c r="T5" s="34" t="s">
        <v>122</v>
      </c>
      <c r="U5" s="34" t="s">
        <v>126</v>
      </c>
    </row>
    <row r="6" spans="1:21" x14ac:dyDescent="0.3">
      <c r="A6" s="11" t="s">
        <v>258</v>
      </c>
      <c r="B6" s="11">
        <v>50</v>
      </c>
      <c r="C6" s="11">
        <v>6.2</v>
      </c>
      <c r="D6" s="11">
        <f t="shared" si="0"/>
        <v>310</v>
      </c>
      <c r="G6" s="14" t="s">
        <v>132</v>
      </c>
      <c r="H6" s="14">
        <v>9000</v>
      </c>
      <c r="I6" s="11">
        <f t="shared" si="1"/>
        <v>900</v>
      </c>
      <c r="J6">
        <f t="shared" si="2"/>
        <v>8100</v>
      </c>
      <c r="K6">
        <f t="shared" si="3"/>
        <v>8100</v>
      </c>
      <c r="O6" s="28" t="s">
        <v>114</v>
      </c>
      <c r="P6" s="5">
        <v>1000</v>
      </c>
      <c r="Q6" s="5">
        <v>5000</v>
      </c>
      <c r="R6" s="5">
        <v>7000</v>
      </c>
      <c r="S6" s="5">
        <v>9000</v>
      </c>
      <c r="T6" s="5">
        <v>10000</v>
      </c>
      <c r="U6" s="5">
        <v>12000</v>
      </c>
    </row>
    <row r="7" spans="1:21" x14ac:dyDescent="0.3">
      <c r="A7" s="11" t="s">
        <v>259</v>
      </c>
      <c r="B7" s="11">
        <v>35</v>
      </c>
      <c r="C7" s="11">
        <v>9.1999999999999993</v>
      </c>
      <c r="D7" s="11">
        <f t="shared" si="0"/>
        <v>322</v>
      </c>
      <c r="G7" s="14" t="s">
        <v>122</v>
      </c>
      <c r="H7" s="14">
        <v>10000</v>
      </c>
      <c r="I7" s="11">
        <f t="shared" si="1"/>
        <v>1000</v>
      </c>
      <c r="J7">
        <f t="shared" si="2"/>
        <v>9000</v>
      </c>
      <c r="K7">
        <f t="shared" si="3"/>
        <v>9000</v>
      </c>
      <c r="O7" s="28"/>
    </row>
    <row r="8" spans="1:21" x14ac:dyDescent="0.3">
      <c r="A8" s="11" t="s">
        <v>260</v>
      </c>
      <c r="B8" s="11">
        <v>60</v>
      </c>
      <c r="C8" s="11">
        <v>8.1999999999999993</v>
      </c>
      <c r="D8" s="11">
        <f t="shared" si="0"/>
        <v>491.99999999999994</v>
      </c>
      <c r="G8" s="14" t="s">
        <v>126</v>
      </c>
      <c r="H8" s="14">
        <v>12000</v>
      </c>
      <c r="I8" s="11">
        <f t="shared" si="1"/>
        <v>1200</v>
      </c>
      <c r="J8">
        <f t="shared" si="2"/>
        <v>10800</v>
      </c>
      <c r="K8">
        <f t="shared" si="3"/>
        <v>10800</v>
      </c>
      <c r="O8" s="28" t="s">
        <v>250</v>
      </c>
      <c r="P8">
        <f>P6*$M$2</f>
        <v>100</v>
      </c>
      <c r="Q8">
        <f t="shared" ref="Q8:U8" si="4">Q6*$M$2</f>
        <v>500</v>
      </c>
      <c r="R8">
        <f t="shared" si="4"/>
        <v>700</v>
      </c>
      <c r="S8">
        <f t="shared" si="4"/>
        <v>900</v>
      </c>
      <c r="T8">
        <f t="shared" si="4"/>
        <v>1000</v>
      </c>
      <c r="U8">
        <f t="shared" si="4"/>
        <v>1200</v>
      </c>
    </row>
    <row r="9" spans="1:21" x14ac:dyDescent="0.3">
      <c r="A9" s="11" t="s">
        <v>261</v>
      </c>
      <c r="B9" s="11">
        <v>20</v>
      </c>
      <c r="C9" s="11">
        <v>7.4</v>
      </c>
      <c r="D9" s="11">
        <f t="shared" si="0"/>
        <v>148</v>
      </c>
    </row>
    <row r="10" spans="1:21" x14ac:dyDescent="0.3">
      <c r="H10" t="s">
        <v>295</v>
      </c>
      <c r="O10" t="s">
        <v>305</v>
      </c>
      <c r="P10">
        <f>P6-(P6*$M$2)</f>
        <v>900</v>
      </c>
      <c r="Q10">
        <f t="shared" ref="Q10:U10" si="5">Q6-(Q6*$M$2)</f>
        <v>4500</v>
      </c>
      <c r="R10">
        <f t="shared" si="5"/>
        <v>6300</v>
      </c>
      <c r="S10">
        <f t="shared" si="5"/>
        <v>8100</v>
      </c>
      <c r="T10">
        <f t="shared" si="5"/>
        <v>9000</v>
      </c>
      <c r="U10">
        <f t="shared" si="5"/>
        <v>10800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K16"/>
  <sheetViews>
    <sheetView zoomScale="160" zoomScaleNormal="160" workbookViewId="0">
      <selection activeCell="G13" sqref="G13"/>
    </sheetView>
  </sheetViews>
  <sheetFormatPr defaultRowHeight="14.4" x14ac:dyDescent="0.3"/>
  <sheetData>
    <row r="1" spans="2:11" ht="15.6" x14ac:dyDescent="0.3">
      <c r="B1" s="25">
        <v>1</v>
      </c>
      <c r="C1" s="3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</row>
    <row r="2" spans="2:11" ht="15.6" x14ac:dyDescent="0.3">
      <c r="B2" s="25">
        <v>2</v>
      </c>
      <c r="C2" s="36">
        <f>$B2*C$1</f>
        <v>4</v>
      </c>
      <c r="D2" s="36">
        <f t="shared" ref="D2:K2" si="0">$B2*D$1</f>
        <v>6</v>
      </c>
      <c r="E2" s="36">
        <f t="shared" si="0"/>
        <v>8</v>
      </c>
      <c r="F2" s="36">
        <f t="shared" si="0"/>
        <v>10</v>
      </c>
      <c r="G2" s="36">
        <f t="shared" si="0"/>
        <v>12</v>
      </c>
      <c r="H2" s="36">
        <f t="shared" si="0"/>
        <v>14</v>
      </c>
      <c r="I2" s="36">
        <f t="shared" si="0"/>
        <v>16</v>
      </c>
      <c r="J2" s="36">
        <f t="shared" si="0"/>
        <v>18</v>
      </c>
      <c r="K2" s="36">
        <f t="shared" si="0"/>
        <v>20</v>
      </c>
    </row>
    <row r="3" spans="2:11" ht="15.6" x14ac:dyDescent="0.3">
      <c r="B3" s="25">
        <v>3</v>
      </c>
      <c r="C3" s="36">
        <f t="shared" ref="C3:K10" si="1">$B3*C$1</f>
        <v>6</v>
      </c>
      <c r="D3" s="36">
        <f t="shared" si="1"/>
        <v>9</v>
      </c>
      <c r="E3" s="36">
        <f t="shared" si="1"/>
        <v>12</v>
      </c>
      <c r="F3" s="36">
        <f t="shared" si="1"/>
        <v>15</v>
      </c>
      <c r="G3" s="36">
        <f t="shared" si="1"/>
        <v>18</v>
      </c>
      <c r="H3" s="36">
        <f t="shared" si="1"/>
        <v>21</v>
      </c>
      <c r="I3" s="36">
        <f t="shared" si="1"/>
        <v>24</v>
      </c>
      <c r="J3" s="36">
        <f t="shared" si="1"/>
        <v>27</v>
      </c>
      <c r="K3" s="36">
        <f t="shared" si="1"/>
        <v>30</v>
      </c>
    </row>
    <row r="4" spans="2:11" ht="15.6" x14ac:dyDescent="0.3">
      <c r="B4" s="25">
        <v>4</v>
      </c>
      <c r="C4" s="36">
        <f t="shared" si="1"/>
        <v>8</v>
      </c>
      <c r="D4" s="36">
        <f t="shared" si="1"/>
        <v>12</v>
      </c>
      <c r="E4" s="36">
        <f t="shared" si="1"/>
        <v>16</v>
      </c>
      <c r="F4" s="36">
        <f t="shared" si="1"/>
        <v>20</v>
      </c>
      <c r="G4" s="36">
        <f t="shared" si="1"/>
        <v>24</v>
      </c>
      <c r="H4" s="36">
        <f t="shared" si="1"/>
        <v>28</v>
      </c>
      <c r="I4" s="36">
        <f t="shared" si="1"/>
        <v>32</v>
      </c>
      <c r="J4" s="36">
        <f t="shared" si="1"/>
        <v>36</v>
      </c>
      <c r="K4" s="36">
        <f t="shared" si="1"/>
        <v>40</v>
      </c>
    </row>
    <row r="5" spans="2:11" ht="15.6" x14ac:dyDescent="0.3">
      <c r="B5" s="25">
        <v>5</v>
      </c>
      <c r="C5" s="36">
        <f t="shared" si="1"/>
        <v>10</v>
      </c>
      <c r="D5" s="36">
        <f t="shared" si="1"/>
        <v>15</v>
      </c>
      <c r="E5" s="36">
        <f t="shared" si="1"/>
        <v>20</v>
      </c>
      <c r="F5" s="36">
        <f t="shared" si="1"/>
        <v>25</v>
      </c>
      <c r="G5" s="36">
        <f t="shared" si="1"/>
        <v>30</v>
      </c>
      <c r="H5" s="36">
        <f t="shared" si="1"/>
        <v>35</v>
      </c>
      <c r="I5" s="36">
        <f t="shared" si="1"/>
        <v>40</v>
      </c>
      <c r="J5" s="36">
        <f t="shared" si="1"/>
        <v>45</v>
      </c>
      <c r="K5" s="36">
        <f t="shared" si="1"/>
        <v>50</v>
      </c>
    </row>
    <row r="6" spans="2:11" ht="15.6" x14ac:dyDescent="0.3">
      <c r="B6" s="25">
        <v>6</v>
      </c>
      <c r="C6" s="36">
        <f t="shared" si="1"/>
        <v>12</v>
      </c>
      <c r="D6" s="36">
        <f t="shared" si="1"/>
        <v>18</v>
      </c>
      <c r="E6" s="36">
        <f t="shared" si="1"/>
        <v>24</v>
      </c>
      <c r="F6" s="36">
        <f t="shared" si="1"/>
        <v>30</v>
      </c>
      <c r="G6" s="36">
        <f t="shared" si="1"/>
        <v>36</v>
      </c>
      <c r="H6" s="36">
        <f t="shared" si="1"/>
        <v>42</v>
      </c>
      <c r="I6" s="36">
        <f t="shared" si="1"/>
        <v>48</v>
      </c>
      <c r="J6" s="36">
        <f t="shared" si="1"/>
        <v>54</v>
      </c>
      <c r="K6" s="36">
        <f t="shared" si="1"/>
        <v>60</v>
      </c>
    </row>
    <row r="7" spans="2:11" ht="15.6" x14ac:dyDescent="0.3">
      <c r="B7" s="25">
        <v>7</v>
      </c>
      <c r="C7" s="36">
        <f t="shared" si="1"/>
        <v>14</v>
      </c>
      <c r="D7" s="36">
        <f t="shared" si="1"/>
        <v>21</v>
      </c>
      <c r="E7" s="36">
        <f t="shared" si="1"/>
        <v>28</v>
      </c>
      <c r="F7" s="36">
        <f t="shared" si="1"/>
        <v>35</v>
      </c>
      <c r="G7" s="36">
        <f t="shared" si="1"/>
        <v>42</v>
      </c>
      <c r="H7" s="36">
        <f t="shared" si="1"/>
        <v>49</v>
      </c>
      <c r="I7" s="36">
        <f t="shared" si="1"/>
        <v>56</v>
      </c>
      <c r="J7" s="36">
        <f t="shared" si="1"/>
        <v>63</v>
      </c>
      <c r="K7" s="36">
        <f t="shared" si="1"/>
        <v>70</v>
      </c>
    </row>
    <row r="8" spans="2:11" ht="15.6" x14ac:dyDescent="0.3">
      <c r="B8" s="25">
        <v>8</v>
      </c>
      <c r="C8" s="36">
        <f t="shared" si="1"/>
        <v>16</v>
      </c>
      <c r="D8" s="36">
        <f t="shared" si="1"/>
        <v>24</v>
      </c>
      <c r="E8" s="36">
        <f t="shared" si="1"/>
        <v>32</v>
      </c>
      <c r="F8" s="36">
        <f t="shared" si="1"/>
        <v>40</v>
      </c>
      <c r="G8" s="36">
        <f t="shared" si="1"/>
        <v>48</v>
      </c>
      <c r="H8" s="36">
        <f t="shared" si="1"/>
        <v>56</v>
      </c>
      <c r="I8" s="36">
        <f t="shared" si="1"/>
        <v>64</v>
      </c>
      <c r="J8" s="36">
        <f t="shared" si="1"/>
        <v>72</v>
      </c>
      <c r="K8" s="36">
        <f t="shared" si="1"/>
        <v>80</v>
      </c>
    </row>
    <row r="9" spans="2:11" ht="15.6" x14ac:dyDescent="0.3">
      <c r="B9" s="25">
        <v>9</v>
      </c>
      <c r="C9" s="36">
        <f t="shared" si="1"/>
        <v>18</v>
      </c>
      <c r="D9" s="36">
        <f t="shared" si="1"/>
        <v>27</v>
      </c>
      <c r="E9" s="36">
        <f t="shared" si="1"/>
        <v>36</v>
      </c>
      <c r="F9" s="36">
        <f t="shared" si="1"/>
        <v>45</v>
      </c>
      <c r="G9" s="36">
        <f t="shared" si="1"/>
        <v>54</v>
      </c>
      <c r="H9" s="36">
        <f t="shared" si="1"/>
        <v>63</v>
      </c>
      <c r="I9" s="36">
        <f t="shared" si="1"/>
        <v>72</v>
      </c>
      <c r="J9" s="36">
        <f t="shared" si="1"/>
        <v>81</v>
      </c>
      <c r="K9" s="36">
        <f t="shared" si="1"/>
        <v>90</v>
      </c>
    </row>
    <row r="10" spans="2:11" ht="15.6" x14ac:dyDescent="0.3">
      <c r="B10" s="25">
        <v>10</v>
      </c>
      <c r="C10" s="36">
        <f t="shared" si="1"/>
        <v>20</v>
      </c>
      <c r="D10" s="36">
        <f t="shared" si="1"/>
        <v>30</v>
      </c>
      <c r="E10" s="36">
        <f t="shared" si="1"/>
        <v>40</v>
      </c>
      <c r="F10" s="36">
        <f t="shared" si="1"/>
        <v>50</v>
      </c>
      <c r="G10" s="36">
        <f t="shared" si="1"/>
        <v>60</v>
      </c>
      <c r="H10" s="36">
        <f t="shared" si="1"/>
        <v>70</v>
      </c>
      <c r="I10" s="36">
        <f t="shared" si="1"/>
        <v>80</v>
      </c>
      <c r="J10" s="36">
        <f t="shared" si="1"/>
        <v>90</v>
      </c>
      <c r="K10" s="36">
        <f t="shared" si="1"/>
        <v>100</v>
      </c>
    </row>
    <row r="13" spans="2:11" x14ac:dyDescent="0.3">
      <c r="K13">
        <f>SUM(Salary)</f>
        <v>130275</v>
      </c>
    </row>
    <row r="14" spans="2:11" x14ac:dyDescent="0.3">
      <c r="D14" t="str">
        <f ca="1">_xlfn.FORMULATEXT(C2)</f>
        <v>=$B2*C$1</v>
      </c>
    </row>
    <row r="16" spans="2:11" x14ac:dyDescent="0.3">
      <c r="D16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15"/>
  <sheetViews>
    <sheetView zoomScale="145" zoomScaleNormal="145" workbookViewId="0">
      <selection activeCell="E18" sqref="E18"/>
    </sheetView>
  </sheetViews>
  <sheetFormatPr defaultRowHeight="14.4" x14ac:dyDescent="0.3"/>
  <cols>
    <col min="11" max="11" width="16.6640625" bestFit="1" customWidth="1"/>
  </cols>
  <sheetData>
    <row r="1" spans="1:11" x14ac:dyDescent="0.3">
      <c r="A1" t="s">
        <v>264</v>
      </c>
      <c r="B1" t="s">
        <v>276</v>
      </c>
    </row>
    <row r="2" spans="1:11" x14ac:dyDescent="0.3">
      <c r="A2" s="7" t="s">
        <v>140</v>
      </c>
      <c r="B2">
        <v>10000</v>
      </c>
    </row>
    <row r="3" spans="1:11" x14ac:dyDescent="0.3">
      <c r="A3" s="7" t="s">
        <v>265</v>
      </c>
      <c r="B3">
        <v>12000</v>
      </c>
      <c r="I3" t="s">
        <v>12</v>
      </c>
      <c r="J3">
        <f>SUM(B2:B14)</f>
        <v>130275</v>
      </c>
      <c r="K3" t="str">
        <f ca="1">_xlfn.FORMULATEXT(J3)</f>
        <v>=SUM(B2:B14)</v>
      </c>
    </row>
    <row r="4" spans="1:11" x14ac:dyDescent="0.3">
      <c r="A4" s="7" t="s">
        <v>266</v>
      </c>
      <c r="B4">
        <v>11500</v>
      </c>
      <c r="I4" t="s">
        <v>13</v>
      </c>
      <c r="J4">
        <f>AVERAGE(B2:B14)</f>
        <v>10021.153846153846</v>
      </c>
      <c r="K4" t="str">
        <f t="shared" ref="K4:K7" ca="1" si="0">_xlfn.FORMULATEXT(J4)</f>
        <v>=AVERAGE(B2:B14)</v>
      </c>
    </row>
    <row r="5" spans="1:11" x14ac:dyDescent="0.3">
      <c r="A5" s="7" t="s">
        <v>267</v>
      </c>
      <c r="B5">
        <v>6500</v>
      </c>
      <c r="I5" t="s">
        <v>277</v>
      </c>
      <c r="J5">
        <f>MAX(B2:B14)</f>
        <v>16250</v>
      </c>
      <c r="K5" t="str">
        <f t="shared" ca="1" si="0"/>
        <v>=MAX(B2:B14)</v>
      </c>
    </row>
    <row r="6" spans="1:11" x14ac:dyDescent="0.3">
      <c r="A6" s="7" t="s">
        <v>268</v>
      </c>
      <c r="B6">
        <v>6275</v>
      </c>
      <c r="I6" t="s">
        <v>278</v>
      </c>
      <c r="J6">
        <f>MIN(B2:B14)</f>
        <v>4500</v>
      </c>
      <c r="K6" t="str">
        <f t="shared" ca="1" si="0"/>
        <v>=MIN(B2:B14)</v>
      </c>
    </row>
    <row r="7" spans="1:11" x14ac:dyDescent="0.3">
      <c r="A7" s="7" t="s">
        <v>269</v>
      </c>
      <c r="B7">
        <v>7000</v>
      </c>
      <c r="I7" t="s">
        <v>16</v>
      </c>
      <c r="J7">
        <f>COUNT(B2:B14)</f>
        <v>13</v>
      </c>
      <c r="K7" t="str">
        <f t="shared" ca="1" si="0"/>
        <v>=COUNT(B2:B14)</v>
      </c>
    </row>
    <row r="8" spans="1:11" x14ac:dyDescent="0.3">
      <c r="A8" s="7" t="s">
        <v>270</v>
      </c>
      <c r="B8">
        <v>8750</v>
      </c>
    </row>
    <row r="9" spans="1:11" x14ac:dyDescent="0.3">
      <c r="A9" s="7" t="s">
        <v>118</v>
      </c>
      <c r="B9">
        <v>16225</v>
      </c>
    </row>
    <row r="10" spans="1:11" x14ac:dyDescent="0.3">
      <c r="A10" s="7" t="s">
        <v>271</v>
      </c>
      <c r="B10">
        <v>6275</v>
      </c>
    </row>
    <row r="11" spans="1:11" x14ac:dyDescent="0.3">
      <c r="A11" s="7" t="s">
        <v>272</v>
      </c>
      <c r="B11">
        <v>10000</v>
      </c>
      <c r="I11" t="s">
        <v>12</v>
      </c>
      <c r="J11">
        <f>SUM(Salary)</f>
        <v>130275</v>
      </c>
      <c r="K11">
        <f>SUM(Salary)</f>
        <v>130275</v>
      </c>
    </row>
    <row r="12" spans="1:11" x14ac:dyDescent="0.3">
      <c r="A12" s="7" t="s">
        <v>273</v>
      </c>
      <c r="B12">
        <v>15000</v>
      </c>
      <c r="I12" t="s">
        <v>13</v>
      </c>
      <c r="J12">
        <f>AVERAGE(Salary)</f>
        <v>10021.153846153846</v>
      </c>
      <c r="K12">
        <f>AVERAGE(Salary)</f>
        <v>10021.153846153846</v>
      </c>
    </row>
    <row r="13" spans="1:11" x14ac:dyDescent="0.3">
      <c r="A13" s="7" t="s">
        <v>274</v>
      </c>
      <c r="B13">
        <v>4500</v>
      </c>
      <c r="I13" t="s">
        <v>277</v>
      </c>
      <c r="J13">
        <f>MAX(Salary)</f>
        <v>16250</v>
      </c>
      <c r="K13">
        <f>MAX(Salary)</f>
        <v>16250</v>
      </c>
    </row>
    <row r="14" spans="1:11" x14ac:dyDescent="0.3">
      <c r="A14" s="7" t="s">
        <v>275</v>
      </c>
      <c r="B14">
        <v>16250</v>
      </c>
      <c r="I14" t="s">
        <v>278</v>
      </c>
      <c r="J14">
        <f>MIN(Salary)</f>
        <v>4500</v>
      </c>
      <c r="K14">
        <f>MIN(Salary)</f>
        <v>4500</v>
      </c>
    </row>
    <row r="15" spans="1:11" x14ac:dyDescent="0.3">
      <c r="I15" t="s">
        <v>16</v>
      </c>
      <c r="J15">
        <f>COUNT(Salary)</f>
        <v>13</v>
      </c>
      <c r="K15">
        <f>COUNT(Salary)</f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U44"/>
  <sheetViews>
    <sheetView zoomScaleNormal="100" workbookViewId="0">
      <selection activeCell="L45" sqref="L45"/>
    </sheetView>
  </sheetViews>
  <sheetFormatPr defaultRowHeight="14.4" x14ac:dyDescent="0.3"/>
  <cols>
    <col min="2" max="2" width="17" customWidth="1"/>
    <col min="3" max="3" width="13.6640625" bestFit="1" customWidth="1"/>
    <col min="4" max="4" width="16.33203125" bestFit="1" customWidth="1"/>
    <col min="5" max="5" width="30.21875" customWidth="1"/>
    <col min="6" max="6" width="17.88671875" bestFit="1" customWidth="1"/>
    <col min="7" max="7" width="9.5546875" bestFit="1" customWidth="1"/>
    <col min="12" max="12" width="50.77734375" bestFit="1" customWidth="1"/>
    <col min="13" max="13" width="8.88671875" customWidth="1"/>
    <col min="16" max="16" width="10.33203125" bestFit="1" customWidth="1"/>
    <col min="17" max="17" width="14" bestFit="1" customWidth="1"/>
    <col min="20" max="20" width="10.33203125" bestFit="1" customWidth="1"/>
  </cols>
  <sheetData>
    <row r="1" spans="2:21" ht="15.6" x14ac:dyDescent="0.3">
      <c r="B1" s="43" t="s">
        <v>279</v>
      </c>
      <c r="C1" s="43" t="s">
        <v>280</v>
      </c>
      <c r="D1" s="43" t="s">
        <v>281</v>
      </c>
      <c r="E1" s="43" t="s">
        <v>282</v>
      </c>
      <c r="F1" s="43" t="s">
        <v>279</v>
      </c>
    </row>
    <row r="2" spans="2:21" x14ac:dyDescent="0.3">
      <c r="B2" s="44">
        <v>45398</v>
      </c>
      <c r="C2" s="45">
        <f>DAY(B2)</f>
        <v>16</v>
      </c>
      <c r="D2" s="45">
        <f>MONTH(B2)</f>
        <v>4</v>
      </c>
      <c r="E2" s="45">
        <f>YEAR(B2)</f>
        <v>2024</v>
      </c>
      <c r="F2" s="44">
        <f>DATE(E2,D2,C2)</f>
        <v>45398</v>
      </c>
      <c r="L2" s="37" t="s">
        <v>291</v>
      </c>
    </row>
    <row r="3" spans="2:21" x14ac:dyDescent="0.3">
      <c r="S3" t="s">
        <v>292</v>
      </c>
    </row>
    <row r="4" spans="2:21" x14ac:dyDescent="0.3">
      <c r="K4" t="s">
        <v>288</v>
      </c>
      <c r="L4" s="8">
        <v>45292</v>
      </c>
      <c r="P4" t="s">
        <v>290</v>
      </c>
    </row>
    <row r="5" spans="2:21" x14ac:dyDescent="0.3">
      <c r="K5" t="s">
        <v>289</v>
      </c>
      <c r="L5" s="8">
        <v>45657</v>
      </c>
      <c r="P5" s="8">
        <v>45292</v>
      </c>
      <c r="S5" t="s">
        <v>288</v>
      </c>
      <c r="T5" s="8">
        <v>45292</v>
      </c>
    </row>
    <row r="6" spans="2:21" x14ac:dyDescent="0.3">
      <c r="C6" t="str">
        <f ca="1">_xlfn.FORMULATEXT(C2)</f>
        <v>=DAY(B2)</v>
      </c>
      <c r="D6" t="str">
        <f t="shared" ref="D6:F6" ca="1" si="0">_xlfn.FORMULATEXT(D2)</f>
        <v>=MONTH(B2)</v>
      </c>
      <c r="E6" t="str">
        <f t="shared" ca="1" si="0"/>
        <v>=YEAR(B2)</v>
      </c>
      <c r="F6" t="str">
        <f t="shared" ca="1" si="0"/>
        <v>=DATE(E2,D2,C2)</v>
      </c>
      <c r="P6" s="8">
        <v>45305</v>
      </c>
      <c r="S6" t="s">
        <v>293</v>
      </c>
      <c r="T6">
        <v>230</v>
      </c>
    </row>
    <row r="7" spans="2:21" x14ac:dyDescent="0.3">
      <c r="P7" s="8">
        <v>45317</v>
      </c>
    </row>
    <row r="8" spans="2:21" x14ac:dyDescent="0.3">
      <c r="P8" s="8">
        <v>45413</v>
      </c>
    </row>
    <row r="9" spans="2:21" x14ac:dyDescent="0.3">
      <c r="F9" s="8">
        <v>45398</v>
      </c>
      <c r="G9" s="8"/>
      <c r="L9">
        <f>NETWORKDAYS(L4,L5)</f>
        <v>262</v>
      </c>
      <c r="M9" t="str">
        <f ca="1">_xlfn.FORMULATEXT(L9)</f>
        <v>=NETWORKDAYS(L4,L5)</v>
      </c>
      <c r="P9" s="8">
        <v>45519</v>
      </c>
      <c r="T9" s="8">
        <f>WORKDAY(T5,T6)</f>
        <v>45614</v>
      </c>
      <c r="U9" t="str">
        <f ca="1">_xlfn.FORMULATEXT(T9)</f>
        <v>=WORKDAY(T5,T6)</v>
      </c>
    </row>
    <row r="10" spans="2:21" x14ac:dyDescent="0.3">
      <c r="L10">
        <f>NETWORKDAYS(L4,L5,P5:P12)</f>
        <v>255</v>
      </c>
      <c r="M10" t="str">
        <f ca="1">_xlfn.FORMULATEXT(L10)</f>
        <v>=NETWORKDAYS(L4,L5,P5:P12)</v>
      </c>
      <c r="P10" s="8">
        <v>45567</v>
      </c>
    </row>
    <row r="11" spans="2:21" x14ac:dyDescent="0.3">
      <c r="B11" s="39">
        <v>45397</v>
      </c>
      <c r="C11" s="3" t="s">
        <v>299</v>
      </c>
      <c r="D11" t="s">
        <v>298</v>
      </c>
      <c r="E11" s="54"/>
      <c r="G11" s="8"/>
      <c r="P11" s="8">
        <v>45597</v>
      </c>
      <c r="T11" s="8">
        <f>WORKDAY(T5,T6,P5:P12)</f>
        <v>45621</v>
      </c>
      <c r="U11" t="str">
        <f ca="1">_xlfn.FORMULATEXT(T11)</f>
        <v>=WORKDAY(T5,T6,P5:P12)</v>
      </c>
    </row>
    <row r="12" spans="2:21" x14ac:dyDescent="0.3">
      <c r="B12" s="40">
        <v>0.4548611111111111</v>
      </c>
      <c r="C12" s="3" t="s">
        <v>283</v>
      </c>
      <c r="D12" t="s">
        <v>300</v>
      </c>
      <c r="F12" s="9"/>
      <c r="P12" s="8">
        <v>45651</v>
      </c>
      <c r="T12" s="8">
        <f>WORKDAY.INTL(T5,T6,)</f>
        <v>45614</v>
      </c>
      <c r="U12" t="str">
        <f ca="1">_xlfn.FORMULATEXT(T12)</f>
        <v>=WORKDAY.INTL(T5,T6,)</v>
      </c>
    </row>
    <row r="13" spans="2:21" x14ac:dyDescent="0.3">
      <c r="B13" s="13"/>
    </row>
    <row r="14" spans="2:21" x14ac:dyDescent="0.3">
      <c r="B14" s="39">
        <f ca="1">TODAY()</f>
        <v>45404</v>
      </c>
      <c r="C14" s="3" t="str">
        <f ca="1">_xlfn.FORMULATEXT(B14)</f>
        <v>=TODAY()</v>
      </c>
      <c r="L14">
        <f>NETWORKDAYS.INTL(L4,L5,1,P5:P12)</f>
        <v>255</v>
      </c>
    </row>
    <row r="15" spans="2:21" x14ac:dyDescent="0.3">
      <c r="B15" s="41">
        <f ca="1">NOW()</f>
        <v>45404.515465625002</v>
      </c>
      <c r="C15" s="3" t="str">
        <f ca="1">_xlfn.FORMULATEXT(B15)</f>
        <v>=NOW()</v>
      </c>
      <c r="L15">
        <f>NETWORKDAYS.INTL(L4,L5,11,P5:P12)</f>
        <v>307</v>
      </c>
    </row>
    <row r="17" spans="2:6" ht="15.6" x14ac:dyDescent="0.3">
      <c r="B17" s="43" t="s">
        <v>284</v>
      </c>
      <c r="C17" s="43" t="s">
        <v>285</v>
      </c>
      <c r="D17" s="43" t="s">
        <v>286</v>
      </c>
      <c r="E17" s="43" t="s">
        <v>287</v>
      </c>
      <c r="F17" s="43" t="s">
        <v>284</v>
      </c>
    </row>
    <row r="18" spans="2:6" x14ac:dyDescent="0.3">
      <c r="B18" s="46">
        <v>0.45931712962962962</v>
      </c>
      <c r="C18" s="47">
        <f>HOUR(B18)</f>
        <v>11</v>
      </c>
      <c r="D18" s="47">
        <f>MINUTE(B18)</f>
        <v>1</v>
      </c>
      <c r="E18" s="47">
        <f>SECOND(B18)</f>
        <v>25</v>
      </c>
      <c r="F18" s="48">
        <f>TIME(C18,D18,E18)</f>
        <v>0.45931712962962962</v>
      </c>
    </row>
    <row r="19" spans="2:6" x14ac:dyDescent="0.3">
      <c r="B19" s="50">
        <v>0.62152777777777779</v>
      </c>
      <c r="C19" s="47">
        <f>HOUR(B19)</f>
        <v>14</v>
      </c>
      <c r="D19" s="47">
        <f>MINUTE(B19)</f>
        <v>55</v>
      </c>
      <c r="E19" s="47">
        <f>SECOND(B19)</f>
        <v>0</v>
      </c>
      <c r="F19" s="48">
        <f>TIME(C19,D19,E19)</f>
        <v>0.62152777777777779</v>
      </c>
    </row>
    <row r="20" spans="2:6" x14ac:dyDescent="0.3">
      <c r="C20" t="str">
        <f ca="1">_xlfn.FORMULATEXT(C18)</f>
        <v>=HOUR(B18)</v>
      </c>
      <c r="D20" t="str">
        <f ca="1">_xlfn.FORMULATEXT(D18)</f>
        <v>=MINUTE(B18)</v>
      </c>
      <c r="E20" t="str">
        <f ca="1">_xlfn.FORMULATEXT(E18)</f>
        <v>=SECOND(B18)</v>
      </c>
    </row>
    <row r="23" spans="2:6" x14ac:dyDescent="0.3">
      <c r="F23" s="51" t="s">
        <v>302</v>
      </c>
    </row>
    <row r="24" spans="2:6" x14ac:dyDescent="0.3">
      <c r="B24" t="s">
        <v>301</v>
      </c>
      <c r="C24" s="38">
        <v>45398</v>
      </c>
      <c r="D24" s="11" t="str">
        <f>TEXT(C24,"DDDD")</f>
        <v>Tuesday</v>
      </c>
      <c r="E24" s="10" t="str">
        <f t="shared" ref="E24:E32" ca="1" si="1">_xlfn.FORMULATEXT(D24)</f>
        <v>=TEXT(C24,"DDDD")</v>
      </c>
      <c r="F24" s="42" t="str">
        <f>TEXT(C24,"DDDD")</f>
        <v>Tuesday</v>
      </c>
    </row>
    <row r="25" spans="2:6" x14ac:dyDescent="0.3">
      <c r="C25" s="38">
        <v>17394</v>
      </c>
      <c r="D25" s="11" t="str">
        <f>TEXT(C24,"ddd")</f>
        <v>Tue</v>
      </c>
      <c r="E25" s="10" t="str">
        <f t="shared" ca="1" si="1"/>
        <v>=TEXT(C24,"ddd")</v>
      </c>
      <c r="F25" s="42" t="str">
        <f>TEXT(C24,"ddd")</f>
        <v>Tue</v>
      </c>
    </row>
    <row r="26" spans="2:6" x14ac:dyDescent="0.3">
      <c r="C26" s="11"/>
      <c r="D26" s="11" t="str">
        <f>TEXT(C24,"MMMM")</f>
        <v>April</v>
      </c>
      <c r="E26" s="10" t="str">
        <f t="shared" ca="1" si="1"/>
        <v>=TEXT(C24,"MMMM")</v>
      </c>
      <c r="F26" s="42" t="str">
        <f>TEXT(C24,"MMMM")</f>
        <v>April</v>
      </c>
    </row>
    <row r="27" spans="2:6" x14ac:dyDescent="0.3">
      <c r="C27" s="11"/>
      <c r="D27" s="11" t="str">
        <f>TEXT(C24,"MMM")</f>
        <v>Apr</v>
      </c>
      <c r="E27" s="10" t="str">
        <f t="shared" ca="1" si="1"/>
        <v>=TEXT(C24,"MMM")</v>
      </c>
      <c r="F27" s="42" t="str">
        <f>TEXT(C24,"MMM")</f>
        <v>Apr</v>
      </c>
    </row>
    <row r="28" spans="2:6" x14ac:dyDescent="0.3">
      <c r="C28" s="11"/>
      <c r="D28" s="11" t="str">
        <f>TEXT(C24,"DD")</f>
        <v>16</v>
      </c>
      <c r="E28" s="10" t="str">
        <f t="shared" ca="1" si="1"/>
        <v>=TEXT(C24,"DD")</v>
      </c>
      <c r="F28" s="42" t="str">
        <f>TEXT(C24,"DD")</f>
        <v>16</v>
      </c>
    </row>
    <row r="29" spans="2:6" x14ac:dyDescent="0.3">
      <c r="C29" s="11"/>
      <c r="D29" s="11" t="str">
        <f>TEXT(C24,"DDDD MMMM")</f>
        <v>Tuesday April</v>
      </c>
      <c r="E29" s="10" t="str">
        <f t="shared" ca="1" si="1"/>
        <v>=TEXT(C24,"DDDD MMMM")</v>
      </c>
      <c r="F29" s="42" t="str">
        <f>TEXT(C24,"DDDD MMMM")</f>
        <v>Tuesday April</v>
      </c>
    </row>
    <row r="30" spans="2:6" x14ac:dyDescent="0.3">
      <c r="C30" s="11"/>
      <c r="D30" s="11" t="str">
        <f>TEXT(C24,"DDDD MMMM YYYY")</f>
        <v>Tuesday April 2024</v>
      </c>
      <c r="E30" s="10" t="str">
        <f t="shared" ca="1" si="1"/>
        <v>=TEXT(C24,"DDDD MMMM YYYY")</v>
      </c>
      <c r="F30" s="42" t="str">
        <f>TEXT(C24,"DDDD MMMM YYYY")</f>
        <v>Tuesday April 2024</v>
      </c>
    </row>
    <row r="31" spans="2:6" x14ac:dyDescent="0.3">
      <c r="C31" s="11"/>
      <c r="D31" s="11" t="str">
        <f>TEXT(C24,"MM")</f>
        <v>04</v>
      </c>
      <c r="E31" s="10" t="str">
        <f t="shared" ca="1" si="1"/>
        <v>=TEXT(C24,"MM")</v>
      </c>
      <c r="F31" s="42" t="str">
        <f>TEXT(C24,"MM")</f>
        <v>04</v>
      </c>
    </row>
    <row r="32" spans="2:6" x14ac:dyDescent="0.3">
      <c r="C32" s="11"/>
      <c r="D32" s="11" t="str">
        <f>TEXT(C24,"M")</f>
        <v>4</v>
      </c>
      <c r="E32" s="10" t="str">
        <f t="shared" ca="1" si="1"/>
        <v>=TEXT(C24,"M")</v>
      </c>
      <c r="F32" s="42" t="str">
        <f>TEXT(C24,"M")</f>
        <v>4</v>
      </c>
    </row>
    <row r="34" spans="2:12" ht="15.6" x14ac:dyDescent="0.3">
      <c r="B34" s="43" t="s">
        <v>279</v>
      </c>
      <c r="C34" s="43" t="s">
        <v>280</v>
      </c>
      <c r="D34" s="43" t="s">
        <v>281</v>
      </c>
      <c r="E34" s="43" t="s">
        <v>282</v>
      </c>
      <c r="F34" s="43" t="s">
        <v>279</v>
      </c>
    </row>
    <row r="35" spans="2:12" x14ac:dyDescent="0.3">
      <c r="B35" s="49">
        <v>45398</v>
      </c>
      <c r="C35" s="47">
        <f>DAY(B35)</f>
        <v>16</v>
      </c>
      <c r="D35" s="47">
        <f>MONTH(B35)</f>
        <v>4</v>
      </c>
      <c r="E35" s="47">
        <f>YEAR(B35)</f>
        <v>2024</v>
      </c>
      <c r="F35" s="49">
        <f>DATE(E35,D35,C35)</f>
        <v>45398</v>
      </c>
      <c r="L35" s="37" t="s">
        <v>291</v>
      </c>
    </row>
    <row r="37" spans="2:12" x14ac:dyDescent="0.3">
      <c r="K37" t="s">
        <v>288</v>
      </c>
      <c r="L37" s="8">
        <v>46022</v>
      </c>
    </row>
    <row r="38" spans="2:12" x14ac:dyDescent="0.3">
      <c r="K38" t="s">
        <v>289</v>
      </c>
      <c r="L38" s="8">
        <v>46387</v>
      </c>
    </row>
    <row r="39" spans="2:12" x14ac:dyDescent="0.3">
      <c r="C39" t="str">
        <f ca="1">_xlfn.FORMULATEXT(C35)</f>
        <v>=DAY(B35)</v>
      </c>
      <c r="D39" t="str">
        <f t="shared" ref="D39:F39" ca="1" si="2">_xlfn.FORMULATEXT(D35)</f>
        <v>=MONTH(B35)</v>
      </c>
      <c r="E39" t="str">
        <f t="shared" ca="1" si="2"/>
        <v>=YEAR(B35)</v>
      </c>
      <c r="F39" t="str">
        <f ca="1">_xlfn.FORMULATEXT(F35)</f>
        <v>=DATE(E35,D35,C35)</v>
      </c>
    </row>
    <row r="42" spans="2:12" x14ac:dyDescent="0.3">
      <c r="F42" s="8">
        <v>45399</v>
      </c>
      <c r="G42" s="8"/>
      <c r="L42">
        <f>NETWORKDAYS(L37,L38)</f>
        <v>262</v>
      </c>
    </row>
    <row r="43" spans="2:12" x14ac:dyDescent="0.3">
      <c r="C43" s="8"/>
    </row>
    <row r="44" spans="2:12" x14ac:dyDescent="0.3">
      <c r="L44">
        <f>NETWORKDAYS(L37,L38)</f>
        <v>262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Basics</vt:lpstr>
      <vt:lpstr>Basic_Functions_Day 1</vt:lpstr>
      <vt:lpstr>Text-Functions</vt:lpstr>
      <vt:lpstr>Transpose</vt:lpstr>
      <vt:lpstr>Paste Link</vt:lpstr>
      <vt:lpstr>Skip Blank</vt:lpstr>
      <vt:lpstr>Paste Special Operations</vt:lpstr>
      <vt:lpstr>IFS Function</vt:lpstr>
      <vt:lpstr>Math &amp; Trigo</vt:lpstr>
      <vt:lpstr>Refrencing</vt:lpstr>
      <vt:lpstr>Mixed Refrencing</vt:lpstr>
      <vt:lpstr>Naming Range</vt:lpstr>
      <vt:lpstr>Date &amp; TIme</vt:lpstr>
      <vt:lpstr>Fill Series</vt:lpstr>
      <vt:lpstr>Text To Column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lenovo</cp:lastModifiedBy>
  <cp:lastPrinted>2024-04-22T06:30:21Z</cp:lastPrinted>
  <dcterms:created xsi:type="dcterms:W3CDTF">2024-04-10T04:23:39Z</dcterms:created>
  <dcterms:modified xsi:type="dcterms:W3CDTF">2024-04-22T06:52:52Z</dcterms:modified>
</cp:coreProperties>
</file>